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6.xml" ContentType="application/vnd.openxmlformats-officedocument.drawingml.chart+xml"/>
  <Override PartName="/xl/drawings/drawing7.xml" ContentType="application/vnd.openxmlformats-officedocument.drawing+xml"/>
  <Override PartName="/xl/charts/chart47.xml" ContentType="application/vnd.openxmlformats-officedocument.drawingml.chart+xml"/>
  <Override PartName="/xl/drawings/drawing8.xml" ContentType="application/vnd.openxmlformats-officedocument.drawing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theme/themeOverride3.xml" ContentType="application/vnd.openxmlformats-officedocument.themeOverride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9230" windowHeight="5175" firstSheet="14" activeTab="16"/>
  </bookViews>
  <sheets>
    <sheet name="Summary" sheetId="10" r:id="rId1"/>
    <sheet name="Hay Creek at CTH F" sheetId="2" r:id="rId2"/>
    <sheet name="Whiskey Creek at CTH D" sheetId="4" r:id="rId3"/>
    <sheet name="North Fork Ck at Lundquist Rd." sheetId="7" r:id="rId4"/>
    <sheet name="Hay Creek at Borg Rd" sheetId="1" r:id="rId5"/>
    <sheet name="Hay Creek Flowage outlet" sheetId="3" r:id="rId6"/>
    <sheet name="Whiskey Creek Flowage outlet" sheetId="5" r:id="rId7"/>
    <sheet name="Phantom Fl. outlet (3 Tubes)" sheetId="6" r:id="rId8"/>
    <sheet name="North Fork Fl. outlet" sheetId="8" r:id="rId9"/>
    <sheet name="Kylingstad Ck at N Fk Dike Rd." sheetId="9" r:id="rId10"/>
    <sheet name="Buggert Creek" sheetId="11" r:id="rId11"/>
    <sheet name="Wood River at 70, west of Alpha" sheetId="12" r:id="rId12"/>
    <sheet name="North Fork Wood at CTH D" sheetId="13" r:id="rId13"/>
    <sheet name="Sandberg Creek" sheetId="15" r:id="rId14"/>
    <sheet name="Phantom Flowage 1-tube" sheetId="17" r:id="rId15"/>
    <sheet name="Other sites" sheetId="20" r:id="rId16"/>
    <sheet name="Flowage WQ" sheetId="21" r:id="rId17"/>
    <sheet name="Fe compared" sheetId="22" r:id="rId18"/>
    <sheet name="H,W,NF compared" sheetId="23" r:id="rId19"/>
  </sheets>
  <calcPr calcId="145621"/>
</workbook>
</file>

<file path=xl/calcChain.xml><?xml version="1.0" encoding="utf-8"?>
<calcChain xmlns="http://schemas.openxmlformats.org/spreadsheetml/2006/main">
  <c r="R58" i="7" l="1"/>
  <c r="Q58" i="7"/>
  <c r="P58" i="7"/>
  <c r="L58" i="7"/>
  <c r="K58" i="7"/>
  <c r="Q58" i="4"/>
  <c r="P58" i="4"/>
  <c r="J58" i="4"/>
  <c r="K60" i="2"/>
  <c r="O58" i="4" l="1"/>
  <c r="K58" i="4"/>
  <c r="L60" i="2"/>
  <c r="F57" i="7" l="1"/>
  <c r="E3" i="2"/>
  <c r="E4" i="2"/>
  <c r="O60" i="2" l="1"/>
  <c r="O58" i="7"/>
  <c r="N58" i="4"/>
  <c r="I58" i="7" l="1"/>
  <c r="H58" i="7"/>
  <c r="G58" i="7"/>
  <c r="H58" i="4"/>
  <c r="G58" i="4"/>
  <c r="F58" i="4"/>
  <c r="E57" i="4"/>
  <c r="I57" i="2"/>
  <c r="H57" i="2"/>
  <c r="G57" i="2"/>
  <c r="M33" i="9" l="1"/>
  <c r="F38" i="2" l="1"/>
  <c r="F39" i="2"/>
  <c r="F42" i="2"/>
  <c r="F54" i="2"/>
  <c r="F55" i="2"/>
  <c r="F52" i="7" l="1"/>
  <c r="F53" i="7"/>
  <c r="F54" i="7"/>
  <c r="F55" i="7"/>
  <c r="F56" i="7"/>
  <c r="F33" i="7"/>
  <c r="F34" i="7"/>
  <c r="F35" i="7"/>
  <c r="F41" i="7"/>
  <c r="F45" i="7"/>
  <c r="F46" i="7"/>
  <c r="F47" i="7"/>
  <c r="F48" i="7"/>
  <c r="F49" i="7"/>
  <c r="F50" i="7"/>
  <c r="F51" i="7"/>
  <c r="F29" i="7"/>
  <c r="F30" i="7"/>
  <c r="F31" i="7"/>
  <c r="F32" i="7"/>
  <c r="E45" i="4" l="1"/>
  <c r="E46" i="4"/>
  <c r="E48" i="4"/>
  <c r="E49" i="4"/>
  <c r="E50" i="4"/>
  <c r="E51" i="4"/>
  <c r="E52" i="4"/>
  <c r="E53" i="4"/>
  <c r="E54" i="4"/>
  <c r="E55" i="4"/>
  <c r="E56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7" i="4"/>
  <c r="E28" i="4"/>
  <c r="E29" i="4"/>
  <c r="E30" i="4"/>
  <c r="E33" i="4"/>
  <c r="E34" i="4"/>
  <c r="E3" i="4"/>
  <c r="E4" i="7" l="1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3" i="7"/>
  <c r="F3" i="7" s="1"/>
  <c r="E44" i="2" l="1"/>
  <c r="F44" i="2" s="1"/>
  <c r="E52" i="2"/>
  <c r="F52" i="2" s="1"/>
  <c r="E37" i="2" l="1"/>
  <c r="F37" i="2" s="1"/>
  <c r="E40" i="2"/>
  <c r="F40" i="2" s="1"/>
  <c r="E41" i="2"/>
  <c r="F41" i="2" s="1"/>
  <c r="E43" i="2"/>
  <c r="F43" i="2" s="1"/>
  <c r="E45" i="2"/>
  <c r="F45" i="2" s="1"/>
  <c r="E46" i="2"/>
  <c r="F46" i="2" s="1"/>
  <c r="E47" i="2"/>
  <c r="F47" i="2" s="1"/>
  <c r="E48" i="2"/>
  <c r="F48" i="2" s="1"/>
  <c r="E50" i="2"/>
  <c r="F50" i="2" s="1"/>
  <c r="E51" i="2"/>
  <c r="F51" i="2" s="1"/>
  <c r="E53" i="2"/>
  <c r="F53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F4" i="2"/>
  <c r="E5" i="2"/>
  <c r="F5" i="2" s="1"/>
  <c r="E6" i="2"/>
  <c r="F6" i="2" s="1"/>
  <c r="E7" i="2"/>
  <c r="F7" i="2" s="1"/>
  <c r="E8" i="2"/>
  <c r="F8" i="2" s="1"/>
  <c r="E9" i="2"/>
  <c r="F9" i="2" s="1"/>
  <c r="F3" i="2"/>
  <c r="R60" i="2" l="1"/>
  <c r="Q60" i="2"/>
  <c r="P60" i="2"/>
  <c r="E33" i="9" l="1"/>
  <c r="F32" i="8"/>
  <c r="G32" i="8"/>
  <c r="F33" i="8"/>
  <c r="G33" i="8"/>
  <c r="E33" i="8"/>
  <c r="E32" i="8"/>
  <c r="G32" i="6"/>
  <c r="F32" i="6"/>
  <c r="E32" i="6"/>
  <c r="E31" i="6"/>
  <c r="G33" i="5"/>
  <c r="F33" i="5"/>
  <c r="E33" i="5"/>
  <c r="E32" i="5"/>
  <c r="G33" i="3"/>
  <c r="F33" i="3"/>
  <c r="E33" i="3"/>
  <c r="E32" i="3"/>
  <c r="G35" i="1"/>
  <c r="G34" i="1"/>
  <c r="F35" i="1"/>
  <c r="F34" i="1"/>
  <c r="E35" i="1"/>
  <c r="E34" i="1"/>
  <c r="I59" i="7"/>
  <c r="H59" i="7"/>
  <c r="G59" i="7"/>
  <c r="H59" i="4"/>
  <c r="G59" i="4"/>
  <c r="F59" i="4"/>
  <c r="I58" i="2"/>
  <c r="H58" i="2"/>
  <c r="G58" i="2"/>
  <c r="G32" i="3" l="1"/>
  <c r="F32" i="3"/>
  <c r="G31" i="6"/>
  <c r="F31" i="6"/>
  <c r="G32" i="5"/>
  <c r="F32" i="5"/>
  <c r="D49" i="2" l="1"/>
  <c r="E49" i="2" s="1"/>
  <c r="F49" i="2" s="1"/>
  <c r="F34" i="9" l="1"/>
  <c r="G34" i="9"/>
  <c r="E34" i="9"/>
  <c r="F33" i="9"/>
  <c r="G33" i="9"/>
  <c r="I7" i="10" l="1"/>
  <c r="E7" i="10"/>
  <c r="D7" i="10"/>
  <c r="H6" i="10"/>
  <c r="D6" i="10"/>
  <c r="I4" i="10"/>
  <c r="G2" i="10"/>
  <c r="C10" i="10"/>
  <c r="E10" i="10"/>
  <c r="H10" i="10"/>
  <c r="D10" i="10"/>
  <c r="G10" i="10"/>
  <c r="I10" i="10"/>
  <c r="I9" i="10"/>
  <c r="G9" i="10"/>
  <c r="D9" i="10"/>
  <c r="H9" i="10"/>
  <c r="E9" i="10"/>
  <c r="C9" i="10"/>
  <c r="I8" i="10"/>
  <c r="G8" i="10"/>
  <c r="D8" i="10"/>
  <c r="H8" i="10"/>
  <c r="E8" i="10"/>
  <c r="C8" i="10"/>
  <c r="G7" i="10"/>
  <c r="H7" i="10"/>
  <c r="C7" i="10"/>
  <c r="I6" i="10"/>
  <c r="G6" i="10"/>
  <c r="E6" i="10"/>
  <c r="C6" i="10"/>
  <c r="I5" i="10"/>
  <c r="G5" i="10"/>
  <c r="D5" i="10"/>
  <c r="H5" i="10"/>
  <c r="E5" i="10"/>
  <c r="C5" i="10"/>
  <c r="G4" i="10"/>
  <c r="D4" i="10"/>
  <c r="H4" i="10"/>
  <c r="E4" i="10"/>
  <c r="C4" i="10"/>
  <c r="I3" i="10"/>
  <c r="G3" i="10"/>
  <c r="D3" i="10"/>
  <c r="H3" i="10"/>
  <c r="E3" i="10"/>
  <c r="C3" i="10"/>
  <c r="I2" i="10"/>
  <c r="D2" i="10"/>
  <c r="E2" i="10"/>
  <c r="H2" i="10"/>
  <c r="C2" i="10"/>
</calcChain>
</file>

<file path=xl/comments1.xml><?xml version="1.0" encoding="utf-8"?>
<comments xmlns="http://schemas.openxmlformats.org/spreadsheetml/2006/main">
  <authors>
    <author>Peacher, Rachel D</author>
  </authors>
  <commentList>
    <comment ref="K21" authorId="0">
      <text>
        <r>
          <rPr>
            <b/>
            <sz val="9"/>
            <color indexed="81"/>
            <rFont val="Tahoma"/>
            <charset val="1"/>
          </rPr>
          <t>Peacher, Rachel D:</t>
        </r>
        <r>
          <rPr>
            <sz val="9"/>
            <color indexed="81"/>
            <rFont val="Tahoma"/>
            <charset val="1"/>
          </rPr>
          <t xml:space="preserve">
Collected by Roesler</t>
        </r>
      </text>
    </comment>
  </commentList>
</comments>
</file>

<file path=xl/comments2.xml><?xml version="1.0" encoding="utf-8"?>
<comments xmlns="http://schemas.openxmlformats.org/spreadsheetml/2006/main">
  <authors>
    <author>Peacher, Rachel D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Peacher, Rachel D:</t>
        </r>
        <r>
          <rPr>
            <sz val="9"/>
            <color indexed="81"/>
            <rFont val="Tahoma"/>
            <family val="2"/>
          </rPr>
          <t xml:space="preserve">
Written as "15 inches", but I think that was a mistake.</t>
        </r>
      </text>
    </comment>
  </commentList>
</comments>
</file>

<file path=xl/sharedStrings.xml><?xml version="1.0" encoding="utf-8"?>
<sst xmlns="http://schemas.openxmlformats.org/spreadsheetml/2006/main" count="2458" uniqueCount="418">
  <si>
    <t>Date</t>
  </si>
  <si>
    <t>Hay Creek at Borg Rd.</t>
  </si>
  <si>
    <t>Stage</t>
  </si>
  <si>
    <t>Transparency (cm)</t>
  </si>
  <si>
    <t>Conductivity</t>
  </si>
  <si>
    <t xml:space="preserve">Temperature (C) </t>
  </si>
  <si>
    <t>Comments</t>
  </si>
  <si>
    <t>N/A</t>
  </si>
  <si>
    <t>Very turbid</t>
  </si>
  <si>
    <t>Hay Creek at CTH F</t>
  </si>
  <si>
    <t>Hay Creek at Flowage Outlet</t>
  </si>
  <si>
    <t>High flow, high turbidity</t>
  </si>
  <si>
    <t>Whiskey Creek at CTH D</t>
  </si>
  <si>
    <t>none</t>
  </si>
  <si>
    <t>Whiskey Creek Flowage Outlet</t>
  </si>
  <si>
    <t>Phantom Flowage outlet (3 tubes)</t>
  </si>
  <si>
    <t>More turbid than usual</t>
  </si>
  <si>
    <t>(too high)</t>
  </si>
  <si>
    <t>Very high water, well above culvert top</t>
  </si>
  <si>
    <t>3.5 (inches "above pipe")</t>
  </si>
  <si>
    <t>1.75 (inches "below pipe")</t>
  </si>
  <si>
    <t>Water now below pipe</t>
  </si>
  <si>
    <t>Very turbid, cold water</t>
  </si>
  <si>
    <t>Vegetation growing rapidly</t>
  </si>
  <si>
    <t>1.5 (inches "below pipe")</t>
  </si>
  <si>
    <t>2 inches above pipe</t>
  </si>
  <si>
    <t>Rained this morning</t>
  </si>
  <si>
    <t>3.25 inches above pipe</t>
  </si>
  <si>
    <t>1.75 inches above pipe</t>
  </si>
  <si>
    <t>1 inch above pipe</t>
  </si>
  <si>
    <t>0 inches (flush with pipe)</t>
  </si>
  <si>
    <t>Testing done in the evening</t>
  </si>
  <si>
    <t>0.5 inches below pipe</t>
  </si>
  <si>
    <t>4.5 on stage ruler, 8.5 from bottom of culvert</t>
  </si>
  <si>
    <t>EC meter problems - not turning off.</t>
  </si>
  <si>
    <t>Rained early this morning</t>
  </si>
  <si>
    <t>1.5 inches above pipe</t>
  </si>
  <si>
    <t>50 (below mark)</t>
  </si>
  <si>
    <t>2.5 inches above pipe</t>
  </si>
  <si>
    <t>Beaver plugged downstream</t>
  </si>
  <si>
    <t>Stop logs have stopped flow</t>
  </si>
  <si>
    <t>No flow downstream</t>
  </si>
  <si>
    <t>2 inches below pipe</t>
  </si>
  <si>
    <t>2.75 inches below pipe</t>
  </si>
  <si>
    <t>3.5 inches below pipe</t>
  </si>
  <si>
    <t>Recent rain</t>
  </si>
  <si>
    <t>1.5 inches below pipe</t>
  </si>
  <si>
    <t>Average:</t>
  </si>
  <si>
    <t>Std. error:</t>
  </si>
  <si>
    <t>Hay Creek Flowage outlet</t>
  </si>
  <si>
    <t>Transparency average</t>
  </si>
  <si>
    <t>Transparency S.E.</t>
  </si>
  <si>
    <t>Whiskey Creek Flowage outlet</t>
  </si>
  <si>
    <t>Phantom Fl. Outlet (3 tubes)</t>
  </si>
  <si>
    <t>Conductivity average</t>
  </si>
  <si>
    <t>Conductivity S.E.</t>
  </si>
  <si>
    <t>Temperature average</t>
  </si>
  <si>
    <t>Temperature S.E.</t>
  </si>
  <si>
    <t>North Fork Ck at Lundquist Rd.</t>
  </si>
  <si>
    <t>North Fork Fl. Outlet</t>
  </si>
  <si>
    <t>Kylingstad Ck at N Fk Dike Rd.</t>
  </si>
  <si>
    <t>2014 Crex Meadows Water Quality Data</t>
  </si>
  <si>
    <t>Collected by</t>
  </si>
  <si>
    <t>Crex Interns</t>
  </si>
  <si>
    <t>Roesler</t>
  </si>
  <si>
    <t>pH</t>
  </si>
  <si>
    <t>flow (cfs)</t>
  </si>
  <si>
    <t>D.O. (mg/L)</t>
  </si>
  <si>
    <t>bad velocities?</t>
  </si>
  <si>
    <t>Iron turbidity not dominant</t>
  </si>
  <si>
    <t>Transparency above culverts from Hay Creek flowage = 67cm</t>
  </si>
  <si>
    <t>Flow from Hay Ck Flowage more turbid than flow from CTH F ditch.</t>
  </si>
  <si>
    <t>&gt;120</t>
  </si>
  <si>
    <t>Fe turbidity</t>
  </si>
  <si>
    <t>thermistor</t>
  </si>
  <si>
    <t>Transparency = 45 at CTH F culvert</t>
  </si>
  <si>
    <t>Fe turbidity dominant</t>
  </si>
  <si>
    <t>Culvert depth = 14"; Transparency leaving triple tubes = 67 cm</t>
  </si>
  <si>
    <t>Fe turb.</t>
  </si>
  <si>
    <t>Fe turb. Dominant.  Transparency above ditches = 34cm (Fe turbidity dominant.  East ditch transparency = 77cm (Not Fe dominated).  West ditch transparency = 98cm (Stained, minimum turbidity).</t>
  </si>
  <si>
    <t>Transparency leaving N. Fk. Flowage = 41cm.  Transparency much higher above; air bubbles or rapid Fe oxidation of anaerobic water (mostly ice covered) could be affecting.</t>
  </si>
  <si>
    <t>very stained</t>
  </si>
  <si>
    <t>50.5"old, 18.125" new</t>
  </si>
  <si>
    <t>East ditch fairly clear today</t>
  </si>
  <si>
    <t>Buggert Creek</t>
  </si>
  <si>
    <t>&gt;&gt;120</t>
  </si>
  <si>
    <t>1.6 cfs</t>
  </si>
  <si>
    <t>Stage taken from center of apron</t>
  </si>
  <si>
    <t>1.1 cfs</t>
  </si>
  <si>
    <t xml:space="preserve">site abandoned </t>
  </si>
  <si>
    <t>above top US culvert</t>
  </si>
  <si>
    <t xml:space="preserve">very stained water </t>
  </si>
  <si>
    <t>top US culvert</t>
  </si>
  <si>
    <t>9 cfs</t>
  </si>
  <si>
    <t>very stained water</t>
  </si>
  <si>
    <t>2.5" above culvert top</t>
  </si>
  <si>
    <t>1.75" above</t>
  </si>
  <si>
    <t>0.75" above</t>
  </si>
  <si>
    <t>1.25 above culvert</t>
  </si>
  <si>
    <t>0.75" above culvert</t>
  </si>
  <si>
    <t>17.875" new</t>
  </si>
  <si>
    <t>Phantom Flowage 1-tube</t>
  </si>
  <si>
    <t>D.O.</t>
  </si>
  <si>
    <t>Flow is up</t>
  </si>
  <si>
    <t>Beaver activity may be affecting water quality.</t>
  </si>
  <si>
    <t>Iron (mg/L)</t>
  </si>
  <si>
    <t>TP (ug/L)</t>
  </si>
  <si>
    <t>TSS (mg/L)</t>
  </si>
  <si>
    <t>Turbidity (ntu)</t>
  </si>
  <si>
    <t>True Color (su)</t>
  </si>
  <si>
    <t>&gt; 500</t>
  </si>
  <si>
    <t>3000?</t>
  </si>
  <si>
    <t xml:space="preserve">   &gt; 500</t>
  </si>
  <si>
    <t>Norway Pt. iron spring</t>
  </si>
  <si>
    <t>lab parameters</t>
  </si>
  <si>
    <t>field parameters</t>
  </si>
  <si>
    <t xml:space="preserve">Iron </t>
  </si>
  <si>
    <t>TP</t>
  </si>
  <si>
    <t>TSS</t>
  </si>
  <si>
    <t>Turbidity</t>
  </si>
  <si>
    <t>True Color</t>
  </si>
  <si>
    <t>Temp</t>
  </si>
  <si>
    <t>cond.</t>
  </si>
  <si>
    <t>transp.</t>
  </si>
  <si>
    <t>(mg/l)</t>
  </si>
  <si>
    <t>(ug/l)</t>
  </si>
  <si>
    <t>(ntu)</t>
  </si>
  <si>
    <t>(su)</t>
  </si>
  <si>
    <t>(C)</t>
  </si>
  <si>
    <t>(umhos/cm)</t>
  </si>
  <si>
    <t>(cm)</t>
  </si>
  <si>
    <t>Norway Pt. sandstone spring</t>
  </si>
  <si>
    <t>&lt; 0.1</t>
  </si>
  <si>
    <t>West spring at iron dep. Area</t>
  </si>
  <si>
    <t>East spring at iron dep. Area</t>
  </si>
  <si>
    <t>West ditch, Lundquist Rd</t>
  </si>
  <si>
    <t>East ditch, Lundquist Rd</t>
  </si>
  <si>
    <t>North Fork Wood River 30m US Fossum Rd</t>
  </si>
  <si>
    <t>flow</t>
  </si>
  <si>
    <t>(cfs)</t>
  </si>
  <si>
    <t>North Fork Wood River 20m US Shearman Rd</t>
  </si>
  <si>
    <t>Iron Creek 124m DS Sadlers Rd</t>
  </si>
  <si>
    <t>Ekdall Creek 5m above mouth</t>
  </si>
  <si>
    <t>Wood R. @ 70 west of Alpha</t>
  </si>
  <si>
    <t>East ditch transparency = 72; West ditch transparency = 56</t>
  </si>
  <si>
    <t>Higher turbidity on west side of outlet</t>
  </si>
  <si>
    <t>09/15/20114</t>
  </si>
  <si>
    <t>HEAVY</t>
  </si>
  <si>
    <t>Hay Ck at Benson Rd</t>
  </si>
  <si>
    <t>thermistor returned to water</t>
  </si>
  <si>
    <t>thermistor cleared of sediment</t>
  </si>
  <si>
    <t>&lt;-- indicates a fish site</t>
  </si>
  <si>
    <t>N. Fk. Wood @ CTH D (first crossing)</t>
  </si>
  <si>
    <t>*Fish site 10m US of Lundquist Rd.*</t>
  </si>
  <si>
    <t>"Sandberg Creek"</t>
  </si>
  <si>
    <t>2 photos taken</t>
  </si>
  <si>
    <t>Measurements taken DS of bridge.  Upstream of bridge, left side D.O. = 2.3</t>
  </si>
  <si>
    <t>North Fork west ditch</t>
  </si>
  <si>
    <t>67 and highly stained</t>
  </si>
  <si>
    <t>Photo taken showing de-watered area</t>
  </si>
  <si>
    <t>North Fork east ditch</t>
  </si>
  <si>
    <t xml:space="preserve">Photo taken </t>
  </si>
  <si>
    <t>"Kylingstad Creek" at North Fork Dike Rd.</t>
  </si>
  <si>
    <t>3.1 cfs</t>
  </si>
  <si>
    <t>Whiskey Ck 192m DS Whiskey Ck Flowage</t>
  </si>
  <si>
    <t>CTH F ditched stream</t>
  </si>
  <si>
    <t>Nitrogen Kjeldahl total</t>
  </si>
  <si>
    <t>mg/L</t>
  </si>
  <si>
    <t>Nitrogen NO3+NO2 DISS (AS N)</t>
  </si>
  <si>
    <t>&lt;.019</t>
  </si>
  <si>
    <t>Nitrogen NH3-N DISS</t>
  </si>
  <si>
    <t>West ditch: trans - 67, T - 17.3, cond - 38, DO - 0.4, pH - 5.3; East ditch: trans - 50, T - 16.8, cond - 266, DO - 2.2, pH - 6.9</t>
  </si>
  <si>
    <t>150 (result from water lab); 175 (Roesler and Peacher)</t>
  </si>
  <si>
    <t>"North Fork Creek" at Lundquist Rd.</t>
  </si>
  <si>
    <t>"North Fork Creek" Flowage outlet</t>
  </si>
  <si>
    <t>beaver dam present at outlet</t>
  </si>
  <si>
    <t>range =</t>
  </si>
  <si>
    <t xml:space="preserve">mean = </t>
  </si>
  <si>
    <t>2.1 - 35.2</t>
  </si>
  <si>
    <t>22 - 103</t>
  </si>
  <si>
    <t>3.3 - 35</t>
  </si>
  <si>
    <t>2.7 - 122</t>
  </si>
  <si>
    <t>nd</t>
  </si>
  <si>
    <t>Borg Rd</t>
  </si>
  <si>
    <t>CTH F</t>
  </si>
  <si>
    <t xml:space="preserve">  </t>
  </si>
  <si>
    <t>after heavy rain</t>
  </si>
  <si>
    <t>Stage est. flow</t>
  </si>
  <si>
    <t>stage not measured - Too much mud:very low</t>
  </si>
  <si>
    <t>Borg Rd vs CTH F flows</t>
  </si>
  <si>
    <t>6/26</t>
  </si>
  <si>
    <t>7/28</t>
  </si>
  <si>
    <t>8/20</t>
  </si>
  <si>
    <t>9/2</t>
  </si>
  <si>
    <t>9/5</t>
  </si>
  <si>
    <t>Sample ID</t>
  </si>
  <si>
    <t>Hay Creek Flowage at outlet</t>
  </si>
  <si>
    <t>HC-1</t>
  </si>
  <si>
    <t>Lower "L" Dike</t>
  </si>
  <si>
    <t>LD-2</t>
  </si>
  <si>
    <t>43 (SD)</t>
  </si>
  <si>
    <t>Phantom Flowage 3-tubes</t>
  </si>
  <si>
    <t>P3-3</t>
  </si>
  <si>
    <t>55 (SD)</t>
  </si>
  <si>
    <t>P1-4</t>
  </si>
  <si>
    <t>&gt; 198 (SD)</t>
  </si>
  <si>
    <t>Rice's Lake</t>
  </si>
  <si>
    <t>RI-5</t>
  </si>
  <si>
    <t>South Refuge Flowage</t>
  </si>
  <si>
    <t>SR-6</t>
  </si>
  <si>
    <t>North Fork Flowage</t>
  </si>
  <si>
    <t>NF-7</t>
  </si>
  <si>
    <t>Upper North Fork Flowage</t>
  </si>
  <si>
    <t>UN-8</t>
  </si>
  <si>
    <t>82 (SD)</t>
  </si>
  <si>
    <t>DITCHES</t>
  </si>
  <si>
    <t xml:space="preserve">HIGH IRON STREAMS </t>
  </si>
  <si>
    <t>LOW IRON STREAMS</t>
  </si>
  <si>
    <t>Range</t>
  </si>
  <si>
    <t>Mean</t>
  </si>
  <si>
    <t>Iron</t>
  </si>
  <si>
    <t>(mg/L)</t>
  </si>
  <si>
    <t>1.2 - 3.3</t>
  </si>
  <si>
    <t>0.4 - 1.5</t>
  </si>
  <si>
    <t>0.4 - 0.8</t>
  </si>
  <si>
    <t>0.6 - 4.1</t>
  </si>
  <si>
    <t>Hay Creek @ CTH F</t>
  </si>
  <si>
    <t>Whiskey Creek @ CTH D</t>
  </si>
  <si>
    <t>2.5 - 18.4</t>
  </si>
  <si>
    <t>1.3 - 14.8</t>
  </si>
  <si>
    <t>FLOWAGES 09/18/2014</t>
  </si>
  <si>
    <t>NORTH END SPRINGS</t>
  </si>
  <si>
    <t>Trans = 73 in ditch US of culverts</t>
  </si>
  <si>
    <t>fairly clear, little iron bacteria</t>
  </si>
  <si>
    <t>no iron turbidity visible after heavy rain</t>
  </si>
  <si>
    <t>iron deposits beginning to re-form on banks and bottom</t>
  </si>
  <si>
    <t>Fuhrman Lake overflowing around dike</t>
  </si>
  <si>
    <t>Buggert Ck. showing more staining, iron floc beginning to develop on vegetation, iron bacteria sheen.</t>
  </si>
  <si>
    <t>Iron Creek @ Sadlers Rd</t>
  </si>
  <si>
    <t>2.9 - 4.8</t>
  </si>
  <si>
    <t>1.8 - 3.0</t>
  </si>
  <si>
    <t>Wood River 427m DS STH 70 (first crossing)</t>
  </si>
  <si>
    <t>Hay Creek 10m US CTH F</t>
  </si>
  <si>
    <t>Whiskey Creek 25m US CTH D</t>
  </si>
  <si>
    <t>"Bang Creek" (Unnamed near Bang Rd)</t>
  </si>
  <si>
    <t>Whiskey Creek 270m DS CTH D</t>
  </si>
  <si>
    <t>Wood River 60m US Williams Rd</t>
  </si>
  <si>
    <t>Wood River 460m DS STH 70 (second crossing)</t>
  </si>
  <si>
    <t>North Fork Wood River 230m DS North Fork Rd</t>
  </si>
  <si>
    <t>Wood River 40m US West River Rd</t>
  </si>
  <si>
    <t>073030</t>
  </si>
  <si>
    <t>073108</t>
  </si>
  <si>
    <t>073106</t>
  </si>
  <si>
    <t>073114</t>
  </si>
  <si>
    <t>North Fork Wood River 10m US CTH D (first crossing)</t>
  </si>
  <si>
    <t>073115</t>
  </si>
  <si>
    <t>"North Fork Creek" (Unnamed 10m US Lundquist Rd)</t>
  </si>
  <si>
    <t>"Sandberg Creek"(Unnamed 37m DS North Fork Dike Rd)</t>
  </si>
  <si>
    <t>Wood River 70m US STH 70 (first crossing)</t>
  </si>
  <si>
    <t>073029</t>
  </si>
  <si>
    <t>"North Fork Creek" (Unnamed 160m DS North Fork Flowage)</t>
  </si>
  <si>
    <t>Hay Creek 20m US Borg Rd</t>
  </si>
  <si>
    <t>Hay Creek 170m DS STH 70</t>
  </si>
  <si>
    <t>"North Creek"(Unnamed stream 155m DS North Rd)</t>
  </si>
  <si>
    <t>"Shearman Creek"(Unnamed along Shearman Rd)</t>
  </si>
  <si>
    <t>"Fossum Creek"(Unnamed 3m US Fossum Rd)</t>
  </si>
  <si>
    <t>97*</t>
  </si>
  <si>
    <t>*TP sample collected 07/11/2014</t>
  </si>
  <si>
    <t>12.6*</t>
  </si>
  <si>
    <t>85*</t>
  </si>
  <si>
    <t>*Iron and TP sample collected 07/25/2014</t>
  </si>
  <si>
    <t>57*</t>
  </si>
  <si>
    <t>*TP sample collected 07/25/2014</t>
  </si>
  <si>
    <t>North Fork Wood River 30m US CTH D (second crossing)</t>
  </si>
  <si>
    <t>56*</t>
  </si>
  <si>
    <t>*TP sample collected 07/17/2014</t>
  </si>
  <si>
    <t>*TP sample collected 08/20/2014</t>
  </si>
  <si>
    <t>Streams with no visible iron floc turbidity</t>
  </si>
  <si>
    <t>Streams with high levels of visibile iron floc turbidity</t>
  </si>
  <si>
    <t>Streams with low levels of visible iron floc turbidity</t>
  </si>
  <si>
    <t>Single</t>
  </si>
  <si>
    <t>Sample</t>
  </si>
  <si>
    <t xml:space="preserve">Multiple </t>
  </si>
  <si>
    <t>"North Fork Ck." (Unnamed @ Lundquist Rd)</t>
  </si>
  <si>
    <t>"Nordstrom Creek" (Unnamed near Nordstrom Rd)</t>
  </si>
  <si>
    <t>"Sandberg Creek" (Unnamed DS of Sandberg Flowage)</t>
  </si>
  <si>
    <t>"Fossum Creek" (Unnamed @ Fossum Rd)</t>
  </si>
  <si>
    <t>North Fork Wood R. @ CTH D (first crossing)</t>
  </si>
  <si>
    <t>Wood R. @ STH 70 (first crossing)</t>
  </si>
  <si>
    <t>"North Creek" (Unnamed @ North Rd)</t>
  </si>
  <si>
    <t>"Buggert Creek"(Unnamed US Buggert Lake) in May</t>
  </si>
  <si>
    <t>"Kylingstad Creek"(Unnamed US Kylingstad Flowage)</t>
  </si>
  <si>
    <t>STREAMS WITH HIGH LEVELS OF VISIBLE IRON FLOC TURBIDITY</t>
  </si>
  <si>
    <t>STREAMS WITH LOW LEVELS OF VISIBLE IRON FLOC TURBIDITY</t>
  </si>
  <si>
    <t>STREAMS WITH NO VISIBLE IRON FLOC TURBIDITY</t>
  </si>
  <si>
    <t>COMPARISON OF STREAM IRON CONCENTRATIONS</t>
  </si>
  <si>
    <t>6.1 - 7.0</t>
  </si>
  <si>
    <t>Parameter</t>
  </si>
  <si>
    <t>Hay Creek</t>
  </si>
  <si>
    <t>Whiskey Creek</t>
  </si>
  <si>
    <t>"North Fork Creek"</t>
  </si>
  <si>
    <t>Iron (mg/l)</t>
  </si>
  <si>
    <t xml:space="preserve">Range </t>
  </si>
  <si>
    <t>Total Phosphorus (ug/l)</t>
  </si>
  <si>
    <t>Total Suspended Solids (mg/l)</t>
  </si>
  <si>
    <t>True Color (Pt-Co units)</t>
  </si>
  <si>
    <t>Dissolved Oxygen (mg/l)</t>
  </si>
  <si>
    <t>pH (s.u.)</t>
  </si>
  <si>
    <t>Conductivity (umhos/cm)</t>
  </si>
  <si>
    <t>Range:</t>
  </si>
  <si>
    <t>10 -120</t>
  </si>
  <si>
    <t>26 - 177</t>
  </si>
  <si>
    <t>0.6 - 22.8</t>
  </si>
  <si>
    <t>1.7 - 8.8</t>
  </si>
  <si>
    <t>150 -325</t>
  </si>
  <si>
    <t>16 - 120</t>
  </si>
  <si>
    <t>3.4 - 12.5</t>
  </si>
  <si>
    <t>6.1 -6.8</t>
  </si>
  <si>
    <t>30 - 89</t>
  </si>
  <si>
    <t>125-325</t>
  </si>
  <si>
    <t>23-120</t>
  </si>
  <si>
    <t>36-182</t>
  </si>
  <si>
    <t>3.4-25.9</t>
  </si>
  <si>
    <t>3.8-10.3</t>
  </si>
  <si>
    <t>6.1-7.1</t>
  </si>
  <si>
    <t>150-225</t>
  </si>
  <si>
    <t>2.1-36.3</t>
  </si>
  <si>
    <t>1.2-19</t>
  </si>
  <si>
    <t>23-116</t>
  </si>
  <si>
    <t>1.3-14.8</t>
  </si>
  <si>
    <t>4.7-26</t>
  </si>
  <si>
    <t>4.2-76.7</t>
  </si>
  <si>
    <t>4.7 - 26</t>
  </si>
  <si>
    <t>0.6-21.7</t>
  </si>
  <si>
    <t>21-96</t>
  </si>
  <si>
    <t>4.2 - 76.7</t>
  </si>
  <si>
    <t>125 - 325</t>
  </si>
  <si>
    <t>6.1 - 6.8</t>
  </si>
  <si>
    <t>0.6 - 21.7</t>
  </si>
  <si>
    <t>21 - 96</t>
  </si>
  <si>
    <t>23 - 116</t>
  </si>
  <si>
    <t>1.2 - 19</t>
  </si>
  <si>
    <t>2.1 - 36.3</t>
  </si>
  <si>
    <t>150 - 225</t>
  </si>
  <si>
    <t>3.8 - 10.3</t>
  </si>
  <si>
    <t>6.1 - 7.1</t>
  </si>
  <si>
    <t>23 - 120</t>
  </si>
  <si>
    <t>3.4 - 25.9</t>
  </si>
  <si>
    <t>36 - 182</t>
  </si>
  <si>
    <t>SUMMARIZED WATER QUALITY DATA FOR HAY, WHISKEY, AND "NORTH FORK" CREEKS</t>
  </si>
  <si>
    <t>COLOR DATA FROM CREX MEADOWS PROJECT</t>
  </si>
  <si>
    <r>
      <rPr>
        <sz val="11"/>
        <color rgb="FFFF0000"/>
        <rFont val="Calibri"/>
        <family val="2"/>
        <scheme val="minor"/>
      </rPr>
      <t>400</t>
    </r>
    <r>
      <rPr>
        <sz val="11"/>
        <color theme="1"/>
        <rFont val="Calibri"/>
        <family val="2"/>
        <scheme val="minor"/>
      </rPr>
      <t xml:space="preserve"> / 260</t>
    </r>
  </si>
  <si>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 / 250</t>
    </r>
  </si>
  <si>
    <r>
      <rPr>
        <sz val="11"/>
        <color rgb="FFFF0000"/>
        <rFont val="Calibri"/>
        <family val="2"/>
        <scheme val="minor"/>
      </rPr>
      <t>300</t>
    </r>
    <r>
      <rPr>
        <sz val="11"/>
        <color theme="1"/>
        <rFont val="Calibri"/>
        <family val="2"/>
        <scheme val="minor"/>
      </rPr>
      <t xml:space="preserve"> / 160</t>
    </r>
  </si>
  <si>
    <t>X</t>
  </si>
  <si>
    <t>Hay Creek (10041942)</t>
  </si>
  <si>
    <t>3000*</t>
  </si>
  <si>
    <t>Whiskey Creek (10037789)</t>
  </si>
  <si>
    <t>"North Fork Creek" (10041943)</t>
  </si>
  <si>
    <t>"Kylingstad Ck"(10042157) color reported as 4000*</t>
  </si>
  <si>
    <t>40**</t>
  </si>
  <si>
    <t xml:space="preserve">*After being questioned, samples initially reported as 3000 and 4000 were changed to 300 and 400 </t>
  </si>
  <si>
    <t>**This is not a very plausible result</t>
  </si>
  <si>
    <r>
      <t>Temperature (</t>
    </r>
    <r>
      <rPr>
        <u/>
        <vertAlign val="superscript"/>
        <sz val="11"/>
        <color theme="1"/>
        <rFont val="Calibri"/>
        <family val="2"/>
        <scheme val="minor"/>
      </rPr>
      <t>o</t>
    </r>
    <r>
      <rPr>
        <u/>
        <sz val="11"/>
        <color theme="1"/>
        <rFont val="Calibri"/>
        <family val="2"/>
        <scheme val="minor"/>
      </rPr>
      <t>C)</t>
    </r>
  </si>
  <si>
    <t>SWIMS ID</t>
  </si>
  <si>
    <t xml:space="preserve"> or SD (cm)</t>
  </si>
  <si>
    <t>Transparency</t>
  </si>
  <si>
    <t>(s.u.)</t>
  </si>
  <si>
    <t>(Pt-Co units)</t>
  </si>
  <si>
    <t>True Color*</t>
  </si>
  <si>
    <t xml:space="preserve">TP </t>
  </si>
  <si>
    <t xml:space="preserve">Sulfate </t>
  </si>
  <si>
    <t>(ug/L)</t>
  </si>
  <si>
    <t>*msrd with Hach color test kit</t>
  </si>
  <si>
    <r>
      <t>(</t>
    </r>
    <r>
      <rPr>
        <u/>
        <vertAlign val="superscript"/>
        <sz val="11"/>
        <color theme="1"/>
        <rFont val="Calibri"/>
        <family val="2"/>
        <scheme val="minor"/>
      </rPr>
      <t>o</t>
    </r>
    <r>
      <rPr>
        <u/>
        <sz val="11"/>
        <color theme="1"/>
        <rFont val="Calibri"/>
        <family val="2"/>
        <scheme val="minor"/>
      </rPr>
      <t>C)</t>
    </r>
  </si>
  <si>
    <r>
      <t xml:space="preserve">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C) </t>
    </r>
  </si>
  <si>
    <t>thermistor no.</t>
  </si>
  <si>
    <t>(in.)</t>
  </si>
  <si>
    <t xml:space="preserve">Borg Rd est.flow </t>
  </si>
  <si>
    <t xml:space="preserve">Transparency </t>
  </si>
  <si>
    <t xml:space="preserve">Temp. </t>
  </si>
  <si>
    <t xml:space="preserve">flow </t>
  </si>
  <si>
    <t xml:space="preserve">TSS </t>
  </si>
  <si>
    <t xml:space="preserve"> (mg/L)</t>
  </si>
  <si>
    <t xml:space="preserve"> (ntu)</t>
  </si>
  <si>
    <t xml:space="preserve">True Color </t>
  </si>
  <si>
    <t xml:space="preserve"> (Pt-Co units)</t>
  </si>
  <si>
    <t>Iron oxidizing bacteria</t>
  </si>
  <si>
    <t xml:space="preserve"> (no./mL)</t>
  </si>
  <si>
    <t xml:space="preserve">Iron, </t>
  </si>
  <si>
    <t xml:space="preserve"> precipitated</t>
  </si>
  <si>
    <t>Leptothrix</t>
  </si>
  <si>
    <t>Other</t>
  </si>
  <si>
    <t xml:space="preserve">Gallionella </t>
  </si>
  <si>
    <r>
      <rPr>
        <sz val="11"/>
        <color rgb="FFFF0000"/>
        <rFont val="Calibri"/>
        <family val="2"/>
        <scheme val="minor"/>
      </rPr>
      <t>400</t>
    </r>
    <r>
      <rPr>
        <sz val="11"/>
        <color theme="1"/>
        <rFont val="Calibri"/>
        <family val="2"/>
        <scheme val="minor"/>
      </rPr>
      <t>/260</t>
    </r>
  </si>
  <si>
    <t>(in)</t>
  </si>
  <si>
    <t xml:space="preserve"> (cm)</t>
  </si>
  <si>
    <t xml:space="preserve">Stage est. </t>
  </si>
  <si>
    <r>
      <rPr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>/250</t>
    </r>
  </si>
  <si>
    <t>Fi</t>
  </si>
  <si>
    <t>Field</t>
  </si>
  <si>
    <t>Stage (in)</t>
  </si>
  <si>
    <t>Adj. Stage</t>
  </si>
  <si>
    <r>
      <rPr>
        <sz val="11"/>
        <color rgb="FFFF0000"/>
        <rFont val="Calibri"/>
        <family val="2"/>
        <scheme val="minor"/>
      </rPr>
      <t>300</t>
    </r>
    <r>
      <rPr>
        <sz val="11"/>
        <color theme="1"/>
        <rFont val="Calibri"/>
        <family val="2"/>
        <scheme val="minor"/>
      </rPr>
      <t>/160</t>
    </r>
  </si>
  <si>
    <t xml:space="preserve">Crenothrix </t>
  </si>
  <si>
    <t>"Nordstrom Creek"(Unnamed near Nordstrom Rd)</t>
  </si>
  <si>
    <t>Color data from 5/31 to 7/25 is believed to be unreliable</t>
  </si>
  <si>
    <t>Red values are from SLOH; black values were measured at Spooner DNR</t>
  </si>
  <si>
    <t>dry, no sample</t>
  </si>
  <si>
    <t>frozen to bottom, no sample</t>
  </si>
  <si>
    <t>UNF-1</t>
  </si>
  <si>
    <t>NF-2</t>
  </si>
  <si>
    <t>PF1T-4</t>
  </si>
  <si>
    <t>PF3T-5</t>
  </si>
  <si>
    <t>RI-6</t>
  </si>
  <si>
    <t>30" ice/12" water</t>
  </si>
  <si>
    <t>Comment</t>
  </si>
  <si>
    <t>18" ice/18" water; flowage frozen to bottom just to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</si>
</sst>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14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14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0" xfId="0" applyBorder="1"/>
    <xf numFmtId="14" fontId="0" fillId="0" borderId="0" xfId="0" applyNumberFormat="1" applyBorder="1"/>
    <xf numFmtId="0" fontId="0" fillId="0" borderId="0" xfId="0" applyFont="1"/>
    <xf numFmtId="1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/>
    <xf numFmtId="0" fontId="5" fillId="0" borderId="0" xfId="0" applyFont="1"/>
    <xf numFmtId="0" fontId="0" fillId="2" borderId="0" xfId="0" applyFill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/>
    <xf numFmtId="164" fontId="0" fillId="0" borderId="0" xfId="0" applyNumberFormat="1"/>
    <xf numFmtId="0" fontId="6" fillId="0" borderId="0" xfId="0" applyFont="1"/>
    <xf numFmtId="0" fontId="0" fillId="0" borderId="1" xfId="0" applyFill="1" applyBorder="1"/>
    <xf numFmtId="14" fontId="0" fillId="0" borderId="0" xfId="0" applyNumberFormat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4" fillId="3" borderId="0" xfId="0" applyFont="1" applyFill="1"/>
    <xf numFmtId="0" fontId="0" fillId="3" borderId="0" xfId="0" applyFont="1" applyFill="1"/>
    <xf numFmtId="0" fontId="0" fillId="0" borderId="1" xfId="0" applyFont="1" applyFill="1" applyBorder="1"/>
    <xf numFmtId="164" fontId="0" fillId="0" borderId="2" xfId="0" applyNumberFormat="1" applyBorder="1"/>
    <xf numFmtId="2" fontId="0" fillId="0" borderId="0" xfId="0" applyNumberFormat="1" applyFont="1"/>
    <xf numFmtId="2" fontId="0" fillId="0" borderId="1" xfId="0" applyNumberFormat="1" applyFont="1" applyBorder="1"/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4" borderId="0" xfId="0" applyFill="1"/>
    <xf numFmtId="0" fontId="0" fillId="2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Border="1"/>
    <xf numFmtId="0" fontId="0" fillId="0" borderId="0" xfId="0" applyFont="1" applyFill="1" applyAlignment="1">
      <alignment horizontal="center"/>
    </xf>
    <xf numFmtId="2" fontId="0" fillId="0" borderId="2" xfId="0" applyNumberFormat="1" applyBorder="1"/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0" xfId="0" applyFill="1" applyBorder="1"/>
    <xf numFmtId="0" fontId="6" fillId="0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4" borderId="5" xfId="0" applyFill="1" applyBorder="1"/>
    <xf numFmtId="0" fontId="0" fillId="6" borderId="0" xfId="0" applyFill="1" applyAlignment="1">
      <alignment horizontal="left"/>
    </xf>
    <xf numFmtId="0" fontId="0" fillId="6" borderId="5" xfId="0" applyFill="1" applyBorder="1" applyAlignment="1">
      <alignment horizontal="center"/>
    </xf>
    <xf numFmtId="0" fontId="0" fillId="7" borderId="0" xfId="0" applyFill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/>
    <xf numFmtId="0" fontId="5" fillId="0" borderId="0" xfId="0" applyFont="1" applyBorder="1"/>
    <xf numFmtId="0" fontId="10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Alignment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Summary!$B$2:$B$10</c:f>
              <c:strCache>
                <c:ptCount val="9"/>
                <c:pt idx="0">
                  <c:v>Hay Creek at Borg Rd.</c:v>
                </c:pt>
                <c:pt idx="1">
                  <c:v>Hay Creek at CTH F</c:v>
                </c:pt>
                <c:pt idx="2">
                  <c:v>Hay Creek Flowage outlet</c:v>
                </c:pt>
                <c:pt idx="3">
                  <c:v>Whiskey Creek at CTH D</c:v>
                </c:pt>
                <c:pt idx="4">
                  <c:v>Whiskey Creek Flowage outlet</c:v>
                </c:pt>
                <c:pt idx="5">
                  <c:v>Phantom Fl. Outlet (3 tubes)</c:v>
                </c:pt>
                <c:pt idx="6">
                  <c:v>North Fork Ck at Lundquist Rd.</c:v>
                </c:pt>
                <c:pt idx="7">
                  <c:v>North Fork Fl. Outlet</c:v>
                </c:pt>
                <c:pt idx="8">
                  <c:v>Kylingstad Ck at N Fk Dike Rd.</c:v>
                </c:pt>
              </c:strCache>
            </c:strRef>
          </c:cat>
          <c:val>
            <c:numRef>
              <c:f>Summary!$C$2:$C$10</c:f>
              <c:numCache>
                <c:formatCode>0.00</c:formatCode>
                <c:ptCount val="9"/>
                <c:pt idx="0">
                  <c:v>22.85483870967742</c:v>
                </c:pt>
                <c:pt idx="1">
                  <c:v>37.234042553191486</c:v>
                </c:pt>
                <c:pt idx="2">
                  <c:v>26.379310344827587</c:v>
                </c:pt>
                <c:pt idx="3">
                  <c:v>46.802083333333336</c:v>
                </c:pt>
                <c:pt idx="4">
                  <c:v>40.551724137931032</c:v>
                </c:pt>
                <c:pt idx="5">
                  <c:v>35.344827586206897</c:v>
                </c:pt>
                <c:pt idx="6">
                  <c:v>49.978723404255319</c:v>
                </c:pt>
                <c:pt idx="7">
                  <c:v>56.655172413793103</c:v>
                </c:pt>
                <c:pt idx="8">
                  <c:v>60.387096774193552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62208"/>
        <c:axId val="98863744"/>
      </c:barChart>
      <c:catAx>
        <c:axId val="988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98863744"/>
        <c:crosses val="autoZero"/>
        <c:auto val="1"/>
        <c:lblAlgn val="ctr"/>
        <c:lblOffset val="100"/>
        <c:noMultiLvlLbl val="0"/>
      </c:catAx>
      <c:valAx>
        <c:axId val="98863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Transparency</a:t>
                </a:r>
                <a:r>
                  <a:rPr lang="en-US" baseline="0"/>
                  <a:t> (cm)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886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Ck. Conductivity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CTH F'!$H$2</c:f>
              <c:strCache>
                <c:ptCount val="1"/>
                <c:pt idx="0">
                  <c:v>(umhos/cm)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0"/>
            <c:trendlineLbl>
              <c:layout>
                <c:manualLayout>
                  <c:x val="-3.0368985126859142E-2"/>
                  <c:y val="-0.29646033829104695"/>
                </c:manualLayout>
              </c:layout>
              <c:numFmt formatCode="General" sourceLinked="0"/>
            </c:trendlineLbl>
          </c:trendline>
          <c:xVal>
            <c:numRef>
              <c:f>'Hay Creek at CTH F'!$E$3:$E$55</c:f>
              <c:numCache>
                <c:formatCode>0.00</c:formatCode>
                <c:ptCount val="53"/>
                <c:pt idx="0">
                  <c:v>24.269118452272313</c:v>
                </c:pt>
                <c:pt idx="1">
                  <c:v>24.725406096002917</c:v>
                </c:pt>
                <c:pt idx="2">
                  <c:v>24.725406096002917</c:v>
                </c:pt>
                <c:pt idx="3">
                  <c:v>22.900255521080489</c:v>
                </c:pt>
                <c:pt idx="4">
                  <c:v>23.69875889760905</c:v>
                </c:pt>
                <c:pt idx="5">
                  <c:v>23.926902719474356</c:v>
                </c:pt>
                <c:pt idx="6">
                  <c:v>26.322412849060047</c:v>
                </c:pt>
                <c:pt idx="7">
                  <c:v>23.812830808541705</c:v>
                </c:pt>
                <c:pt idx="8">
                  <c:v>27.349060047453914</c:v>
                </c:pt>
                <c:pt idx="9">
                  <c:v>27.805347691184522</c:v>
                </c:pt>
                <c:pt idx="10">
                  <c:v>25.752053294396784</c:v>
                </c:pt>
                <c:pt idx="11">
                  <c:v>27.349060047453914</c:v>
                </c:pt>
                <c:pt idx="12">
                  <c:v>26.436484759992698</c:v>
                </c:pt>
                <c:pt idx="13">
                  <c:v>25.067621828800874</c:v>
                </c:pt>
                <c:pt idx="14">
                  <c:v>22.786183610147837</c:v>
                </c:pt>
                <c:pt idx="15">
                  <c:v>22.558039788282532</c:v>
                </c:pt>
                <c:pt idx="16">
                  <c:v>23.01432743201314</c:v>
                </c:pt>
                <c:pt idx="17">
                  <c:v>22.558039788282532</c:v>
                </c:pt>
                <c:pt idx="18">
                  <c:v>22.101752144551924</c:v>
                </c:pt>
                <c:pt idx="19">
                  <c:v>21.645464500821316</c:v>
                </c:pt>
                <c:pt idx="20">
                  <c:v>20.732889213360099</c:v>
                </c:pt>
                <c:pt idx="21">
                  <c:v>22.101752144551924</c:v>
                </c:pt>
                <c:pt idx="22">
                  <c:v>19.820313925898887</c:v>
                </c:pt>
                <c:pt idx="23">
                  <c:v>17.538875707245847</c:v>
                </c:pt>
                <c:pt idx="24">
                  <c:v>15.94186895418872</c:v>
                </c:pt>
                <c:pt idx="25">
                  <c:v>17.082588063515239</c:v>
                </c:pt>
                <c:pt idx="26">
                  <c:v>17.082588063515239</c:v>
                </c:pt>
                <c:pt idx="27">
                  <c:v>14.116718379266288</c:v>
                </c:pt>
                <c:pt idx="28">
                  <c:v>8.6412666544989953</c:v>
                </c:pt>
                <c:pt idx="29">
                  <c:v>4.3065340390582216</c:v>
                </c:pt>
                <c:pt idx="30">
                  <c:v>5.2191093265194377</c:v>
                </c:pt>
                <c:pt idx="31">
                  <c:v>4.3065340390582216</c:v>
                </c:pt>
                <c:pt idx="32">
                  <c:v>8.1849790107683891</c:v>
                </c:pt>
                <c:pt idx="33">
                  <c:v>1.3406643548092716</c:v>
                </c:pt>
                <c:pt idx="34">
                  <c:v>7.728691367037781</c:v>
                </c:pt>
                <c:pt idx="35">
                  <c:v>0.8</c:v>
                </c:pt>
                <c:pt idx="36">
                  <c:v>0.8</c:v>
                </c:pt>
                <c:pt idx="37">
                  <c:v>9.5538419419602114</c:v>
                </c:pt>
                <c:pt idx="38">
                  <c:v>0.65623288921336009</c:v>
                </c:pt>
                <c:pt idx="39">
                  <c:v>0.9</c:v>
                </c:pt>
                <c:pt idx="40">
                  <c:v>1.5688081766745756</c:v>
                </c:pt>
                <c:pt idx="41">
                  <c:v>7.728691367037781</c:v>
                </c:pt>
                <c:pt idx="42">
                  <c:v>9.3256981200949074</c:v>
                </c:pt>
                <c:pt idx="43">
                  <c:v>6.8161160795765641</c:v>
                </c:pt>
                <c:pt idx="44">
                  <c:v>9.7819857638255154</c:v>
                </c:pt>
                <c:pt idx="45">
                  <c:v>9.3256981200949074</c:v>
                </c:pt>
                <c:pt idx="46">
                  <c:v>2.7095272860010948</c:v>
                </c:pt>
                <c:pt idx="47">
                  <c:v>4.0783902171929185</c:v>
                </c:pt>
                <c:pt idx="48">
                  <c:v>3.1658149297317024</c:v>
                </c:pt>
                <c:pt idx="49">
                  <c:v>3.1658149297317024</c:v>
                </c:pt>
                <c:pt idx="50">
                  <c:v>14.116718379266288</c:v>
                </c:pt>
                <c:pt idx="51">
                  <c:v>0.6</c:v>
                </c:pt>
                <c:pt idx="52">
                  <c:v>0.25</c:v>
                </c:pt>
              </c:numCache>
            </c:numRef>
          </c:xVal>
          <c:yVal>
            <c:numRef>
              <c:f>'Hay Creek at CTH F'!$H$3:$H$55</c:f>
              <c:numCache>
                <c:formatCode>General</c:formatCode>
                <c:ptCount val="53"/>
                <c:pt idx="1">
                  <c:v>38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93</c:v>
                </c:pt>
                <c:pt idx="11">
                  <c:v>82</c:v>
                </c:pt>
                <c:pt idx="12">
                  <c:v>122</c:v>
                </c:pt>
                <c:pt idx="13">
                  <c:v>143</c:v>
                </c:pt>
                <c:pt idx="14">
                  <c:v>97</c:v>
                </c:pt>
                <c:pt idx="15">
                  <c:v>71</c:v>
                </c:pt>
                <c:pt idx="16">
                  <c:v>70</c:v>
                </c:pt>
                <c:pt idx="17">
                  <c:v>73</c:v>
                </c:pt>
                <c:pt idx="18">
                  <c:v>102</c:v>
                </c:pt>
                <c:pt idx="19">
                  <c:v>97</c:v>
                </c:pt>
                <c:pt idx="20">
                  <c:v>110</c:v>
                </c:pt>
                <c:pt idx="21">
                  <c:v>68</c:v>
                </c:pt>
                <c:pt idx="22">
                  <c:v>73</c:v>
                </c:pt>
                <c:pt idx="23">
                  <c:v>71</c:v>
                </c:pt>
                <c:pt idx="24">
                  <c:v>72</c:v>
                </c:pt>
                <c:pt idx="25">
                  <c:v>70</c:v>
                </c:pt>
                <c:pt idx="26">
                  <c:v>70</c:v>
                </c:pt>
                <c:pt idx="27">
                  <c:v>73</c:v>
                </c:pt>
                <c:pt idx="28">
                  <c:v>76</c:v>
                </c:pt>
                <c:pt idx="29">
                  <c:v>89</c:v>
                </c:pt>
                <c:pt idx="30">
                  <c:v>85</c:v>
                </c:pt>
                <c:pt idx="31">
                  <c:v>91</c:v>
                </c:pt>
                <c:pt idx="32">
                  <c:v>123</c:v>
                </c:pt>
                <c:pt idx="34">
                  <c:v>166</c:v>
                </c:pt>
                <c:pt idx="35">
                  <c:v>161</c:v>
                </c:pt>
                <c:pt idx="36">
                  <c:v>177</c:v>
                </c:pt>
                <c:pt idx="37">
                  <c:v>106</c:v>
                </c:pt>
                <c:pt idx="38">
                  <c:v>152</c:v>
                </c:pt>
                <c:pt idx="39">
                  <c:v>137</c:v>
                </c:pt>
                <c:pt idx="40">
                  <c:v>107</c:v>
                </c:pt>
                <c:pt idx="41">
                  <c:v>56</c:v>
                </c:pt>
                <c:pt idx="45">
                  <c:v>43</c:v>
                </c:pt>
                <c:pt idx="47">
                  <c:v>50</c:v>
                </c:pt>
                <c:pt idx="49">
                  <c:v>32</c:v>
                </c:pt>
                <c:pt idx="50">
                  <c:v>28</c:v>
                </c:pt>
                <c:pt idx="51">
                  <c:v>64</c:v>
                </c:pt>
                <c:pt idx="52">
                  <c:v>115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73920"/>
        <c:axId val="111080192"/>
      </c:scatterChart>
      <c:valAx>
        <c:axId val="1110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1080192"/>
        <c:crosses val="autoZero"/>
        <c:crossBetween val="midCat"/>
      </c:valAx>
      <c:valAx>
        <c:axId val="1110801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073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TP v s Fe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CTH F'!$P$3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2.2015310586176728E-2"/>
                  <c:y val="0.23611220472440944"/>
                </c:manualLayout>
              </c:layout>
              <c:numFmt formatCode="General" sourceLinked="0"/>
            </c:trendlineLbl>
          </c:trendline>
          <c:xVal>
            <c:numRef>
              <c:f>'Hay Creek at CTH F'!$O$4:$O$55</c:f>
              <c:numCache>
                <c:formatCode>General</c:formatCode>
                <c:ptCount val="52"/>
                <c:pt idx="0">
                  <c:v>6.9</c:v>
                </c:pt>
                <c:pt idx="7">
                  <c:v>2.1</c:v>
                </c:pt>
                <c:pt idx="9">
                  <c:v>26.2</c:v>
                </c:pt>
                <c:pt idx="15">
                  <c:v>30.3</c:v>
                </c:pt>
                <c:pt idx="18">
                  <c:v>35.200000000000003</c:v>
                </c:pt>
                <c:pt idx="25">
                  <c:v>23.1</c:v>
                </c:pt>
                <c:pt idx="30">
                  <c:v>19.5</c:v>
                </c:pt>
                <c:pt idx="38">
                  <c:v>19.100000000000001</c:v>
                </c:pt>
                <c:pt idx="39">
                  <c:v>16.899999999999999</c:v>
                </c:pt>
                <c:pt idx="44">
                  <c:v>12.1</c:v>
                </c:pt>
                <c:pt idx="46">
                  <c:v>11.8</c:v>
                </c:pt>
                <c:pt idx="50">
                  <c:v>11.3</c:v>
                </c:pt>
              </c:numCache>
            </c:numRef>
          </c:xVal>
          <c:yVal>
            <c:numRef>
              <c:f>'Hay Creek at CTH F'!$P$4:$P$55</c:f>
              <c:numCache>
                <c:formatCode>General</c:formatCode>
                <c:ptCount val="52"/>
                <c:pt idx="0">
                  <c:v>68</c:v>
                </c:pt>
                <c:pt idx="7">
                  <c:v>22</c:v>
                </c:pt>
                <c:pt idx="9">
                  <c:v>90</c:v>
                </c:pt>
                <c:pt idx="15">
                  <c:v>103</c:v>
                </c:pt>
                <c:pt idx="18">
                  <c:v>81</c:v>
                </c:pt>
                <c:pt idx="25">
                  <c:v>97</c:v>
                </c:pt>
                <c:pt idx="30">
                  <c:v>93</c:v>
                </c:pt>
                <c:pt idx="38">
                  <c:v>60</c:v>
                </c:pt>
                <c:pt idx="39">
                  <c:v>63</c:v>
                </c:pt>
                <c:pt idx="44">
                  <c:v>76</c:v>
                </c:pt>
                <c:pt idx="46">
                  <c:v>45</c:v>
                </c:pt>
                <c:pt idx="50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74464"/>
        <c:axId val="110976384"/>
      </c:scatterChart>
      <c:valAx>
        <c:axId val="11097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976384"/>
        <c:crosses val="autoZero"/>
        <c:crossBetween val="midCat"/>
      </c:valAx>
      <c:valAx>
        <c:axId val="110976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TP (ug/l)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974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TSS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3419072615923"/>
          <c:y val="0.15788203557888597"/>
          <c:w val="0.73194203849518813"/>
          <c:h val="0.627966608340624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'Hay Creek at CTH F'!$Q$3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-0.17262510936132983"/>
                  <c:y val="2.5875984251968503E-2"/>
                </c:manualLayout>
              </c:layout>
              <c:numFmt formatCode="General" sourceLinked="0"/>
            </c:trendlineLbl>
          </c:trendline>
          <c:xVal>
            <c:numRef>
              <c:f>'Hay Creek at CTH F'!$O$4:$O$55</c:f>
              <c:numCache>
                <c:formatCode>General</c:formatCode>
                <c:ptCount val="52"/>
                <c:pt idx="0">
                  <c:v>6.9</c:v>
                </c:pt>
                <c:pt idx="7">
                  <c:v>2.1</c:v>
                </c:pt>
                <c:pt idx="9">
                  <c:v>26.2</c:v>
                </c:pt>
                <c:pt idx="15">
                  <c:v>30.3</c:v>
                </c:pt>
                <c:pt idx="18">
                  <c:v>35.200000000000003</c:v>
                </c:pt>
                <c:pt idx="25">
                  <c:v>23.1</c:v>
                </c:pt>
                <c:pt idx="30">
                  <c:v>19.5</c:v>
                </c:pt>
                <c:pt idx="38">
                  <c:v>19.100000000000001</c:v>
                </c:pt>
                <c:pt idx="39">
                  <c:v>16.899999999999999</c:v>
                </c:pt>
                <c:pt idx="44">
                  <c:v>12.1</c:v>
                </c:pt>
                <c:pt idx="46">
                  <c:v>11.8</c:v>
                </c:pt>
                <c:pt idx="50">
                  <c:v>11.3</c:v>
                </c:pt>
              </c:numCache>
            </c:numRef>
          </c:xVal>
          <c:yVal>
            <c:numRef>
              <c:f>'Hay Creek at CTH F'!$Q$4:$Q$55</c:f>
              <c:numCache>
                <c:formatCode>General</c:formatCode>
                <c:ptCount val="52"/>
                <c:pt idx="0">
                  <c:v>18</c:v>
                </c:pt>
                <c:pt idx="7">
                  <c:v>3.3</c:v>
                </c:pt>
                <c:pt idx="9">
                  <c:v>35</c:v>
                </c:pt>
                <c:pt idx="15">
                  <c:v>34</c:v>
                </c:pt>
                <c:pt idx="18">
                  <c:v>17</c:v>
                </c:pt>
                <c:pt idx="25">
                  <c:v>18</c:v>
                </c:pt>
                <c:pt idx="30">
                  <c:v>12</c:v>
                </c:pt>
                <c:pt idx="38">
                  <c:v>6.5</c:v>
                </c:pt>
                <c:pt idx="39">
                  <c:v>12.3</c:v>
                </c:pt>
                <c:pt idx="44">
                  <c:v>9</c:v>
                </c:pt>
                <c:pt idx="46">
                  <c:v>6</c:v>
                </c:pt>
                <c:pt idx="50">
                  <c:v>5.3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14272"/>
        <c:axId val="111016192"/>
      </c:scatterChart>
      <c:valAx>
        <c:axId val="1110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016192"/>
        <c:crosses val="autoZero"/>
        <c:crossBetween val="midCat"/>
      </c:valAx>
      <c:valAx>
        <c:axId val="1110161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TSS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01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turbidity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87169072615923"/>
          <c:y val="0.15788203557888597"/>
          <c:w val="0.66819203849518816"/>
          <c:h val="0.627966608340624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'Hay Creek at CTH F'!$R$3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25581251205664934"/>
                  <c:y val="6.3097841936424611E-3"/>
                </c:manualLayout>
              </c:layout>
              <c:numFmt formatCode="General" sourceLinked="0"/>
            </c:trendlineLbl>
          </c:trendline>
          <c:xVal>
            <c:numRef>
              <c:f>'Hay Creek at CTH F'!$O$4:$O$55</c:f>
              <c:numCache>
                <c:formatCode>General</c:formatCode>
                <c:ptCount val="52"/>
                <c:pt idx="0">
                  <c:v>6.9</c:v>
                </c:pt>
                <c:pt idx="7">
                  <c:v>2.1</c:v>
                </c:pt>
                <c:pt idx="9">
                  <c:v>26.2</c:v>
                </c:pt>
                <c:pt idx="15">
                  <c:v>30.3</c:v>
                </c:pt>
                <c:pt idx="18">
                  <c:v>35.200000000000003</c:v>
                </c:pt>
                <c:pt idx="25">
                  <c:v>23.1</c:v>
                </c:pt>
                <c:pt idx="30">
                  <c:v>19.5</c:v>
                </c:pt>
                <c:pt idx="38">
                  <c:v>19.100000000000001</c:v>
                </c:pt>
                <c:pt idx="39">
                  <c:v>16.899999999999999</c:v>
                </c:pt>
                <c:pt idx="44">
                  <c:v>12.1</c:v>
                </c:pt>
                <c:pt idx="46">
                  <c:v>11.8</c:v>
                </c:pt>
                <c:pt idx="50">
                  <c:v>11.3</c:v>
                </c:pt>
              </c:numCache>
            </c:numRef>
          </c:xVal>
          <c:yVal>
            <c:numRef>
              <c:f>'Hay Creek at CTH F'!$R$4:$R$55</c:f>
              <c:numCache>
                <c:formatCode>General</c:formatCode>
                <c:ptCount val="52"/>
                <c:pt idx="0">
                  <c:v>11.1</c:v>
                </c:pt>
                <c:pt idx="7">
                  <c:v>2.7</c:v>
                </c:pt>
                <c:pt idx="9">
                  <c:v>48.1</c:v>
                </c:pt>
                <c:pt idx="15">
                  <c:v>76.599999999999994</c:v>
                </c:pt>
                <c:pt idx="18">
                  <c:v>76.8</c:v>
                </c:pt>
                <c:pt idx="25">
                  <c:v>122</c:v>
                </c:pt>
                <c:pt idx="30">
                  <c:v>73.099999999999994</c:v>
                </c:pt>
                <c:pt idx="38">
                  <c:v>73.8</c:v>
                </c:pt>
                <c:pt idx="39">
                  <c:v>58.2</c:v>
                </c:pt>
                <c:pt idx="44">
                  <c:v>18.899999999999999</c:v>
                </c:pt>
                <c:pt idx="46">
                  <c:v>20.399999999999999</c:v>
                </c:pt>
                <c:pt idx="50">
                  <c:v>30.1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09760"/>
        <c:axId val="110732416"/>
      </c:scatterChart>
      <c:valAx>
        <c:axId val="1107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732416"/>
        <c:crosses val="autoZero"/>
        <c:crossBetween val="midCat"/>
      </c:valAx>
      <c:valAx>
        <c:axId val="110732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70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Iron vs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36816496906559"/>
          <c:y val="0.16516671094580235"/>
          <c:w val="0.72275985983335311"/>
          <c:h val="0.54412254854603415"/>
        </c:manualLayout>
      </c:layout>
      <c:lineChart>
        <c:grouping val="standard"/>
        <c:varyColors val="0"/>
        <c:ser>
          <c:idx val="0"/>
          <c:order val="0"/>
          <c:tx>
            <c:strRef>
              <c:f>'Hay Creek at CTH F'!$O$2</c:f>
              <c:strCache>
                <c:ptCount val="1"/>
                <c:pt idx="0">
                  <c:v>(mg/L)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F'!$O$3:$O$56</c:f>
              <c:numCache>
                <c:formatCode>General</c:formatCode>
                <c:ptCount val="54"/>
                <c:pt idx="1">
                  <c:v>6.9</c:v>
                </c:pt>
                <c:pt idx="8">
                  <c:v>2.1</c:v>
                </c:pt>
                <c:pt idx="10">
                  <c:v>26.2</c:v>
                </c:pt>
                <c:pt idx="16">
                  <c:v>30.3</c:v>
                </c:pt>
                <c:pt idx="19">
                  <c:v>35.200000000000003</c:v>
                </c:pt>
                <c:pt idx="26">
                  <c:v>23.1</c:v>
                </c:pt>
                <c:pt idx="31">
                  <c:v>19.5</c:v>
                </c:pt>
                <c:pt idx="39">
                  <c:v>19.100000000000001</c:v>
                </c:pt>
                <c:pt idx="40">
                  <c:v>16.899999999999999</c:v>
                </c:pt>
                <c:pt idx="45">
                  <c:v>12.1</c:v>
                </c:pt>
                <c:pt idx="47">
                  <c:v>11.8</c:v>
                </c:pt>
                <c:pt idx="51">
                  <c:v>11.3</c:v>
                </c:pt>
                <c:pt idx="53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54624"/>
        <c:axId val="111356928"/>
      </c:lineChart>
      <c:dateAx>
        <c:axId val="111354624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 rot="0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11356928"/>
        <c:crosses val="autoZero"/>
        <c:auto val="1"/>
        <c:lblOffset val="100"/>
        <c:baseTimeUnit val="days"/>
        <c:majorUnit val="1"/>
        <c:majorTimeUnit val="months"/>
      </c:dateAx>
      <c:valAx>
        <c:axId val="1113569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13546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Flow vs.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51692690188785"/>
          <c:y val="9.8824098600578156E-2"/>
          <c:w val="0.73771749669440401"/>
          <c:h val="0.62349451437876124"/>
        </c:manualLayout>
      </c:layout>
      <c:lineChart>
        <c:grouping val="standard"/>
        <c:varyColors val="0"/>
        <c:ser>
          <c:idx val="3"/>
          <c:order val="0"/>
          <c:tx>
            <c:v>Flow (cfs)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F'!$E$3:$E$56</c:f>
              <c:numCache>
                <c:formatCode>0.00</c:formatCode>
                <c:ptCount val="54"/>
                <c:pt idx="0">
                  <c:v>24.269118452272313</c:v>
                </c:pt>
                <c:pt idx="1">
                  <c:v>24.725406096002917</c:v>
                </c:pt>
                <c:pt idx="2">
                  <c:v>24.725406096002917</c:v>
                </c:pt>
                <c:pt idx="3">
                  <c:v>22.900255521080489</c:v>
                </c:pt>
                <c:pt idx="4">
                  <c:v>23.69875889760905</c:v>
                </c:pt>
                <c:pt idx="5">
                  <c:v>23.926902719474356</c:v>
                </c:pt>
                <c:pt idx="6">
                  <c:v>26.322412849060047</c:v>
                </c:pt>
                <c:pt idx="7">
                  <c:v>23.812830808541705</c:v>
                </c:pt>
                <c:pt idx="8">
                  <c:v>27.349060047453914</c:v>
                </c:pt>
                <c:pt idx="9">
                  <c:v>27.805347691184522</c:v>
                </c:pt>
                <c:pt idx="10">
                  <c:v>25.752053294396784</c:v>
                </c:pt>
                <c:pt idx="11">
                  <c:v>27.349060047453914</c:v>
                </c:pt>
                <c:pt idx="12">
                  <c:v>26.436484759992698</c:v>
                </c:pt>
                <c:pt idx="13">
                  <c:v>25.067621828800874</c:v>
                </c:pt>
                <c:pt idx="14">
                  <c:v>22.786183610147837</c:v>
                </c:pt>
                <c:pt idx="15">
                  <c:v>22.558039788282532</c:v>
                </c:pt>
                <c:pt idx="16">
                  <c:v>23.01432743201314</c:v>
                </c:pt>
                <c:pt idx="17">
                  <c:v>22.558039788282532</c:v>
                </c:pt>
                <c:pt idx="18">
                  <c:v>22.101752144551924</c:v>
                </c:pt>
                <c:pt idx="19">
                  <c:v>21.645464500821316</c:v>
                </c:pt>
                <c:pt idx="20">
                  <c:v>20.732889213360099</c:v>
                </c:pt>
                <c:pt idx="21">
                  <c:v>22.101752144551924</c:v>
                </c:pt>
                <c:pt idx="22">
                  <c:v>19.820313925898887</c:v>
                </c:pt>
                <c:pt idx="23">
                  <c:v>17.538875707245847</c:v>
                </c:pt>
                <c:pt idx="24">
                  <c:v>15.94186895418872</c:v>
                </c:pt>
                <c:pt idx="25">
                  <c:v>17.082588063515239</c:v>
                </c:pt>
                <c:pt idx="26">
                  <c:v>17.082588063515239</c:v>
                </c:pt>
                <c:pt idx="27">
                  <c:v>14.116718379266288</c:v>
                </c:pt>
                <c:pt idx="28">
                  <c:v>8.6412666544989953</c:v>
                </c:pt>
                <c:pt idx="29">
                  <c:v>4.3065340390582216</c:v>
                </c:pt>
                <c:pt idx="30">
                  <c:v>5.2191093265194377</c:v>
                </c:pt>
                <c:pt idx="31">
                  <c:v>4.3065340390582216</c:v>
                </c:pt>
                <c:pt idx="32">
                  <c:v>8.1849790107683891</c:v>
                </c:pt>
                <c:pt idx="33">
                  <c:v>1.3406643548092716</c:v>
                </c:pt>
                <c:pt idx="34">
                  <c:v>7.728691367037781</c:v>
                </c:pt>
                <c:pt idx="35">
                  <c:v>0.8</c:v>
                </c:pt>
                <c:pt idx="36">
                  <c:v>0.8</c:v>
                </c:pt>
                <c:pt idx="37">
                  <c:v>9.5538419419602114</c:v>
                </c:pt>
                <c:pt idx="38">
                  <c:v>0.65623288921336009</c:v>
                </c:pt>
                <c:pt idx="39">
                  <c:v>0.9</c:v>
                </c:pt>
                <c:pt idx="40">
                  <c:v>1.5688081766745756</c:v>
                </c:pt>
                <c:pt idx="41">
                  <c:v>7.728691367037781</c:v>
                </c:pt>
                <c:pt idx="42">
                  <c:v>9.3256981200949074</c:v>
                </c:pt>
                <c:pt idx="43">
                  <c:v>6.8161160795765641</c:v>
                </c:pt>
                <c:pt idx="44">
                  <c:v>9.7819857638255154</c:v>
                </c:pt>
                <c:pt idx="45">
                  <c:v>9.3256981200949074</c:v>
                </c:pt>
                <c:pt idx="46">
                  <c:v>2.7095272860010948</c:v>
                </c:pt>
                <c:pt idx="47">
                  <c:v>4.0783902171929185</c:v>
                </c:pt>
                <c:pt idx="48">
                  <c:v>3.1658149297317024</c:v>
                </c:pt>
                <c:pt idx="49">
                  <c:v>3.1658149297317024</c:v>
                </c:pt>
                <c:pt idx="50">
                  <c:v>14.116718379266288</c:v>
                </c:pt>
                <c:pt idx="51">
                  <c:v>0.6</c:v>
                </c:pt>
                <c:pt idx="52">
                  <c:v>0.25</c:v>
                </c:pt>
                <c:pt idx="53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1504"/>
        <c:axId val="111407872"/>
      </c:lineChart>
      <c:dateAx>
        <c:axId val="111381504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407872"/>
        <c:crosses val="autoZero"/>
        <c:auto val="0"/>
        <c:lblOffset val="100"/>
        <c:baseTimeUnit val="days"/>
        <c:majorUnit val="1"/>
        <c:majorTimeUnit val="months"/>
      </c:dateAx>
      <c:valAx>
        <c:axId val="1114078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13815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Creek at CTH 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989122965647213E-2"/>
          <c:y val="0.18779389744070921"/>
          <c:w val="0.68544953734493075"/>
          <c:h val="0.56398964996048273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D'!$F$3:$F$57</c:f>
              <c:numCache>
                <c:formatCode>General</c:formatCode>
                <c:ptCount val="55"/>
                <c:pt idx="0">
                  <c:v>18</c:v>
                </c:pt>
                <c:pt idx="1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67</c:v>
                </c:pt>
                <c:pt idx="6">
                  <c:v>103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29</c:v>
                </c:pt>
                <c:pt idx="11">
                  <c:v>24</c:v>
                </c:pt>
                <c:pt idx="12">
                  <c:v>28.5</c:v>
                </c:pt>
                <c:pt idx="13">
                  <c:v>21</c:v>
                </c:pt>
                <c:pt idx="14">
                  <c:v>33</c:v>
                </c:pt>
                <c:pt idx="15">
                  <c:v>31</c:v>
                </c:pt>
                <c:pt idx="16">
                  <c:v>37</c:v>
                </c:pt>
                <c:pt idx="17">
                  <c:v>43</c:v>
                </c:pt>
                <c:pt idx="18">
                  <c:v>37</c:v>
                </c:pt>
                <c:pt idx="19">
                  <c:v>47</c:v>
                </c:pt>
                <c:pt idx="20">
                  <c:v>55</c:v>
                </c:pt>
                <c:pt idx="21">
                  <c:v>29</c:v>
                </c:pt>
                <c:pt idx="22">
                  <c:v>42</c:v>
                </c:pt>
                <c:pt idx="23">
                  <c:v>46</c:v>
                </c:pt>
                <c:pt idx="24">
                  <c:v>37</c:v>
                </c:pt>
                <c:pt idx="25">
                  <c:v>22</c:v>
                </c:pt>
                <c:pt idx="26">
                  <c:v>43</c:v>
                </c:pt>
                <c:pt idx="27">
                  <c:v>34</c:v>
                </c:pt>
                <c:pt idx="28">
                  <c:v>45</c:v>
                </c:pt>
                <c:pt idx="29">
                  <c:v>37</c:v>
                </c:pt>
                <c:pt idx="30">
                  <c:v>21</c:v>
                </c:pt>
                <c:pt idx="31">
                  <c:v>34</c:v>
                </c:pt>
                <c:pt idx="32">
                  <c:v>20</c:v>
                </c:pt>
                <c:pt idx="33">
                  <c:v>45</c:v>
                </c:pt>
                <c:pt idx="35">
                  <c:v>23</c:v>
                </c:pt>
                <c:pt idx="36">
                  <c:v>27</c:v>
                </c:pt>
                <c:pt idx="37">
                  <c:v>25</c:v>
                </c:pt>
                <c:pt idx="38">
                  <c:v>22</c:v>
                </c:pt>
                <c:pt idx="39">
                  <c:v>21</c:v>
                </c:pt>
                <c:pt idx="40">
                  <c:v>28</c:v>
                </c:pt>
                <c:pt idx="41">
                  <c:v>33</c:v>
                </c:pt>
                <c:pt idx="42">
                  <c:v>16</c:v>
                </c:pt>
                <c:pt idx="46">
                  <c:v>37</c:v>
                </c:pt>
                <c:pt idx="48">
                  <c:v>34</c:v>
                </c:pt>
                <c:pt idx="50">
                  <c:v>104</c:v>
                </c:pt>
                <c:pt idx="51">
                  <c:v>87</c:v>
                </c:pt>
                <c:pt idx="52">
                  <c:v>109</c:v>
                </c:pt>
                <c:pt idx="53">
                  <c:v>64</c:v>
                </c:pt>
                <c:pt idx="54">
                  <c:v>109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D'!$G$3:$G$57</c:f>
              <c:numCache>
                <c:formatCode>General</c:formatCode>
                <c:ptCount val="55"/>
                <c:pt idx="1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73</c:v>
                </c:pt>
                <c:pt idx="11">
                  <c:v>55</c:v>
                </c:pt>
                <c:pt idx="12">
                  <c:v>56</c:v>
                </c:pt>
                <c:pt idx="13">
                  <c:v>61</c:v>
                </c:pt>
                <c:pt idx="14">
                  <c:v>51</c:v>
                </c:pt>
                <c:pt idx="15">
                  <c:v>43</c:v>
                </c:pt>
                <c:pt idx="16">
                  <c:v>45</c:v>
                </c:pt>
                <c:pt idx="17">
                  <c:v>44</c:v>
                </c:pt>
                <c:pt idx="18">
                  <c:v>47</c:v>
                </c:pt>
                <c:pt idx="19">
                  <c:v>45</c:v>
                </c:pt>
                <c:pt idx="20">
                  <c:v>42</c:v>
                </c:pt>
                <c:pt idx="21">
                  <c:v>43</c:v>
                </c:pt>
                <c:pt idx="22">
                  <c:v>78</c:v>
                </c:pt>
                <c:pt idx="23">
                  <c:v>46</c:v>
                </c:pt>
                <c:pt idx="24">
                  <c:v>52</c:v>
                </c:pt>
                <c:pt idx="25">
                  <c:v>52</c:v>
                </c:pt>
                <c:pt idx="26">
                  <c:v>53</c:v>
                </c:pt>
                <c:pt idx="27">
                  <c:v>62</c:v>
                </c:pt>
                <c:pt idx="28">
                  <c:v>82</c:v>
                </c:pt>
                <c:pt idx="29">
                  <c:v>92</c:v>
                </c:pt>
                <c:pt idx="30">
                  <c:v>88</c:v>
                </c:pt>
                <c:pt idx="31">
                  <c:v>93</c:v>
                </c:pt>
                <c:pt idx="32">
                  <c:v>93</c:v>
                </c:pt>
                <c:pt idx="33">
                  <c:v>92</c:v>
                </c:pt>
                <c:pt idx="35">
                  <c:v>94</c:v>
                </c:pt>
                <c:pt idx="36">
                  <c:v>92</c:v>
                </c:pt>
                <c:pt idx="37">
                  <c:v>91</c:v>
                </c:pt>
                <c:pt idx="38">
                  <c:v>88</c:v>
                </c:pt>
                <c:pt idx="39">
                  <c:v>96</c:v>
                </c:pt>
                <c:pt idx="40">
                  <c:v>94</c:v>
                </c:pt>
                <c:pt idx="41">
                  <c:v>74</c:v>
                </c:pt>
                <c:pt idx="42">
                  <c:v>58</c:v>
                </c:pt>
                <c:pt idx="46">
                  <c:v>50</c:v>
                </c:pt>
                <c:pt idx="48">
                  <c:v>49</c:v>
                </c:pt>
                <c:pt idx="50">
                  <c:v>21</c:v>
                </c:pt>
                <c:pt idx="51">
                  <c:v>25</c:v>
                </c:pt>
                <c:pt idx="52">
                  <c:v>25</c:v>
                </c:pt>
                <c:pt idx="53">
                  <c:v>31</c:v>
                </c:pt>
                <c:pt idx="54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D'!$H$3:$H$57</c:f>
              <c:numCache>
                <c:formatCode>General</c:formatCode>
                <c:ptCount val="55"/>
                <c:pt idx="1">
                  <c:v>2.6</c:v>
                </c:pt>
                <c:pt idx="6">
                  <c:v>6.2</c:v>
                </c:pt>
                <c:pt idx="7">
                  <c:v>11.9</c:v>
                </c:pt>
                <c:pt idx="8">
                  <c:v>9.6999999999999993</c:v>
                </c:pt>
                <c:pt idx="9">
                  <c:v>15.3</c:v>
                </c:pt>
                <c:pt idx="10">
                  <c:v>21.1</c:v>
                </c:pt>
                <c:pt idx="11">
                  <c:v>19</c:v>
                </c:pt>
                <c:pt idx="12">
                  <c:v>18</c:v>
                </c:pt>
                <c:pt idx="13">
                  <c:v>18.2</c:v>
                </c:pt>
                <c:pt idx="14">
                  <c:v>15.5</c:v>
                </c:pt>
                <c:pt idx="15">
                  <c:v>19.2</c:v>
                </c:pt>
                <c:pt idx="16">
                  <c:v>20.100000000000001</c:v>
                </c:pt>
                <c:pt idx="17">
                  <c:v>20.100000000000001</c:v>
                </c:pt>
                <c:pt idx="18">
                  <c:v>20.9</c:v>
                </c:pt>
                <c:pt idx="19">
                  <c:v>17.100000000000001</c:v>
                </c:pt>
                <c:pt idx="20">
                  <c:v>20.3</c:v>
                </c:pt>
                <c:pt idx="21">
                  <c:v>21.7</c:v>
                </c:pt>
                <c:pt idx="22">
                  <c:v>17.3</c:v>
                </c:pt>
                <c:pt idx="23">
                  <c:v>18.399999999999999</c:v>
                </c:pt>
                <c:pt idx="24">
                  <c:v>17</c:v>
                </c:pt>
                <c:pt idx="25">
                  <c:v>18.2</c:v>
                </c:pt>
                <c:pt idx="26">
                  <c:v>18</c:v>
                </c:pt>
                <c:pt idx="27">
                  <c:v>15.3</c:v>
                </c:pt>
                <c:pt idx="28">
                  <c:v>11.7</c:v>
                </c:pt>
                <c:pt idx="29">
                  <c:v>13.7</c:v>
                </c:pt>
                <c:pt idx="30">
                  <c:v>15.8</c:v>
                </c:pt>
                <c:pt idx="31">
                  <c:v>15.8</c:v>
                </c:pt>
                <c:pt idx="32">
                  <c:v>12.3</c:v>
                </c:pt>
                <c:pt idx="33">
                  <c:v>14.9</c:v>
                </c:pt>
                <c:pt idx="35">
                  <c:v>12.9</c:v>
                </c:pt>
                <c:pt idx="36">
                  <c:v>14.7</c:v>
                </c:pt>
                <c:pt idx="37">
                  <c:v>14.7</c:v>
                </c:pt>
                <c:pt idx="38">
                  <c:v>16.3</c:v>
                </c:pt>
                <c:pt idx="39">
                  <c:v>16.600000000000001</c:v>
                </c:pt>
                <c:pt idx="40">
                  <c:v>13</c:v>
                </c:pt>
                <c:pt idx="41">
                  <c:v>11.9</c:v>
                </c:pt>
                <c:pt idx="42">
                  <c:v>14</c:v>
                </c:pt>
                <c:pt idx="46">
                  <c:v>10.1</c:v>
                </c:pt>
                <c:pt idx="48">
                  <c:v>13.3</c:v>
                </c:pt>
                <c:pt idx="50">
                  <c:v>5.7</c:v>
                </c:pt>
                <c:pt idx="51">
                  <c:v>8.8000000000000007</c:v>
                </c:pt>
                <c:pt idx="52">
                  <c:v>8.9</c:v>
                </c:pt>
                <c:pt idx="53">
                  <c:v>9.5</c:v>
                </c:pt>
                <c:pt idx="5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5392"/>
        <c:axId val="110801280"/>
      </c:lineChart>
      <c:dateAx>
        <c:axId val="110795392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801280"/>
        <c:crosses val="autoZero"/>
        <c:auto val="1"/>
        <c:lblOffset val="100"/>
        <c:baseTimeUnit val="days"/>
        <c:majorUnit val="1"/>
        <c:majorTimeUnit val="months"/>
      </c:dateAx>
      <c:valAx>
        <c:axId val="110801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07953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209056786451359"/>
          <c:y val="0.18474462089272781"/>
          <c:w val="0.20073100257350607"/>
          <c:h val="0.41170996695592094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</a:t>
            </a:r>
            <a:r>
              <a:rPr lang="en-US" baseline="0"/>
              <a:t> Ck c</a:t>
            </a:r>
            <a:r>
              <a:rPr lang="en-US"/>
              <a:t>onductivity vs transparency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'Whiskey Creek at CTH D'!$G$2</c:f>
              <c:strCache>
                <c:ptCount val="1"/>
                <c:pt idx="0">
                  <c:v>(umhos/cm)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trendline>
            <c:trendlineType val="exp"/>
            <c:dispRSqr val="0"/>
            <c:dispEq val="0"/>
          </c:trendline>
          <c:trendline>
            <c:trendlineType val="exp"/>
            <c:dispRSqr val="1"/>
            <c:dispEq val="0"/>
            <c:trendlineLbl>
              <c:layout>
                <c:manualLayout>
                  <c:x val="3.1358431322680576E-2"/>
                  <c:y val="-0.20685476815398074"/>
                </c:manualLayout>
              </c:layout>
              <c:numFmt formatCode="General" sourceLinked="0"/>
            </c:trendlineLbl>
          </c:trendline>
          <c:xVal>
            <c:numRef>
              <c:f>'Whiskey Creek at CTH D'!$F$3:$F$56</c:f>
              <c:numCache>
                <c:formatCode>General</c:formatCode>
                <c:ptCount val="54"/>
                <c:pt idx="0">
                  <c:v>18</c:v>
                </c:pt>
                <c:pt idx="1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67</c:v>
                </c:pt>
                <c:pt idx="6">
                  <c:v>103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29</c:v>
                </c:pt>
                <c:pt idx="11">
                  <c:v>24</c:v>
                </c:pt>
                <c:pt idx="12">
                  <c:v>28.5</c:v>
                </c:pt>
                <c:pt idx="13">
                  <c:v>21</c:v>
                </c:pt>
                <c:pt idx="14">
                  <c:v>33</c:v>
                </c:pt>
                <c:pt idx="15">
                  <c:v>31</c:v>
                </c:pt>
                <c:pt idx="16">
                  <c:v>37</c:v>
                </c:pt>
                <c:pt idx="17">
                  <c:v>43</c:v>
                </c:pt>
                <c:pt idx="18">
                  <c:v>37</c:v>
                </c:pt>
                <c:pt idx="19">
                  <c:v>47</c:v>
                </c:pt>
                <c:pt idx="20">
                  <c:v>55</c:v>
                </c:pt>
                <c:pt idx="21">
                  <c:v>29</c:v>
                </c:pt>
                <c:pt idx="22">
                  <c:v>42</c:v>
                </c:pt>
                <c:pt idx="23">
                  <c:v>46</c:v>
                </c:pt>
                <c:pt idx="24">
                  <c:v>37</c:v>
                </c:pt>
                <c:pt idx="25">
                  <c:v>22</c:v>
                </c:pt>
                <c:pt idx="26">
                  <c:v>43</c:v>
                </c:pt>
                <c:pt idx="27">
                  <c:v>34</c:v>
                </c:pt>
                <c:pt idx="28">
                  <c:v>45</c:v>
                </c:pt>
                <c:pt idx="29">
                  <c:v>37</c:v>
                </c:pt>
                <c:pt idx="30">
                  <c:v>21</c:v>
                </c:pt>
                <c:pt idx="31">
                  <c:v>34</c:v>
                </c:pt>
                <c:pt idx="32">
                  <c:v>20</c:v>
                </c:pt>
                <c:pt idx="33">
                  <c:v>45</c:v>
                </c:pt>
                <c:pt idx="35">
                  <c:v>23</c:v>
                </c:pt>
                <c:pt idx="36">
                  <c:v>27</c:v>
                </c:pt>
                <c:pt idx="37">
                  <c:v>25</c:v>
                </c:pt>
                <c:pt idx="38">
                  <c:v>22</c:v>
                </c:pt>
                <c:pt idx="39">
                  <c:v>21</c:v>
                </c:pt>
                <c:pt idx="40">
                  <c:v>28</c:v>
                </c:pt>
                <c:pt idx="41">
                  <c:v>33</c:v>
                </c:pt>
                <c:pt idx="42">
                  <c:v>16</c:v>
                </c:pt>
                <c:pt idx="46">
                  <c:v>37</c:v>
                </c:pt>
                <c:pt idx="48">
                  <c:v>34</c:v>
                </c:pt>
                <c:pt idx="50">
                  <c:v>104</c:v>
                </c:pt>
                <c:pt idx="51">
                  <c:v>87</c:v>
                </c:pt>
                <c:pt idx="52">
                  <c:v>109</c:v>
                </c:pt>
                <c:pt idx="53">
                  <c:v>64</c:v>
                </c:pt>
              </c:numCache>
            </c:numRef>
          </c:xVal>
          <c:yVal>
            <c:numRef>
              <c:f>'Whiskey Creek at CTH D'!$G$3:$G$56</c:f>
              <c:numCache>
                <c:formatCode>General</c:formatCode>
                <c:ptCount val="54"/>
                <c:pt idx="1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73</c:v>
                </c:pt>
                <c:pt idx="11">
                  <c:v>55</c:v>
                </c:pt>
                <c:pt idx="12">
                  <c:v>56</c:v>
                </c:pt>
                <c:pt idx="13">
                  <c:v>61</c:v>
                </c:pt>
                <c:pt idx="14">
                  <c:v>51</c:v>
                </c:pt>
                <c:pt idx="15">
                  <c:v>43</c:v>
                </c:pt>
                <c:pt idx="16">
                  <c:v>45</c:v>
                </c:pt>
                <c:pt idx="17">
                  <c:v>44</c:v>
                </c:pt>
                <c:pt idx="18">
                  <c:v>47</c:v>
                </c:pt>
                <c:pt idx="19">
                  <c:v>45</c:v>
                </c:pt>
                <c:pt idx="20">
                  <c:v>42</c:v>
                </c:pt>
                <c:pt idx="21">
                  <c:v>43</c:v>
                </c:pt>
                <c:pt idx="22">
                  <c:v>78</c:v>
                </c:pt>
                <c:pt idx="23">
                  <c:v>46</c:v>
                </c:pt>
                <c:pt idx="24">
                  <c:v>52</c:v>
                </c:pt>
                <c:pt idx="25">
                  <c:v>52</c:v>
                </c:pt>
                <c:pt idx="26">
                  <c:v>53</c:v>
                </c:pt>
                <c:pt idx="27">
                  <c:v>62</c:v>
                </c:pt>
                <c:pt idx="28">
                  <c:v>82</c:v>
                </c:pt>
                <c:pt idx="29">
                  <c:v>92</c:v>
                </c:pt>
                <c:pt idx="30">
                  <c:v>88</c:v>
                </c:pt>
                <c:pt idx="31">
                  <c:v>93</c:v>
                </c:pt>
                <c:pt idx="32">
                  <c:v>93</c:v>
                </c:pt>
                <c:pt idx="33">
                  <c:v>92</c:v>
                </c:pt>
                <c:pt idx="35">
                  <c:v>94</c:v>
                </c:pt>
                <c:pt idx="36">
                  <c:v>92</c:v>
                </c:pt>
                <c:pt idx="37">
                  <c:v>91</c:v>
                </c:pt>
                <c:pt idx="38">
                  <c:v>88</c:v>
                </c:pt>
                <c:pt idx="39">
                  <c:v>96</c:v>
                </c:pt>
                <c:pt idx="40">
                  <c:v>94</c:v>
                </c:pt>
                <c:pt idx="41">
                  <c:v>74</c:v>
                </c:pt>
                <c:pt idx="42">
                  <c:v>58</c:v>
                </c:pt>
                <c:pt idx="46">
                  <c:v>50</c:v>
                </c:pt>
                <c:pt idx="48">
                  <c:v>49</c:v>
                </c:pt>
                <c:pt idx="50">
                  <c:v>21</c:v>
                </c:pt>
                <c:pt idx="51">
                  <c:v>25</c:v>
                </c:pt>
                <c:pt idx="52">
                  <c:v>25</c:v>
                </c:pt>
                <c:pt idx="53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27712"/>
        <c:axId val="100233984"/>
      </c:scatterChart>
      <c:valAx>
        <c:axId val="1002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33984"/>
        <c:crosses val="autoZero"/>
        <c:crossBetween val="midCat"/>
      </c:valAx>
      <c:valAx>
        <c:axId val="1002339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27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iron vs transparency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'Whiskey Creek at CTH D'!$N$2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-8.7554680664916884E-4"/>
                  <c:y val="-0.19984215514727327"/>
                </c:manualLayout>
              </c:layout>
              <c:numFmt formatCode="General" sourceLinked="0"/>
            </c:trendlineLbl>
          </c:trendline>
          <c:xVal>
            <c:numRef>
              <c:f>'Whiskey Creek at CTH D'!$F$3:$F$56</c:f>
              <c:numCache>
                <c:formatCode>General</c:formatCode>
                <c:ptCount val="54"/>
                <c:pt idx="0">
                  <c:v>18</c:v>
                </c:pt>
                <c:pt idx="1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67</c:v>
                </c:pt>
                <c:pt idx="6">
                  <c:v>103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29</c:v>
                </c:pt>
                <c:pt idx="11">
                  <c:v>24</c:v>
                </c:pt>
                <c:pt idx="12">
                  <c:v>28.5</c:v>
                </c:pt>
                <c:pt idx="13">
                  <c:v>21</c:v>
                </c:pt>
                <c:pt idx="14">
                  <c:v>33</c:v>
                </c:pt>
                <c:pt idx="15">
                  <c:v>31</c:v>
                </c:pt>
                <c:pt idx="16">
                  <c:v>37</c:v>
                </c:pt>
                <c:pt idx="17">
                  <c:v>43</c:v>
                </c:pt>
                <c:pt idx="18">
                  <c:v>37</c:v>
                </c:pt>
                <c:pt idx="19">
                  <c:v>47</c:v>
                </c:pt>
                <c:pt idx="20">
                  <c:v>55</c:v>
                </c:pt>
                <c:pt idx="21">
                  <c:v>29</c:v>
                </c:pt>
                <c:pt idx="22">
                  <c:v>42</c:v>
                </c:pt>
                <c:pt idx="23">
                  <c:v>46</c:v>
                </c:pt>
                <c:pt idx="24">
                  <c:v>37</c:v>
                </c:pt>
                <c:pt idx="25">
                  <c:v>22</c:v>
                </c:pt>
                <c:pt idx="26">
                  <c:v>43</c:v>
                </c:pt>
                <c:pt idx="27">
                  <c:v>34</c:v>
                </c:pt>
                <c:pt idx="28">
                  <c:v>45</c:v>
                </c:pt>
                <c:pt idx="29">
                  <c:v>37</c:v>
                </c:pt>
                <c:pt idx="30">
                  <c:v>21</c:v>
                </c:pt>
                <c:pt idx="31">
                  <c:v>34</c:v>
                </c:pt>
                <c:pt idx="32">
                  <c:v>20</c:v>
                </c:pt>
                <c:pt idx="33">
                  <c:v>45</c:v>
                </c:pt>
                <c:pt idx="35">
                  <c:v>23</c:v>
                </c:pt>
                <c:pt idx="36">
                  <c:v>27</c:v>
                </c:pt>
                <c:pt idx="37">
                  <c:v>25</c:v>
                </c:pt>
                <c:pt idx="38">
                  <c:v>22</c:v>
                </c:pt>
                <c:pt idx="39">
                  <c:v>21</c:v>
                </c:pt>
                <c:pt idx="40">
                  <c:v>28</c:v>
                </c:pt>
                <c:pt idx="41">
                  <c:v>33</c:v>
                </c:pt>
                <c:pt idx="42">
                  <c:v>16</c:v>
                </c:pt>
                <c:pt idx="46">
                  <c:v>37</c:v>
                </c:pt>
                <c:pt idx="48">
                  <c:v>34</c:v>
                </c:pt>
                <c:pt idx="50">
                  <c:v>104</c:v>
                </c:pt>
                <c:pt idx="51">
                  <c:v>87</c:v>
                </c:pt>
                <c:pt idx="52">
                  <c:v>109</c:v>
                </c:pt>
                <c:pt idx="53">
                  <c:v>64</c:v>
                </c:pt>
              </c:numCache>
            </c:numRef>
          </c:xVal>
          <c:yVal>
            <c:numRef>
              <c:f>'Whiskey Creek at CTH D'!$N$3:$N$56</c:f>
              <c:numCache>
                <c:formatCode>General</c:formatCode>
                <c:ptCount val="54"/>
                <c:pt idx="1">
                  <c:v>7.8</c:v>
                </c:pt>
                <c:pt idx="8">
                  <c:v>2.5</c:v>
                </c:pt>
                <c:pt idx="10">
                  <c:v>18.399999999999999</c:v>
                </c:pt>
                <c:pt idx="16">
                  <c:v>9</c:v>
                </c:pt>
                <c:pt idx="19">
                  <c:v>10.8</c:v>
                </c:pt>
                <c:pt idx="26">
                  <c:v>13.5</c:v>
                </c:pt>
                <c:pt idx="32">
                  <c:v>14.3</c:v>
                </c:pt>
                <c:pt idx="40">
                  <c:v>15.3</c:v>
                </c:pt>
                <c:pt idx="41">
                  <c:v>17.5</c:v>
                </c:pt>
                <c:pt idx="46">
                  <c:v>10.4</c:v>
                </c:pt>
                <c:pt idx="48">
                  <c:v>10.3</c:v>
                </c:pt>
                <c:pt idx="52">
                  <c:v>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59328"/>
        <c:axId val="100261248"/>
      </c:scatterChart>
      <c:valAx>
        <c:axId val="10025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61248"/>
        <c:crosses val="autoZero"/>
        <c:crossBetween val="midCat"/>
      </c:valAx>
      <c:valAx>
        <c:axId val="100261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259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iron vs conductivity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'Whiskey Creek at CTH D'!$N$2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4.0141076115485563E-2"/>
                  <c:y val="0.20797426363371246"/>
                </c:manualLayout>
              </c:layout>
              <c:numFmt formatCode="General" sourceLinked="0"/>
            </c:trendlineLbl>
          </c:trendline>
          <c:xVal>
            <c:numRef>
              <c:f>'Whiskey Creek at CTH D'!$G$3:$G$56</c:f>
              <c:numCache>
                <c:formatCode>General</c:formatCode>
                <c:ptCount val="54"/>
                <c:pt idx="1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73</c:v>
                </c:pt>
                <c:pt idx="11">
                  <c:v>55</c:v>
                </c:pt>
                <c:pt idx="12">
                  <c:v>56</c:v>
                </c:pt>
                <c:pt idx="13">
                  <c:v>61</c:v>
                </c:pt>
                <c:pt idx="14">
                  <c:v>51</c:v>
                </c:pt>
                <c:pt idx="15">
                  <c:v>43</c:v>
                </c:pt>
                <c:pt idx="16">
                  <c:v>45</c:v>
                </c:pt>
                <c:pt idx="17">
                  <c:v>44</c:v>
                </c:pt>
                <c:pt idx="18">
                  <c:v>47</c:v>
                </c:pt>
                <c:pt idx="19">
                  <c:v>45</c:v>
                </c:pt>
                <c:pt idx="20">
                  <c:v>42</c:v>
                </c:pt>
                <c:pt idx="21">
                  <c:v>43</c:v>
                </c:pt>
                <c:pt idx="22">
                  <c:v>78</c:v>
                </c:pt>
                <c:pt idx="23">
                  <c:v>46</c:v>
                </c:pt>
                <c:pt idx="24">
                  <c:v>52</c:v>
                </c:pt>
                <c:pt idx="25">
                  <c:v>52</c:v>
                </c:pt>
                <c:pt idx="26">
                  <c:v>53</c:v>
                </c:pt>
                <c:pt idx="27">
                  <c:v>62</c:v>
                </c:pt>
                <c:pt idx="28">
                  <c:v>82</c:v>
                </c:pt>
                <c:pt idx="29">
                  <c:v>92</c:v>
                </c:pt>
                <c:pt idx="30">
                  <c:v>88</c:v>
                </c:pt>
                <c:pt idx="31">
                  <c:v>93</c:v>
                </c:pt>
                <c:pt idx="32">
                  <c:v>93</c:v>
                </c:pt>
                <c:pt idx="33">
                  <c:v>92</c:v>
                </c:pt>
                <c:pt idx="35">
                  <c:v>94</c:v>
                </c:pt>
                <c:pt idx="36">
                  <c:v>92</c:v>
                </c:pt>
                <c:pt idx="37">
                  <c:v>91</c:v>
                </c:pt>
                <c:pt idx="38">
                  <c:v>88</c:v>
                </c:pt>
                <c:pt idx="39">
                  <c:v>96</c:v>
                </c:pt>
                <c:pt idx="40">
                  <c:v>94</c:v>
                </c:pt>
                <c:pt idx="41">
                  <c:v>74</c:v>
                </c:pt>
                <c:pt idx="42">
                  <c:v>58</c:v>
                </c:pt>
                <c:pt idx="46">
                  <c:v>50</c:v>
                </c:pt>
                <c:pt idx="48">
                  <c:v>49</c:v>
                </c:pt>
                <c:pt idx="50">
                  <c:v>21</c:v>
                </c:pt>
                <c:pt idx="51">
                  <c:v>25</c:v>
                </c:pt>
                <c:pt idx="52">
                  <c:v>25</c:v>
                </c:pt>
                <c:pt idx="53">
                  <c:v>31</c:v>
                </c:pt>
              </c:numCache>
            </c:numRef>
          </c:xVal>
          <c:yVal>
            <c:numRef>
              <c:f>'Whiskey Creek at CTH D'!$N$3:$N$56</c:f>
              <c:numCache>
                <c:formatCode>General</c:formatCode>
                <c:ptCount val="54"/>
                <c:pt idx="1">
                  <c:v>7.8</c:v>
                </c:pt>
                <c:pt idx="8">
                  <c:v>2.5</c:v>
                </c:pt>
                <c:pt idx="10">
                  <c:v>18.399999999999999</c:v>
                </c:pt>
                <c:pt idx="16">
                  <c:v>9</c:v>
                </c:pt>
                <c:pt idx="19">
                  <c:v>10.8</c:v>
                </c:pt>
                <c:pt idx="26">
                  <c:v>13.5</c:v>
                </c:pt>
                <c:pt idx="32">
                  <c:v>14.3</c:v>
                </c:pt>
                <c:pt idx="40">
                  <c:v>15.3</c:v>
                </c:pt>
                <c:pt idx="41">
                  <c:v>17.5</c:v>
                </c:pt>
                <c:pt idx="46">
                  <c:v>10.4</c:v>
                </c:pt>
                <c:pt idx="48">
                  <c:v>10.3</c:v>
                </c:pt>
                <c:pt idx="52">
                  <c:v>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76960"/>
        <c:axId val="100378880"/>
      </c:scatterChart>
      <c:valAx>
        <c:axId val="1003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378880"/>
        <c:crosses val="autoZero"/>
        <c:crossBetween val="midCat"/>
      </c:valAx>
      <c:valAx>
        <c:axId val="100378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376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Summary!$B$2:$B$10</c:f>
              <c:strCache>
                <c:ptCount val="9"/>
                <c:pt idx="0">
                  <c:v>Hay Creek at Borg Rd.</c:v>
                </c:pt>
                <c:pt idx="1">
                  <c:v>Hay Creek at CTH F</c:v>
                </c:pt>
                <c:pt idx="2">
                  <c:v>Hay Creek Flowage outlet</c:v>
                </c:pt>
                <c:pt idx="3">
                  <c:v>Whiskey Creek at CTH D</c:v>
                </c:pt>
                <c:pt idx="4">
                  <c:v>Whiskey Creek Flowage outlet</c:v>
                </c:pt>
                <c:pt idx="5">
                  <c:v>Phantom Fl. Outlet (3 tubes)</c:v>
                </c:pt>
                <c:pt idx="6">
                  <c:v>North Fork Ck at Lundquist Rd.</c:v>
                </c:pt>
                <c:pt idx="7">
                  <c:v>North Fork Fl. Outlet</c:v>
                </c:pt>
                <c:pt idx="8">
                  <c:v>Kylingstad Ck at N Fk Dike Rd.</c:v>
                </c:pt>
              </c:strCache>
            </c:strRef>
          </c:cat>
          <c:val>
            <c:numRef>
              <c:f>Summary!$H$2:$H$10</c:f>
              <c:numCache>
                <c:formatCode>0.00</c:formatCode>
                <c:ptCount val="9"/>
                <c:pt idx="0">
                  <c:v>18.896774193548385</c:v>
                </c:pt>
                <c:pt idx="1">
                  <c:v>17.144186046511631</c:v>
                </c:pt>
                <c:pt idx="2">
                  <c:v>21.055172413793102</c:v>
                </c:pt>
                <c:pt idx="3">
                  <c:v>14.461363636363632</c:v>
                </c:pt>
                <c:pt idx="4">
                  <c:v>19.744827586206899</c:v>
                </c:pt>
                <c:pt idx="5">
                  <c:v>20.651724137931033</c:v>
                </c:pt>
                <c:pt idx="6">
                  <c:v>17.660465116279067</c:v>
                </c:pt>
                <c:pt idx="7">
                  <c:v>21.775862068965516</c:v>
                </c:pt>
                <c:pt idx="8">
                  <c:v>20.383870967741935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87936"/>
        <c:axId val="98889728"/>
      </c:barChart>
      <c:catAx>
        <c:axId val="9888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98889728"/>
        <c:crosses val="autoZero"/>
        <c:auto val="1"/>
        <c:lblAlgn val="ctr"/>
        <c:lblOffset val="100"/>
        <c:noMultiLvlLbl val="0"/>
      </c:catAx>
      <c:valAx>
        <c:axId val="98889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88879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Transparency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'Whiskey Creek at CTH D'!$F$2</c:f>
              <c:strCache>
                <c:ptCount val="1"/>
                <c:pt idx="0">
                  <c:v> (cm)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1.6103004456546222E-2"/>
                  <c:y val="-7.215296004666083E-2"/>
                </c:manualLayout>
              </c:layout>
              <c:numFmt formatCode="General" sourceLinked="0"/>
            </c:trendlineLbl>
          </c:trendline>
          <c:xVal>
            <c:numRef>
              <c:f>'Whiskey Creek at CTH D'!$E$3:$E$56</c:f>
              <c:numCache>
                <c:formatCode>0.00</c:formatCode>
                <c:ptCount val="54"/>
                <c:pt idx="0">
                  <c:v>17.821875000000002</c:v>
                </c:pt>
                <c:pt idx="1">
                  <c:v>15.912152777777779</c:v>
                </c:pt>
                <c:pt idx="2">
                  <c:v>16.780208333333334</c:v>
                </c:pt>
                <c:pt idx="3">
                  <c:v>11.9625</c:v>
                </c:pt>
                <c:pt idx="4">
                  <c:v>10.877430555555556</c:v>
                </c:pt>
                <c:pt idx="5">
                  <c:v>7.4052083333333334</c:v>
                </c:pt>
                <c:pt idx="6">
                  <c:v>16.085763888888888</c:v>
                </c:pt>
                <c:pt idx="7">
                  <c:v>19.340972222222224</c:v>
                </c:pt>
                <c:pt idx="8">
                  <c:v>24.766319444444445</c:v>
                </c:pt>
                <c:pt idx="9">
                  <c:v>29.106597222222224</c:v>
                </c:pt>
                <c:pt idx="10">
                  <c:v>22.162152777777777</c:v>
                </c:pt>
                <c:pt idx="11">
                  <c:v>25.634375000000002</c:v>
                </c:pt>
                <c:pt idx="12">
                  <c:v>22.162152777777777</c:v>
                </c:pt>
                <c:pt idx="13">
                  <c:v>19.557986111111113</c:v>
                </c:pt>
                <c:pt idx="14">
                  <c:v>16.953819444444445</c:v>
                </c:pt>
                <c:pt idx="15">
                  <c:v>19.557986111111113</c:v>
                </c:pt>
                <c:pt idx="16">
                  <c:v>17.387847222222224</c:v>
                </c:pt>
                <c:pt idx="17">
                  <c:v>20.860069444444445</c:v>
                </c:pt>
                <c:pt idx="18">
                  <c:v>17.387847222222224</c:v>
                </c:pt>
                <c:pt idx="19">
                  <c:v>15.217708333333334</c:v>
                </c:pt>
                <c:pt idx="20">
                  <c:v>14.349652777777779</c:v>
                </c:pt>
                <c:pt idx="21">
                  <c:v>15.217708333333334</c:v>
                </c:pt>
                <c:pt idx="23">
                  <c:v>0.8</c:v>
                </c:pt>
                <c:pt idx="24">
                  <c:v>6.9711805555555557</c:v>
                </c:pt>
                <c:pt idx="25">
                  <c:v>5.6690972222222218</c:v>
                </c:pt>
                <c:pt idx="26">
                  <c:v>4.8010416666666664</c:v>
                </c:pt>
                <c:pt idx="27">
                  <c:v>3.0649305555555553</c:v>
                </c:pt>
                <c:pt idx="29">
                  <c:v>1.1499999999999999</c:v>
                </c:pt>
                <c:pt idx="30">
                  <c:v>1.3288194444444439</c:v>
                </c:pt>
                <c:pt idx="31">
                  <c:v>1.3288194444444439</c:v>
                </c:pt>
                <c:pt idx="32">
                  <c:v>0.7</c:v>
                </c:pt>
                <c:pt idx="33">
                  <c:v>0.5</c:v>
                </c:pt>
                <c:pt idx="34">
                  <c:v>0.5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1.1499999999999999</c:v>
                </c:pt>
                <c:pt idx="39">
                  <c:v>0.5</c:v>
                </c:pt>
                <c:pt idx="40">
                  <c:v>0.45</c:v>
                </c:pt>
                <c:pt idx="41">
                  <c:v>0.5</c:v>
                </c:pt>
                <c:pt idx="42">
                  <c:v>2.1968749999999995</c:v>
                </c:pt>
                <c:pt idx="43">
                  <c:v>1.5458333333333327</c:v>
                </c:pt>
                <c:pt idx="44">
                  <c:v>1.1499999999999999</c:v>
                </c:pt>
                <c:pt idx="45">
                  <c:v>3.0649305555555553</c:v>
                </c:pt>
                <c:pt idx="46">
                  <c:v>2.8479166666666664</c:v>
                </c:pt>
                <c:pt idx="47">
                  <c:v>1.7628472222222218</c:v>
                </c:pt>
                <c:pt idx="48">
                  <c:v>2.1968749999999995</c:v>
                </c:pt>
                <c:pt idx="49">
                  <c:v>1.7628472222222218</c:v>
                </c:pt>
                <c:pt idx="50">
                  <c:v>14.13263888888889</c:v>
                </c:pt>
                <c:pt idx="51">
                  <c:v>13.047569444444445</c:v>
                </c:pt>
                <c:pt idx="52">
                  <c:v>11.9625</c:v>
                </c:pt>
                <c:pt idx="53">
                  <c:v>6.9711805555555557</c:v>
                </c:pt>
              </c:numCache>
            </c:numRef>
          </c:xVal>
          <c:yVal>
            <c:numRef>
              <c:f>'Whiskey Creek at CTH D'!$F$3:$F$56</c:f>
              <c:numCache>
                <c:formatCode>General</c:formatCode>
                <c:ptCount val="54"/>
                <c:pt idx="0">
                  <c:v>18</c:v>
                </c:pt>
                <c:pt idx="1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67</c:v>
                </c:pt>
                <c:pt idx="6">
                  <c:v>103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29</c:v>
                </c:pt>
                <c:pt idx="11">
                  <c:v>24</c:v>
                </c:pt>
                <c:pt idx="12">
                  <c:v>28.5</c:v>
                </c:pt>
                <c:pt idx="13">
                  <c:v>21</c:v>
                </c:pt>
                <c:pt idx="14">
                  <c:v>33</c:v>
                </c:pt>
                <c:pt idx="15">
                  <c:v>31</c:v>
                </c:pt>
                <c:pt idx="16">
                  <c:v>37</c:v>
                </c:pt>
                <c:pt idx="17">
                  <c:v>43</c:v>
                </c:pt>
                <c:pt idx="18">
                  <c:v>37</c:v>
                </c:pt>
                <c:pt idx="19">
                  <c:v>47</c:v>
                </c:pt>
                <c:pt idx="20">
                  <c:v>55</c:v>
                </c:pt>
                <c:pt idx="21">
                  <c:v>29</c:v>
                </c:pt>
                <c:pt idx="22">
                  <c:v>42</c:v>
                </c:pt>
                <c:pt idx="23">
                  <c:v>46</c:v>
                </c:pt>
                <c:pt idx="24">
                  <c:v>37</c:v>
                </c:pt>
                <c:pt idx="25">
                  <c:v>22</c:v>
                </c:pt>
                <c:pt idx="26">
                  <c:v>43</c:v>
                </c:pt>
                <c:pt idx="27">
                  <c:v>34</c:v>
                </c:pt>
                <c:pt idx="28">
                  <c:v>45</c:v>
                </c:pt>
                <c:pt idx="29">
                  <c:v>37</c:v>
                </c:pt>
                <c:pt idx="30">
                  <c:v>21</c:v>
                </c:pt>
                <c:pt idx="31">
                  <c:v>34</c:v>
                </c:pt>
                <c:pt idx="32">
                  <c:v>20</c:v>
                </c:pt>
                <c:pt idx="33">
                  <c:v>45</c:v>
                </c:pt>
                <c:pt idx="35">
                  <c:v>23</c:v>
                </c:pt>
                <c:pt idx="36">
                  <c:v>27</c:v>
                </c:pt>
                <c:pt idx="37">
                  <c:v>25</c:v>
                </c:pt>
                <c:pt idx="38">
                  <c:v>22</c:v>
                </c:pt>
                <c:pt idx="39">
                  <c:v>21</c:v>
                </c:pt>
                <c:pt idx="40">
                  <c:v>28</c:v>
                </c:pt>
                <c:pt idx="41">
                  <c:v>33</c:v>
                </c:pt>
                <c:pt idx="42">
                  <c:v>16</c:v>
                </c:pt>
                <c:pt idx="46">
                  <c:v>37</c:v>
                </c:pt>
                <c:pt idx="48">
                  <c:v>34</c:v>
                </c:pt>
                <c:pt idx="50">
                  <c:v>104</c:v>
                </c:pt>
                <c:pt idx="51">
                  <c:v>87</c:v>
                </c:pt>
                <c:pt idx="52">
                  <c:v>109</c:v>
                </c:pt>
                <c:pt idx="53">
                  <c:v>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18368"/>
        <c:axId val="111420544"/>
      </c:scatterChart>
      <c:valAx>
        <c:axId val="11141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1420544"/>
        <c:crosses val="autoZero"/>
        <c:crossBetween val="midCat"/>
      </c:valAx>
      <c:valAx>
        <c:axId val="111420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418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Conductivity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'Whiskey Creek at CTH D'!$G$2</c:f>
              <c:strCache>
                <c:ptCount val="1"/>
                <c:pt idx="0">
                  <c:v>(umhos/cm)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0"/>
            <c:trendlineLbl>
              <c:layout>
                <c:manualLayout>
                  <c:x val="1.7711942257217849E-2"/>
                  <c:y val="-0.27058289588801399"/>
                </c:manualLayout>
              </c:layout>
              <c:numFmt formatCode="General" sourceLinked="0"/>
            </c:trendlineLbl>
          </c:trendline>
          <c:xVal>
            <c:numRef>
              <c:f>'Whiskey Creek at CTH D'!$E$3:$E$56</c:f>
              <c:numCache>
                <c:formatCode>0.00</c:formatCode>
                <c:ptCount val="54"/>
                <c:pt idx="0">
                  <c:v>17.821875000000002</c:v>
                </c:pt>
                <c:pt idx="1">
                  <c:v>15.912152777777779</c:v>
                </c:pt>
                <c:pt idx="2">
                  <c:v>16.780208333333334</c:v>
                </c:pt>
                <c:pt idx="3">
                  <c:v>11.9625</c:v>
                </c:pt>
                <c:pt idx="4">
                  <c:v>10.877430555555556</c:v>
                </c:pt>
                <c:pt idx="5">
                  <c:v>7.4052083333333334</c:v>
                </c:pt>
                <c:pt idx="6">
                  <c:v>16.085763888888888</c:v>
                </c:pt>
                <c:pt idx="7">
                  <c:v>19.340972222222224</c:v>
                </c:pt>
                <c:pt idx="8">
                  <c:v>24.766319444444445</c:v>
                </c:pt>
                <c:pt idx="9">
                  <c:v>29.106597222222224</c:v>
                </c:pt>
                <c:pt idx="10">
                  <c:v>22.162152777777777</c:v>
                </c:pt>
                <c:pt idx="11">
                  <c:v>25.634375000000002</c:v>
                </c:pt>
                <c:pt idx="12">
                  <c:v>22.162152777777777</c:v>
                </c:pt>
                <c:pt idx="13">
                  <c:v>19.557986111111113</c:v>
                </c:pt>
                <c:pt idx="14">
                  <c:v>16.953819444444445</c:v>
                </c:pt>
                <c:pt idx="15">
                  <c:v>19.557986111111113</c:v>
                </c:pt>
                <c:pt idx="16">
                  <c:v>17.387847222222224</c:v>
                </c:pt>
                <c:pt idx="17">
                  <c:v>20.860069444444445</c:v>
                </c:pt>
                <c:pt idx="18">
                  <c:v>17.387847222222224</c:v>
                </c:pt>
                <c:pt idx="19">
                  <c:v>15.217708333333334</c:v>
                </c:pt>
                <c:pt idx="20">
                  <c:v>14.349652777777779</c:v>
                </c:pt>
                <c:pt idx="21">
                  <c:v>15.217708333333334</c:v>
                </c:pt>
                <c:pt idx="23">
                  <c:v>0.8</c:v>
                </c:pt>
                <c:pt idx="24">
                  <c:v>6.9711805555555557</c:v>
                </c:pt>
                <c:pt idx="25">
                  <c:v>5.6690972222222218</c:v>
                </c:pt>
                <c:pt idx="26">
                  <c:v>4.8010416666666664</c:v>
                </c:pt>
                <c:pt idx="27">
                  <c:v>3.0649305555555553</c:v>
                </c:pt>
                <c:pt idx="29">
                  <c:v>1.1499999999999999</c:v>
                </c:pt>
                <c:pt idx="30">
                  <c:v>1.3288194444444439</c:v>
                </c:pt>
                <c:pt idx="31">
                  <c:v>1.3288194444444439</c:v>
                </c:pt>
                <c:pt idx="32">
                  <c:v>0.7</c:v>
                </c:pt>
                <c:pt idx="33">
                  <c:v>0.5</c:v>
                </c:pt>
                <c:pt idx="34">
                  <c:v>0.5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1.1499999999999999</c:v>
                </c:pt>
                <c:pt idx="39">
                  <c:v>0.5</c:v>
                </c:pt>
                <c:pt idx="40">
                  <c:v>0.45</c:v>
                </c:pt>
                <c:pt idx="41">
                  <c:v>0.5</c:v>
                </c:pt>
                <c:pt idx="42">
                  <c:v>2.1968749999999995</c:v>
                </c:pt>
                <c:pt idx="43">
                  <c:v>1.5458333333333327</c:v>
                </c:pt>
                <c:pt idx="44">
                  <c:v>1.1499999999999999</c:v>
                </c:pt>
                <c:pt idx="45">
                  <c:v>3.0649305555555553</c:v>
                </c:pt>
                <c:pt idx="46">
                  <c:v>2.8479166666666664</c:v>
                </c:pt>
                <c:pt idx="47">
                  <c:v>1.7628472222222218</c:v>
                </c:pt>
                <c:pt idx="48">
                  <c:v>2.1968749999999995</c:v>
                </c:pt>
                <c:pt idx="49">
                  <c:v>1.7628472222222218</c:v>
                </c:pt>
                <c:pt idx="50">
                  <c:v>14.13263888888889</c:v>
                </c:pt>
                <c:pt idx="51">
                  <c:v>13.047569444444445</c:v>
                </c:pt>
                <c:pt idx="52">
                  <c:v>11.9625</c:v>
                </c:pt>
                <c:pt idx="53">
                  <c:v>6.9711805555555557</c:v>
                </c:pt>
              </c:numCache>
            </c:numRef>
          </c:xVal>
          <c:yVal>
            <c:numRef>
              <c:f>'Whiskey Creek at CTH D'!$G$3:$G$56</c:f>
              <c:numCache>
                <c:formatCode>General</c:formatCode>
                <c:ptCount val="54"/>
                <c:pt idx="1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73</c:v>
                </c:pt>
                <c:pt idx="11">
                  <c:v>55</c:v>
                </c:pt>
                <c:pt idx="12">
                  <c:v>56</c:v>
                </c:pt>
                <c:pt idx="13">
                  <c:v>61</c:v>
                </c:pt>
                <c:pt idx="14">
                  <c:v>51</c:v>
                </c:pt>
                <c:pt idx="15">
                  <c:v>43</c:v>
                </c:pt>
                <c:pt idx="16">
                  <c:v>45</c:v>
                </c:pt>
                <c:pt idx="17">
                  <c:v>44</c:v>
                </c:pt>
                <c:pt idx="18">
                  <c:v>47</c:v>
                </c:pt>
                <c:pt idx="19">
                  <c:v>45</c:v>
                </c:pt>
                <c:pt idx="20">
                  <c:v>42</c:v>
                </c:pt>
                <c:pt idx="21">
                  <c:v>43</c:v>
                </c:pt>
                <c:pt idx="22">
                  <c:v>78</c:v>
                </c:pt>
                <c:pt idx="23">
                  <c:v>46</c:v>
                </c:pt>
                <c:pt idx="24">
                  <c:v>52</c:v>
                </c:pt>
                <c:pt idx="25">
                  <c:v>52</c:v>
                </c:pt>
                <c:pt idx="26">
                  <c:v>53</c:v>
                </c:pt>
                <c:pt idx="27">
                  <c:v>62</c:v>
                </c:pt>
                <c:pt idx="28">
                  <c:v>82</c:v>
                </c:pt>
                <c:pt idx="29">
                  <c:v>92</c:v>
                </c:pt>
                <c:pt idx="30">
                  <c:v>88</c:v>
                </c:pt>
                <c:pt idx="31">
                  <c:v>93</c:v>
                </c:pt>
                <c:pt idx="32">
                  <c:v>93</c:v>
                </c:pt>
                <c:pt idx="33">
                  <c:v>92</c:v>
                </c:pt>
                <c:pt idx="35">
                  <c:v>94</c:v>
                </c:pt>
                <c:pt idx="36">
                  <c:v>92</c:v>
                </c:pt>
                <c:pt idx="37">
                  <c:v>91</c:v>
                </c:pt>
                <c:pt idx="38">
                  <c:v>88</c:v>
                </c:pt>
                <c:pt idx="39">
                  <c:v>96</c:v>
                </c:pt>
                <c:pt idx="40">
                  <c:v>94</c:v>
                </c:pt>
                <c:pt idx="41">
                  <c:v>74</c:v>
                </c:pt>
                <c:pt idx="42">
                  <c:v>58</c:v>
                </c:pt>
                <c:pt idx="46">
                  <c:v>50</c:v>
                </c:pt>
                <c:pt idx="48">
                  <c:v>49</c:v>
                </c:pt>
                <c:pt idx="50">
                  <c:v>21</c:v>
                </c:pt>
                <c:pt idx="51">
                  <c:v>25</c:v>
                </c:pt>
                <c:pt idx="52">
                  <c:v>25</c:v>
                </c:pt>
                <c:pt idx="53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70464"/>
        <c:axId val="111472640"/>
      </c:scatterChart>
      <c:valAx>
        <c:axId val="11147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1472640"/>
        <c:crosses val="autoZero"/>
        <c:crossBetween val="midCat"/>
      </c:valAx>
      <c:valAx>
        <c:axId val="111472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470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Iron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'Whiskey Creek at CTH D'!$N$2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0"/>
            <c:trendlineLbl>
              <c:layout>
                <c:manualLayout>
                  <c:x val="1.2191601049868766E-3"/>
                  <c:y val="-0.15282407407407408"/>
                </c:manualLayout>
              </c:layout>
              <c:numFmt formatCode="General" sourceLinked="0"/>
            </c:trendlineLbl>
          </c:trendline>
          <c:xVal>
            <c:numRef>
              <c:f>'Whiskey Creek at CTH D'!$E$3:$E$56</c:f>
              <c:numCache>
                <c:formatCode>0.00</c:formatCode>
                <c:ptCount val="54"/>
                <c:pt idx="0">
                  <c:v>17.821875000000002</c:v>
                </c:pt>
                <c:pt idx="1">
                  <c:v>15.912152777777779</c:v>
                </c:pt>
                <c:pt idx="2">
                  <c:v>16.780208333333334</c:v>
                </c:pt>
                <c:pt idx="3">
                  <c:v>11.9625</c:v>
                </c:pt>
                <c:pt idx="4">
                  <c:v>10.877430555555556</c:v>
                </c:pt>
                <c:pt idx="5">
                  <c:v>7.4052083333333334</c:v>
                </c:pt>
                <c:pt idx="6">
                  <c:v>16.085763888888888</c:v>
                </c:pt>
                <c:pt idx="7">
                  <c:v>19.340972222222224</c:v>
                </c:pt>
                <c:pt idx="8">
                  <c:v>24.766319444444445</c:v>
                </c:pt>
                <c:pt idx="9">
                  <c:v>29.106597222222224</c:v>
                </c:pt>
                <c:pt idx="10">
                  <c:v>22.162152777777777</c:v>
                </c:pt>
                <c:pt idx="11">
                  <c:v>25.634375000000002</c:v>
                </c:pt>
                <c:pt idx="12">
                  <c:v>22.162152777777777</c:v>
                </c:pt>
                <c:pt idx="13">
                  <c:v>19.557986111111113</c:v>
                </c:pt>
                <c:pt idx="14">
                  <c:v>16.953819444444445</c:v>
                </c:pt>
                <c:pt idx="15">
                  <c:v>19.557986111111113</c:v>
                </c:pt>
                <c:pt idx="16">
                  <c:v>17.387847222222224</c:v>
                </c:pt>
                <c:pt idx="17">
                  <c:v>20.860069444444445</c:v>
                </c:pt>
                <c:pt idx="18">
                  <c:v>17.387847222222224</c:v>
                </c:pt>
                <c:pt idx="19">
                  <c:v>15.217708333333334</c:v>
                </c:pt>
                <c:pt idx="20">
                  <c:v>14.349652777777779</c:v>
                </c:pt>
                <c:pt idx="21">
                  <c:v>15.217708333333334</c:v>
                </c:pt>
                <c:pt idx="23">
                  <c:v>0.8</c:v>
                </c:pt>
                <c:pt idx="24">
                  <c:v>6.9711805555555557</c:v>
                </c:pt>
                <c:pt idx="25">
                  <c:v>5.6690972222222218</c:v>
                </c:pt>
                <c:pt idx="26">
                  <c:v>4.8010416666666664</c:v>
                </c:pt>
                <c:pt idx="27">
                  <c:v>3.0649305555555553</c:v>
                </c:pt>
                <c:pt idx="29">
                  <c:v>1.1499999999999999</c:v>
                </c:pt>
                <c:pt idx="30">
                  <c:v>1.3288194444444439</c:v>
                </c:pt>
                <c:pt idx="31">
                  <c:v>1.3288194444444439</c:v>
                </c:pt>
                <c:pt idx="32">
                  <c:v>0.7</c:v>
                </c:pt>
                <c:pt idx="33">
                  <c:v>0.5</c:v>
                </c:pt>
                <c:pt idx="34">
                  <c:v>0.5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1.1499999999999999</c:v>
                </c:pt>
                <c:pt idx="39">
                  <c:v>0.5</c:v>
                </c:pt>
                <c:pt idx="40">
                  <c:v>0.45</c:v>
                </c:pt>
                <c:pt idx="41">
                  <c:v>0.5</c:v>
                </c:pt>
                <c:pt idx="42">
                  <c:v>2.1968749999999995</c:v>
                </c:pt>
                <c:pt idx="43">
                  <c:v>1.5458333333333327</c:v>
                </c:pt>
                <c:pt idx="44">
                  <c:v>1.1499999999999999</c:v>
                </c:pt>
                <c:pt idx="45">
                  <c:v>3.0649305555555553</c:v>
                </c:pt>
                <c:pt idx="46">
                  <c:v>2.8479166666666664</c:v>
                </c:pt>
                <c:pt idx="47">
                  <c:v>1.7628472222222218</c:v>
                </c:pt>
                <c:pt idx="48">
                  <c:v>2.1968749999999995</c:v>
                </c:pt>
                <c:pt idx="49">
                  <c:v>1.7628472222222218</c:v>
                </c:pt>
                <c:pt idx="50">
                  <c:v>14.13263888888889</c:v>
                </c:pt>
                <c:pt idx="51">
                  <c:v>13.047569444444445</c:v>
                </c:pt>
                <c:pt idx="52">
                  <c:v>11.9625</c:v>
                </c:pt>
                <c:pt idx="53">
                  <c:v>6.9711805555555557</c:v>
                </c:pt>
              </c:numCache>
            </c:numRef>
          </c:xVal>
          <c:yVal>
            <c:numRef>
              <c:f>'Whiskey Creek at CTH D'!$N$3:$N$56</c:f>
              <c:numCache>
                <c:formatCode>General</c:formatCode>
                <c:ptCount val="54"/>
                <c:pt idx="1">
                  <c:v>7.8</c:v>
                </c:pt>
                <c:pt idx="8">
                  <c:v>2.5</c:v>
                </c:pt>
                <c:pt idx="10">
                  <c:v>18.399999999999999</c:v>
                </c:pt>
                <c:pt idx="16">
                  <c:v>9</c:v>
                </c:pt>
                <c:pt idx="19">
                  <c:v>10.8</c:v>
                </c:pt>
                <c:pt idx="26">
                  <c:v>13.5</c:v>
                </c:pt>
                <c:pt idx="32">
                  <c:v>14.3</c:v>
                </c:pt>
                <c:pt idx="40">
                  <c:v>15.3</c:v>
                </c:pt>
                <c:pt idx="41">
                  <c:v>17.5</c:v>
                </c:pt>
                <c:pt idx="46">
                  <c:v>10.4</c:v>
                </c:pt>
                <c:pt idx="48">
                  <c:v>10.3</c:v>
                </c:pt>
                <c:pt idx="52">
                  <c:v>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69568"/>
        <c:axId val="113871488"/>
      </c:scatterChart>
      <c:valAx>
        <c:axId val="1138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3871488"/>
        <c:crosses val="autoZero"/>
        <c:crossBetween val="midCat"/>
      </c:valAx>
      <c:valAx>
        <c:axId val="113871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869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TP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1833573928258967"/>
          <c:y val="0.15788203557888597"/>
          <c:w val="0.69258092738407695"/>
          <c:h val="0.627966608340624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'Whiskey Creek at CTH D'!$O$3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4.1163167104111983E-2"/>
                  <c:y val="0.25403616214639835"/>
                </c:manualLayout>
              </c:layout>
              <c:numFmt formatCode="General" sourceLinked="0"/>
            </c:trendlineLbl>
          </c:trendline>
          <c:xVal>
            <c:numRef>
              <c:f>'Whiskey Creek at CTH D'!$N$4:$N$56</c:f>
              <c:numCache>
                <c:formatCode>General</c:formatCode>
                <c:ptCount val="53"/>
                <c:pt idx="0">
                  <c:v>7.8</c:v>
                </c:pt>
                <c:pt idx="7">
                  <c:v>2.5</c:v>
                </c:pt>
                <c:pt idx="9">
                  <c:v>18.399999999999999</c:v>
                </c:pt>
                <c:pt idx="15">
                  <c:v>9</c:v>
                </c:pt>
                <c:pt idx="18">
                  <c:v>10.8</c:v>
                </c:pt>
                <c:pt idx="25">
                  <c:v>13.5</c:v>
                </c:pt>
                <c:pt idx="31">
                  <c:v>14.3</c:v>
                </c:pt>
                <c:pt idx="39">
                  <c:v>15.3</c:v>
                </c:pt>
                <c:pt idx="40">
                  <c:v>17.5</c:v>
                </c:pt>
                <c:pt idx="45">
                  <c:v>10.4</c:v>
                </c:pt>
                <c:pt idx="47">
                  <c:v>10.3</c:v>
                </c:pt>
                <c:pt idx="51">
                  <c:v>2.7</c:v>
                </c:pt>
              </c:numCache>
            </c:numRef>
          </c:xVal>
          <c:yVal>
            <c:numRef>
              <c:f>'Whiskey Creek at CTH D'!$O$4:$O$56</c:f>
              <c:numCache>
                <c:formatCode>General</c:formatCode>
                <c:ptCount val="53"/>
                <c:pt idx="0">
                  <c:v>81</c:v>
                </c:pt>
                <c:pt idx="7">
                  <c:v>30</c:v>
                </c:pt>
                <c:pt idx="9">
                  <c:v>89</c:v>
                </c:pt>
                <c:pt idx="15">
                  <c:v>62</c:v>
                </c:pt>
                <c:pt idx="18">
                  <c:v>69</c:v>
                </c:pt>
                <c:pt idx="25">
                  <c:v>73</c:v>
                </c:pt>
                <c:pt idx="27">
                  <c:v>56</c:v>
                </c:pt>
                <c:pt idx="31">
                  <c:v>57</c:v>
                </c:pt>
                <c:pt idx="39">
                  <c:v>57</c:v>
                </c:pt>
                <c:pt idx="40">
                  <c:v>65</c:v>
                </c:pt>
                <c:pt idx="45">
                  <c:v>51</c:v>
                </c:pt>
                <c:pt idx="47">
                  <c:v>64</c:v>
                </c:pt>
                <c:pt idx="51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05024"/>
        <c:axId val="113907200"/>
      </c:scatterChart>
      <c:valAx>
        <c:axId val="11390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07200"/>
        <c:crosses val="autoZero"/>
        <c:crossBetween val="midCat"/>
      </c:valAx>
      <c:valAx>
        <c:axId val="113907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TP (ug/l)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05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TSS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309951881014874"/>
          <c:y val="0.13936351706036745"/>
          <c:w val="0.70841579177602798"/>
          <c:h val="0.7029899387576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'Whiskey Creek at CTH D'!$P$3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24549496937882764"/>
                  <c:y val="-0.23621463983668708"/>
                </c:manualLayout>
              </c:layout>
              <c:numFmt formatCode="General" sourceLinked="0"/>
            </c:trendlineLbl>
          </c:trendline>
          <c:xVal>
            <c:numRef>
              <c:f>'Whiskey Creek at CTH D'!$N$4:$N$56</c:f>
              <c:numCache>
                <c:formatCode>General</c:formatCode>
                <c:ptCount val="53"/>
                <c:pt idx="0">
                  <c:v>7.8</c:v>
                </c:pt>
                <c:pt idx="7">
                  <c:v>2.5</c:v>
                </c:pt>
                <c:pt idx="9">
                  <c:v>18.399999999999999</c:v>
                </c:pt>
                <c:pt idx="15">
                  <c:v>9</c:v>
                </c:pt>
                <c:pt idx="18">
                  <c:v>10.8</c:v>
                </c:pt>
                <c:pt idx="25">
                  <c:v>13.5</c:v>
                </c:pt>
                <c:pt idx="31">
                  <c:v>14.3</c:v>
                </c:pt>
                <c:pt idx="39">
                  <c:v>15.3</c:v>
                </c:pt>
                <c:pt idx="40">
                  <c:v>17.5</c:v>
                </c:pt>
                <c:pt idx="45">
                  <c:v>10.4</c:v>
                </c:pt>
                <c:pt idx="47">
                  <c:v>10.3</c:v>
                </c:pt>
                <c:pt idx="51">
                  <c:v>2.7</c:v>
                </c:pt>
              </c:numCache>
            </c:numRef>
          </c:xVal>
          <c:yVal>
            <c:numRef>
              <c:f>'Whiskey Creek at CTH D'!$P$4:$P$56</c:f>
              <c:numCache>
                <c:formatCode>General</c:formatCode>
                <c:ptCount val="53"/>
                <c:pt idx="0">
                  <c:v>16.7</c:v>
                </c:pt>
                <c:pt idx="7">
                  <c:v>6.5</c:v>
                </c:pt>
                <c:pt idx="9">
                  <c:v>26</c:v>
                </c:pt>
                <c:pt idx="15">
                  <c:v>5</c:v>
                </c:pt>
                <c:pt idx="18">
                  <c:v>9.5</c:v>
                </c:pt>
                <c:pt idx="25">
                  <c:v>17</c:v>
                </c:pt>
                <c:pt idx="31">
                  <c:v>10.7</c:v>
                </c:pt>
                <c:pt idx="39">
                  <c:v>6</c:v>
                </c:pt>
                <c:pt idx="40">
                  <c:v>6.8</c:v>
                </c:pt>
                <c:pt idx="45">
                  <c:v>12</c:v>
                </c:pt>
                <c:pt idx="47">
                  <c:v>14</c:v>
                </c:pt>
                <c:pt idx="51">
                  <c:v>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3024"/>
        <c:axId val="113959296"/>
      </c:scatterChart>
      <c:valAx>
        <c:axId val="1139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59296"/>
        <c:crosses val="autoZero"/>
        <c:crossBetween val="midCat"/>
      </c:valAx>
      <c:valAx>
        <c:axId val="113959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TSS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53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turbidity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6550743657043"/>
          <c:y val="0.14399314668999708"/>
          <c:w val="0.6528602362204724"/>
          <c:h val="0.7029899387576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'Whiskey Creek at CTH D'!$Q$3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22493941382327209"/>
                  <c:y val="-5.7876567512394284E-2"/>
                </c:manualLayout>
              </c:layout>
              <c:numFmt formatCode="General" sourceLinked="0"/>
            </c:trendlineLbl>
          </c:trendline>
          <c:xVal>
            <c:numRef>
              <c:f>'Whiskey Creek at CTH D'!$N$4:$N$56</c:f>
              <c:numCache>
                <c:formatCode>General</c:formatCode>
                <c:ptCount val="53"/>
                <c:pt idx="0">
                  <c:v>7.8</c:v>
                </c:pt>
                <c:pt idx="7">
                  <c:v>2.5</c:v>
                </c:pt>
                <c:pt idx="9">
                  <c:v>18.399999999999999</c:v>
                </c:pt>
                <c:pt idx="15">
                  <c:v>9</c:v>
                </c:pt>
                <c:pt idx="18">
                  <c:v>10.8</c:v>
                </c:pt>
                <c:pt idx="25">
                  <c:v>13.5</c:v>
                </c:pt>
                <c:pt idx="31">
                  <c:v>14.3</c:v>
                </c:pt>
                <c:pt idx="39">
                  <c:v>15.3</c:v>
                </c:pt>
                <c:pt idx="40">
                  <c:v>17.5</c:v>
                </c:pt>
                <c:pt idx="45">
                  <c:v>10.4</c:v>
                </c:pt>
                <c:pt idx="47">
                  <c:v>10.3</c:v>
                </c:pt>
                <c:pt idx="51">
                  <c:v>2.7</c:v>
                </c:pt>
              </c:numCache>
            </c:numRef>
          </c:xVal>
          <c:yVal>
            <c:numRef>
              <c:f>'Whiskey Creek at CTH D'!$Q$4:$Q$56</c:f>
              <c:numCache>
                <c:formatCode>General</c:formatCode>
                <c:ptCount val="53"/>
                <c:pt idx="0">
                  <c:v>23.5</c:v>
                </c:pt>
                <c:pt idx="7">
                  <c:v>4.2</c:v>
                </c:pt>
                <c:pt idx="9">
                  <c:v>29.4</c:v>
                </c:pt>
                <c:pt idx="15">
                  <c:v>30.6</c:v>
                </c:pt>
                <c:pt idx="18">
                  <c:v>20.5</c:v>
                </c:pt>
                <c:pt idx="25">
                  <c:v>25.5</c:v>
                </c:pt>
                <c:pt idx="31">
                  <c:v>76.7</c:v>
                </c:pt>
                <c:pt idx="39">
                  <c:v>64.5</c:v>
                </c:pt>
                <c:pt idx="40">
                  <c:v>51.3</c:v>
                </c:pt>
                <c:pt idx="45">
                  <c:v>42.3</c:v>
                </c:pt>
                <c:pt idx="47">
                  <c:v>45.6</c:v>
                </c:pt>
                <c:pt idx="51">
                  <c:v>8.6999999999999993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88736"/>
        <c:axId val="113990656"/>
      </c:scatterChart>
      <c:valAx>
        <c:axId val="11398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90656"/>
        <c:crosses val="autoZero"/>
        <c:crossBetween val="midCat"/>
      </c:valAx>
      <c:valAx>
        <c:axId val="1139906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988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Iron vs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57469112783607"/>
          <c:y val="0.17729620080675756"/>
          <c:w val="0.67698029741245824"/>
          <c:h val="0.53235562368863187"/>
        </c:manualLayout>
      </c:layout>
      <c:lineChart>
        <c:grouping val="standard"/>
        <c:varyColors val="0"/>
        <c:ser>
          <c:idx val="0"/>
          <c:order val="0"/>
          <c:tx>
            <c:strRef>
              <c:f>'Whiskey Creek at CTH D'!$N$2</c:f>
              <c:strCache>
                <c:ptCount val="1"/>
                <c:pt idx="0">
                  <c:v>(mg/L)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D'!$N$3:$N$57</c:f>
              <c:numCache>
                <c:formatCode>General</c:formatCode>
                <c:ptCount val="55"/>
                <c:pt idx="1">
                  <c:v>7.8</c:v>
                </c:pt>
                <c:pt idx="8">
                  <c:v>2.5</c:v>
                </c:pt>
                <c:pt idx="10">
                  <c:v>18.399999999999999</c:v>
                </c:pt>
                <c:pt idx="16">
                  <c:v>9</c:v>
                </c:pt>
                <c:pt idx="19">
                  <c:v>10.8</c:v>
                </c:pt>
                <c:pt idx="26">
                  <c:v>13.5</c:v>
                </c:pt>
                <c:pt idx="32">
                  <c:v>14.3</c:v>
                </c:pt>
                <c:pt idx="40">
                  <c:v>15.3</c:v>
                </c:pt>
                <c:pt idx="41">
                  <c:v>17.5</c:v>
                </c:pt>
                <c:pt idx="46">
                  <c:v>10.4</c:v>
                </c:pt>
                <c:pt idx="48">
                  <c:v>10.3</c:v>
                </c:pt>
                <c:pt idx="52">
                  <c:v>2.7</c:v>
                </c:pt>
                <c:pt idx="54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6656"/>
        <c:axId val="114017408"/>
      </c:lineChart>
      <c:dateAx>
        <c:axId val="114006656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14017408"/>
        <c:crosses val="autoZero"/>
        <c:auto val="1"/>
        <c:lblOffset val="100"/>
        <c:baseTimeUnit val="days"/>
        <c:majorUnit val="1"/>
        <c:majorTimeUnit val="months"/>
      </c:dateAx>
      <c:valAx>
        <c:axId val="1140174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1400665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Whiskey Creek Flow vs.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68121341804861"/>
          <c:y val="0.16547868932767265"/>
          <c:w val="0.68544953734493075"/>
          <c:h val="0.56398964996048273"/>
        </c:manualLayout>
      </c:layout>
      <c:lineChart>
        <c:grouping val="standard"/>
        <c:varyColors val="0"/>
        <c:ser>
          <c:idx val="3"/>
          <c:order val="0"/>
          <c:tx>
            <c:v>Flow (cfs)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D'!$E$3:$E$57</c:f>
              <c:numCache>
                <c:formatCode>0.00</c:formatCode>
                <c:ptCount val="55"/>
                <c:pt idx="0">
                  <c:v>17.821875000000002</c:v>
                </c:pt>
                <c:pt idx="1">
                  <c:v>15.912152777777779</c:v>
                </c:pt>
                <c:pt idx="2">
                  <c:v>16.780208333333334</c:v>
                </c:pt>
                <c:pt idx="3">
                  <c:v>11.9625</c:v>
                </c:pt>
                <c:pt idx="4">
                  <c:v>10.877430555555556</c:v>
                </c:pt>
                <c:pt idx="5">
                  <c:v>7.4052083333333334</c:v>
                </c:pt>
                <c:pt idx="6">
                  <c:v>16.085763888888888</c:v>
                </c:pt>
                <c:pt idx="7">
                  <c:v>19.340972222222224</c:v>
                </c:pt>
                <c:pt idx="8">
                  <c:v>24.766319444444445</c:v>
                </c:pt>
                <c:pt idx="9">
                  <c:v>29.106597222222224</c:v>
                </c:pt>
                <c:pt idx="10">
                  <c:v>22.162152777777777</c:v>
                </c:pt>
                <c:pt idx="11">
                  <c:v>25.634375000000002</c:v>
                </c:pt>
                <c:pt idx="12">
                  <c:v>22.162152777777777</c:v>
                </c:pt>
                <c:pt idx="13">
                  <c:v>19.557986111111113</c:v>
                </c:pt>
                <c:pt idx="14">
                  <c:v>16.953819444444445</c:v>
                </c:pt>
                <c:pt idx="15">
                  <c:v>19.557986111111113</c:v>
                </c:pt>
                <c:pt idx="16">
                  <c:v>17.387847222222224</c:v>
                </c:pt>
                <c:pt idx="17">
                  <c:v>20.860069444444445</c:v>
                </c:pt>
                <c:pt idx="18">
                  <c:v>17.387847222222224</c:v>
                </c:pt>
                <c:pt idx="19">
                  <c:v>15.217708333333334</c:v>
                </c:pt>
                <c:pt idx="20">
                  <c:v>14.349652777777779</c:v>
                </c:pt>
                <c:pt idx="21">
                  <c:v>15.217708333333334</c:v>
                </c:pt>
                <c:pt idx="23">
                  <c:v>0.8</c:v>
                </c:pt>
                <c:pt idx="24">
                  <c:v>6.9711805555555557</c:v>
                </c:pt>
                <c:pt idx="25">
                  <c:v>5.6690972222222218</c:v>
                </c:pt>
                <c:pt idx="26">
                  <c:v>4.8010416666666664</c:v>
                </c:pt>
                <c:pt idx="27">
                  <c:v>3.0649305555555553</c:v>
                </c:pt>
                <c:pt idx="29">
                  <c:v>1.1499999999999999</c:v>
                </c:pt>
                <c:pt idx="30">
                  <c:v>1.3288194444444439</c:v>
                </c:pt>
                <c:pt idx="31">
                  <c:v>1.3288194444444439</c:v>
                </c:pt>
                <c:pt idx="32">
                  <c:v>0.7</c:v>
                </c:pt>
                <c:pt idx="33">
                  <c:v>0.5</c:v>
                </c:pt>
                <c:pt idx="34">
                  <c:v>0.5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1.1499999999999999</c:v>
                </c:pt>
                <c:pt idx="39">
                  <c:v>0.5</c:v>
                </c:pt>
                <c:pt idx="40">
                  <c:v>0.45</c:v>
                </c:pt>
                <c:pt idx="41">
                  <c:v>0.5</c:v>
                </c:pt>
                <c:pt idx="42">
                  <c:v>2.1968749999999995</c:v>
                </c:pt>
                <c:pt idx="43">
                  <c:v>1.5458333333333327</c:v>
                </c:pt>
                <c:pt idx="44">
                  <c:v>1.1499999999999999</c:v>
                </c:pt>
                <c:pt idx="45">
                  <c:v>3.0649305555555553</c:v>
                </c:pt>
                <c:pt idx="46">
                  <c:v>2.8479166666666664</c:v>
                </c:pt>
                <c:pt idx="47">
                  <c:v>1.7628472222222218</c:v>
                </c:pt>
                <c:pt idx="48">
                  <c:v>2.1968749999999995</c:v>
                </c:pt>
                <c:pt idx="49">
                  <c:v>1.7628472222222218</c:v>
                </c:pt>
                <c:pt idx="50">
                  <c:v>14.13263888888889</c:v>
                </c:pt>
                <c:pt idx="51">
                  <c:v>13.047569444444445</c:v>
                </c:pt>
                <c:pt idx="52">
                  <c:v>11.9625</c:v>
                </c:pt>
                <c:pt idx="53">
                  <c:v>6.9711805555555557</c:v>
                </c:pt>
                <c:pt idx="54">
                  <c:v>5.0180555555555557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6192"/>
        <c:axId val="114137728"/>
      </c:lineChart>
      <c:dateAx>
        <c:axId val="114136192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37728"/>
        <c:crosses val="autoZero"/>
        <c:auto val="1"/>
        <c:lblOffset val="100"/>
        <c:baseTimeUnit val="days"/>
        <c:majorUnit val="1"/>
        <c:majorTimeUnit val="months"/>
      </c:dateAx>
      <c:valAx>
        <c:axId val="1141377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413619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Creek at Lundquist Rd.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955067543162615E-2"/>
          <c:y val="0.15398844658868338"/>
          <c:w val="0.71267654648135281"/>
          <c:h val="0.60357043113343412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Rd.'!$G$3:$G$57</c:f>
              <c:numCache>
                <c:formatCode>General</c:formatCode>
                <c:ptCount val="55"/>
                <c:pt idx="0">
                  <c:v>49</c:v>
                </c:pt>
                <c:pt idx="1">
                  <c:v>37</c:v>
                </c:pt>
                <c:pt idx="3">
                  <c:v>76</c:v>
                </c:pt>
                <c:pt idx="4">
                  <c:v>86</c:v>
                </c:pt>
                <c:pt idx="5">
                  <c:v>81</c:v>
                </c:pt>
                <c:pt idx="6">
                  <c:v>115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65</c:v>
                </c:pt>
                <c:pt idx="11">
                  <c:v>45</c:v>
                </c:pt>
                <c:pt idx="12">
                  <c:v>41</c:v>
                </c:pt>
                <c:pt idx="13">
                  <c:v>51</c:v>
                </c:pt>
                <c:pt idx="14">
                  <c:v>36</c:v>
                </c:pt>
                <c:pt idx="15">
                  <c:v>36</c:v>
                </c:pt>
                <c:pt idx="16">
                  <c:v>46</c:v>
                </c:pt>
                <c:pt idx="17">
                  <c:v>41</c:v>
                </c:pt>
                <c:pt idx="18">
                  <c:v>44</c:v>
                </c:pt>
                <c:pt idx="19">
                  <c:v>41</c:v>
                </c:pt>
                <c:pt idx="20">
                  <c:v>33</c:v>
                </c:pt>
                <c:pt idx="21">
                  <c:v>30</c:v>
                </c:pt>
                <c:pt idx="22">
                  <c:v>32</c:v>
                </c:pt>
                <c:pt idx="23">
                  <c:v>26</c:v>
                </c:pt>
                <c:pt idx="24">
                  <c:v>23</c:v>
                </c:pt>
                <c:pt idx="25">
                  <c:v>26</c:v>
                </c:pt>
                <c:pt idx="26">
                  <c:v>29</c:v>
                </c:pt>
                <c:pt idx="27">
                  <c:v>37</c:v>
                </c:pt>
                <c:pt idx="29">
                  <c:v>46</c:v>
                </c:pt>
                <c:pt idx="30">
                  <c:v>41</c:v>
                </c:pt>
                <c:pt idx="31">
                  <c:v>42</c:v>
                </c:pt>
                <c:pt idx="32">
                  <c:v>38</c:v>
                </c:pt>
                <c:pt idx="33">
                  <c:v>33</c:v>
                </c:pt>
                <c:pt idx="35">
                  <c:v>26</c:v>
                </c:pt>
                <c:pt idx="36">
                  <c:v>34</c:v>
                </c:pt>
                <c:pt idx="37">
                  <c:v>31</c:v>
                </c:pt>
                <c:pt idx="38">
                  <c:v>26</c:v>
                </c:pt>
                <c:pt idx="39">
                  <c:v>31</c:v>
                </c:pt>
                <c:pt idx="40">
                  <c:v>27</c:v>
                </c:pt>
                <c:pt idx="41">
                  <c:v>46</c:v>
                </c:pt>
                <c:pt idx="42">
                  <c:v>28</c:v>
                </c:pt>
                <c:pt idx="46">
                  <c:v>55</c:v>
                </c:pt>
                <c:pt idx="48">
                  <c:v>60</c:v>
                </c:pt>
                <c:pt idx="50">
                  <c:v>63</c:v>
                </c:pt>
                <c:pt idx="51">
                  <c:v>51</c:v>
                </c:pt>
                <c:pt idx="52">
                  <c:v>60</c:v>
                </c:pt>
                <c:pt idx="53">
                  <c:v>55</c:v>
                </c:pt>
                <c:pt idx="54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Rd.'!$H$3:$H$57</c:f>
              <c:numCache>
                <c:formatCode>General</c:formatCode>
                <c:ptCount val="55"/>
                <c:pt idx="1">
                  <c:v>91</c:v>
                </c:pt>
                <c:pt idx="6">
                  <c:v>36</c:v>
                </c:pt>
                <c:pt idx="7">
                  <c:v>38</c:v>
                </c:pt>
                <c:pt idx="8">
                  <c:v>37</c:v>
                </c:pt>
                <c:pt idx="9">
                  <c:v>0</c:v>
                </c:pt>
                <c:pt idx="10">
                  <c:v>65</c:v>
                </c:pt>
                <c:pt idx="11">
                  <c:v>55</c:v>
                </c:pt>
                <c:pt idx="12">
                  <c:v>59</c:v>
                </c:pt>
                <c:pt idx="13">
                  <c:v>65</c:v>
                </c:pt>
                <c:pt idx="14">
                  <c:v>72</c:v>
                </c:pt>
                <c:pt idx="15">
                  <c:v>66</c:v>
                </c:pt>
                <c:pt idx="16">
                  <c:v>64</c:v>
                </c:pt>
                <c:pt idx="17">
                  <c:v>63</c:v>
                </c:pt>
                <c:pt idx="18">
                  <c:v>67</c:v>
                </c:pt>
                <c:pt idx="19">
                  <c:v>71</c:v>
                </c:pt>
                <c:pt idx="20">
                  <c:v>74</c:v>
                </c:pt>
                <c:pt idx="21">
                  <c:v>69</c:v>
                </c:pt>
                <c:pt idx="22">
                  <c:v>75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93</c:v>
                </c:pt>
                <c:pt idx="27">
                  <c:v>81</c:v>
                </c:pt>
                <c:pt idx="29">
                  <c:v>87</c:v>
                </c:pt>
                <c:pt idx="30">
                  <c:v>89</c:v>
                </c:pt>
                <c:pt idx="31">
                  <c:v>91</c:v>
                </c:pt>
                <c:pt idx="32">
                  <c:v>93</c:v>
                </c:pt>
                <c:pt idx="33">
                  <c:v>120</c:v>
                </c:pt>
                <c:pt idx="35">
                  <c:v>173</c:v>
                </c:pt>
                <c:pt idx="36">
                  <c:v>173</c:v>
                </c:pt>
                <c:pt idx="37">
                  <c:v>182</c:v>
                </c:pt>
                <c:pt idx="38">
                  <c:v>131</c:v>
                </c:pt>
                <c:pt idx="39">
                  <c:v>174</c:v>
                </c:pt>
                <c:pt idx="40">
                  <c:v>168</c:v>
                </c:pt>
                <c:pt idx="41">
                  <c:v>112</c:v>
                </c:pt>
                <c:pt idx="42">
                  <c:v>59</c:v>
                </c:pt>
                <c:pt idx="46">
                  <c:v>50</c:v>
                </c:pt>
                <c:pt idx="48">
                  <c:v>54</c:v>
                </c:pt>
                <c:pt idx="50">
                  <c:v>39</c:v>
                </c:pt>
                <c:pt idx="51">
                  <c:v>47</c:v>
                </c:pt>
                <c:pt idx="52">
                  <c:v>45</c:v>
                </c:pt>
                <c:pt idx="53">
                  <c:v>46</c:v>
                </c:pt>
                <c:pt idx="54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Rd.'!$I$3:$I$57</c:f>
              <c:numCache>
                <c:formatCode>General</c:formatCode>
                <c:ptCount val="55"/>
                <c:pt idx="1">
                  <c:v>4.4000000000000004</c:v>
                </c:pt>
                <c:pt idx="6">
                  <c:v>6.1</c:v>
                </c:pt>
                <c:pt idx="7">
                  <c:v>12.8</c:v>
                </c:pt>
                <c:pt idx="8">
                  <c:v>11.7</c:v>
                </c:pt>
                <c:pt idx="9">
                  <c:v>15.3</c:v>
                </c:pt>
                <c:pt idx="10">
                  <c:v>21.5</c:v>
                </c:pt>
                <c:pt idx="11">
                  <c:v>22.1</c:v>
                </c:pt>
                <c:pt idx="12">
                  <c:v>19.8</c:v>
                </c:pt>
                <c:pt idx="13">
                  <c:v>20.2</c:v>
                </c:pt>
                <c:pt idx="14">
                  <c:v>18.8</c:v>
                </c:pt>
                <c:pt idx="15">
                  <c:v>20.2</c:v>
                </c:pt>
                <c:pt idx="16">
                  <c:v>20.2</c:v>
                </c:pt>
                <c:pt idx="17">
                  <c:v>21.4</c:v>
                </c:pt>
                <c:pt idx="18">
                  <c:v>22.3</c:v>
                </c:pt>
                <c:pt idx="19">
                  <c:v>19.899999999999999</c:v>
                </c:pt>
                <c:pt idx="20">
                  <c:v>21.5</c:v>
                </c:pt>
                <c:pt idx="21">
                  <c:v>24</c:v>
                </c:pt>
                <c:pt idx="22">
                  <c:v>21.9</c:v>
                </c:pt>
                <c:pt idx="23">
                  <c:v>21.8</c:v>
                </c:pt>
                <c:pt idx="24">
                  <c:v>22.6</c:v>
                </c:pt>
                <c:pt idx="25">
                  <c:v>21.1</c:v>
                </c:pt>
                <c:pt idx="26">
                  <c:v>21</c:v>
                </c:pt>
                <c:pt idx="27">
                  <c:v>20.100000000000001</c:v>
                </c:pt>
                <c:pt idx="29">
                  <c:v>20.7</c:v>
                </c:pt>
                <c:pt idx="30">
                  <c:v>23.8</c:v>
                </c:pt>
                <c:pt idx="31">
                  <c:v>25.9</c:v>
                </c:pt>
                <c:pt idx="32">
                  <c:v>23</c:v>
                </c:pt>
                <c:pt idx="33">
                  <c:v>22.6</c:v>
                </c:pt>
                <c:pt idx="35">
                  <c:v>16.5</c:v>
                </c:pt>
                <c:pt idx="36">
                  <c:v>18.2</c:v>
                </c:pt>
                <c:pt idx="37">
                  <c:v>16.8</c:v>
                </c:pt>
                <c:pt idx="38">
                  <c:v>19.600000000000001</c:v>
                </c:pt>
                <c:pt idx="39">
                  <c:v>20</c:v>
                </c:pt>
                <c:pt idx="40">
                  <c:v>15.8</c:v>
                </c:pt>
                <c:pt idx="41">
                  <c:v>14.4</c:v>
                </c:pt>
                <c:pt idx="42">
                  <c:v>16.8</c:v>
                </c:pt>
                <c:pt idx="46">
                  <c:v>13.4</c:v>
                </c:pt>
                <c:pt idx="48">
                  <c:v>17.5</c:v>
                </c:pt>
                <c:pt idx="50">
                  <c:v>7.8</c:v>
                </c:pt>
                <c:pt idx="51">
                  <c:v>11.1</c:v>
                </c:pt>
                <c:pt idx="52">
                  <c:v>10.5</c:v>
                </c:pt>
                <c:pt idx="53">
                  <c:v>10.9</c:v>
                </c:pt>
                <c:pt idx="5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1632"/>
        <c:axId val="111143552"/>
      </c:lineChart>
      <c:dateAx>
        <c:axId val="111141632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43552"/>
        <c:crosses val="autoZero"/>
        <c:auto val="1"/>
        <c:lblOffset val="100"/>
        <c:baseTimeUnit val="days"/>
        <c:majorUnit val="1"/>
        <c:majorTimeUnit val="months"/>
      </c:dateAx>
      <c:valAx>
        <c:axId val="1111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11416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86587939169585"/>
          <c:y val="0.1670878856776635"/>
          <c:w val="0.18134120608304155"/>
          <c:h val="0.28235796494949189"/>
        </c:manualLayout>
      </c:layout>
      <c:overlay val="0"/>
    </c:legend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Fk Ck conductivity vs transparency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'North Fork Ck at Lundquist Rd.'!$H$2</c:f>
              <c:strCache>
                <c:ptCount val="1"/>
                <c:pt idx="0">
                  <c:v>(umhos/cm)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1.3708005249343833E-2"/>
                  <c:y val="-0.22504957713619131"/>
                </c:manualLayout>
              </c:layout>
              <c:numFmt formatCode="General" sourceLinked="0"/>
            </c:trendlineLbl>
          </c:trendline>
          <c:xVal>
            <c:numRef>
              <c:f>'North Fork Ck at Lundquist Rd.'!$G$3:$G$56</c:f>
              <c:numCache>
                <c:formatCode>General</c:formatCode>
                <c:ptCount val="54"/>
                <c:pt idx="0">
                  <c:v>49</c:v>
                </c:pt>
                <c:pt idx="1">
                  <c:v>37</c:v>
                </c:pt>
                <c:pt idx="3">
                  <c:v>76</c:v>
                </c:pt>
                <c:pt idx="4">
                  <c:v>86</c:v>
                </c:pt>
                <c:pt idx="5">
                  <c:v>81</c:v>
                </c:pt>
                <c:pt idx="6">
                  <c:v>115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65</c:v>
                </c:pt>
                <c:pt idx="11">
                  <c:v>45</c:v>
                </c:pt>
                <c:pt idx="12">
                  <c:v>41</c:v>
                </c:pt>
                <c:pt idx="13">
                  <c:v>51</c:v>
                </c:pt>
                <c:pt idx="14">
                  <c:v>36</c:v>
                </c:pt>
                <c:pt idx="15">
                  <c:v>36</c:v>
                </c:pt>
                <c:pt idx="16">
                  <c:v>46</c:v>
                </c:pt>
                <c:pt idx="17">
                  <c:v>41</c:v>
                </c:pt>
                <c:pt idx="18">
                  <c:v>44</c:v>
                </c:pt>
                <c:pt idx="19">
                  <c:v>41</c:v>
                </c:pt>
                <c:pt idx="20">
                  <c:v>33</c:v>
                </c:pt>
                <c:pt idx="21">
                  <c:v>30</c:v>
                </c:pt>
                <c:pt idx="22">
                  <c:v>32</c:v>
                </c:pt>
                <c:pt idx="23">
                  <c:v>26</c:v>
                </c:pt>
                <c:pt idx="24">
                  <c:v>23</c:v>
                </c:pt>
                <c:pt idx="25">
                  <c:v>26</c:v>
                </c:pt>
                <c:pt idx="26">
                  <c:v>29</c:v>
                </c:pt>
                <c:pt idx="27">
                  <c:v>37</c:v>
                </c:pt>
                <c:pt idx="29">
                  <c:v>46</c:v>
                </c:pt>
                <c:pt idx="30">
                  <c:v>41</c:v>
                </c:pt>
                <c:pt idx="31">
                  <c:v>42</c:v>
                </c:pt>
                <c:pt idx="32">
                  <c:v>38</c:v>
                </c:pt>
                <c:pt idx="33">
                  <c:v>33</c:v>
                </c:pt>
                <c:pt idx="35">
                  <c:v>26</c:v>
                </c:pt>
                <c:pt idx="36">
                  <c:v>34</c:v>
                </c:pt>
                <c:pt idx="37">
                  <c:v>31</c:v>
                </c:pt>
                <c:pt idx="38">
                  <c:v>26</c:v>
                </c:pt>
                <c:pt idx="39">
                  <c:v>31</c:v>
                </c:pt>
                <c:pt idx="40">
                  <c:v>27</c:v>
                </c:pt>
                <c:pt idx="41">
                  <c:v>46</c:v>
                </c:pt>
                <c:pt idx="42">
                  <c:v>28</c:v>
                </c:pt>
                <c:pt idx="46">
                  <c:v>55</c:v>
                </c:pt>
                <c:pt idx="48">
                  <c:v>60</c:v>
                </c:pt>
                <c:pt idx="50">
                  <c:v>63</c:v>
                </c:pt>
                <c:pt idx="51">
                  <c:v>51</c:v>
                </c:pt>
                <c:pt idx="52">
                  <c:v>60</c:v>
                </c:pt>
                <c:pt idx="53">
                  <c:v>55</c:v>
                </c:pt>
              </c:numCache>
            </c:numRef>
          </c:xVal>
          <c:yVal>
            <c:numRef>
              <c:f>'North Fork Ck at Lundquist Rd.'!$H$3:$H$56</c:f>
              <c:numCache>
                <c:formatCode>General</c:formatCode>
                <c:ptCount val="54"/>
                <c:pt idx="1">
                  <c:v>91</c:v>
                </c:pt>
                <c:pt idx="6">
                  <c:v>36</c:v>
                </c:pt>
                <c:pt idx="7">
                  <c:v>38</c:v>
                </c:pt>
                <c:pt idx="8">
                  <c:v>37</c:v>
                </c:pt>
                <c:pt idx="9">
                  <c:v>0</c:v>
                </c:pt>
                <c:pt idx="10">
                  <c:v>65</c:v>
                </c:pt>
                <c:pt idx="11">
                  <c:v>55</c:v>
                </c:pt>
                <c:pt idx="12">
                  <c:v>59</c:v>
                </c:pt>
                <c:pt idx="13">
                  <c:v>65</c:v>
                </c:pt>
                <c:pt idx="14">
                  <c:v>72</c:v>
                </c:pt>
                <c:pt idx="15">
                  <c:v>66</c:v>
                </c:pt>
                <c:pt idx="16">
                  <c:v>64</c:v>
                </c:pt>
                <c:pt idx="17">
                  <c:v>63</c:v>
                </c:pt>
                <c:pt idx="18">
                  <c:v>67</c:v>
                </c:pt>
                <c:pt idx="19">
                  <c:v>71</c:v>
                </c:pt>
                <c:pt idx="20">
                  <c:v>74</c:v>
                </c:pt>
                <c:pt idx="21">
                  <c:v>69</c:v>
                </c:pt>
                <c:pt idx="22">
                  <c:v>75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93</c:v>
                </c:pt>
                <c:pt idx="27">
                  <c:v>81</c:v>
                </c:pt>
                <c:pt idx="29">
                  <c:v>87</c:v>
                </c:pt>
                <c:pt idx="30">
                  <c:v>89</c:v>
                </c:pt>
                <c:pt idx="31">
                  <c:v>91</c:v>
                </c:pt>
                <c:pt idx="32">
                  <c:v>93</c:v>
                </c:pt>
                <c:pt idx="33">
                  <c:v>120</c:v>
                </c:pt>
                <c:pt idx="35">
                  <c:v>173</c:v>
                </c:pt>
                <c:pt idx="36">
                  <c:v>173</c:v>
                </c:pt>
                <c:pt idx="37">
                  <c:v>182</c:v>
                </c:pt>
                <c:pt idx="38">
                  <c:v>131</c:v>
                </c:pt>
                <c:pt idx="39">
                  <c:v>174</c:v>
                </c:pt>
                <c:pt idx="40">
                  <c:v>168</c:v>
                </c:pt>
                <c:pt idx="41">
                  <c:v>112</c:v>
                </c:pt>
                <c:pt idx="42">
                  <c:v>59</c:v>
                </c:pt>
                <c:pt idx="46">
                  <c:v>50</c:v>
                </c:pt>
                <c:pt idx="48">
                  <c:v>54</c:v>
                </c:pt>
                <c:pt idx="50">
                  <c:v>39</c:v>
                </c:pt>
                <c:pt idx="51">
                  <c:v>47</c:v>
                </c:pt>
                <c:pt idx="52">
                  <c:v>45</c:v>
                </c:pt>
                <c:pt idx="53">
                  <c:v>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95840"/>
        <c:axId val="114202112"/>
      </c:scatterChart>
      <c:valAx>
        <c:axId val="11419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202112"/>
        <c:crosses val="autoZero"/>
        <c:crossBetween val="midCat"/>
      </c:valAx>
      <c:valAx>
        <c:axId val="1142021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195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72207640711587E-2"/>
          <c:y val="0.10841742004471663"/>
          <c:w val="0.87766854806865957"/>
          <c:h val="0.56649918829995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Summary!$B$2:$B$10</c:f>
              <c:strCache>
                <c:ptCount val="9"/>
                <c:pt idx="0">
                  <c:v>Hay Creek at Borg Rd.</c:v>
                </c:pt>
                <c:pt idx="1">
                  <c:v>Hay Creek at CTH F</c:v>
                </c:pt>
                <c:pt idx="2">
                  <c:v>Hay Creek Flowage outlet</c:v>
                </c:pt>
                <c:pt idx="3">
                  <c:v>Whiskey Creek at CTH D</c:v>
                </c:pt>
                <c:pt idx="4">
                  <c:v>Whiskey Creek Flowage outlet</c:v>
                </c:pt>
                <c:pt idx="5">
                  <c:v>Phantom Fl. Outlet (3 tubes)</c:v>
                </c:pt>
                <c:pt idx="6">
                  <c:v>North Fork Ck at Lundquist Rd.</c:v>
                </c:pt>
                <c:pt idx="7">
                  <c:v>North Fork Fl. Outlet</c:v>
                </c:pt>
                <c:pt idx="8">
                  <c:v>Kylingstad Ck at N Fk Dike Rd.</c:v>
                </c:pt>
              </c:strCache>
            </c:strRef>
          </c:cat>
          <c:val>
            <c:numRef>
              <c:f>Summary!$E$2:$E$10</c:f>
              <c:numCache>
                <c:formatCode>0.00</c:formatCode>
                <c:ptCount val="9"/>
                <c:pt idx="0">
                  <c:v>99.41935483870968</c:v>
                </c:pt>
                <c:pt idx="1">
                  <c:v>85.883720930232556</c:v>
                </c:pt>
                <c:pt idx="2">
                  <c:v>71.103448275862064</c:v>
                </c:pt>
                <c:pt idx="3">
                  <c:v>59.227272727272727</c:v>
                </c:pt>
                <c:pt idx="4">
                  <c:v>47.827586206896555</c:v>
                </c:pt>
                <c:pt idx="5">
                  <c:v>77.034482758620683</c:v>
                </c:pt>
                <c:pt idx="6">
                  <c:v>83.11904761904762</c:v>
                </c:pt>
                <c:pt idx="7">
                  <c:v>63.310344827586206</c:v>
                </c:pt>
                <c:pt idx="8">
                  <c:v>51.161290322580648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64064"/>
        <c:axId val="101098624"/>
      </c:barChart>
      <c:catAx>
        <c:axId val="10106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98624"/>
        <c:crosses val="autoZero"/>
        <c:auto val="1"/>
        <c:lblAlgn val="ctr"/>
        <c:lblOffset val="100"/>
        <c:noMultiLvlLbl val="0"/>
      </c:catAx>
      <c:valAx>
        <c:axId val="101098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Conductivity</a:t>
                </a:r>
                <a:r>
                  <a:rPr lang="en-US" baseline="0"/>
                  <a:t> (umhos/cm)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10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</a:t>
            </a:r>
            <a:r>
              <a:rPr lang="en-US" baseline="0"/>
              <a:t> Fk Ck iron vs transparency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'North Fork Ck at Lundquist Rd.'!$O$2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1.0235564304461943E-2"/>
                  <c:y val="-0.17963947214931467"/>
                </c:manualLayout>
              </c:layout>
              <c:numFmt formatCode="General" sourceLinked="0"/>
            </c:trendlineLbl>
          </c:trendline>
          <c:xVal>
            <c:numRef>
              <c:f>'North Fork Ck at Lundquist Rd.'!$G$3:$G$56</c:f>
              <c:numCache>
                <c:formatCode>General</c:formatCode>
                <c:ptCount val="54"/>
                <c:pt idx="0">
                  <c:v>49</c:v>
                </c:pt>
                <c:pt idx="1">
                  <c:v>37</c:v>
                </c:pt>
                <c:pt idx="3">
                  <c:v>76</c:v>
                </c:pt>
                <c:pt idx="4">
                  <c:v>86</c:v>
                </c:pt>
                <c:pt idx="5">
                  <c:v>81</c:v>
                </c:pt>
                <c:pt idx="6">
                  <c:v>115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65</c:v>
                </c:pt>
                <c:pt idx="11">
                  <c:v>45</c:v>
                </c:pt>
                <c:pt idx="12">
                  <c:v>41</c:v>
                </c:pt>
                <c:pt idx="13">
                  <c:v>51</c:v>
                </c:pt>
                <c:pt idx="14">
                  <c:v>36</c:v>
                </c:pt>
                <c:pt idx="15">
                  <c:v>36</c:v>
                </c:pt>
                <c:pt idx="16">
                  <c:v>46</c:v>
                </c:pt>
                <c:pt idx="17">
                  <c:v>41</c:v>
                </c:pt>
                <c:pt idx="18">
                  <c:v>44</c:v>
                </c:pt>
                <c:pt idx="19">
                  <c:v>41</c:v>
                </c:pt>
                <c:pt idx="20">
                  <c:v>33</c:v>
                </c:pt>
                <c:pt idx="21">
                  <c:v>30</c:v>
                </c:pt>
                <c:pt idx="22">
                  <c:v>32</c:v>
                </c:pt>
                <c:pt idx="23">
                  <c:v>26</c:v>
                </c:pt>
                <c:pt idx="24">
                  <c:v>23</c:v>
                </c:pt>
                <c:pt idx="25">
                  <c:v>26</c:v>
                </c:pt>
                <c:pt idx="26">
                  <c:v>29</c:v>
                </c:pt>
                <c:pt idx="27">
                  <c:v>37</c:v>
                </c:pt>
                <c:pt idx="29">
                  <c:v>46</c:v>
                </c:pt>
                <c:pt idx="30">
                  <c:v>41</c:v>
                </c:pt>
                <c:pt idx="31">
                  <c:v>42</c:v>
                </c:pt>
                <c:pt idx="32">
                  <c:v>38</c:v>
                </c:pt>
                <c:pt idx="33">
                  <c:v>33</c:v>
                </c:pt>
                <c:pt idx="35">
                  <c:v>26</c:v>
                </c:pt>
                <c:pt idx="36">
                  <c:v>34</c:v>
                </c:pt>
                <c:pt idx="37">
                  <c:v>31</c:v>
                </c:pt>
                <c:pt idx="38">
                  <c:v>26</c:v>
                </c:pt>
                <c:pt idx="39">
                  <c:v>31</c:v>
                </c:pt>
                <c:pt idx="40">
                  <c:v>27</c:v>
                </c:pt>
                <c:pt idx="41">
                  <c:v>46</c:v>
                </c:pt>
                <c:pt idx="42">
                  <c:v>28</c:v>
                </c:pt>
                <c:pt idx="46">
                  <c:v>55</c:v>
                </c:pt>
                <c:pt idx="48">
                  <c:v>60</c:v>
                </c:pt>
                <c:pt idx="50">
                  <c:v>63</c:v>
                </c:pt>
                <c:pt idx="51">
                  <c:v>51</c:v>
                </c:pt>
                <c:pt idx="52">
                  <c:v>60</c:v>
                </c:pt>
                <c:pt idx="53">
                  <c:v>55</c:v>
                </c:pt>
              </c:numCache>
            </c:numRef>
          </c:xVal>
          <c:yVal>
            <c:numRef>
              <c:f>'North Fork Ck at Lundquist Rd.'!$O$3:$O$56</c:f>
              <c:numCache>
                <c:formatCode>General</c:formatCode>
                <c:ptCount val="54"/>
                <c:pt idx="1">
                  <c:v>10.9</c:v>
                </c:pt>
                <c:pt idx="8">
                  <c:v>1.3</c:v>
                </c:pt>
                <c:pt idx="10">
                  <c:v>10.5</c:v>
                </c:pt>
                <c:pt idx="16">
                  <c:v>14.3</c:v>
                </c:pt>
                <c:pt idx="19">
                  <c:v>14.8</c:v>
                </c:pt>
                <c:pt idx="26">
                  <c:v>14.6</c:v>
                </c:pt>
                <c:pt idx="32">
                  <c:v>12.6</c:v>
                </c:pt>
                <c:pt idx="40">
                  <c:v>10.1</c:v>
                </c:pt>
                <c:pt idx="41">
                  <c:v>8.8000000000000007</c:v>
                </c:pt>
                <c:pt idx="46">
                  <c:v>4.0999999999999996</c:v>
                </c:pt>
                <c:pt idx="48">
                  <c:v>5.4</c:v>
                </c:pt>
                <c:pt idx="52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16896"/>
        <c:axId val="111219072"/>
      </c:scatterChart>
      <c:valAx>
        <c:axId val="11121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19072"/>
        <c:crosses val="autoZero"/>
        <c:crossBetween val="midCat"/>
      </c:valAx>
      <c:valAx>
        <c:axId val="1112190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1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Fk Ck iron vs conductivity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'North Fork Ck at Lundquist Rd.'!$O$2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numFmt formatCode="General" sourceLinked="0"/>
            </c:trendlineLbl>
          </c:trendline>
          <c:xVal>
            <c:strRef>
              <c:f>'North Fork Ck at Lundquist Rd.'!$H$3:$H$56</c:f>
              <c:strCache>
                <c:ptCount val="54"/>
                <c:pt idx="1">
                  <c:v>91</c:v>
                </c:pt>
                <c:pt idx="6">
                  <c:v>36</c:v>
                </c:pt>
                <c:pt idx="7">
                  <c:v>38</c:v>
                </c:pt>
                <c:pt idx="8">
                  <c:v>37</c:v>
                </c:pt>
                <c:pt idx="9">
                  <c:v>Fi</c:v>
                </c:pt>
                <c:pt idx="10">
                  <c:v>65</c:v>
                </c:pt>
                <c:pt idx="11">
                  <c:v>55</c:v>
                </c:pt>
                <c:pt idx="12">
                  <c:v>59</c:v>
                </c:pt>
                <c:pt idx="13">
                  <c:v>65</c:v>
                </c:pt>
                <c:pt idx="14">
                  <c:v>72</c:v>
                </c:pt>
                <c:pt idx="15">
                  <c:v>66</c:v>
                </c:pt>
                <c:pt idx="16">
                  <c:v>64</c:v>
                </c:pt>
                <c:pt idx="17">
                  <c:v>63</c:v>
                </c:pt>
                <c:pt idx="18">
                  <c:v>67</c:v>
                </c:pt>
                <c:pt idx="19">
                  <c:v>71</c:v>
                </c:pt>
                <c:pt idx="20">
                  <c:v>74</c:v>
                </c:pt>
                <c:pt idx="21">
                  <c:v>69</c:v>
                </c:pt>
                <c:pt idx="22">
                  <c:v>75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93</c:v>
                </c:pt>
                <c:pt idx="27">
                  <c:v>81</c:v>
                </c:pt>
                <c:pt idx="29">
                  <c:v>87</c:v>
                </c:pt>
                <c:pt idx="30">
                  <c:v>89</c:v>
                </c:pt>
                <c:pt idx="31">
                  <c:v>91</c:v>
                </c:pt>
                <c:pt idx="32">
                  <c:v>93</c:v>
                </c:pt>
                <c:pt idx="33">
                  <c:v>120</c:v>
                </c:pt>
                <c:pt idx="35">
                  <c:v>173</c:v>
                </c:pt>
                <c:pt idx="36">
                  <c:v>173</c:v>
                </c:pt>
                <c:pt idx="37">
                  <c:v>182</c:v>
                </c:pt>
                <c:pt idx="38">
                  <c:v>131</c:v>
                </c:pt>
                <c:pt idx="39">
                  <c:v>174</c:v>
                </c:pt>
                <c:pt idx="40">
                  <c:v>168</c:v>
                </c:pt>
                <c:pt idx="41">
                  <c:v>112</c:v>
                </c:pt>
                <c:pt idx="42">
                  <c:v>59</c:v>
                </c:pt>
                <c:pt idx="46">
                  <c:v>50</c:v>
                </c:pt>
                <c:pt idx="48">
                  <c:v>54</c:v>
                </c:pt>
                <c:pt idx="50">
                  <c:v>39</c:v>
                </c:pt>
                <c:pt idx="51">
                  <c:v>47</c:v>
                </c:pt>
                <c:pt idx="52">
                  <c:v>45</c:v>
                </c:pt>
                <c:pt idx="53">
                  <c:v>46</c:v>
                </c:pt>
              </c:strCache>
            </c:strRef>
          </c:xVal>
          <c:yVal>
            <c:numRef>
              <c:f>'North Fork Ck at Lundquist Rd.'!$O$3:$O$56</c:f>
              <c:numCache>
                <c:formatCode>General</c:formatCode>
                <c:ptCount val="54"/>
                <c:pt idx="1">
                  <c:v>10.9</c:v>
                </c:pt>
                <c:pt idx="8">
                  <c:v>1.3</c:v>
                </c:pt>
                <c:pt idx="10">
                  <c:v>10.5</c:v>
                </c:pt>
                <c:pt idx="16">
                  <c:v>14.3</c:v>
                </c:pt>
                <c:pt idx="19">
                  <c:v>14.8</c:v>
                </c:pt>
                <c:pt idx="26">
                  <c:v>14.6</c:v>
                </c:pt>
                <c:pt idx="32">
                  <c:v>12.6</c:v>
                </c:pt>
                <c:pt idx="40">
                  <c:v>10.1</c:v>
                </c:pt>
                <c:pt idx="41">
                  <c:v>8.8000000000000007</c:v>
                </c:pt>
                <c:pt idx="46">
                  <c:v>4.0999999999999996</c:v>
                </c:pt>
                <c:pt idx="48">
                  <c:v>5.4</c:v>
                </c:pt>
                <c:pt idx="52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68992"/>
        <c:axId val="111270912"/>
      </c:scatterChart>
      <c:valAx>
        <c:axId val="11126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70912"/>
        <c:crosses val="autoZero"/>
        <c:crossBetween val="midCat"/>
      </c:valAx>
      <c:valAx>
        <c:axId val="111270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68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Fk Ck iron vs flow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698840769903761"/>
          <c:y val="0.16714129483814524"/>
          <c:w val="0.67608880139982497"/>
          <c:h val="0.675212160979877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6.6174540682414698E-3"/>
                  <c:y val="-0.1509135316418781"/>
                </c:manualLayout>
              </c:layout>
              <c:numFmt formatCode="General" sourceLinked="0"/>
            </c:trendlineLbl>
          </c:trendline>
          <c:xVal>
            <c:numRef>
              <c:f>'North Fork Ck at Lundquist Rd.'!$F$3:$F$56</c:f>
              <c:numCache>
                <c:formatCode>0.00</c:formatCode>
                <c:ptCount val="54"/>
                <c:pt idx="0">
                  <c:v>59.988247675846338</c:v>
                </c:pt>
                <c:pt idx="1">
                  <c:v>58.672689001929484</c:v>
                </c:pt>
                <c:pt idx="2">
                  <c:v>68.758638835292047</c:v>
                </c:pt>
                <c:pt idx="3">
                  <c:v>67.004560603402908</c:v>
                </c:pt>
                <c:pt idx="4">
                  <c:v>68.539379056305904</c:v>
                </c:pt>
                <c:pt idx="5">
                  <c:v>66.566041045430623</c:v>
                </c:pt>
                <c:pt idx="6">
                  <c:v>71.170496404139627</c:v>
                </c:pt>
                <c:pt idx="7">
                  <c:v>62.180845465707769</c:v>
                </c:pt>
                <c:pt idx="8">
                  <c:v>73.582353972987192</c:v>
                </c:pt>
                <c:pt idx="9">
                  <c:v>72.705314857042623</c:v>
                </c:pt>
                <c:pt idx="10">
                  <c:v>67.004560603402908</c:v>
                </c:pt>
                <c:pt idx="11">
                  <c:v>70.512717067181185</c:v>
                </c:pt>
                <c:pt idx="12">
                  <c:v>69.197158393264331</c:v>
                </c:pt>
                <c:pt idx="13">
                  <c:v>67.004560603402908</c:v>
                </c:pt>
                <c:pt idx="14">
                  <c:v>60.865286791790908</c:v>
                </c:pt>
                <c:pt idx="15">
                  <c:v>59.111208559901769</c:v>
                </c:pt>
                <c:pt idx="16">
                  <c:v>59.111208559901769</c:v>
                </c:pt>
                <c:pt idx="17">
                  <c:v>58.2341694439572</c:v>
                </c:pt>
                <c:pt idx="18">
                  <c:v>51.656376074372915</c:v>
                </c:pt>
                <c:pt idx="19">
                  <c:v>45.955621820733199</c:v>
                </c:pt>
                <c:pt idx="20">
                  <c:v>45.07858270478863</c:v>
                </c:pt>
                <c:pt idx="21">
                  <c:v>43.324504472899491</c:v>
                </c:pt>
                <c:pt idx="22">
                  <c:v>40.693387125065776</c:v>
                </c:pt>
                <c:pt idx="23">
                  <c:v>7.3659007191720729</c:v>
                </c:pt>
                <c:pt idx="24">
                  <c:v>15.259252762673212</c:v>
                </c:pt>
                <c:pt idx="25">
                  <c:v>17.013330994562356</c:v>
                </c:pt>
                <c:pt idx="26">
                  <c:v>14.382213646728641</c:v>
                </c:pt>
                <c:pt idx="27">
                  <c:v>15.259252762673212</c:v>
                </c:pt>
                <c:pt idx="28">
                  <c:v>13.943694088756356</c:v>
                </c:pt>
                <c:pt idx="29">
                  <c:v>14.162953867742498</c:v>
                </c:pt>
                <c:pt idx="30">
                  <c:v>12.408875635853356</c:v>
                </c:pt>
                <c:pt idx="31">
                  <c:v>10.654797403964213</c:v>
                </c:pt>
                <c:pt idx="32">
                  <c:v>9.3392387300473576</c:v>
                </c:pt>
                <c:pt idx="33">
                  <c:v>3.36</c:v>
                </c:pt>
                <c:pt idx="34">
                  <c:v>3.38</c:v>
                </c:pt>
                <c:pt idx="35">
                  <c:v>2.12</c:v>
                </c:pt>
                <c:pt idx="36">
                  <c:v>1.9</c:v>
                </c:pt>
                <c:pt idx="37">
                  <c:v>1.65</c:v>
                </c:pt>
                <c:pt idx="38">
                  <c:v>3.6384844764076458</c:v>
                </c:pt>
                <c:pt idx="39">
                  <c:v>2.12</c:v>
                </c:pt>
                <c:pt idx="40">
                  <c:v>2.12</c:v>
                </c:pt>
                <c:pt idx="41">
                  <c:v>3.38</c:v>
                </c:pt>
                <c:pt idx="42">
                  <c:v>23.810384143132779</c:v>
                </c:pt>
                <c:pt idx="43">
                  <c:v>20.521487458340637</c:v>
                </c:pt>
                <c:pt idx="44">
                  <c:v>21.39852657428521</c:v>
                </c:pt>
                <c:pt idx="45">
                  <c:v>49.244518505525342</c:v>
                </c:pt>
                <c:pt idx="46">
                  <c:v>48.367479389580772</c:v>
                </c:pt>
                <c:pt idx="47">
                  <c:v>26.222241711980349</c:v>
                </c:pt>
                <c:pt idx="48">
                  <c:v>25.564462375021922</c:v>
                </c:pt>
                <c:pt idx="49">
                  <c:v>23.152604806174352</c:v>
                </c:pt>
                <c:pt idx="50">
                  <c:v>27.976319943869491</c:v>
                </c:pt>
                <c:pt idx="51">
                  <c:v>17.232590773548498</c:v>
                </c:pt>
                <c:pt idx="52">
                  <c:v>15.917032099631641</c:v>
                </c:pt>
                <c:pt idx="53">
                  <c:v>14.820733204700927</c:v>
                </c:pt>
              </c:numCache>
            </c:numRef>
          </c:xVal>
          <c:yVal>
            <c:numRef>
              <c:f>'North Fork Ck at Lundquist Rd.'!$O$3:$O$56</c:f>
              <c:numCache>
                <c:formatCode>General</c:formatCode>
                <c:ptCount val="54"/>
                <c:pt idx="1">
                  <c:v>10.9</c:v>
                </c:pt>
                <c:pt idx="8">
                  <c:v>1.3</c:v>
                </c:pt>
                <c:pt idx="10">
                  <c:v>10.5</c:v>
                </c:pt>
                <c:pt idx="16">
                  <c:v>14.3</c:v>
                </c:pt>
                <c:pt idx="19">
                  <c:v>14.8</c:v>
                </c:pt>
                <c:pt idx="26">
                  <c:v>14.6</c:v>
                </c:pt>
                <c:pt idx="32">
                  <c:v>12.6</c:v>
                </c:pt>
                <c:pt idx="40">
                  <c:v>10.1</c:v>
                </c:pt>
                <c:pt idx="41">
                  <c:v>8.8000000000000007</c:v>
                </c:pt>
                <c:pt idx="46">
                  <c:v>4.0999999999999996</c:v>
                </c:pt>
                <c:pt idx="48">
                  <c:v>5.4</c:v>
                </c:pt>
                <c:pt idx="52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96512"/>
        <c:axId val="111298432"/>
      </c:scatterChart>
      <c:valAx>
        <c:axId val="11129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1298432"/>
        <c:crosses val="autoZero"/>
        <c:crossBetween val="midCat"/>
      </c:valAx>
      <c:valAx>
        <c:axId val="111298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9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Fk</a:t>
            </a:r>
            <a:r>
              <a:rPr lang="en-US" baseline="0"/>
              <a:t> Ck transparency vs flow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-8.2939413823272093E-2"/>
                  <c:y val="-9.6469816272965886E-2"/>
                </c:manualLayout>
              </c:layout>
              <c:numFmt formatCode="General" sourceLinked="0"/>
            </c:trendlineLbl>
          </c:trendline>
          <c:xVal>
            <c:numRef>
              <c:f>'North Fork Ck at Lundquist Rd.'!$F$3:$F$56</c:f>
              <c:numCache>
                <c:formatCode>0.00</c:formatCode>
                <c:ptCount val="54"/>
                <c:pt idx="0">
                  <c:v>59.988247675846338</c:v>
                </c:pt>
                <c:pt idx="1">
                  <c:v>58.672689001929484</c:v>
                </c:pt>
                <c:pt idx="2">
                  <c:v>68.758638835292047</c:v>
                </c:pt>
                <c:pt idx="3">
                  <c:v>67.004560603402908</c:v>
                </c:pt>
                <c:pt idx="4">
                  <c:v>68.539379056305904</c:v>
                </c:pt>
                <c:pt idx="5">
                  <c:v>66.566041045430623</c:v>
                </c:pt>
                <c:pt idx="6">
                  <c:v>71.170496404139627</c:v>
                </c:pt>
                <c:pt idx="7">
                  <c:v>62.180845465707769</c:v>
                </c:pt>
                <c:pt idx="8">
                  <c:v>73.582353972987192</c:v>
                </c:pt>
                <c:pt idx="9">
                  <c:v>72.705314857042623</c:v>
                </c:pt>
                <c:pt idx="10">
                  <c:v>67.004560603402908</c:v>
                </c:pt>
                <c:pt idx="11">
                  <c:v>70.512717067181185</c:v>
                </c:pt>
                <c:pt idx="12">
                  <c:v>69.197158393264331</c:v>
                </c:pt>
                <c:pt idx="13">
                  <c:v>67.004560603402908</c:v>
                </c:pt>
                <c:pt idx="14">
                  <c:v>60.865286791790908</c:v>
                </c:pt>
                <c:pt idx="15">
                  <c:v>59.111208559901769</c:v>
                </c:pt>
                <c:pt idx="16">
                  <c:v>59.111208559901769</c:v>
                </c:pt>
                <c:pt idx="17">
                  <c:v>58.2341694439572</c:v>
                </c:pt>
                <c:pt idx="18">
                  <c:v>51.656376074372915</c:v>
                </c:pt>
                <c:pt idx="19">
                  <c:v>45.955621820733199</c:v>
                </c:pt>
                <c:pt idx="20">
                  <c:v>45.07858270478863</c:v>
                </c:pt>
                <c:pt idx="21">
                  <c:v>43.324504472899491</c:v>
                </c:pt>
                <c:pt idx="22">
                  <c:v>40.693387125065776</c:v>
                </c:pt>
                <c:pt idx="23">
                  <c:v>7.3659007191720729</c:v>
                </c:pt>
                <c:pt idx="24">
                  <c:v>15.259252762673212</c:v>
                </c:pt>
                <c:pt idx="25">
                  <c:v>17.013330994562356</c:v>
                </c:pt>
                <c:pt idx="26">
                  <c:v>14.382213646728641</c:v>
                </c:pt>
                <c:pt idx="27">
                  <c:v>15.259252762673212</c:v>
                </c:pt>
                <c:pt idx="28">
                  <c:v>13.943694088756356</c:v>
                </c:pt>
                <c:pt idx="29">
                  <c:v>14.162953867742498</c:v>
                </c:pt>
                <c:pt idx="30">
                  <c:v>12.408875635853356</c:v>
                </c:pt>
                <c:pt idx="31">
                  <c:v>10.654797403964213</c:v>
                </c:pt>
                <c:pt idx="32">
                  <c:v>9.3392387300473576</c:v>
                </c:pt>
                <c:pt idx="33">
                  <c:v>3.36</c:v>
                </c:pt>
                <c:pt idx="34">
                  <c:v>3.38</c:v>
                </c:pt>
                <c:pt idx="35">
                  <c:v>2.12</c:v>
                </c:pt>
                <c:pt idx="36">
                  <c:v>1.9</c:v>
                </c:pt>
                <c:pt idx="37">
                  <c:v>1.65</c:v>
                </c:pt>
                <c:pt idx="38">
                  <c:v>3.6384844764076458</c:v>
                </c:pt>
                <c:pt idx="39">
                  <c:v>2.12</c:v>
                </c:pt>
                <c:pt idx="40">
                  <c:v>2.12</c:v>
                </c:pt>
                <c:pt idx="41">
                  <c:v>3.38</c:v>
                </c:pt>
                <c:pt idx="42">
                  <c:v>23.810384143132779</c:v>
                </c:pt>
                <c:pt idx="43">
                  <c:v>20.521487458340637</c:v>
                </c:pt>
                <c:pt idx="44">
                  <c:v>21.39852657428521</c:v>
                </c:pt>
                <c:pt idx="45">
                  <c:v>49.244518505525342</c:v>
                </c:pt>
                <c:pt idx="46">
                  <c:v>48.367479389580772</c:v>
                </c:pt>
                <c:pt idx="47">
                  <c:v>26.222241711980349</c:v>
                </c:pt>
                <c:pt idx="48">
                  <c:v>25.564462375021922</c:v>
                </c:pt>
                <c:pt idx="49">
                  <c:v>23.152604806174352</c:v>
                </c:pt>
                <c:pt idx="50">
                  <c:v>27.976319943869491</c:v>
                </c:pt>
                <c:pt idx="51">
                  <c:v>17.232590773548498</c:v>
                </c:pt>
                <c:pt idx="52">
                  <c:v>15.917032099631641</c:v>
                </c:pt>
                <c:pt idx="53">
                  <c:v>14.820733204700927</c:v>
                </c:pt>
              </c:numCache>
            </c:numRef>
          </c:xVal>
          <c:yVal>
            <c:numRef>
              <c:f>'North Fork Ck at Lundquist Rd.'!$G$3:$G$56</c:f>
              <c:numCache>
                <c:formatCode>General</c:formatCode>
                <c:ptCount val="54"/>
                <c:pt idx="0">
                  <c:v>49</c:v>
                </c:pt>
                <c:pt idx="1">
                  <c:v>37</c:v>
                </c:pt>
                <c:pt idx="3">
                  <c:v>76</c:v>
                </c:pt>
                <c:pt idx="4">
                  <c:v>86</c:v>
                </c:pt>
                <c:pt idx="5">
                  <c:v>81</c:v>
                </c:pt>
                <c:pt idx="6">
                  <c:v>115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65</c:v>
                </c:pt>
                <c:pt idx="11">
                  <c:v>45</c:v>
                </c:pt>
                <c:pt idx="12">
                  <c:v>41</c:v>
                </c:pt>
                <c:pt idx="13">
                  <c:v>51</c:v>
                </c:pt>
                <c:pt idx="14">
                  <c:v>36</c:v>
                </c:pt>
                <c:pt idx="15">
                  <c:v>36</c:v>
                </c:pt>
                <c:pt idx="16">
                  <c:v>46</c:v>
                </c:pt>
                <c:pt idx="17">
                  <c:v>41</c:v>
                </c:pt>
                <c:pt idx="18">
                  <c:v>44</c:v>
                </c:pt>
                <c:pt idx="19">
                  <c:v>41</c:v>
                </c:pt>
                <c:pt idx="20">
                  <c:v>33</c:v>
                </c:pt>
                <c:pt idx="21">
                  <c:v>30</c:v>
                </c:pt>
                <c:pt idx="22">
                  <c:v>32</c:v>
                </c:pt>
                <c:pt idx="23">
                  <c:v>26</c:v>
                </c:pt>
                <c:pt idx="24">
                  <c:v>23</c:v>
                </c:pt>
                <c:pt idx="25">
                  <c:v>26</c:v>
                </c:pt>
                <c:pt idx="26">
                  <c:v>29</c:v>
                </c:pt>
                <c:pt idx="27">
                  <c:v>37</c:v>
                </c:pt>
                <c:pt idx="29">
                  <c:v>46</c:v>
                </c:pt>
                <c:pt idx="30">
                  <c:v>41</c:v>
                </c:pt>
                <c:pt idx="31">
                  <c:v>42</c:v>
                </c:pt>
                <c:pt idx="32">
                  <c:v>38</c:v>
                </c:pt>
                <c:pt idx="33">
                  <c:v>33</c:v>
                </c:pt>
                <c:pt idx="35">
                  <c:v>26</c:v>
                </c:pt>
                <c:pt idx="36">
                  <c:v>34</c:v>
                </c:pt>
                <c:pt idx="37">
                  <c:v>31</c:v>
                </c:pt>
                <c:pt idx="38">
                  <c:v>26</c:v>
                </c:pt>
                <c:pt idx="39">
                  <c:v>31</c:v>
                </c:pt>
                <c:pt idx="40">
                  <c:v>27</c:v>
                </c:pt>
                <c:pt idx="41">
                  <c:v>46</c:v>
                </c:pt>
                <c:pt idx="42">
                  <c:v>28</c:v>
                </c:pt>
                <c:pt idx="46">
                  <c:v>55</c:v>
                </c:pt>
                <c:pt idx="48">
                  <c:v>60</c:v>
                </c:pt>
                <c:pt idx="50">
                  <c:v>63</c:v>
                </c:pt>
                <c:pt idx="51">
                  <c:v>51</c:v>
                </c:pt>
                <c:pt idx="52">
                  <c:v>60</c:v>
                </c:pt>
                <c:pt idx="53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36064"/>
        <c:axId val="114565888"/>
      </c:scatterChart>
      <c:valAx>
        <c:axId val="11133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4565888"/>
        <c:crosses val="autoZero"/>
        <c:crossBetween val="midCat"/>
      </c:valAx>
      <c:valAx>
        <c:axId val="1145658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Trasparency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336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Fk Ck conductivity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0"/>
            <c:trendlineLbl>
              <c:layout>
                <c:manualLayout>
                  <c:x val="-3.8862423447069118E-2"/>
                  <c:y val="-0.25226523767862352"/>
                </c:manualLayout>
              </c:layout>
              <c:numFmt formatCode="General" sourceLinked="0"/>
            </c:trendlineLbl>
          </c:trendline>
          <c:xVal>
            <c:numRef>
              <c:f>'North Fork Ck at Lundquist Rd.'!$F$3:$F$56</c:f>
              <c:numCache>
                <c:formatCode>0.00</c:formatCode>
                <c:ptCount val="54"/>
                <c:pt idx="0">
                  <c:v>59.988247675846338</c:v>
                </c:pt>
                <c:pt idx="1">
                  <c:v>58.672689001929484</c:v>
                </c:pt>
                <c:pt idx="2">
                  <c:v>68.758638835292047</c:v>
                </c:pt>
                <c:pt idx="3">
                  <c:v>67.004560603402908</c:v>
                </c:pt>
                <c:pt idx="4">
                  <c:v>68.539379056305904</c:v>
                </c:pt>
                <c:pt idx="5">
                  <c:v>66.566041045430623</c:v>
                </c:pt>
                <c:pt idx="6">
                  <c:v>71.170496404139627</c:v>
                </c:pt>
                <c:pt idx="7">
                  <c:v>62.180845465707769</c:v>
                </c:pt>
                <c:pt idx="8">
                  <c:v>73.582353972987192</c:v>
                </c:pt>
                <c:pt idx="9">
                  <c:v>72.705314857042623</c:v>
                </c:pt>
                <c:pt idx="10">
                  <c:v>67.004560603402908</c:v>
                </c:pt>
                <c:pt idx="11">
                  <c:v>70.512717067181185</c:v>
                </c:pt>
                <c:pt idx="12">
                  <c:v>69.197158393264331</c:v>
                </c:pt>
                <c:pt idx="13">
                  <c:v>67.004560603402908</c:v>
                </c:pt>
                <c:pt idx="14">
                  <c:v>60.865286791790908</c:v>
                </c:pt>
                <c:pt idx="15">
                  <c:v>59.111208559901769</c:v>
                </c:pt>
                <c:pt idx="16">
                  <c:v>59.111208559901769</c:v>
                </c:pt>
                <c:pt idx="17">
                  <c:v>58.2341694439572</c:v>
                </c:pt>
                <c:pt idx="18">
                  <c:v>51.656376074372915</c:v>
                </c:pt>
                <c:pt idx="19">
                  <c:v>45.955621820733199</c:v>
                </c:pt>
                <c:pt idx="20">
                  <c:v>45.07858270478863</c:v>
                </c:pt>
                <c:pt idx="21">
                  <c:v>43.324504472899491</c:v>
                </c:pt>
                <c:pt idx="22">
                  <c:v>40.693387125065776</c:v>
                </c:pt>
                <c:pt idx="23">
                  <c:v>7.3659007191720729</c:v>
                </c:pt>
                <c:pt idx="24">
                  <c:v>15.259252762673212</c:v>
                </c:pt>
                <c:pt idx="25">
                  <c:v>17.013330994562356</c:v>
                </c:pt>
                <c:pt idx="26">
                  <c:v>14.382213646728641</c:v>
                </c:pt>
                <c:pt idx="27">
                  <c:v>15.259252762673212</c:v>
                </c:pt>
                <c:pt idx="28">
                  <c:v>13.943694088756356</c:v>
                </c:pt>
                <c:pt idx="29">
                  <c:v>14.162953867742498</c:v>
                </c:pt>
                <c:pt idx="30">
                  <c:v>12.408875635853356</c:v>
                </c:pt>
                <c:pt idx="31">
                  <c:v>10.654797403964213</c:v>
                </c:pt>
                <c:pt idx="32">
                  <c:v>9.3392387300473576</c:v>
                </c:pt>
                <c:pt idx="33">
                  <c:v>3.36</c:v>
                </c:pt>
                <c:pt idx="34">
                  <c:v>3.38</c:v>
                </c:pt>
                <c:pt idx="35">
                  <c:v>2.12</c:v>
                </c:pt>
                <c:pt idx="36">
                  <c:v>1.9</c:v>
                </c:pt>
                <c:pt idx="37">
                  <c:v>1.65</c:v>
                </c:pt>
                <c:pt idx="38">
                  <c:v>3.6384844764076458</c:v>
                </c:pt>
                <c:pt idx="39">
                  <c:v>2.12</c:v>
                </c:pt>
                <c:pt idx="40">
                  <c:v>2.12</c:v>
                </c:pt>
                <c:pt idx="41">
                  <c:v>3.38</c:v>
                </c:pt>
                <c:pt idx="42">
                  <c:v>23.810384143132779</c:v>
                </c:pt>
                <c:pt idx="43">
                  <c:v>20.521487458340637</c:v>
                </c:pt>
                <c:pt idx="44">
                  <c:v>21.39852657428521</c:v>
                </c:pt>
                <c:pt idx="45">
                  <c:v>49.244518505525342</c:v>
                </c:pt>
                <c:pt idx="46">
                  <c:v>48.367479389580772</c:v>
                </c:pt>
                <c:pt idx="47">
                  <c:v>26.222241711980349</c:v>
                </c:pt>
                <c:pt idx="48">
                  <c:v>25.564462375021922</c:v>
                </c:pt>
                <c:pt idx="49">
                  <c:v>23.152604806174352</c:v>
                </c:pt>
                <c:pt idx="50">
                  <c:v>27.976319943869491</c:v>
                </c:pt>
                <c:pt idx="51">
                  <c:v>17.232590773548498</c:v>
                </c:pt>
                <c:pt idx="52">
                  <c:v>15.917032099631641</c:v>
                </c:pt>
                <c:pt idx="53">
                  <c:v>14.820733204700927</c:v>
                </c:pt>
              </c:numCache>
            </c:numRef>
          </c:xVal>
          <c:yVal>
            <c:numRef>
              <c:f>'North Fork Ck at Lundquist Rd.'!$H$3:$H$56</c:f>
              <c:numCache>
                <c:formatCode>General</c:formatCode>
                <c:ptCount val="54"/>
                <c:pt idx="1">
                  <c:v>91</c:v>
                </c:pt>
                <c:pt idx="6">
                  <c:v>36</c:v>
                </c:pt>
                <c:pt idx="7">
                  <c:v>38</c:v>
                </c:pt>
                <c:pt idx="8">
                  <c:v>37</c:v>
                </c:pt>
                <c:pt idx="9">
                  <c:v>0</c:v>
                </c:pt>
                <c:pt idx="10">
                  <c:v>65</c:v>
                </c:pt>
                <c:pt idx="11">
                  <c:v>55</c:v>
                </c:pt>
                <c:pt idx="12">
                  <c:v>59</c:v>
                </c:pt>
                <c:pt idx="13">
                  <c:v>65</c:v>
                </c:pt>
                <c:pt idx="14">
                  <c:v>72</c:v>
                </c:pt>
                <c:pt idx="15">
                  <c:v>66</c:v>
                </c:pt>
                <c:pt idx="16">
                  <c:v>64</c:v>
                </c:pt>
                <c:pt idx="17">
                  <c:v>63</c:v>
                </c:pt>
                <c:pt idx="18">
                  <c:v>67</c:v>
                </c:pt>
                <c:pt idx="19">
                  <c:v>71</c:v>
                </c:pt>
                <c:pt idx="20">
                  <c:v>74</c:v>
                </c:pt>
                <c:pt idx="21">
                  <c:v>69</c:v>
                </c:pt>
                <c:pt idx="22">
                  <c:v>75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93</c:v>
                </c:pt>
                <c:pt idx="27">
                  <c:v>81</c:v>
                </c:pt>
                <c:pt idx="29">
                  <c:v>87</c:v>
                </c:pt>
                <c:pt idx="30">
                  <c:v>89</c:v>
                </c:pt>
                <c:pt idx="31">
                  <c:v>91</c:v>
                </c:pt>
                <c:pt idx="32">
                  <c:v>93</c:v>
                </c:pt>
                <c:pt idx="33">
                  <c:v>120</c:v>
                </c:pt>
                <c:pt idx="35">
                  <c:v>173</c:v>
                </c:pt>
                <c:pt idx="36">
                  <c:v>173</c:v>
                </c:pt>
                <c:pt idx="37">
                  <c:v>182</c:v>
                </c:pt>
                <c:pt idx="38">
                  <c:v>131</c:v>
                </c:pt>
                <c:pt idx="39">
                  <c:v>174</c:v>
                </c:pt>
                <c:pt idx="40">
                  <c:v>168</c:v>
                </c:pt>
                <c:pt idx="41">
                  <c:v>112</c:v>
                </c:pt>
                <c:pt idx="42">
                  <c:v>59</c:v>
                </c:pt>
                <c:pt idx="46">
                  <c:v>50</c:v>
                </c:pt>
                <c:pt idx="48">
                  <c:v>54</c:v>
                </c:pt>
                <c:pt idx="50">
                  <c:v>39</c:v>
                </c:pt>
                <c:pt idx="51">
                  <c:v>47</c:v>
                </c:pt>
                <c:pt idx="52">
                  <c:v>45</c:v>
                </c:pt>
                <c:pt idx="53">
                  <c:v>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95328"/>
        <c:axId val="114597248"/>
      </c:scatterChart>
      <c:valAx>
        <c:axId val="11459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4597248"/>
        <c:crosses val="autoZero"/>
        <c:crossBetween val="midCat"/>
      </c:valAx>
      <c:valAx>
        <c:axId val="114597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59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Ck TP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329396325459316"/>
          <c:y val="0.14399314668999708"/>
          <c:w val="0.70822134733158359"/>
          <c:h val="0.7029899387576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'North Fork Ck at Lundquist Rd.'!$P$3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29025262467191604"/>
                  <c:y val="-2.4850539515893846E-3"/>
                </c:manualLayout>
              </c:layout>
              <c:numFmt formatCode="General" sourceLinked="0"/>
            </c:trendlineLbl>
          </c:trendline>
          <c:xVal>
            <c:numRef>
              <c:f>'North Fork Ck at Lundquist Rd.'!$O$4:$O$56</c:f>
              <c:numCache>
                <c:formatCode>General</c:formatCode>
                <c:ptCount val="53"/>
                <c:pt idx="0">
                  <c:v>10.9</c:v>
                </c:pt>
                <c:pt idx="7">
                  <c:v>1.3</c:v>
                </c:pt>
                <c:pt idx="9">
                  <c:v>10.5</c:v>
                </c:pt>
                <c:pt idx="15">
                  <c:v>14.3</c:v>
                </c:pt>
                <c:pt idx="18">
                  <c:v>14.8</c:v>
                </c:pt>
                <c:pt idx="25">
                  <c:v>14.6</c:v>
                </c:pt>
                <c:pt idx="31">
                  <c:v>12.6</c:v>
                </c:pt>
                <c:pt idx="39">
                  <c:v>10.1</c:v>
                </c:pt>
                <c:pt idx="40">
                  <c:v>8.8000000000000007</c:v>
                </c:pt>
                <c:pt idx="45">
                  <c:v>4.0999999999999996</c:v>
                </c:pt>
                <c:pt idx="47">
                  <c:v>5.4</c:v>
                </c:pt>
                <c:pt idx="51">
                  <c:v>6.5</c:v>
                </c:pt>
              </c:numCache>
            </c:numRef>
          </c:xVal>
          <c:yVal>
            <c:numRef>
              <c:f>'North Fork Ck at Lundquist Rd.'!$P$4:$P$56</c:f>
              <c:numCache>
                <c:formatCode>General</c:formatCode>
                <c:ptCount val="53"/>
                <c:pt idx="0">
                  <c:v>103</c:v>
                </c:pt>
                <c:pt idx="7">
                  <c:v>23</c:v>
                </c:pt>
                <c:pt idx="9">
                  <c:v>68</c:v>
                </c:pt>
                <c:pt idx="15">
                  <c:v>108</c:v>
                </c:pt>
                <c:pt idx="18">
                  <c:v>109</c:v>
                </c:pt>
                <c:pt idx="25">
                  <c:v>116</c:v>
                </c:pt>
                <c:pt idx="31">
                  <c:v>85</c:v>
                </c:pt>
                <c:pt idx="39">
                  <c:v>91</c:v>
                </c:pt>
                <c:pt idx="40">
                  <c:v>97</c:v>
                </c:pt>
                <c:pt idx="45">
                  <c:v>47</c:v>
                </c:pt>
                <c:pt idx="47">
                  <c:v>48</c:v>
                </c:pt>
                <c:pt idx="51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96576"/>
        <c:axId val="114698496"/>
      </c:scatterChart>
      <c:valAx>
        <c:axId val="114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698496"/>
        <c:crosses val="autoZero"/>
        <c:crossBetween val="midCat"/>
      </c:valAx>
      <c:valAx>
        <c:axId val="114698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TP (ug/l)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696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Ck TSS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3419072615923"/>
          <c:y val="0.13936351706036745"/>
          <c:w val="0.66809623797025375"/>
          <c:h val="0.646485126859142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'North Fork Ck at Lundquist Rd.'!$Q$3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21735214348206475"/>
                  <c:y val="-8.3314377369495485E-2"/>
                </c:manualLayout>
              </c:layout>
              <c:numFmt formatCode="General" sourceLinked="0"/>
            </c:trendlineLbl>
          </c:trendline>
          <c:xVal>
            <c:numRef>
              <c:f>'North Fork Ck at Lundquist Rd.'!$O$4:$O$56</c:f>
              <c:numCache>
                <c:formatCode>General</c:formatCode>
                <c:ptCount val="53"/>
                <c:pt idx="0">
                  <c:v>10.9</c:v>
                </c:pt>
                <c:pt idx="7">
                  <c:v>1.3</c:v>
                </c:pt>
                <c:pt idx="9">
                  <c:v>10.5</c:v>
                </c:pt>
                <c:pt idx="15">
                  <c:v>14.3</c:v>
                </c:pt>
                <c:pt idx="18">
                  <c:v>14.8</c:v>
                </c:pt>
                <c:pt idx="25">
                  <c:v>14.6</c:v>
                </c:pt>
                <c:pt idx="31">
                  <c:v>12.6</c:v>
                </c:pt>
                <c:pt idx="39">
                  <c:v>10.1</c:v>
                </c:pt>
                <c:pt idx="40">
                  <c:v>8.8000000000000007</c:v>
                </c:pt>
                <c:pt idx="45">
                  <c:v>4.0999999999999996</c:v>
                </c:pt>
                <c:pt idx="47">
                  <c:v>5.4</c:v>
                </c:pt>
                <c:pt idx="51">
                  <c:v>6.5</c:v>
                </c:pt>
              </c:numCache>
            </c:numRef>
          </c:xVal>
          <c:yVal>
            <c:numRef>
              <c:f>'North Fork Ck at Lundquist Rd.'!$Q$4:$Q$56</c:f>
              <c:numCache>
                <c:formatCode>General</c:formatCode>
                <c:ptCount val="53"/>
                <c:pt idx="0">
                  <c:v>19</c:v>
                </c:pt>
                <c:pt idx="7">
                  <c:v>1.25</c:v>
                </c:pt>
                <c:pt idx="9">
                  <c:v>13</c:v>
                </c:pt>
                <c:pt idx="15">
                  <c:v>5</c:v>
                </c:pt>
                <c:pt idx="18">
                  <c:v>9.5</c:v>
                </c:pt>
                <c:pt idx="25">
                  <c:v>11</c:v>
                </c:pt>
                <c:pt idx="31">
                  <c:v>9</c:v>
                </c:pt>
                <c:pt idx="39">
                  <c:v>18.5</c:v>
                </c:pt>
                <c:pt idx="40">
                  <c:v>7</c:v>
                </c:pt>
                <c:pt idx="45">
                  <c:v>4</c:v>
                </c:pt>
                <c:pt idx="47">
                  <c:v>6.7</c:v>
                </c:pt>
                <c:pt idx="51">
                  <c:v>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40224"/>
        <c:axId val="114742400"/>
      </c:scatterChart>
      <c:valAx>
        <c:axId val="11474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742400"/>
        <c:crosses val="autoZero"/>
        <c:crossBetween val="midCat"/>
      </c:valAx>
      <c:valAx>
        <c:axId val="1147424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TSS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740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Ck turbidity vs Fe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309951881014873"/>
          <c:y val="0.14862277631962673"/>
          <c:w val="0.65841579177602805"/>
          <c:h val="0.693730679498396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'North Fork Ck at Lundquist Rd.'!$R$3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0"/>
            <c:trendlineLbl>
              <c:layout>
                <c:manualLayout>
                  <c:x val="-0.21153565179352582"/>
                  <c:y val="-3.7219305920093321E-4"/>
                </c:manualLayout>
              </c:layout>
              <c:numFmt formatCode="General" sourceLinked="0"/>
            </c:trendlineLbl>
          </c:trendline>
          <c:xVal>
            <c:numRef>
              <c:f>'North Fork Ck at Lundquist Rd.'!$O$4:$O$56</c:f>
              <c:numCache>
                <c:formatCode>General</c:formatCode>
                <c:ptCount val="53"/>
                <c:pt idx="0">
                  <c:v>10.9</c:v>
                </c:pt>
                <c:pt idx="7">
                  <c:v>1.3</c:v>
                </c:pt>
                <c:pt idx="9">
                  <c:v>10.5</c:v>
                </c:pt>
                <c:pt idx="15">
                  <c:v>14.3</c:v>
                </c:pt>
                <c:pt idx="18">
                  <c:v>14.8</c:v>
                </c:pt>
                <c:pt idx="25">
                  <c:v>14.6</c:v>
                </c:pt>
                <c:pt idx="31">
                  <c:v>12.6</c:v>
                </c:pt>
                <c:pt idx="39">
                  <c:v>10.1</c:v>
                </c:pt>
                <c:pt idx="40">
                  <c:v>8.8000000000000007</c:v>
                </c:pt>
                <c:pt idx="45">
                  <c:v>4.0999999999999996</c:v>
                </c:pt>
                <c:pt idx="47">
                  <c:v>5.4</c:v>
                </c:pt>
                <c:pt idx="51">
                  <c:v>6.5</c:v>
                </c:pt>
              </c:numCache>
            </c:numRef>
          </c:xVal>
          <c:yVal>
            <c:numRef>
              <c:f>'North Fork Ck at Lundquist Rd.'!$R$4:$R$56</c:f>
              <c:numCache>
                <c:formatCode>General</c:formatCode>
                <c:ptCount val="53"/>
                <c:pt idx="0">
                  <c:v>28.2</c:v>
                </c:pt>
                <c:pt idx="7">
                  <c:v>2.1</c:v>
                </c:pt>
                <c:pt idx="9">
                  <c:v>11.3</c:v>
                </c:pt>
                <c:pt idx="15">
                  <c:v>18.3</c:v>
                </c:pt>
                <c:pt idx="18">
                  <c:v>18.7</c:v>
                </c:pt>
                <c:pt idx="25">
                  <c:v>26.3</c:v>
                </c:pt>
                <c:pt idx="31">
                  <c:v>25.9</c:v>
                </c:pt>
                <c:pt idx="40">
                  <c:v>36.299999999999997</c:v>
                </c:pt>
                <c:pt idx="45">
                  <c:v>11</c:v>
                </c:pt>
                <c:pt idx="47">
                  <c:v>14.2</c:v>
                </c:pt>
                <c:pt idx="51">
                  <c:v>16.2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80032"/>
        <c:axId val="114794496"/>
      </c:scatterChart>
      <c:valAx>
        <c:axId val="1147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794496"/>
        <c:crosses val="autoZero"/>
        <c:crossBetween val="midCat"/>
      </c:valAx>
      <c:valAx>
        <c:axId val="114794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780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Creek Iron vs. Date.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06240919878916"/>
          <c:y val="0.14247955273997515"/>
          <c:w val="0.71978659188602412"/>
          <c:h val="0.61708133109880536"/>
        </c:manualLayout>
      </c:layout>
      <c:lineChart>
        <c:grouping val="standard"/>
        <c:varyColors val="0"/>
        <c:ser>
          <c:idx val="3"/>
          <c:order val="0"/>
          <c:tx>
            <c:v>Iron (mg/L)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Rd.'!$O$3:$O$57</c:f>
              <c:numCache>
                <c:formatCode>General</c:formatCode>
                <c:ptCount val="55"/>
                <c:pt idx="1">
                  <c:v>10.9</c:v>
                </c:pt>
                <c:pt idx="8">
                  <c:v>1.3</c:v>
                </c:pt>
                <c:pt idx="10">
                  <c:v>10.5</c:v>
                </c:pt>
                <c:pt idx="16">
                  <c:v>14.3</c:v>
                </c:pt>
                <c:pt idx="19">
                  <c:v>14.8</c:v>
                </c:pt>
                <c:pt idx="26">
                  <c:v>14.6</c:v>
                </c:pt>
                <c:pt idx="32">
                  <c:v>12.6</c:v>
                </c:pt>
                <c:pt idx="40">
                  <c:v>10.1</c:v>
                </c:pt>
                <c:pt idx="41">
                  <c:v>8.8000000000000007</c:v>
                </c:pt>
                <c:pt idx="46">
                  <c:v>4.0999999999999996</c:v>
                </c:pt>
                <c:pt idx="48">
                  <c:v>5.4</c:v>
                </c:pt>
                <c:pt idx="52">
                  <c:v>6.5</c:v>
                </c:pt>
                <c:pt idx="54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8432"/>
        <c:axId val="114902912"/>
      </c:lineChart>
      <c:dateAx>
        <c:axId val="114818432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902912"/>
        <c:crosses val="autoZero"/>
        <c:auto val="1"/>
        <c:lblOffset val="100"/>
        <c:baseTimeUnit val="days"/>
        <c:majorUnit val="1"/>
        <c:majorTimeUnit val="months"/>
      </c:dateAx>
      <c:valAx>
        <c:axId val="1149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48184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 Fork Creek Flow vs.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55627009646302"/>
          <c:y val="0.15398855087403768"/>
          <c:w val="0.72309314851268591"/>
          <c:h val="0.58128630857076002"/>
        </c:manualLayout>
      </c:layout>
      <c:lineChart>
        <c:grouping val="standard"/>
        <c:varyColors val="0"/>
        <c:ser>
          <c:idx val="3"/>
          <c:order val="0"/>
          <c:tx>
            <c:v>Flow (cfs)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Rd.'!$F$3:$F$57</c:f>
              <c:numCache>
                <c:formatCode>0.00</c:formatCode>
                <c:ptCount val="55"/>
                <c:pt idx="0">
                  <c:v>59.988247675846338</c:v>
                </c:pt>
                <c:pt idx="1">
                  <c:v>58.672689001929484</c:v>
                </c:pt>
                <c:pt idx="2">
                  <c:v>68.758638835292047</c:v>
                </c:pt>
                <c:pt idx="3">
                  <c:v>67.004560603402908</c:v>
                </c:pt>
                <c:pt idx="4">
                  <c:v>68.539379056305904</c:v>
                </c:pt>
                <c:pt idx="5">
                  <c:v>66.566041045430623</c:v>
                </c:pt>
                <c:pt idx="6">
                  <c:v>71.170496404139627</c:v>
                </c:pt>
                <c:pt idx="7">
                  <c:v>62.180845465707769</c:v>
                </c:pt>
                <c:pt idx="8">
                  <c:v>73.582353972987192</c:v>
                </c:pt>
                <c:pt idx="9">
                  <c:v>72.705314857042623</c:v>
                </c:pt>
                <c:pt idx="10">
                  <c:v>67.004560603402908</c:v>
                </c:pt>
                <c:pt idx="11">
                  <c:v>70.512717067181185</c:v>
                </c:pt>
                <c:pt idx="12">
                  <c:v>69.197158393264331</c:v>
                </c:pt>
                <c:pt idx="13">
                  <c:v>67.004560603402908</c:v>
                </c:pt>
                <c:pt idx="14">
                  <c:v>60.865286791790908</c:v>
                </c:pt>
                <c:pt idx="15">
                  <c:v>59.111208559901769</c:v>
                </c:pt>
                <c:pt idx="16">
                  <c:v>59.111208559901769</c:v>
                </c:pt>
                <c:pt idx="17">
                  <c:v>58.2341694439572</c:v>
                </c:pt>
                <c:pt idx="18">
                  <c:v>51.656376074372915</c:v>
                </c:pt>
                <c:pt idx="19">
                  <c:v>45.955621820733199</c:v>
                </c:pt>
                <c:pt idx="20">
                  <c:v>45.07858270478863</c:v>
                </c:pt>
                <c:pt idx="21">
                  <c:v>43.324504472899491</c:v>
                </c:pt>
                <c:pt idx="22">
                  <c:v>40.693387125065776</c:v>
                </c:pt>
                <c:pt idx="23">
                  <c:v>7.3659007191720729</c:v>
                </c:pt>
                <c:pt idx="24">
                  <c:v>15.259252762673212</c:v>
                </c:pt>
                <c:pt idx="25">
                  <c:v>17.013330994562356</c:v>
                </c:pt>
                <c:pt idx="26">
                  <c:v>14.382213646728641</c:v>
                </c:pt>
                <c:pt idx="27">
                  <c:v>15.259252762673212</c:v>
                </c:pt>
                <c:pt idx="28">
                  <c:v>13.943694088756356</c:v>
                </c:pt>
                <c:pt idx="29">
                  <c:v>14.162953867742498</c:v>
                </c:pt>
                <c:pt idx="30">
                  <c:v>12.408875635853356</c:v>
                </c:pt>
                <c:pt idx="31">
                  <c:v>10.654797403964213</c:v>
                </c:pt>
                <c:pt idx="32">
                  <c:v>9.3392387300473576</c:v>
                </c:pt>
                <c:pt idx="33">
                  <c:v>3.36</c:v>
                </c:pt>
                <c:pt idx="34">
                  <c:v>3.38</c:v>
                </c:pt>
                <c:pt idx="35">
                  <c:v>2.12</c:v>
                </c:pt>
                <c:pt idx="36">
                  <c:v>1.9</c:v>
                </c:pt>
                <c:pt idx="37">
                  <c:v>1.65</c:v>
                </c:pt>
                <c:pt idx="38">
                  <c:v>3.6384844764076458</c:v>
                </c:pt>
                <c:pt idx="39">
                  <c:v>2.12</c:v>
                </c:pt>
                <c:pt idx="40">
                  <c:v>2.12</c:v>
                </c:pt>
                <c:pt idx="41">
                  <c:v>3.38</c:v>
                </c:pt>
                <c:pt idx="42">
                  <c:v>23.810384143132779</c:v>
                </c:pt>
                <c:pt idx="43">
                  <c:v>20.521487458340637</c:v>
                </c:pt>
                <c:pt idx="44">
                  <c:v>21.39852657428521</c:v>
                </c:pt>
                <c:pt idx="45">
                  <c:v>49.244518505525342</c:v>
                </c:pt>
                <c:pt idx="46">
                  <c:v>48.367479389580772</c:v>
                </c:pt>
                <c:pt idx="47">
                  <c:v>26.222241711980349</c:v>
                </c:pt>
                <c:pt idx="48">
                  <c:v>25.564462375021922</c:v>
                </c:pt>
                <c:pt idx="49">
                  <c:v>23.152604806174352</c:v>
                </c:pt>
                <c:pt idx="50">
                  <c:v>27.976319943869491</c:v>
                </c:pt>
                <c:pt idx="51">
                  <c:v>17.232590773548498</c:v>
                </c:pt>
                <c:pt idx="52">
                  <c:v>15.917032099631641</c:v>
                </c:pt>
                <c:pt idx="53">
                  <c:v>14.820733204700927</c:v>
                </c:pt>
                <c:pt idx="54">
                  <c:v>9.5584985090335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1584"/>
        <c:axId val="114937856"/>
      </c:lineChart>
      <c:dateAx>
        <c:axId val="114931584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937856"/>
        <c:crosses val="autoZero"/>
        <c:auto val="1"/>
        <c:lblOffset val="100"/>
        <c:baseTimeUnit val="days"/>
        <c:majorUnit val="1"/>
        <c:majorTimeUnit val="months"/>
      </c:dateAx>
      <c:valAx>
        <c:axId val="114937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49315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at CTH 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34936918778497"/>
          <c:y val="9.575188590936623E-2"/>
          <c:w val="0.65980544271023733"/>
          <c:h val="0.64407872680037137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F'!$G$3:$G$56</c:f>
              <c:numCache>
                <c:formatCode>General</c:formatCode>
                <c:ptCount val="54"/>
                <c:pt idx="0">
                  <c:v>46</c:v>
                </c:pt>
                <c:pt idx="1">
                  <c:v>53</c:v>
                </c:pt>
                <c:pt idx="3">
                  <c:v>47</c:v>
                </c:pt>
                <c:pt idx="4">
                  <c:v>59</c:v>
                </c:pt>
                <c:pt idx="5">
                  <c:v>73</c:v>
                </c:pt>
                <c:pt idx="6">
                  <c:v>120</c:v>
                </c:pt>
                <c:pt idx="7">
                  <c:v>110</c:v>
                </c:pt>
                <c:pt idx="8">
                  <c:v>120</c:v>
                </c:pt>
                <c:pt idx="9">
                  <c:v>120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25</c:v>
                </c:pt>
                <c:pt idx="14">
                  <c:v>16</c:v>
                </c:pt>
                <c:pt idx="15">
                  <c:v>17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21</c:v>
                </c:pt>
                <c:pt idx="34">
                  <c:v>26</c:v>
                </c:pt>
                <c:pt idx="35">
                  <c:v>27</c:v>
                </c:pt>
                <c:pt idx="36">
                  <c:v>31</c:v>
                </c:pt>
                <c:pt idx="37">
                  <c:v>23</c:v>
                </c:pt>
                <c:pt idx="38">
                  <c:v>23</c:v>
                </c:pt>
                <c:pt idx="39">
                  <c:v>17</c:v>
                </c:pt>
                <c:pt idx="40">
                  <c:v>25</c:v>
                </c:pt>
                <c:pt idx="41">
                  <c:v>14</c:v>
                </c:pt>
                <c:pt idx="45">
                  <c:v>52</c:v>
                </c:pt>
                <c:pt idx="47">
                  <c:v>58</c:v>
                </c:pt>
                <c:pt idx="49">
                  <c:v>61</c:v>
                </c:pt>
                <c:pt idx="50">
                  <c:v>64</c:v>
                </c:pt>
                <c:pt idx="51">
                  <c:v>83</c:v>
                </c:pt>
                <c:pt idx="52">
                  <c:v>55</c:v>
                </c:pt>
                <c:pt idx="5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F'!$H$3:$H$56</c:f>
              <c:numCache>
                <c:formatCode>General</c:formatCode>
                <c:ptCount val="54"/>
                <c:pt idx="1">
                  <c:v>38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93</c:v>
                </c:pt>
                <c:pt idx="11">
                  <c:v>82</c:v>
                </c:pt>
                <c:pt idx="12">
                  <c:v>122</c:v>
                </c:pt>
                <c:pt idx="13">
                  <c:v>143</c:v>
                </c:pt>
                <c:pt idx="14">
                  <c:v>97</c:v>
                </c:pt>
                <c:pt idx="15">
                  <c:v>71</c:v>
                </c:pt>
                <c:pt idx="16">
                  <c:v>70</c:v>
                </c:pt>
                <c:pt idx="17">
                  <c:v>73</c:v>
                </c:pt>
                <c:pt idx="18">
                  <c:v>102</c:v>
                </c:pt>
                <c:pt idx="19">
                  <c:v>97</c:v>
                </c:pt>
                <c:pt idx="20">
                  <c:v>110</c:v>
                </c:pt>
                <c:pt idx="21">
                  <c:v>68</c:v>
                </c:pt>
                <c:pt idx="22">
                  <c:v>73</c:v>
                </c:pt>
                <c:pt idx="23">
                  <c:v>71</c:v>
                </c:pt>
                <c:pt idx="24">
                  <c:v>72</c:v>
                </c:pt>
                <c:pt idx="25">
                  <c:v>70</c:v>
                </c:pt>
                <c:pt idx="26">
                  <c:v>70</c:v>
                </c:pt>
                <c:pt idx="27">
                  <c:v>73</c:v>
                </c:pt>
                <c:pt idx="28">
                  <c:v>76</c:v>
                </c:pt>
                <c:pt idx="29">
                  <c:v>89</c:v>
                </c:pt>
                <c:pt idx="30">
                  <c:v>85</c:v>
                </c:pt>
                <c:pt idx="31">
                  <c:v>91</c:v>
                </c:pt>
                <c:pt idx="32">
                  <c:v>123</c:v>
                </c:pt>
                <c:pt idx="34">
                  <c:v>166</c:v>
                </c:pt>
                <c:pt idx="35">
                  <c:v>161</c:v>
                </c:pt>
                <c:pt idx="36">
                  <c:v>177</c:v>
                </c:pt>
                <c:pt idx="37">
                  <c:v>106</c:v>
                </c:pt>
                <c:pt idx="38">
                  <c:v>152</c:v>
                </c:pt>
                <c:pt idx="39">
                  <c:v>137</c:v>
                </c:pt>
                <c:pt idx="40">
                  <c:v>107</c:v>
                </c:pt>
                <c:pt idx="41">
                  <c:v>56</c:v>
                </c:pt>
                <c:pt idx="45">
                  <c:v>43</c:v>
                </c:pt>
                <c:pt idx="47">
                  <c:v>50</c:v>
                </c:pt>
                <c:pt idx="49">
                  <c:v>32</c:v>
                </c:pt>
                <c:pt idx="50">
                  <c:v>28</c:v>
                </c:pt>
                <c:pt idx="51">
                  <c:v>64</c:v>
                </c:pt>
                <c:pt idx="52">
                  <c:v>115</c:v>
                </c:pt>
                <c:pt idx="53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F'!$I$3:$I$56</c:f>
              <c:numCache>
                <c:formatCode>General</c:formatCode>
                <c:ptCount val="54"/>
                <c:pt idx="1">
                  <c:v>5.3</c:v>
                </c:pt>
                <c:pt idx="6">
                  <c:v>6.6</c:v>
                </c:pt>
                <c:pt idx="7">
                  <c:v>13.8</c:v>
                </c:pt>
                <c:pt idx="8">
                  <c:v>11.7</c:v>
                </c:pt>
                <c:pt idx="9">
                  <c:v>16.899999999999999</c:v>
                </c:pt>
                <c:pt idx="10">
                  <c:v>23.2</c:v>
                </c:pt>
                <c:pt idx="11">
                  <c:v>21</c:v>
                </c:pt>
                <c:pt idx="12">
                  <c:v>18.2</c:v>
                </c:pt>
                <c:pt idx="13">
                  <c:v>19.100000000000001</c:v>
                </c:pt>
                <c:pt idx="14">
                  <c:v>16.8</c:v>
                </c:pt>
                <c:pt idx="15">
                  <c:v>19.7</c:v>
                </c:pt>
                <c:pt idx="16">
                  <c:v>21.5</c:v>
                </c:pt>
                <c:pt idx="17">
                  <c:v>20.3</c:v>
                </c:pt>
                <c:pt idx="18">
                  <c:v>22.1</c:v>
                </c:pt>
                <c:pt idx="19">
                  <c:v>17</c:v>
                </c:pt>
                <c:pt idx="20">
                  <c:v>20.8</c:v>
                </c:pt>
                <c:pt idx="21">
                  <c:v>21.9</c:v>
                </c:pt>
                <c:pt idx="22">
                  <c:v>22.8</c:v>
                </c:pt>
                <c:pt idx="23">
                  <c:v>20.2</c:v>
                </c:pt>
                <c:pt idx="24">
                  <c:v>20.7</c:v>
                </c:pt>
                <c:pt idx="25">
                  <c:v>21.3</c:v>
                </c:pt>
                <c:pt idx="26">
                  <c:v>21.7</c:v>
                </c:pt>
                <c:pt idx="27">
                  <c:v>18.2</c:v>
                </c:pt>
                <c:pt idx="28">
                  <c:v>19</c:v>
                </c:pt>
                <c:pt idx="29">
                  <c:v>21.6</c:v>
                </c:pt>
                <c:pt idx="30">
                  <c:v>26.1</c:v>
                </c:pt>
                <c:pt idx="31">
                  <c:v>19.5</c:v>
                </c:pt>
                <c:pt idx="32">
                  <c:v>22.4</c:v>
                </c:pt>
                <c:pt idx="34">
                  <c:v>15</c:v>
                </c:pt>
                <c:pt idx="35">
                  <c:v>17.399999999999999</c:v>
                </c:pt>
                <c:pt idx="36">
                  <c:v>14</c:v>
                </c:pt>
                <c:pt idx="37">
                  <c:v>19.7</c:v>
                </c:pt>
                <c:pt idx="38">
                  <c:v>14.9</c:v>
                </c:pt>
                <c:pt idx="39">
                  <c:v>20.7</c:v>
                </c:pt>
                <c:pt idx="40">
                  <c:v>19.7</c:v>
                </c:pt>
                <c:pt idx="41">
                  <c:v>17.3</c:v>
                </c:pt>
                <c:pt idx="45">
                  <c:v>13.4</c:v>
                </c:pt>
                <c:pt idx="47">
                  <c:v>16.7</c:v>
                </c:pt>
                <c:pt idx="49">
                  <c:v>6.6</c:v>
                </c:pt>
                <c:pt idx="50">
                  <c:v>10.199999999999999</c:v>
                </c:pt>
                <c:pt idx="51">
                  <c:v>9.1999999999999993</c:v>
                </c:pt>
                <c:pt idx="52">
                  <c:v>12.4</c:v>
                </c:pt>
                <c:pt idx="53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2208"/>
        <c:axId val="100943744"/>
      </c:lineChart>
      <c:dateAx>
        <c:axId val="100942208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0943744"/>
        <c:crosses val="autoZero"/>
        <c:auto val="1"/>
        <c:lblOffset val="100"/>
        <c:baseTimeUnit val="days"/>
        <c:majorUnit val="1"/>
        <c:majorTimeUnit val="months"/>
      </c:dateAx>
      <c:valAx>
        <c:axId val="100943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00942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248704304688111"/>
          <c:y val="0.14340122835532046"/>
          <c:w val="0.18890814515608537"/>
          <c:h val="0.31937681123523148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at Borg Rd.</a:t>
            </a:r>
          </a:p>
        </c:rich>
      </c:tx>
      <c:layout>
        <c:manualLayout>
          <c:xMode val="edge"/>
          <c:yMode val="edge"/>
          <c:x val="0.34825338941030287"/>
          <c:y val="2.611534574729987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Transparency</c:v>
          </c:tx>
          <c:marker>
            <c:symbol val="none"/>
          </c:marker>
          <c:cat>
            <c:numRef>
              <c:f>'Hay Creek at Borg Rd'!$C$2:$C$33</c:f>
              <c:numCache>
                <c:formatCode>mm/dd/yyyy</c:formatCode>
                <c:ptCount val="32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41829</c:v>
                </c:pt>
                <c:pt idx="14">
                  <c:v>41831</c:v>
                </c:pt>
                <c:pt idx="15">
                  <c:v>41834</c:v>
                </c:pt>
                <c:pt idx="16">
                  <c:v>41834</c:v>
                </c:pt>
                <c:pt idx="17">
                  <c:v>41841</c:v>
                </c:pt>
                <c:pt idx="18">
                  <c:v>41844</c:v>
                </c:pt>
                <c:pt idx="19">
                  <c:v>41848</c:v>
                </c:pt>
                <c:pt idx="20">
                  <c:v>41851</c:v>
                </c:pt>
                <c:pt idx="21">
                  <c:v>41851</c:v>
                </c:pt>
                <c:pt idx="22">
                  <c:v>41855</c:v>
                </c:pt>
                <c:pt idx="23">
                  <c:v>41859</c:v>
                </c:pt>
                <c:pt idx="24">
                  <c:v>41862</c:v>
                </c:pt>
                <c:pt idx="25">
                  <c:v>41866</c:v>
                </c:pt>
                <c:pt idx="26">
                  <c:v>41871</c:v>
                </c:pt>
                <c:pt idx="27">
                  <c:v>41884</c:v>
                </c:pt>
                <c:pt idx="28">
                  <c:v>41887</c:v>
                </c:pt>
                <c:pt idx="29">
                  <c:v>41897</c:v>
                </c:pt>
                <c:pt idx="30">
                  <c:v>41906</c:v>
                </c:pt>
                <c:pt idx="31">
                  <c:v>41936</c:v>
                </c:pt>
              </c:numCache>
            </c:numRef>
          </c:cat>
          <c:val>
            <c:numRef>
              <c:f>'Hay Creek at Borg Rd'!$E$2:$E$33</c:f>
              <c:numCache>
                <c:formatCode>General</c:formatCode>
                <c:ptCount val="32"/>
                <c:pt idx="0">
                  <c:v>23</c:v>
                </c:pt>
                <c:pt idx="1">
                  <c:v>19.5</c:v>
                </c:pt>
                <c:pt idx="2">
                  <c:v>24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28</c:v>
                </c:pt>
                <c:pt idx="7">
                  <c:v>21</c:v>
                </c:pt>
                <c:pt idx="8">
                  <c:v>21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12</c:v>
                </c:pt>
                <c:pt idx="16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22</c:v>
                </c:pt>
                <c:pt idx="23">
                  <c:v>28</c:v>
                </c:pt>
                <c:pt idx="24">
                  <c:v>35</c:v>
                </c:pt>
                <c:pt idx="25">
                  <c:v>29</c:v>
                </c:pt>
                <c:pt idx="26">
                  <c:v>18</c:v>
                </c:pt>
                <c:pt idx="27">
                  <c:v>22</c:v>
                </c:pt>
                <c:pt idx="29">
                  <c:v>53</c:v>
                </c:pt>
                <c:pt idx="30">
                  <c:v>41</c:v>
                </c:pt>
                <c:pt idx="3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Conductivity</c:v>
          </c:tx>
          <c:marker>
            <c:symbol val="none"/>
          </c:marker>
          <c:cat>
            <c:numRef>
              <c:f>'Hay Creek at Borg Rd'!$C$2:$C$33</c:f>
              <c:numCache>
                <c:formatCode>mm/dd/yyyy</c:formatCode>
                <c:ptCount val="32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41829</c:v>
                </c:pt>
                <c:pt idx="14">
                  <c:v>41831</c:v>
                </c:pt>
                <c:pt idx="15">
                  <c:v>41834</c:v>
                </c:pt>
                <c:pt idx="16">
                  <c:v>41834</c:v>
                </c:pt>
                <c:pt idx="17">
                  <c:v>41841</c:v>
                </c:pt>
                <c:pt idx="18">
                  <c:v>41844</c:v>
                </c:pt>
                <c:pt idx="19">
                  <c:v>41848</c:v>
                </c:pt>
                <c:pt idx="20">
                  <c:v>41851</c:v>
                </c:pt>
                <c:pt idx="21">
                  <c:v>41851</c:v>
                </c:pt>
                <c:pt idx="22">
                  <c:v>41855</c:v>
                </c:pt>
                <c:pt idx="23">
                  <c:v>41859</c:v>
                </c:pt>
                <c:pt idx="24">
                  <c:v>41862</c:v>
                </c:pt>
                <c:pt idx="25">
                  <c:v>41866</c:v>
                </c:pt>
                <c:pt idx="26">
                  <c:v>41871</c:v>
                </c:pt>
                <c:pt idx="27">
                  <c:v>41884</c:v>
                </c:pt>
                <c:pt idx="28">
                  <c:v>41887</c:v>
                </c:pt>
                <c:pt idx="29">
                  <c:v>41897</c:v>
                </c:pt>
                <c:pt idx="30">
                  <c:v>41906</c:v>
                </c:pt>
                <c:pt idx="31">
                  <c:v>41936</c:v>
                </c:pt>
              </c:numCache>
            </c:numRef>
          </c:cat>
          <c:val>
            <c:numRef>
              <c:f>'Hay Creek at Borg Rd'!$F$2:$F$33</c:f>
              <c:numCache>
                <c:formatCode>General</c:formatCode>
                <c:ptCount val="32"/>
                <c:pt idx="0">
                  <c:v>89</c:v>
                </c:pt>
                <c:pt idx="1">
                  <c:v>139</c:v>
                </c:pt>
                <c:pt idx="2">
                  <c:v>152</c:v>
                </c:pt>
                <c:pt idx="3">
                  <c:v>122</c:v>
                </c:pt>
                <c:pt idx="4">
                  <c:v>79</c:v>
                </c:pt>
                <c:pt idx="5">
                  <c:v>75</c:v>
                </c:pt>
                <c:pt idx="6">
                  <c:v>84</c:v>
                </c:pt>
                <c:pt idx="7">
                  <c:v>119</c:v>
                </c:pt>
                <c:pt idx="8">
                  <c:v>110</c:v>
                </c:pt>
                <c:pt idx="9">
                  <c:v>110</c:v>
                </c:pt>
                <c:pt idx="10">
                  <c:v>81</c:v>
                </c:pt>
                <c:pt idx="11">
                  <c:v>79</c:v>
                </c:pt>
                <c:pt idx="12">
                  <c:v>76</c:v>
                </c:pt>
                <c:pt idx="13">
                  <c:v>78</c:v>
                </c:pt>
                <c:pt idx="14">
                  <c:v>73</c:v>
                </c:pt>
                <c:pt idx="15">
                  <c:v>78</c:v>
                </c:pt>
                <c:pt idx="16">
                  <c:v>83</c:v>
                </c:pt>
                <c:pt idx="17">
                  <c:v>95</c:v>
                </c:pt>
                <c:pt idx="18">
                  <c:v>89</c:v>
                </c:pt>
                <c:pt idx="19">
                  <c:v>121</c:v>
                </c:pt>
                <c:pt idx="20">
                  <c:v>145</c:v>
                </c:pt>
                <c:pt idx="21">
                  <c:v>139</c:v>
                </c:pt>
                <c:pt idx="22">
                  <c:v>147</c:v>
                </c:pt>
                <c:pt idx="23">
                  <c:v>159</c:v>
                </c:pt>
                <c:pt idx="24">
                  <c:v>81</c:v>
                </c:pt>
                <c:pt idx="25">
                  <c:v>132</c:v>
                </c:pt>
                <c:pt idx="26">
                  <c:v>116</c:v>
                </c:pt>
                <c:pt idx="27">
                  <c:v>86</c:v>
                </c:pt>
                <c:pt idx="29">
                  <c:v>40</c:v>
                </c:pt>
                <c:pt idx="30">
                  <c:v>48</c:v>
                </c:pt>
                <c:pt idx="31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v>Temperature</c:v>
          </c:tx>
          <c:marker>
            <c:symbol val="none"/>
          </c:marker>
          <c:cat>
            <c:numRef>
              <c:f>'Hay Creek at Borg Rd'!$C$2:$C$33</c:f>
              <c:numCache>
                <c:formatCode>mm/dd/yyyy</c:formatCode>
                <c:ptCount val="32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41829</c:v>
                </c:pt>
                <c:pt idx="14">
                  <c:v>41831</c:v>
                </c:pt>
                <c:pt idx="15">
                  <c:v>41834</c:v>
                </c:pt>
                <c:pt idx="16">
                  <c:v>41834</c:v>
                </c:pt>
                <c:pt idx="17">
                  <c:v>41841</c:v>
                </c:pt>
                <c:pt idx="18">
                  <c:v>41844</c:v>
                </c:pt>
                <c:pt idx="19">
                  <c:v>41848</c:v>
                </c:pt>
                <c:pt idx="20">
                  <c:v>41851</c:v>
                </c:pt>
                <c:pt idx="21">
                  <c:v>41851</c:v>
                </c:pt>
                <c:pt idx="22">
                  <c:v>41855</c:v>
                </c:pt>
                <c:pt idx="23">
                  <c:v>41859</c:v>
                </c:pt>
                <c:pt idx="24">
                  <c:v>41862</c:v>
                </c:pt>
                <c:pt idx="25">
                  <c:v>41866</c:v>
                </c:pt>
                <c:pt idx="26">
                  <c:v>41871</c:v>
                </c:pt>
                <c:pt idx="27">
                  <c:v>41884</c:v>
                </c:pt>
                <c:pt idx="28">
                  <c:v>41887</c:v>
                </c:pt>
                <c:pt idx="29">
                  <c:v>41897</c:v>
                </c:pt>
                <c:pt idx="30">
                  <c:v>41906</c:v>
                </c:pt>
                <c:pt idx="31">
                  <c:v>41936</c:v>
                </c:pt>
              </c:numCache>
            </c:numRef>
          </c:cat>
          <c:val>
            <c:numRef>
              <c:f>'Hay Creek at Borg Rd'!$G$2:$G$33</c:f>
              <c:numCache>
                <c:formatCode>General</c:formatCode>
                <c:ptCount val="32"/>
                <c:pt idx="0">
                  <c:v>19.5</c:v>
                </c:pt>
                <c:pt idx="1">
                  <c:v>18.5</c:v>
                </c:pt>
                <c:pt idx="2">
                  <c:v>18.7</c:v>
                </c:pt>
                <c:pt idx="3">
                  <c:v>15.6</c:v>
                </c:pt>
                <c:pt idx="4">
                  <c:v>19.5</c:v>
                </c:pt>
                <c:pt idx="5">
                  <c:v>21.7</c:v>
                </c:pt>
                <c:pt idx="6">
                  <c:v>20</c:v>
                </c:pt>
                <c:pt idx="7">
                  <c:v>21.3</c:v>
                </c:pt>
                <c:pt idx="8">
                  <c:v>16.8</c:v>
                </c:pt>
                <c:pt idx="9">
                  <c:v>20.3</c:v>
                </c:pt>
                <c:pt idx="10">
                  <c:v>21.9</c:v>
                </c:pt>
                <c:pt idx="11">
                  <c:v>22.7</c:v>
                </c:pt>
                <c:pt idx="12">
                  <c:v>20.5</c:v>
                </c:pt>
                <c:pt idx="13">
                  <c:v>20.2</c:v>
                </c:pt>
                <c:pt idx="14">
                  <c:v>21.4</c:v>
                </c:pt>
                <c:pt idx="15">
                  <c:v>18.7</c:v>
                </c:pt>
                <c:pt idx="16">
                  <c:v>19.2</c:v>
                </c:pt>
                <c:pt idx="17">
                  <c:v>21.6</c:v>
                </c:pt>
                <c:pt idx="18">
                  <c:v>25.2</c:v>
                </c:pt>
                <c:pt idx="19">
                  <c:v>22.4</c:v>
                </c:pt>
                <c:pt idx="20">
                  <c:v>15.9</c:v>
                </c:pt>
                <c:pt idx="21">
                  <c:v>15.3</c:v>
                </c:pt>
                <c:pt idx="22">
                  <c:v>17.7</c:v>
                </c:pt>
                <c:pt idx="23">
                  <c:v>16.2</c:v>
                </c:pt>
                <c:pt idx="24">
                  <c:v>20.3</c:v>
                </c:pt>
                <c:pt idx="25">
                  <c:v>15.3</c:v>
                </c:pt>
                <c:pt idx="26">
                  <c:v>20.6</c:v>
                </c:pt>
                <c:pt idx="27">
                  <c:v>19.600000000000001</c:v>
                </c:pt>
                <c:pt idx="29">
                  <c:v>12.6</c:v>
                </c:pt>
                <c:pt idx="30">
                  <c:v>15.9</c:v>
                </c:pt>
                <c:pt idx="31">
                  <c:v>10.7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78624"/>
        <c:axId val="114380160"/>
      </c:lineChart>
      <c:dateAx>
        <c:axId val="114378624"/>
        <c:scaling>
          <c:orientation val="minMax"/>
          <c:min val="41769"/>
        </c:scaling>
        <c:delete val="0"/>
        <c:axPos val="b"/>
        <c:numFmt formatCode="mm/dd/yyyy" sourceLinked="1"/>
        <c:majorTickMark val="out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4380160"/>
        <c:crosses val="autoZero"/>
        <c:auto val="1"/>
        <c:lblOffset val="100"/>
        <c:baseTimeUnit val="days"/>
        <c:majorUnit val="30"/>
        <c:majorTimeUnit val="days"/>
      </c:dateAx>
      <c:valAx>
        <c:axId val="11438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1437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at Borg Rd vs CTH F Transparency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Borg Rd'!$H$65:$H$66</c:f>
              <c:strCache>
                <c:ptCount val="1"/>
                <c:pt idx="0">
                  <c:v>CTH F Transparency (cm)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7.5945975503062119E-2"/>
                  <c:y val="-3.7440580344123654E-2"/>
                </c:manualLayout>
              </c:layout>
              <c:numFmt formatCode="General" sourceLinked="0"/>
            </c:trendlineLbl>
          </c:trendline>
          <c:xVal>
            <c:numRef>
              <c:f>'Hay Creek at Borg Rd'!$F$67:$F$95</c:f>
              <c:numCache>
                <c:formatCode>General</c:formatCode>
                <c:ptCount val="29"/>
                <c:pt idx="0">
                  <c:v>23</c:v>
                </c:pt>
                <c:pt idx="1">
                  <c:v>19.5</c:v>
                </c:pt>
                <c:pt idx="2">
                  <c:v>24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28</c:v>
                </c:pt>
                <c:pt idx="7">
                  <c:v>21</c:v>
                </c:pt>
                <c:pt idx="8">
                  <c:v>21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17</c:v>
                </c:pt>
                <c:pt idx="16">
                  <c:v>10</c:v>
                </c:pt>
                <c:pt idx="17">
                  <c:v>20</c:v>
                </c:pt>
                <c:pt idx="18">
                  <c:v>27</c:v>
                </c:pt>
                <c:pt idx="19">
                  <c:v>27</c:v>
                </c:pt>
                <c:pt idx="20">
                  <c:v>22</c:v>
                </c:pt>
                <c:pt idx="21">
                  <c:v>28</c:v>
                </c:pt>
                <c:pt idx="22">
                  <c:v>35</c:v>
                </c:pt>
                <c:pt idx="23">
                  <c:v>29</c:v>
                </c:pt>
                <c:pt idx="24">
                  <c:v>18</c:v>
                </c:pt>
                <c:pt idx="25">
                  <c:v>22</c:v>
                </c:pt>
                <c:pt idx="26">
                  <c:v>53</c:v>
                </c:pt>
                <c:pt idx="27">
                  <c:v>41</c:v>
                </c:pt>
                <c:pt idx="28">
                  <c:v>41</c:v>
                </c:pt>
              </c:numCache>
            </c:numRef>
          </c:xVal>
          <c:yVal>
            <c:numRef>
              <c:f>'Hay Creek at Borg Rd'!$H$67:$H$95</c:f>
              <c:numCache>
                <c:formatCode>General</c:formatCode>
                <c:ptCount val="29"/>
                <c:pt idx="0">
                  <c:v>21</c:v>
                </c:pt>
                <c:pt idx="1">
                  <c:v>18</c:v>
                </c:pt>
                <c:pt idx="2">
                  <c:v>25</c:v>
                </c:pt>
                <c:pt idx="3">
                  <c:v>16</c:v>
                </c:pt>
                <c:pt idx="4">
                  <c:v>17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21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14</c:v>
                </c:pt>
                <c:pt idx="13">
                  <c:v>14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26</c:v>
                </c:pt>
                <c:pt idx="20">
                  <c:v>27</c:v>
                </c:pt>
                <c:pt idx="21">
                  <c:v>31</c:v>
                </c:pt>
                <c:pt idx="22">
                  <c:v>23</c:v>
                </c:pt>
                <c:pt idx="23">
                  <c:v>23</c:v>
                </c:pt>
                <c:pt idx="24">
                  <c:v>17</c:v>
                </c:pt>
                <c:pt idx="25">
                  <c:v>25</c:v>
                </c:pt>
                <c:pt idx="26">
                  <c:v>52</c:v>
                </c:pt>
                <c:pt idx="27">
                  <c:v>58</c:v>
                </c:pt>
                <c:pt idx="28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56320"/>
        <c:axId val="114858240"/>
      </c:scatterChart>
      <c:valAx>
        <c:axId val="1148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Borg Rd 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858240"/>
        <c:crosses val="autoZero"/>
        <c:crossBetween val="midCat"/>
      </c:valAx>
      <c:valAx>
        <c:axId val="1148582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CTH F 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85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at Borg Rd vs CTH F Transparency v2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Borg Rd'!$H$66</c:f>
              <c:strCache>
                <c:ptCount val="1"/>
                <c:pt idx="0">
                  <c:v>Transparency (cm)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931452318460191"/>
                  <c:y val="-4.4963546223388745E-2"/>
                </c:manualLayout>
              </c:layout>
              <c:numFmt formatCode="General" sourceLinked="0"/>
            </c:trendlineLbl>
          </c:trendline>
          <c:xVal>
            <c:numRef>
              <c:f>'Hay Creek at Borg Rd'!$F$67:$F$93</c:f>
              <c:numCache>
                <c:formatCode>General</c:formatCode>
                <c:ptCount val="27"/>
                <c:pt idx="0">
                  <c:v>23</c:v>
                </c:pt>
                <c:pt idx="1">
                  <c:v>19.5</c:v>
                </c:pt>
                <c:pt idx="2">
                  <c:v>24</c:v>
                </c:pt>
                <c:pt idx="3">
                  <c:v>15</c:v>
                </c:pt>
                <c:pt idx="4">
                  <c:v>17</c:v>
                </c:pt>
                <c:pt idx="5">
                  <c:v>21</c:v>
                </c:pt>
                <c:pt idx="6">
                  <c:v>28</c:v>
                </c:pt>
                <c:pt idx="7">
                  <c:v>21</c:v>
                </c:pt>
                <c:pt idx="8">
                  <c:v>21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17</c:v>
                </c:pt>
                <c:pt idx="16">
                  <c:v>10</c:v>
                </c:pt>
                <c:pt idx="17">
                  <c:v>20</c:v>
                </c:pt>
                <c:pt idx="18">
                  <c:v>27</c:v>
                </c:pt>
                <c:pt idx="19">
                  <c:v>27</c:v>
                </c:pt>
                <c:pt idx="20">
                  <c:v>22</c:v>
                </c:pt>
                <c:pt idx="21">
                  <c:v>28</c:v>
                </c:pt>
                <c:pt idx="22">
                  <c:v>35</c:v>
                </c:pt>
                <c:pt idx="23">
                  <c:v>29</c:v>
                </c:pt>
                <c:pt idx="24">
                  <c:v>18</c:v>
                </c:pt>
                <c:pt idx="25">
                  <c:v>22</c:v>
                </c:pt>
                <c:pt idx="26">
                  <c:v>53</c:v>
                </c:pt>
              </c:numCache>
            </c:numRef>
          </c:xVal>
          <c:yVal>
            <c:numRef>
              <c:f>'Hay Creek at Borg Rd'!$H$67:$H$93</c:f>
              <c:numCache>
                <c:formatCode>General</c:formatCode>
                <c:ptCount val="27"/>
                <c:pt idx="0">
                  <c:v>21</c:v>
                </c:pt>
                <c:pt idx="1">
                  <c:v>18</c:v>
                </c:pt>
                <c:pt idx="2">
                  <c:v>25</c:v>
                </c:pt>
                <c:pt idx="3">
                  <c:v>16</c:v>
                </c:pt>
                <c:pt idx="4">
                  <c:v>17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21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14</c:v>
                </c:pt>
                <c:pt idx="13">
                  <c:v>14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26</c:v>
                </c:pt>
                <c:pt idx="20">
                  <c:v>27</c:v>
                </c:pt>
                <c:pt idx="21">
                  <c:v>31</c:v>
                </c:pt>
                <c:pt idx="22">
                  <c:v>23</c:v>
                </c:pt>
                <c:pt idx="23">
                  <c:v>23</c:v>
                </c:pt>
                <c:pt idx="24">
                  <c:v>17</c:v>
                </c:pt>
                <c:pt idx="25">
                  <c:v>25</c:v>
                </c:pt>
                <c:pt idx="26">
                  <c:v>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81856"/>
        <c:axId val="114288128"/>
      </c:scatterChart>
      <c:valAx>
        <c:axId val="1142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Borg Rd 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288128"/>
        <c:crosses val="autoZero"/>
        <c:crossBetween val="midCat"/>
      </c:valAx>
      <c:valAx>
        <c:axId val="114288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CTH F 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281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at Borg Rd vs CTH F Conductivity vs1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Borg Rd'!$L$66</c:f>
              <c:strCache>
                <c:ptCount val="1"/>
                <c:pt idx="0">
                  <c:v>Conductivity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7888473315835521"/>
                  <c:y val="1.4984324876057159E-2"/>
                </c:manualLayout>
              </c:layout>
              <c:numFmt formatCode="General" sourceLinked="0"/>
            </c:trendlineLbl>
          </c:trendline>
          <c:xVal>
            <c:numRef>
              <c:f>'Hay Creek at Borg Rd'!$J$67:$J$95</c:f>
              <c:numCache>
                <c:formatCode>General</c:formatCode>
                <c:ptCount val="29"/>
                <c:pt idx="0">
                  <c:v>89</c:v>
                </c:pt>
                <c:pt idx="1">
                  <c:v>139</c:v>
                </c:pt>
                <c:pt idx="2">
                  <c:v>152</c:v>
                </c:pt>
                <c:pt idx="3">
                  <c:v>122</c:v>
                </c:pt>
                <c:pt idx="4">
                  <c:v>79</c:v>
                </c:pt>
                <c:pt idx="5">
                  <c:v>75</c:v>
                </c:pt>
                <c:pt idx="6">
                  <c:v>84</c:v>
                </c:pt>
                <c:pt idx="7">
                  <c:v>119</c:v>
                </c:pt>
                <c:pt idx="8">
                  <c:v>110</c:v>
                </c:pt>
                <c:pt idx="9">
                  <c:v>110</c:v>
                </c:pt>
                <c:pt idx="10">
                  <c:v>81</c:v>
                </c:pt>
                <c:pt idx="11">
                  <c:v>79</c:v>
                </c:pt>
                <c:pt idx="12">
                  <c:v>76</c:v>
                </c:pt>
                <c:pt idx="13">
                  <c:v>78</c:v>
                </c:pt>
                <c:pt idx="14">
                  <c:v>73</c:v>
                </c:pt>
                <c:pt idx="15">
                  <c:v>78</c:v>
                </c:pt>
                <c:pt idx="16">
                  <c:v>95</c:v>
                </c:pt>
                <c:pt idx="17">
                  <c:v>89</c:v>
                </c:pt>
                <c:pt idx="18">
                  <c:v>121</c:v>
                </c:pt>
                <c:pt idx="19">
                  <c:v>145</c:v>
                </c:pt>
                <c:pt idx="20">
                  <c:v>147</c:v>
                </c:pt>
                <c:pt idx="21">
                  <c:v>159</c:v>
                </c:pt>
                <c:pt idx="22">
                  <c:v>81</c:v>
                </c:pt>
                <c:pt idx="23">
                  <c:v>132</c:v>
                </c:pt>
                <c:pt idx="24">
                  <c:v>116</c:v>
                </c:pt>
                <c:pt idx="25">
                  <c:v>86</c:v>
                </c:pt>
                <c:pt idx="26">
                  <c:v>40</c:v>
                </c:pt>
                <c:pt idx="27">
                  <c:v>48</c:v>
                </c:pt>
                <c:pt idx="28">
                  <c:v>57</c:v>
                </c:pt>
              </c:numCache>
            </c:numRef>
          </c:xVal>
          <c:yVal>
            <c:numRef>
              <c:f>'Hay Creek at Borg Rd'!$L$67:$L$95</c:f>
              <c:numCache>
                <c:formatCode>General</c:formatCode>
                <c:ptCount val="29"/>
                <c:pt idx="0">
                  <c:v>82</c:v>
                </c:pt>
                <c:pt idx="1">
                  <c:v>122</c:v>
                </c:pt>
                <c:pt idx="2">
                  <c:v>143</c:v>
                </c:pt>
                <c:pt idx="3">
                  <c:v>97</c:v>
                </c:pt>
                <c:pt idx="4">
                  <c:v>71</c:v>
                </c:pt>
                <c:pt idx="5">
                  <c:v>70</c:v>
                </c:pt>
                <c:pt idx="6">
                  <c:v>73</c:v>
                </c:pt>
                <c:pt idx="7">
                  <c:v>102</c:v>
                </c:pt>
                <c:pt idx="8">
                  <c:v>97</c:v>
                </c:pt>
                <c:pt idx="9">
                  <c:v>110</c:v>
                </c:pt>
                <c:pt idx="10">
                  <c:v>68</c:v>
                </c:pt>
                <c:pt idx="11">
                  <c:v>73</c:v>
                </c:pt>
                <c:pt idx="12">
                  <c:v>71</c:v>
                </c:pt>
                <c:pt idx="13">
                  <c:v>72</c:v>
                </c:pt>
                <c:pt idx="14">
                  <c:v>70</c:v>
                </c:pt>
                <c:pt idx="15">
                  <c:v>73</c:v>
                </c:pt>
                <c:pt idx="16">
                  <c:v>89</c:v>
                </c:pt>
                <c:pt idx="17">
                  <c:v>85</c:v>
                </c:pt>
                <c:pt idx="18">
                  <c:v>123</c:v>
                </c:pt>
                <c:pt idx="19">
                  <c:v>166</c:v>
                </c:pt>
                <c:pt idx="20">
                  <c:v>161</c:v>
                </c:pt>
                <c:pt idx="21">
                  <c:v>177</c:v>
                </c:pt>
                <c:pt idx="22">
                  <c:v>106</c:v>
                </c:pt>
                <c:pt idx="23">
                  <c:v>152</c:v>
                </c:pt>
                <c:pt idx="24">
                  <c:v>137</c:v>
                </c:pt>
                <c:pt idx="25">
                  <c:v>107</c:v>
                </c:pt>
                <c:pt idx="26">
                  <c:v>43</c:v>
                </c:pt>
                <c:pt idx="27">
                  <c:v>50</c:v>
                </c:pt>
                <c:pt idx="28">
                  <c:v>115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33664"/>
        <c:axId val="114434432"/>
      </c:scatterChart>
      <c:valAx>
        <c:axId val="1148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Borg Rd 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434432"/>
        <c:crosses val="autoZero"/>
        <c:crossBetween val="midCat"/>
      </c:valAx>
      <c:valAx>
        <c:axId val="114434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CTH F 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833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at Borg Rd vs CTH F Conductivity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Borg Rd'!$L$66</c:f>
              <c:strCache>
                <c:ptCount val="1"/>
                <c:pt idx="0">
                  <c:v>Conductivity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590234033245844"/>
                  <c:y val="2.7534631087780693E-2"/>
                </c:manualLayout>
              </c:layout>
              <c:numFmt formatCode="General" sourceLinked="0"/>
            </c:trendlineLbl>
          </c:trendline>
          <c:xVal>
            <c:numRef>
              <c:f>'Hay Creek at Borg Rd'!$J$67:$J$94</c:f>
              <c:numCache>
                <c:formatCode>General</c:formatCode>
                <c:ptCount val="28"/>
                <c:pt idx="0">
                  <c:v>89</c:v>
                </c:pt>
                <c:pt idx="1">
                  <c:v>139</c:v>
                </c:pt>
                <c:pt idx="2">
                  <c:v>152</c:v>
                </c:pt>
                <c:pt idx="3">
                  <c:v>122</c:v>
                </c:pt>
                <c:pt idx="4">
                  <c:v>79</c:v>
                </c:pt>
                <c:pt idx="5">
                  <c:v>75</c:v>
                </c:pt>
                <c:pt idx="6">
                  <c:v>84</c:v>
                </c:pt>
                <c:pt idx="7">
                  <c:v>119</c:v>
                </c:pt>
                <c:pt idx="8">
                  <c:v>110</c:v>
                </c:pt>
                <c:pt idx="9">
                  <c:v>110</c:v>
                </c:pt>
                <c:pt idx="10">
                  <c:v>81</c:v>
                </c:pt>
                <c:pt idx="11">
                  <c:v>79</c:v>
                </c:pt>
                <c:pt idx="12">
                  <c:v>76</c:v>
                </c:pt>
                <c:pt idx="13">
                  <c:v>78</c:v>
                </c:pt>
                <c:pt idx="14">
                  <c:v>73</c:v>
                </c:pt>
                <c:pt idx="15">
                  <c:v>78</c:v>
                </c:pt>
                <c:pt idx="16">
                  <c:v>95</c:v>
                </c:pt>
                <c:pt idx="17">
                  <c:v>89</c:v>
                </c:pt>
                <c:pt idx="18">
                  <c:v>121</c:v>
                </c:pt>
                <c:pt idx="19">
                  <c:v>145</c:v>
                </c:pt>
                <c:pt idx="20">
                  <c:v>147</c:v>
                </c:pt>
                <c:pt idx="21">
                  <c:v>159</c:v>
                </c:pt>
                <c:pt idx="22">
                  <c:v>81</c:v>
                </c:pt>
                <c:pt idx="23">
                  <c:v>132</c:v>
                </c:pt>
                <c:pt idx="24">
                  <c:v>116</c:v>
                </c:pt>
                <c:pt idx="25">
                  <c:v>86</c:v>
                </c:pt>
                <c:pt idx="26">
                  <c:v>40</c:v>
                </c:pt>
                <c:pt idx="27">
                  <c:v>48</c:v>
                </c:pt>
              </c:numCache>
            </c:numRef>
          </c:xVal>
          <c:yVal>
            <c:numRef>
              <c:f>'Hay Creek at Borg Rd'!$L$67:$L$94</c:f>
              <c:numCache>
                <c:formatCode>General</c:formatCode>
                <c:ptCount val="28"/>
                <c:pt idx="0">
                  <c:v>82</c:v>
                </c:pt>
                <c:pt idx="1">
                  <c:v>122</c:v>
                </c:pt>
                <c:pt idx="2">
                  <c:v>143</c:v>
                </c:pt>
                <c:pt idx="3">
                  <c:v>97</c:v>
                </c:pt>
                <c:pt idx="4">
                  <c:v>71</c:v>
                </c:pt>
                <c:pt idx="5">
                  <c:v>70</c:v>
                </c:pt>
                <c:pt idx="6">
                  <c:v>73</c:v>
                </c:pt>
                <c:pt idx="7">
                  <c:v>102</c:v>
                </c:pt>
                <c:pt idx="8">
                  <c:v>97</c:v>
                </c:pt>
                <c:pt idx="9">
                  <c:v>110</c:v>
                </c:pt>
                <c:pt idx="10">
                  <c:v>68</c:v>
                </c:pt>
                <c:pt idx="11">
                  <c:v>73</c:v>
                </c:pt>
                <c:pt idx="12">
                  <c:v>71</c:v>
                </c:pt>
                <c:pt idx="13">
                  <c:v>72</c:v>
                </c:pt>
                <c:pt idx="14">
                  <c:v>70</c:v>
                </c:pt>
                <c:pt idx="15">
                  <c:v>73</c:v>
                </c:pt>
                <c:pt idx="16">
                  <c:v>89</c:v>
                </c:pt>
                <c:pt idx="17">
                  <c:v>85</c:v>
                </c:pt>
                <c:pt idx="18">
                  <c:v>123</c:v>
                </c:pt>
                <c:pt idx="19">
                  <c:v>166</c:v>
                </c:pt>
                <c:pt idx="20">
                  <c:v>161</c:v>
                </c:pt>
                <c:pt idx="21">
                  <c:v>177</c:v>
                </c:pt>
                <c:pt idx="22">
                  <c:v>106</c:v>
                </c:pt>
                <c:pt idx="23">
                  <c:v>152</c:v>
                </c:pt>
                <c:pt idx="24">
                  <c:v>137</c:v>
                </c:pt>
                <c:pt idx="25">
                  <c:v>107</c:v>
                </c:pt>
                <c:pt idx="26">
                  <c:v>43</c:v>
                </c:pt>
                <c:pt idx="27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67968"/>
        <c:axId val="114469888"/>
      </c:scatterChart>
      <c:valAx>
        <c:axId val="1144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Borg Rd Conductiviy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469888"/>
        <c:crosses val="autoZero"/>
        <c:crossBetween val="midCat"/>
      </c:valAx>
      <c:valAx>
        <c:axId val="1144698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CTH F 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467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 CTH F vs Borg Rd flows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9177602799650049E-2"/>
                  <c:y val="-4.4496937882764653E-2"/>
                </c:manualLayout>
              </c:layout>
              <c:numFmt formatCode="General" sourceLinked="0"/>
            </c:trendlineLbl>
          </c:trendline>
          <c:xVal>
            <c:numRef>
              <c:f>'Hay Creek at Borg Rd'!$O$39:$O$43</c:f>
              <c:numCache>
                <c:formatCode>General</c:formatCode>
                <c:ptCount val="5"/>
                <c:pt idx="0">
                  <c:v>23.91</c:v>
                </c:pt>
                <c:pt idx="1">
                  <c:v>2.37</c:v>
                </c:pt>
                <c:pt idx="2">
                  <c:v>1.73</c:v>
                </c:pt>
                <c:pt idx="3">
                  <c:v>3.99</c:v>
                </c:pt>
                <c:pt idx="4">
                  <c:v>13.99</c:v>
                </c:pt>
              </c:numCache>
            </c:numRef>
          </c:xVal>
          <c:yVal>
            <c:numRef>
              <c:f>'Hay Creek at Borg Rd'!$P$39:$P$43</c:f>
              <c:numCache>
                <c:formatCode>General</c:formatCode>
                <c:ptCount val="5"/>
                <c:pt idx="0">
                  <c:v>19.5</c:v>
                </c:pt>
                <c:pt idx="1">
                  <c:v>1.55</c:v>
                </c:pt>
                <c:pt idx="2">
                  <c:v>0.95</c:v>
                </c:pt>
                <c:pt idx="3">
                  <c:v>2.04</c:v>
                </c:pt>
                <c:pt idx="4">
                  <c:v>8.6199999999999992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86720"/>
        <c:axId val="115488640"/>
      </c:scatterChart>
      <c:valAx>
        <c:axId val="11548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Borg Rd flow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488640"/>
        <c:crosses val="autoZero"/>
        <c:crossBetween val="midCat"/>
      </c:valAx>
      <c:valAx>
        <c:axId val="115488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CTH F flow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486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Flowage Outlet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'Hay Creek Flowage outlet'!$C$3:$C$29</c:f>
              <c:strCache>
                <c:ptCount val="27"/>
                <c:pt idx="0">
                  <c:v>06/03/2014</c:v>
                </c:pt>
                <c:pt idx="1">
                  <c:v>06/07/2014</c:v>
                </c:pt>
                <c:pt idx="2">
                  <c:v>06/09/2014</c:v>
                </c:pt>
                <c:pt idx="3">
                  <c:v>06/13/2014</c:v>
                </c:pt>
                <c:pt idx="4">
                  <c:v>06/16/2014</c:v>
                </c:pt>
                <c:pt idx="5">
                  <c:v>06/16/2014</c:v>
                </c:pt>
                <c:pt idx="6">
                  <c:v>06/19/2014</c:v>
                </c:pt>
                <c:pt idx="7">
                  <c:v>06/23/2014</c:v>
                </c:pt>
                <c:pt idx="8">
                  <c:v>06/26/2014</c:v>
                </c:pt>
                <c:pt idx="9">
                  <c:v>06/27/2014</c:v>
                </c:pt>
                <c:pt idx="10">
                  <c:v>06/30/2014</c:v>
                </c:pt>
                <c:pt idx="11">
                  <c:v>07/02/2014</c:v>
                </c:pt>
                <c:pt idx="12">
                  <c:v>07/08/2014</c:v>
                </c:pt>
                <c:pt idx="13">
                  <c:v>07/11/2014</c:v>
                </c:pt>
                <c:pt idx="14">
                  <c:v>07/14/2014</c:v>
                </c:pt>
                <c:pt idx="15">
                  <c:v>07/18/2014</c:v>
                </c:pt>
                <c:pt idx="16">
                  <c:v>07/21/2014</c:v>
                </c:pt>
                <c:pt idx="17">
                  <c:v>07/24/2014</c:v>
                </c:pt>
                <c:pt idx="18">
                  <c:v>07/28/2014</c:v>
                </c:pt>
                <c:pt idx="19">
                  <c:v>07/31/2014</c:v>
                </c:pt>
                <c:pt idx="20">
                  <c:v>08/04/2014</c:v>
                </c:pt>
                <c:pt idx="21">
                  <c:v>08/08/2014</c:v>
                </c:pt>
                <c:pt idx="22">
                  <c:v>08/11/2014</c:v>
                </c:pt>
                <c:pt idx="23">
                  <c:v>08/15/2014</c:v>
                </c:pt>
                <c:pt idx="24">
                  <c:v>08/20/2014</c:v>
                </c:pt>
                <c:pt idx="25">
                  <c:v>09/02/2014</c:v>
                </c:pt>
                <c:pt idx="26">
                  <c:v>09/15/20114</c:v>
                </c:pt>
              </c:strCache>
            </c:strRef>
          </c:cat>
          <c:val>
            <c:numRef>
              <c:f>'Hay Creek Flowage outlet'!$E$3:$E$29</c:f>
              <c:numCache>
                <c:formatCode>General</c:formatCode>
                <c:ptCount val="27"/>
                <c:pt idx="0">
                  <c:v>21</c:v>
                </c:pt>
                <c:pt idx="1">
                  <c:v>19</c:v>
                </c:pt>
                <c:pt idx="2">
                  <c:v>22</c:v>
                </c:pt>
                <c:pt idx="3">
                  <c:v>14</c:v>
                </c:pt>
                <c:pt idx="4">
                  <c:v>15</c:v>
                </c:pt>
                <c:pt idx="5">
                  <c:v>24</c:v>
                </c:pt>
                <c:pt idx="6">
                  <c:v>29</c:v>
                </c:pt>
                <c:pt idx="7">
                  <c:v>21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23</c:v>
                </c:pt>
                <c:pt idx="12">
                  <c:v>17</c:v>
                </c:pt>
                <c:pt idx="13">
                  <c:v>22</c:v>
                </c:pt>
                <c:pt idx="14">
                  <c:v>23</c:v>
                </c:pt>
                <c:pt idx="15">
                  <c:v>14</c:v>
                </c:pt>
                <c:pt idx="16">
                  <c:v>19</c:v>
                </c:pt>
                <c:pt idx="17">
                  <c:v>24</c:v>
                </c:pt>
                <c:pt idx="18">
                  <c:v>28</c:v>
                </c:pt>
                <c:pt idx="19">
                  <c:v>27</c:v>
                </c:pt>
                <c:pt idx="20">
                  <c:v>29</c:v>
                </c:pt>
                <c:pt idx="21">
                  <c:v>23</c:v>
                </c:pt>
                <c:pt idx="22">
                  <c:v>32</c:v>
                </c:pt>
                <c:pt idx="23">
                  <c:v>24</c:v>
                </c:pt>
                <c:pt idx="24">
                  <c:v>28</c:v>
                </c:pt>
                <c:pt idx="25">
                  <c:v>31</c:v>
                </c:pt>
                <c:pt idx="26">
                  <c:v>56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'Hay Creek Flowage outlet'!$C$3:$C$29</c:f>
              <c:strCache>
                <c:ptCount val="27"/>
                <c:pt idx="0">
                  <c:v>06/03/2014</c:v>
                </c:pt>
                <c:pt idx="1">
                  <c:v>06/07/2014</c:v>
                </c:pt>
                <c:pt idx="2">
                  <c:v>06/09/2014</c:v>
                </c:pt>
                <c:pt idx="3">
                  <c:v>06/13/2014</c:v>
                </c:pt>
                <c:pt idx="4">
                  <c:v>06/16/2014</c:v>
                </c:pt>
                <c:pt idx="5">
                  <c:v>06/16/2014</c:v>
                </c:pt>
                <c:pt idx="6">
                  <c:v>06/19/2014</c:v>
                </c:pt>
                <c:pt idx="7">
                  <c:v>06/23/2014</c:v>
                </c:pt>
                <c:pt idx="8">
                  <c:v>06/26/2014</c:v>
                </c:pt>
                <c:pt idx="9">
                  <c:v>06/27/2014</c:v>
                </c:pt>
                <c:pt idx="10">
                  <c:v>06/30/2014</c:v>
                </c:pt>
                <c:pt idx="11">
                  <c:v>07/02/2014</c:v>
                </c:pt>
                <c:pt idx="12">
                  <c:v>07/08/2014</c:v>
                </c:pt>
                <c:pt idx="13">
                  <c:v>07/11/2014</c:v>
                </c:pt>
                <c:pt idx="14">
                  <c:v>07/14/2014</c:v>
                </c:pt>
                <c:pt idx="15">
                  <c:v>07/18/2014</c:v>
                </c:pt>
                <c:pt idx="16">
                  <c:v>07/21/2014</c:v>
                </c:pt>
                <c:pt idx="17">
                  <c:v>07/24/2014</c:v>
                </c:pt>
                <c:pt idx="18">
                  <c:v>07/28/2014</c:v>
                </c:pt>
                <c:pt idx="19">
                  <c:v>07/31/2014</c:v>
                </c:pt>
                <c:pt idx="20">
                  <c:v>08/04/2014</c:v>
                </c:pt>
                <c:pt idx="21">
                  <c:v>08/08/2014</c:v>
                </c:pt>
                <c:pt idx="22">
                  <c:v>08/11/2014</c:v>
                </c:pt>
                <c:pt idx="23">
                  <c:v>08/15/2014</c:v>
                </c:pt>
                <c:pt idx="24">
                  <c:v>08/20/2014</c:v>
                </c:pt>
                <c:pt idx="25">
                  <c:v>09/02/2014</c:v>
                </c:pt>
                <c:pt idx="26">
                  <c:v>09/15/20114</c:v>
                </c:pt>
              </c:strCache>
            </c:strRef>
          </c:cat>
          <c:val>
            <c:numRef>
              <c:f>'Hay Creek Flowage outlet'!$F$3:$F$29</c:f>
              <c:numCache>
                <c:formatCode>General</c:formatCode>
                <c:ptCount val="27"/>
                <c:pt idx="0">
                  <c:v>73</c:v>
                </c:pt>
                <c:pt idx="1">
                  <c:v>100</c:v>
                </c:pt>
                <c:pt idx="2">
                  <c:v>149</c:v>
                </c:pt>
                <c:pt idx="3">
                  <c:v>95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60</c:v>
                </c:pt>
                <c:pt idx="11">
                  <c:v>70</c:v>
                </c:pt>
                <c:pt idx="12">
                  <c:v>66</c:v>
                </c:pt>
                <c:pt idx="13">
                  <c:v>67</c:v>
                </c:pt>
                <c:pt idx="14">
                  <c:v>64</c:v>
                </c:pt>
                <c:pt idx="15">
                  <c:v>68</c:v>
                </c:pt>
                <c:pt idx="16">
                  <c:v>61</c:v>
                </c:pt>
                <c:pt idx="17">
                  <c:v>68</c:v>
                </c:pt>
                <c:pt idx="18">
                  <c:v>61</c:v>
                </c:pt>
                <c:pt idx="19">
                  <c:v>77</c:v>
                </c:pt>
                <c:pt idx="20">
                  <c:v>77</c:v>
                </c:pt>
                <c:pt idx="21">
                  <c:v>84</c:v>
                </c:pt>
                <c:pt idx="22">
                  <c:v>54</c:v>
                </c:pt>
                <c:pt idx="23">
                  <c:v>74</c:v>
                </c:pt>
                <c:pt idx="24">
                  <c:v>66</c:v>
                </c:pt>
                <c:pt idx="25">
                  <c:v>60</c:v>
                </c:pt>
                <c:pt idx="26">
                  <c:v>37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'Hay Creek Flowage outlet'!$C$3:$C$29</c:f>
              <c:strCache>
                <c:ptCount val="27"/>
                <c:pt idx="0">
                  <c:v>06/03/2014</c:v>
                </c:pt>
                <c:pt idx="1">
                  <c:v>06/07/2014</c:v>
                </c:pt>
                <c:pt idx="2">
                  <c:v>06/09/2014</c:v>
                </c:pt>
                <c:pt idx="3">
                  <c:v>06/13/2014</c:v>
                </c:pt>
                <c:pt idx="4">
                  <c:v>06/16/2014</c:v>
                </c:pt>
                <c:pt idx="5">
                  <c:v>06/16/2014</c:v>
                </c:pt>
                <c:pt idx="6">
                  <c:v>06/19/2014</c:v>
                </c:pt>
                <c:pt idx="7">
                  <c:v>06/23/2014</c:v>
                </c:pt>
                <c:pt idx="8">
                  <c:v>06/26/2014</c:v>
                </c:pt>
                <c:pt idx="9">
                  <c:v>06/27/2014</c:v>
                </c:pt>
                <c:pt idx="10">
                  <c:v>06/30/2014</c:v>
                </c:pt>
                <c:pt idx="11">
                  <c:v>07/02/2014</c:v>
                </c:pt>
                <c:pt idx="12">
                  <c:v>07/08/2014</c:v>
                </c:pt>
                <c:pt idx="13">
                  <c:v>07/11/2014</c:v>
                </c:pt>
                <c:pt idx="14">
                  <c:v>07/14/2014</c:v>
                </c:pt>
                <c:pt idx="15">
                  <c:v>07/18/2014</c:v>
                </c:pt>
                <c:pt idx="16">
                  <c:v>07/21/2014</c:v>
                </c:pt>
                <c:pt idx="17">
                  <c:v>07/24/2014</c:v>
                </c:pt>
                <c:pt idx="18">
                  <c:v>07/28/2014</c:v>
                </c:pt>
                <c:pt idx="19">
                  <c:v>07/31/2014</c:v>
                </c:pt>
                <c:pt idx="20">
                  <c:v>08/04/2014</c:v>
                </c:pt>
                <c:pt idx="21">
                  <c:v>08/08/2014</c:v>
                </c:pt>
                <c:pt idx="22">
                  <c:v>08/11/2014</c:v>
                </c:pt>
                <c:pt idx="23">
                  <c:v>08/15/2014</c:v>
                </c:pt>
                <c:pt idx="24">
                  <c:v>08/20/2014</c:v>
                </c:pt>
                <c:pt idx="25">
                  <c:v>09/02/2014</c:v>
                </c:pt>
                <c:pt idx="26">
                  <c:v>09/15/20114</c:v>
                </c:pt>
              </c:strCache>
            </c:strRef>
          </c:cat>
          <c:val>
            <c:numRef>
              <c:f>'Hay Creek Flowage outlet'!$G$3:$G$29</c:f>
              <c:numCache>
                <c:formatCode>General</c:formatCode>
                <c:ptCount val="27"/>
                <c:pt idx="0">
                  <c:v>21</c:v>
                </c:pt>
                <c:pt idx="1">
                  <c:v>18.7</c:v>
                </c:pt>
                <c:pt idx="2">
                  <c:v>19.399999999999999</c:v>
                </c:pt>
                <c:pt idx="3">
                  <c:v>16.7</c:v>
                </c:pt>
                <c:pt idx="4">
                  <c:v>20.5</c:v>
                </c:pt>
                <c:pt idx="5">
                  <c:v>21.1</c:v>
                </c:pt>
                <c:pt idx="6">
                  <c:v>21</c:v>
                </c:pt>
                <c:pt idx="7">
                  <c:v>23</c:v>
                </c:pt>
                <c:pt idx="8">
                  <c:v>17.600000000000001</c:v>
                </c:pt>
                <c:pt idx="9">
                  <c:v>21.4</c:v>
                </c:pt>
                <c:pt idx="10">
                  <c:v>23</c:v>
                </c:pt>
                <c:pt idx="11">
                  <c:v>23.4</c:v>
                </c:pt>
                <c:pt idx="12">
                  <c:v>21.2</c:v>
                </c:pt>
                <c:pt idx="13">
                  <c:v>21.9</c:v>
                </c:pt>
                <c:pt idx="14">
                  <c:v>19.2</c:v>
                </c:pt>
                <c:pt idx="15">
                  <c:v>20.399999999999999</c:v>
                </c:pt>
                <c:pt idx="16">
                  <c:v>25.3</c:v>
                </c:pt>
                <c:pt idx="17">
                  <c:v>29.9</c:v>
                </c:pt>
                <c:pt idx="18">
                  <c:v>27.6</c:v>
                </c:pt>
                <c:pt idx="19">
                  <c:v>18.399999999999999</c:v>
                </c:pt>
                <c:pt idx="20">
                  <c:v>22.1</c:v>
                </c:pt>
                <c:pt idx="21">
                  <c:v>19.100000000000001</c:v>
                </c:pt>
                <c:pt idx="22">
                  <c:v>24</c:v>
                </c:pt>
                <c:pt idx="23">
                  <c:v>19</c:v>
                </c:pt>
                <c:pt idx="24">
                  <c:v>29</c:v>
                </c:pt>
                <c:pt idx="25">
                  <c:v>25.5</c:v>
                </c:pt>
                <c:pt idx="26">
                  <c:v>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23328"/>
        <c:axId val="115124864"/>
      </c:lineChart>
      <c:catAx>
        <c:axId val="115123328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115124864"/>
        <c:crosses val="autoZero"/>
        <c:auto val="1"/>
        <c:lblAlgn val="ctr"/>
        <c:lblOffset val="100"/>
        <c:noMultiLvlLbl val="1"/>
      </c:catAx>
      <c:valAx>
        <c:axId val="11512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2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Creek Flowage Outlet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'Whiskey Creek Flowage outlet'!$C$3:$C$31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'Whiskey Creek Flowage outlet'!$E$3:$E$31</c:f>
              <c:numCache>
                <c:formatCode>General</c:formatCode>
                <c:ptCount val="29"/>
                <c:pt idx="0">
                  <c:v>32</c:v>
                </c:pt>
                <c:pt idx="1">
                  <c:v>45</c:v>
                </c:pt>
                <c:pt idx="2">
                  <c:v>44</c:v>
                </c:pt>
                <c:pt idx="3">
                  <c:v>33</c:v>
                </c:pt>
                <c:pt idx="4">
                  <c:v>41</c:v>
                </c:pt>
                <c:pt idx="5">
                  <c:v>41</c:v>
                </c:pt>
                <c:pt idx="6">
                  <c:v>56</c:v>
                </c:pt>
                <c:pt idx="7">
                  <c:v>47</c:v>
                </c:pt>
                <c:pt idx="8">
                  <c:v>50</c:v>
                </c:pt>
                <c:pt idx="9">
                  <c:v>54</c:v>
                </c:pt>
                <c:pt idx="10">
                  <c:v>36</c:v>
                </c:pt>
                <c:pt idx="11">
                  <c:v>47</c:v>
                </c:pt>
                <c:pt idx="12">
                  <c:v>46</c:v>
                </c:pt>
                <c:pt idx="13">
                  <c:v>47</c:v>
                </c:pt>
                <c:pt idx="14">
                  <c:v>32</c:v>
                </c:pt>
                <c:pt idx="15">
                  <c:v>53</c:v>
                </c:pt>
                <c:pt idx="16">
                  <c:v>58</c:v>
                </c:pt>
                <c:pt idx="17">
                  <c:v>47</c:v>
                </c:pt>
                <c:pt idx="18">
                  <c:v>42</c:v>
                </c:pt>
                <c:pt idx="19">
                  <c:v>34</c:v>
                </c:pt>
                <c:pt idx="20">
                  <c:v>31</c:v>
                </c:pt>
                <c:pt idx="21">
                  <c:v>34</c:v>
                </c:pt>
                <c:pt idx="22">
                  <c:v>20</c:v>
                </c:pt>
                <c:pt idx="23">
                  <c:v>27</c:v>
                </c:pt>
                <c:pt idx="24">
                  <c:v>21</c:v>
                </c:pt>
                <c:pt idx="25">
                  <c:v>26</c:v>
                </c:pt>
                <c:pt idx="26">
                  <c:v>35</c:v>
                </c:pt>
                <c:pt idx="27">
                  <c:v>35</c:v>
                </c:pt>
                <c:pt idx="28">
                  <c:v>62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'Whiskey Creek Flowage outlet'!$C$3:$C$31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'Whiskey Creek Flowage outlet'!$F$3:$F$31</c:f>
              <c:numCache>
                <c:formatCode>General</c:formatCode>
                <c:ptCount val="29"/>
                <c:pt idx="0">
                  <c:v>59</c:v>
                </c:pt>
                <c:pt idx="1">
                  <c:v>60</c:v>
                </c:pt>
                <c:pt idx="2">
                  <c:v>72</c:v>
                </c:pt>
                <c:pt idx="3">
                  <c:v>54</c:v>
                </c:pt>
                <c:pt idx="4">
                  <c:v>40</c:v>
                </c:pt>
                <c:pt idx="5">
                  <c:v>43</c:v>
                </c:pt>
                <c:pt idx="6">
                  <c:v>39</c:v>
                </c:pt>
                <c:pt idx="7">
                  <c:v>45</c:v>
                </c:pt>
                <c:pt idx="8">
                  <c:v>43</c:v>
                </c:pt>
                <c:pt idx="9">
                  <c:v>37</c:v>
                </c:pt>
                <c:pt idx="10">
                  <c:v>44</c:v>
                </c:pt>
                <c:pt idx="11">
                  <c:v>42</c:v>
                </c:pt>
                <c:pt idx="12">
                  <c:v>36</c:v>
                </c:pt>
                <c:pt idx="13">
                  <c:v>40</c:v>
                </c:pt>
                <c:pt idx="14">
                  <c:v>44</c:v>
                </c:pt>
                <c:pt idx="15">
                  <c:v>40</c:v>
                </c:pt>
                <c:pt idx="16">
                  <c:v>35</c:v>
                </c:pt>
                <c:pt idx="17">
                  <c:v>41</c:v>
                </c:pt>
                <c:pt idx="18">
                  <c:v>49</c:v>
                </c:pt>
                <c:pt idx="19">
                  <c:v>53</c:v>
                </c:pt>
                <c:pt idx="20">
                  <c:v>55</c:v>
                </c:pt>
                <c:pt idx="21">
                  <c:v>69</c:v>
                </c:pt>
                <c:pt idx="22">
                  <c:v>62</c:v>
                </c:pt>
                <c:pt idx="23">
                  <c:v>63</c:v>
                </c:pt>
                <c:pt idx="24">
                  <c:v>63</c:v>
                </c:pt>
                <c:pt idx="25">
                  <c:v>55</c:v>
                </c:pt>
                <c:pt idx="26">
                  <c:v>35</c:v>
                </c:pt>
                <c:pt idx="27">
                  <c:v>39</c:v>
                </c:pt>
                <c:pt idx="28">
                  <c:v>30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'Whiskey Creek Flowage outlet'!$C$3:$C$31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'Whiskey Creek Flowage outlet'!$G$3:$G$31</c:f>
              <c:numCache>
                <c:formatCode>General</c:formatCode>
                <c:ptCount val="29"/>
                <c:pt idx="0">
                  <c:v>20.399999999999999</c:v>
                </c:pt>
                <c:pt idx="1">
                  <c:v>18.2</c:v>
                </c:pt>
                <c:pt idx="2">
                  <c:v>19.3</c:v>
                </c:pt>
                <c:pt idx="3">
                  <c:v>16.7</c:v>
                </c:pt>
                <c:pt idx="4">
                  <c:v>20.5</c:v>
                </c:pt>
                <c:pt idx="5">
                  <c:v>22.1</c:v>
                </c:pt>
                <c:pt idx="6">
                  <c:v>20.7</c:v>
                </c:pt>
                <c:pt idx="7">
                  <c:v>21.9</c:v>
                </c:pt>
                <c:pt idx="8">
                  <c:v>18.100000000000001</c:v>
                </c:pt>
                <c:pt idx="9">
                  <c:v>21.2</c:v>
                </c:pt>
                <c:pt idx="10">
                  <c:v>22.4</c:v>
                </c:pt>
                <c:pt idx="11">
                  <c:v>22.6</c:v>
                </c:pt>
                <c:pt idx="12">
                  <c:v>21.1</c:v>
                </c:pt>
                <c:pt idx="13">
                  <c:v>20.8</c:v>
                </c:pt>
                <c:pt idx="14">
                  <c:v>18.3</c:v>
                </c:pt>
                <c:pt idx="15">
                  <c:v>19.2</c:v>
                </c:pt>
                <c:pt idx="16">
                  <c:v>23.3</c:v>
                </c:pt>
                <c:pt idx="17">
                  <c:v>25.5</c:v>
                </c:pt>
                <c:pt idx="18">
                  <c:v>23.8</c:v>
                </c:pt>
                <c:pt idx="19">
                  <c:v>19.399999999999999</c:v>
                </c:pt>
                <c:pt idx="20">
                  <c:v>21.4</c:v>
                </c:pt>
                <c:pt idx="21">
                  <c:v>20.3</c:v>
                </c:pt>
                <c:pt idx="22">
                  <c:v>22</c:v>
                </c:pt>
                <c:pt idx="23">
                  <c:v>23.4</c:v>
                </c:pt>
                <c:pt idx="24">
                  <c:v>20.2</c:v>
                </c:pt>
                <c:pt idx="25">
                  <c:v>18.5</c:v>
                </c:pt>
                <c:pt idx="26">
                  <c:v>11.5</c:v>
                </c:pt>
                <c:pt idx="27">
                  <c:v>14.6</c:v>
                </c:pt>
                <c:pt idx="28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63904"/>
        <c:axId val="115569792"/>
      </c:lineChart>
      <c:dateAx>
        <c:axId val="11556390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115569792"/>
        <c:crosses val="autoZero"/>
        <c:auto val="1"/>
        <c:lblOffset val="100"/>
        <c:baseTimeUnit val="days"/>
      </c:dateAx>
      <c:valAx>
        <c:axId val="11556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56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Phantom Fl. Outlet (3 Tubes)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'Phantom Fl. outlet (3 Tubes)'!$C$2:$C$30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'Phantom Fl. outlet (3 Tubes)'!$E$2:$E$30</c:f>
              <c:numCache>
                <c:formatCode>General</c:formatCode>
                <c:ptCount val="29"/>
                <c:pt idx="0">
                  <c:v>29</c:v>
                </c:pt>
                <c:pt idx="1">
                  <c:v>25</c:v>
                </c:pt>
                <c:pt idx="2">
                  <c:v>32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34</c:v>
                </c:pt>
                <c:pt idx="8">
                  <c:v>12</c:v>
                </c:pt>
                <c:pt idx="9">
                  <c:v>19</c:v>
                </c:pt>
                <c:pt idx="10">
                  <c:v>11</c:v>
                </c:pt>
                <c:pt idx="11">
                  <c:v>21</c:v>
                </c:pt>
                <c:pt idx="12">
                  <c:v>18</c:v>
                </c:pt>
                <c:pt idx="13">
                  <c:v>24</c:v>
                </c:pt>
                <c:pt idx="14">
                  <c:v>22</c:v>
                </c:pt>
                <c:pt idx="15">
                  <c:v>25</c:v>
                </c:pt>
                <c:pt idx="16">
                  <c:v>40</c:v>
                </c:pt>
                <c:pt idx="17">
                  <c:v>45</c:v>
                </c:pt>
                <c:pt idx="18">
                  <c:v>36</c:v>
                </c:pt>
                <c:pt idx="19">
                  <c:v>43</c:v>
                </c:pt>
                <c:pt idx="20">
                  <c:v>57</c:v>
                </c:pt>
                <c:pt idx="21">
                  <c:v>61</c:v>
                </c:pt>
                <c:pt idx="22">
                  <c:v>60</c:v>
                </c:pt>
                <c:pt idx="23">
                  <c:v>60</c:v>
                </c:pt>
                <c:pt idx="24">
                  <c:v>57</c:v>
                </c:pt>
                <c:pt idx="25">
                  <c:v>45</c:v>
                </c:pt>
                <c:pt idx="26">
                  <c:v>75</c:v>
                </c:pt>
                <c:pt idx="27">
                  <c:v>66</c:v>
                </c:pt>
                <c:pt idx="28">
                  <c:v>38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'Phantom Fl. outlet (3 Tubes)'!$C$2:$C$30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'Phantom Fl. outlet (3 Tubes)'!$F$2:$F$30</c:f>
              <c:numCache>
                <c:formatCode>General</c:formatCode>
                <c:ptCount val="29"/>
                <c:pt idx="0">
                  <c:v>45</c:v>
                </c:pt>
                <c:pt idx="1">
                  <c:v>62</c:v>
                </c:pt>
                <c:pt idx="2">
                  <c:v>67</c:v>
                </c:pt>
                <c:pt idx="3">
                  <c:v>66</c:v>
                </c:pt>
                <c:pt idx="4">
                  <c:v>56</c:v>
                </c:pt>
                <c:pt idx="5">
                  <c:v>58</c:v>
                </c:pt>
                <c:pt idx="6">
                  <c:v>51</c:v>
                </c:pt>
                <c:pt idx="7">
                  <c:v>70</c:v>
                </c:pt>
                <c:pt idx="8">
                  <c:v>85</c:v>
                </c:pt>
                <c:pt idx="9">
                  <c:v>82</c:v>
                </c:pt>
                <c:pt idx="10">
                  <c:v>80</c:v>
                </c:pt>
                <c:pt idx="11">
                  <c:v>75</c:v>
                </c:pt>
                <c:pt idx="12">
                  <c:v>86</c:v>
                </c:pt>
                <c:pt idx="13">
                  <c:v>84</c:v>
                </c:pt>
                <c:pt idx="14">
                  <c:v>92</c:v>
                </c:pt>
                <c:pt idx="15">
                  <c:v>91</c:v>
                </c:pt>
                <c:pt idx="16">
                  <c:v>92</c:v>
                </c:pt>
                <c:pt idx="17">
                  <c:v>97</c:v>
                </c:pt>
                <c:pt idx="18">
                  <c:v>97</c:v>
                </c:pt>
                <c:pt idx="19">
                  <c:v>99</c:v>
                </c:pt>
                <c:pt idx="20">
                  <c:v>103</c:v>
                </c:pt>
                <c:pt idx="21">
                  <c:v>100</c:v>
                </c:pt>
                <c:pt idx="22">
                  <c:v>92</c:v>
                </c:pt>
                <c:pt idx="23">
                  <c:v>100</c:v>
                </c:pt>
                <c:pt idx="24">
                  <c:v>92</c:v>
                </c:pt>
                <c:pt idx="25">
                  <c:v>80</c:v>
                </c:pt>
                <c:pt idx="26">
                  <c:v>51</c:v>
                </c:pt>
                <c:pt idx="27">
                  <c:v>46</c:v>
                </c:pt>
                <c:pt idx="28">
                  <c:v>35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'Phantom Fl. outlet (3 Tubes)'!$C$2:$C$30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'Phantom Fl. outlet (3 Tubes)'!$G$2:$G$30</c:f>
              <c:numCache>
                <c:formatCode>General</c:formatCode>
                <c:ptCount val="29"/>
                <c:pt idx="0">
                  <c:v>20.8</c:v>
                </c:pt>
                <c:pt idx="1">
                  <c:v>18.3</c:v>
                </c:pt>
                <c:pt idx="2">
                  <c:v>20.3</c:v>
                </c:pt>
                <c:pt idx="3">
                  <c:v>17.8</c:v>
                </c:pt>
                <c:pt idx="4">
                  <c:v>20.5</c:v>
                </c:pt>
                <c:pt idx="5">
                  <c:v>17.7</c:v>
                </c:pt>
                <c:pt idx="6">
                  <c:v>20.8</c:v>
                </c:pt>
                <c:pt idx="7">
                  <c:v>22.5</c:v>
                </c:pt>
                <c:pt idx="8">
                  <c:v>17.600000000000001</c:v>
                </c:pt>
                <c:pt idx="9">
                  <c:v>21.5</c:v>
                </c:pt>
                <c:pt idx="10">
                  <c:v>23.2</c:v>
                </c:pt>
                <c:pt idx="11">
                  <c:v>24.1</c:v>
                </c:pt>
                <c:pt idx="12">
                  <c:v>21.2</c:v>
                </c:pt>
                <c:pt idx="13">
                  <c:v>20.9</c:v>
                </c:pt>
                <c:pt idx="14">
                  <c:v>19</c:v>
                </c:pt>
                <c:pt idx="15">
                  <c:v>20.5</c:v>
                </c:pt>
                <c:pt idx="16">
                  <c:v>24.4</c:v>
                </c:pt>
                <c:pt idx="17">
                  <c:v>27.6</c:v>
                </c:pt>
                <c:pt idx="18">
                  <c:v>25</c:v>
                </c:pt>
                <c:pt idx="19">
                  <c:v>21</c:v>
                </c:pt>
                <c:pt idx="20">
                  <c:v>23.5</c:v>
                </c:pt>
                <c:pt idx="21">
                  <c:v>21.8</c:v>
                </c:pt>
                <c:pt idx="22">
                  <c:v>23</c:v>
                </c:pt>
                <c:pt idx="23">
                  <c:v>24.2</c:v>
                </c:pt>
                <c:pt idx="24">
                  <c:v>23</c:v>
                </c:pt>
                <c:pt idx="25">
                  <c:v>20.399999999999999</c:v>
                </c:pt>
                <c:pt idx="26">
                  <c:v>13.8</c:v>
                </c:pt>
                <c:pt idx="27">
                  <c:v>15.3</c:v>
                </c:pt>
                <c:pt idx="28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5984"/>
        <c:axId val="114995968"/>
      </c:lineChart>
      <c:dateAx>
        <c:axId val="11498598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114995968"/>
        <c:crosses val="autoZero"/>
        <c:auto val="1"/>
        <c:lblOffset val="100"/>
        <c:baseTimeUnit val="days"/>
      </c:dateAx>
      <c:valAx>
        <c:axId val="11499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8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Flowage outlet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'North Fork Fl. outlet'!$C$3:$C$31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'North Fork Fl. outlet'!$E$3:$E$31</c:f>
              <c:numCache>
                <c:formatCode>General</c:formatCode>
                <c:ptCount val="29"/>
                <c:pt idx="0">
                  <c:v>59</c:v>
                </c:pt>
                <c:pt idx="1">
                  <c:v>57</c:v>
                </c:pt>
                <c:pt idx="2">
                  <c:v>61</c:v>
                </c:pt>
                <c:pt idx="3">
                  <c:v>33</c:v>
                </c:pt>
                <c:pt idx="4">
                  <c:v>44</c:v>
                </c:pt>
                <c:pt idx="5">
                  <c:v>47</c:v>
                </c:pt>
                <c:pt idx="6">
                  <c:v>46</c:v>
                </c:pt>
                <c:pt idx="7">
                  <c:v>49</c:v>
                </c:pt>
                <c:pt idx="8">
                  <c:v>50</c:v>
                </c:pt>
                <c:pt idx="9">
                  <c:v>45</c:v>
                </c:pt>
                <c:pt idx="10">
                  <c:v>34</c:v>
                </c:pt>
                <c:pt idx="11">
                  <c:v>43</c:v>
                </c:pt>
                <c:pt idx="12">
                  <c:v>42</c:v>
                </c:pt>
                <c:pt idx="13">
                  <c:v>52</c:v>
                </c:pt>
                <c:pt idx="14">
                  <c:v>49</c:v>
                </c:pt>
                <c:pt idx="15">
                  <c:v>55</c:v>
                </c:pt>
                <c:pt idx="16">
                  <c:v>55</c:v>
                </c:pt>
                <c:pt idx="17">
                  <c:v>81</c:v>
                </c:pt>
                <c:pt idx="18">
                  <c:v>66</c:v>
                </c:pt>
                <c:pt idx="19">
                  <c:v>68</c:v>
                </c:pt>
                <c:pt idx="20">
                  <c:v>70</c:v>
                </c:pt>
                <c:pt idx="21">
                  <c:v>55</c:v>
                </c:pt>
                <c:pt idx="22">
                  <c:v>56</c:v>
                </c:pt>
                <c:pt idx="23">
                  <c:v>54</c:v>
                </c:pt>
                <c:pt idx="24">
                  <c:v>85</c:v>
                </c:pt>
                <c:pt idx="25">
                  <c:v>60</c:v>
                </c:pt>
                <c:pt idx="26">
                  <c:v>64</c:v>
                </c:pt>
                <c:pt idx="27">
                  <c:v>86</c:v>
                </c:pt>
                <c:pt idx="28">
                  <c:v>77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'North Fork Fl. outlet'!$C$3:$C$31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'North Fork Fl. outlet'!$F$3:$F$31</c:f>
              <c:numCache>
                <c:formatCode>General</c:formatCode>
                <c:ptCount val="29"/>
                <c:pt idx="0">
                  <c:v>42</c:v>
                </c:pt>
                <c:pt idx="1">
                  <c:v>48</c:v>
                </c:pt>
                <c:pt idx="2">
                  <c:v>50</c:v>
                </c:pt>
                <c:pt idx="3">
                  <c:v>59</c:v>
                </c:pt>
                <c:pt idx="4">
                  <c:v>57</c:v>
                </c:pt>
                <c:pt idx="5">
                  <c:v>58</c:v>
                </c:pt>
                <c:pt idx="6">
                  <c:v>50</c:v>
                </c:pt>
                <c:pt idx="7">
                  <c:v>54</c:v>
                </c:pt>
                <c:pt idx="8">
                  <c:v>59</c:v>
                </c:pt>
                <c:pt idx="9">
                  <c:v>63</c:v>
                </c:pt>
                <c:pt idx="10">
                  <c:v>67</c:v>
                </c:pt>
                <c:pt idx="11">
                  <c:v>64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67</c:v>
                </c:pt>
                <c:pt idx="16">
                  <c:v>71</c:v>
                </c:pt>
                <c:pt idx="17">
                  <c:v>72</c:v>
                </c:pt>
                <c:pt idx="18">
                  <c:v>71</c:v>
                </c:pt>
                <c:pt idx="19">
                  <c:v>76</c:v>
                </c:pt>
                <c:pt idx="20">
                  <c:v>76</c:v>
                </c:pt>
                <c:pt idx="21">
                  <c:v>82</c:v>
                </c:pt>
                <c:pt idx="22">
                  <c:v>79</c:v>
                </c:pt>
                <c:pt idx="23">
                  <c:v>86</c:v>
                </c:pt>
                <c:pt idx="24">
                  <c:v>81</c:v>
                </c:pt>
                <c:pt idx="25">
                  <c:v>74</c:v>
                </c:pt>
                <c:pt idx="26">
                  <c:v>50</c:v>
                </c:pt>
                <c:pt idx="27">
                  <c:v>42</c:v>
                </c:pt>
                <c:pt idx="28">
                  <c:v>34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'North Fork Fl. outlet'!$C$3:$C$31</c:f>
              <c:numCache>
                <c:formatCode>mm/dd/yyyy</c:formatCode>
                <c:ptCount val="29"/>
                <c:pt idx="0">
                  <c:v>41793</c:v>
                </c:pt>
                <c:pt idx="1">
                  <c:v>41797</c:v>
                </c:pt>
                <c:pt idx="2">
                  <c:v>41799</c:v>
                </c:pt>
                <c:pt idx="3">
                  <c:v>41803</c:v>
                </c:pt>
                <c:pt idx="4">
                  <c:v>41806</c:v>
                </c:pt>
                <c:pt idx="5">
                  <c:v>41806</c:v>
                </c:pt>
                <c:pt idx="6">
                  <c:v>41809</c:v>
                </c:pt>
                <c:pt idx="7">
                  <c:v>41813</c:v>
                </c:pt>
                <c:pt idx="8">
                  <c:v>41816</c:v>
                </c:pt>
                <c:pt idx="9">
                  <c:v>41817</c:v>
                </c:pt>
                <c:pt idx="10">
                  <c:v>41820</c:v>
                </c:pt>
                <c:pt idx="11">
                  <c:v>41822</c:v>
                </c:pt>
                <c:pt idx="12">
                  <c:v>41828</c:v>
                </c:pt>
                <c:pt idx="13">
                  <c:v>41831</c:v>
                </c:pt>
                <c:pt idx="14">
                  <c:v>41834</c:v>
                </c:pt>
                <c:pt idx="15">
                  <c:v>41838</c:v>
                </c:pt>
                <c:pt idx="16">
                  <c:v>41841</c:v>
                </c:pt>
                <c:pt idx="17">
                  <c:v>41844</c:v>
                </c:pt>
                <c:pt idx="18">
                  <c:v>41848</c:v>
                </c:pt>
                <c:pt idx="19">
                  <c:v>41851</c:v>
                </c:pt>
                <c:pt idx="20">
                  <c:v>41855</c:v>
                </c:pt>
                <c:pt idx="21">
                  <c:v>41859</c:v>
                </c:pt>
                <c:pt idx="22">
                  <c:v>41862</c:v>
                </c:pt>
                <c:pt idx="23">
                  <c:v>41866</c:v>
                </c:pt>
                <c:pt idx="24">
                  <c:v>41871</c:v>
                </c:pt>
                <c:pt idx="25">
                  <c:v>41884</c:v>
                </c:pt>
                <c:pt idx="26">
                  <c:v>41897</c:v>
                </c:pt>
                <c:pt idx="27">
                  <c:v>41906</c:v>
                </c:pt>
                <c:pt idx="28">
                  <c:v>41936</c:v>
                </c:pt>
              </c:numCache>
            </c:numRef>
          </c:cat>
          <c:val>
            <c:numRef>
              <c:f>'North Fork Fl. outlet'!$G$3:$G$31</c:f>
              <c:numCache>
                <c:formatCode>General</c:formatCode>
                <c:ptCount val="29"/>
                <c:pt idx="0">
                  <c:v>22</c:v>
                </c:pt>
                <c:pt idx="1">
                  <c:v>19.899999999999999</c:v>
                </c:pt>
                <c:pt idx="2">
                  <c:v>21.4</c:v>
                </c:pt>
                <c:pt idx="3">
                  <c:v>21.5</c:v>
                </c:pt>
                <c:pt idx="4">
                  <c:v>20</c:v>
                </c:pt>
                <c:pt idx="5">
                  <c:v>18.899999999999999</c:v>
                </c:pt>
                <c:pt idx="6">
                  <c:v>21.3</c:v>
                </c:pt>
                <c:pt idx="7">
                  <c:v>24.1</c:v>
                </c:pt>
                <c:pt idx="8">
                  <c:v>20.399999999999999</c:v>
                </c:pt>
                <c:pt idx="9">
                  <c:v>21.8</c:v>
                </c:pt>
                <c:pt idx="10">
                  <c:v>24.9</c:v>
                </c:pt>
                <c:pt idx="11">
                  <c:v>22.1</c:v>
                </c:pt>
                <c:pt idx="12">
                  <c:v>23.4</c:v>
                </c:pt>
                <c:pt idx="13">
                  <c:v>22.8</c:v>
                </c:pt>
                <c:pt idx="14">
                  <c:v>21</c:v>
                </c:pt>
                <c:pt idx="15">
                  <c:v>21.9</c:v>
                </c:pt>
                <c:pt idx="16">
                  <c:v>25</c:v>
                </c:pt>
                <c:pt idx="17">
                  <c:v>26.4</c:v>
                </c:pt>
                <c:pt idx="18">
                  <c:v>24.8</c:v>
                </c:pt>
                <c:pt idx="19">
                  <c:v>22.8</c:v>
                </c:pt>
                <c:pt idx="20">
                  <c:v>24.9</c:v>
                </c:pt>
                <c:pt idx="21">
                  <c:v>24.7</c:v>
                </c:pt>
                <c:pt idx="22">
                  <c:v>23.9</c:v>
                </c:pt>
                <c:pt idx="23">
                  <c:v>24.5</c:v>
                </c:pt>
                <c:pt idx="24">
                  <c:v>23.1</c:v>
                </c:pt>
                <c:pt idx="25">
                  <c:v>21.9</c:v>
                </c:pt>
                <c:pt idx="26">
                  <c:v>14.5</c:v>
                </c:pt>
                <c:pt idx="27">
                  <c:v>17.100000000000001</c:v>
                </c:pt>
                <c:pt idx="28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34752"/>
        <c:axId val="115036544"/>
      </c:lineChart>
      <c:dateAx>
        <c:axId val="115034752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115036544"/>
        <c:crosses val="autoZero"/>
        <c:auto val="1"/>
        <c:lblOffset val="100"/>
        <c:baseTimeUnit val="days"/>
      </c:dateAx>
      <c:valAx>
        <c:axId val="1150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03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Ck. cond. vs. transparency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CTH F'!$H$2</c:f>
              <c:strCache>
                <c:ptCount val="1"/>
                <c:pt idx="0">
                  <c:v>(umhos/cm)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3.0374671916010499E-2"/>
                  <c:y val="-0.22840551181102361"/>
                </c:manualLayout>
              </c:layout>
              <c:numFmt formatCode="General" sourceLinked="0"/>
            </c:trendlineLbl>
          </c:trendline>
          <c:xVal>
            <c:numRef>
              <c:f>'Hay Creek at CTH F'!$G$3:$G$55</c:f>
              <c:numCache>
                <c:formatCode>General</c:formatCode>
                <c:ptCount val="53"/>
                <c:pt idx="0">
                  <c:v>46</c:v>
                </c:pt>
                <c:pt idx="1">
                  <c:v>53</c:v>
                </c:pt>
                <c:pt idx="3">
                  <c:v>47</c:v>
                </c:pt>
                <c:pt idx="4">
                  <c:v>59</c:v>
                </c:pt>
                <c:pt idx="5">
                  <c:v>73</c:v>
                </c:pt>
                <c:pt idx="6">
                  <c:v>120</c:v>
                </c:pt>
                <c:pt idx="7">
                  <c:v>110</c:v>
                </c:pt>
                <c:pt idx="8">
                  <c:v>120</c:v>
                </c:pt>
                <c:pt idx="9">
                  <c:v>120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25</c:v>
                </c:pt>
                <c:pt idx="14">
                  <c:v>16</c:v>
                </c:pt>
                <c:pt idx="15">
                  <c:v>17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21</c:v>
                </c:pt>
                <c:pt idx="34">
                  <c:v>26</c:v>
                </c:pt>
                <c:pt idx="35">
                  <c:v>27</c:v>
                </c:pt>
                <c:pt idx="36">
                  <c:v>31</c:v>
                </c:pt>
                <c:pt idx="37">
                  <c:v>23</c:v>
                </c:pt>
                <c:pt idx="38">
                  <c:v>23</c:v>
                </c:pt>
                <c:pt idx="39">
                  <c:v>17</c:v>
                </c:pt>
                <c:pt idx="40">
                  <c:v>25</c:v>
                </c:pt>
                <c:pt idx="41">
                  <c:v>14</c:v>
                </c:pt>
                <c:pt idx="45">
                  <c:v>52</c:v>
                </c:pt>
                <c:pt idx="47">
                  <c:v>58</c:v>
                </c:pt>
                <c:pt idx="49">
                  <c:v>61</c:v>
                </c:pt>
                <c:pt idx="50">
                  <c:v>64</c:v>
                </c:pt>
                <c:pt idx="51">
                  <c:v>83</c:v>
                </c:pt>
                <c:pt idx="52">
                  <c:v>55</c:v>
                </c:pt>
              </c:numCache>
            </c:numRef>
          </c:xVal>
          <c:yVal>
            <c:numRef>
              <c:f>'Hay Creek at CTH F'!$H$3:$H$55</c:f>
              <c:numCache>
                <c:formatCode>General</c:formatCode>
                <c:ptCount val="53"/>
                <c:pt idx="1">
                  <c:v>38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93</c:v>
                </c:pt>
                <c:pt idx="11">
                  <c:v>82</c:v>
                </c:pt>
                <c:pt idx="12">
                  <c:v>122</c:v>
                </c:pt>
                <c:pt idx="13">
                  <c:v>143</c:v>
                </c:pt>
                <c:pt idx="14">
                  <c:v>97</c:v>
                </c:pt>
                <c:pt idx="15">
                  <c:v>71</c:v>
                </c:pt>
                <c:pt idx="16">
                  <c:v>70</c:v>
                </c:pt>
                <c:pt idx="17">
                  <c:v>73</c:v>
                </c:pt>
                <c:pt idx="18">
                  <c:v>102</c:v>
                </c:pt>
                <c:pt idx="19">
                  <c:v>97</c:v>
                </c:pt>
                <c:pt idx="20">
                  <c:v>110</c:v>
                </c:pt>
                <c:pt idx="21">
                  <c:v>68</c:v>
                </c:pt>
                <c:pt idx="22">
                  <c:v>73</c:v>
                </c:pt>
                <c:pt idx="23">
                  <c:v>71</c:v>
                </c:pt>
                <c:pt idx="24">
                  <c:v>72</c:v>
                </c:pt>
                <c:pt idx="25">
                  <c:v>70</c:v>
                </c:pt>
                <c:pt idx="26">
                  <c:v>70</c:v>
                </c:pt>
                <c:pt idx="27">
                  <c:v>73</c:v>
                </c:pt>
                <c:pt idx="28">
                  <c:v>76</c:v>
                </c:pt>
                <c:pt idx="29">
                  <c:v>89</c:v>
                </c:pt>
                <c:pt idx="30">
                  <c:v>85</c:v>
                </c:pt>
                <c:pt idx="31">
                  <c:v>91</c:v>
                </c:pt>
                <c:pt idx="32">
                  <c:v>123</c:v>
                </c:pt>
                <c:pt idx="34">
                  <c:v>166</c:v>
                </c:pt>
                <c:pt idx="35">
                  <c:v>161</c:v>
                </c:pt>
                <c:pt idx="36">
                  <c:v>177</c:v>
                </c:pt>
                <c:pt idx="37">
                  <c:v>106</c:v>
                </c:pt>
                <c:pt idx="38">
                  <c:v>152</c:v>
                </c:pt>
                <c:pt idx="39">
                  <c:v>137</c:v>
                </c:pt>
                <c:pt idx="40">
                  <c:v>107</c:v>
                </c:pt>
                <c:pt idx="41">
                  <c:v>56</c:v>
                </c:pt>
                <c:pt idx="45">
                  <c:v>43</c:v>
                </c:pt>
                <c:pt idx="47">
                  <c:v>50</c:v>
                </c:pt>
                <c:pt idx="49">
                  <c:v>32</c:v>
                </c:pt>
                <c:pt idx="50">
                  <c:v>28</c:v>
                </c:pt>
                <c:pt idx="51">
                  <c:v>64</c:v>
                </c:pt>
                <c:pt idx="52">
                  <c:v>115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69472"/>
        <c:axId val="100975744"/>
      </c:scatterChart>
      <c:valAx>
        <c:axId val="10096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975744"/>
        <c:crosses val="autoZero"/>
        <c:crossBetween val="midCat"/>
      </c:valAx>
      <c:valAx>
        <c:axId val="100975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969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Kylingstad Creek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417819313368317E-2"/>
          <c:y val="0.15600523145999187"/>
          <c:w val="0.8164752898435943"/>
          <c:h val="0.68067045597195097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'Kylingstad Ck at N Fk Dike Rd.'!$C$2:$C$32</c:f>
              <c:numCache>
                <c:formatCode>mm/dd/yyyy</c:formatCode>
                <c:ptCount val="31"/>
                <c:pt idx="0">
                  <c:v>41761</c:v>
                </c:pt>
                <c:pt idx="1">
                  <c:v>41766</c:v>
                </c:pt>
                <c:pt idx="2">
                  <c:v>41773</c:v>
                </c:pt>
                <c:pt idx="3">
                  <c:v>41780</c:v>
                </c:pt>
                <c:pt idx="4">
                  <c:v>41790</c:v>
                </c:pt>
                <c:pt idx="5">
                  <c:v>41793</c:v>
                </c:pt>
                <c:pt idx="6">
                  <c:v>41797</c:v>
                </c:pt>
                <c:pt idx="7">
                  <c:v>41799</c:v>
                </c:pt>
                <c:pt idx="8">
                  <c:v>41803</c:v>
                </c:pt>
                <c:pt idx="9">
                  <c:v>41806</c:v>
                </c:pt>
                <c:pt idx="10">
                  <c:v>41806</c:v>
                </c:pt>
                <c:pt idx="11">
                  <c:v>41809</c:v>
                </c:pt>
                <c:pt idx="12">
                  <c:v>41813</c:v>
                </c:pt>
                <c:pt idx="13">
                  <c:v>41816</c:v>
                </c:pt>
                <c:pt idx="14">
                  <c:v>41817</c:v>
                </c:pt>
                <c:pt idx="15">
                  <c:v>41820</c:v>
                </c:pt>
                <c:pt idx="16">
                  <c:v>41822</c:v>
                </c:pt>
                <c:pt idx="17">
                  <c:v>41828</c:v>
                </c:pt>
                <c:pt idx="18">
                  <c:v>41831</c:v>
                </c:pt>
                <c:pt idx="19">
                  <c:v>41831</c:v>
                </c:pt>
                <c:pt idx="20">
                  <c:v>41834</c:v>
                </c:pt>
                <c:pt idx="21">
                  <c:v>41838</c:v>
                </c:pt>
                <c:pt idx="22">
                  <c:v>41841</c:v>
                </c:pt>
                <c:pt idx="23">
                  <c:v>41844</c:v>
                </c:pt>
                <c:pt idx="24">
                  <c:v>41845</c:v>
                </c:pt>
                <c:pt idx="25">
                  <c:v>41848</c:v>
                </c:pt>
                <c:pt idx="26">
                  <c:v>41851</c:v>
                </c:pt>
                <c:pt idx="27">
                  <c:v>41855</c:v>
                </c:pt>
                <c:pt idx="28">
                  <c:v>41859</c:v>
                </c:pt>
                <c:pt idx="29">
                  <c:v>41862</c:v>
                </c:pt>
                <c:pt idx="30">
                  <c:v>41866</c:v>
                </c:pt>
              </c:numCache>
            </c:numRef>
          </c:cat>
          <c:val>
            <c:numRef>
              <c:f>'Kylingstad Ck at N Fk Dike Rd.'!$E$2:$E$32</c:f>
              <c:numCache>
                <c:formatCode>General</c:formatCode>
                <c:ptCount val="31"/>
                <c:pt idx="0">
                  <c:v>120</c:v>
                </c:pt>
                <c:pt idx="1">
                  <c:v>120</c:v>
                </c:pt>
                <c:pt idx="2">
                  <c:v>112</c:v>
                </c:pt>
                <c:pt idx="3">
                  <c:v>120</c:v>
                </c:pt>
                <c:pt idx="4">
                  <c:v>95</c:v>
                </c:pt>
                <c:pt idx="5">
                  <c:v>51</c:v>
                </c:pt>
                <c:pt idx="6">
                  <c:v>55</c:v>
                </c:pt>
                <c:pt idx="7">
                  <c:v>62</c:v>
                </c:pt>
                <c:pt idx="8">
                  <c:v>43</c:v>
                </c:pt>
                <c:pt idx="9">
                  <c:v>57</c:v>
                </c:pt>
                <c:pt idx="10">
                  <c:v>45</c:v>
                </c:pt>
                <c:pt idx="11">
                  <c:v>64</c:v>
                </c:pt>
                <c:pt idx="12">
                  <c:v>53</c:v>
                </c:pt>
                <c:pt idx="13">
                  <c:v>33</c:v>
                </c:pt>
                <c:pt idx="14">
                  <c:v>26</c:v>
                </c:pt>
                <c:pt idx="15">
                  <c:v>41</c:v>
                </c:pt>
                <c:pt idx="16">
                  <c:v>53</c:v>
                </c:pt>
                <c:pt idx="17">
                  <c:v>42</c:v>
                </c:pt>
                <c:pt idx="18">
                  <c:v>50</c:v>
                </c:pt>
                <c:pt idx="19">
                  <c:v>37</c:v>
                </c:pt>
                <c:pt idx="20">
                  <c:v>53</c:v>
                </c:pt>
                <c:pt idx="21">
                  <c:v>54</c:v>
                </c:pt>
                <c:pt idx="22">
                  <c:v>53</c:v>
                </c:pt>
                <c:pt idx="23">
                  <c:v>52</c:v>
                </c:pt>
                <c:pt idx="24">
                  <c:v>45</c:v>
                </c:pt>
                <c:pt idx="25">
                  <c:v>63</c:v>
                </c:pt>
                <c:pt idx="26">
                  <c:v>61</c:v>
                </c:pt>
                <c:pt idx="27">
                  <c:v>48</c:v>
                </c:pt>
                <c:pt idx="28">
                  <c:v>51</c:v>
                </c:pt>
                <c:pt idx="29">
                  <c:v>51</c:v>
                </c:pt>
                <c:pt idx="30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'Kylingstad Ck at N Fk Dike Rd.'!$C$2:$C$32</c:f>
              <c:numCache>
                <c:formatCode>mm/dd/yyyy</c:formatCode>
                <c:ptCount val="31"/>
                <c:pt idx="0">
                  <c:v>41761</c:v>
                </c:pt>
                <c:pt idx="1">
                  <c:v>41766</c:v>
                </c:pt>
                <c:pt idx="2">
                  <c:v>41773</c:v>
                </c:pt>
                <c:pt idx="3">
                  <c:v>41780</c:v>
                </c:pt>
                <c:pt idx="4">
                  <c:v>41790</c:v>
                </c:pt>
                <c:pt idx="5">
                  <c:v>41793</c:v>
                </c:pt>
                <c:pt idx="6">
                  <c:v>41797</c:v>
                </c:pt>
                <c:pt idx="7">
                  <c:v>41799</c:v>
                </c:pt>
                <c:pt idx="8">
                  <c:v>41803</c:v>
                </c:pt>
                <c:pt idx="9">
                  <c:v>41806</c:v>
                </c:pt>
                <c:pt idx="10">
                  <c:v>41806</c:v>
                </c:pt>
                <c:pt idx="11">
                  <c:v>41809</c:v>
                </c:pt>
                <c:pt idx="12">
                  <c:v>41813</c:v>
                </c:pt>
                <c:pt idx="13">
                  <c:v>41816</c:v>
                </c:pt>
                <c:pt idx="14">
                  <c:v>41817</c:v>
                </c:pt>
                <c:pt idx="15">
                  <c:v>41820</c:v>
                </c:pt>
                <c:pt idx="16">
                  <c:v>41822</c:v>
                </c:pt>
                <c:pt idx="17">
                  <c:v>41828</c:v>
                </c:pt>
                <c:pt idx="18">
                  <c:v>41831</c:v>
                </c:pt>
                <c:pt idx="19">
                  <c:v>41831</c:v>
                </c:pt>
                <c:pt idx="20">
                  <c:v>41834</c:v>
                </c:pt>
                <c:pt idx="21">
                  <c:v>41838</c:v>
                </c:pt>
                <c:pt idx="22">
                  <c:v>41841</c:v>
                </c:pt>
                <c:pt idx="23">
                  <c:v>41844</c:v>
                </c:pt>
                <c:pt idx="24">
                  <c:v>41845</c:v>
                </c:pt>
                <c:pt idx="25">
                  <c:v>41848</c:v>
                </c:pt>
                <c:pt idx="26">
                  <c:v>41851</c:v>
                </c:pt>
                <c:pt idx="27">
                  <c:v>41855</c:v>
                </c:pt>
                <c:pt idx="28">
                  <c:v>41859</c:v>
                </c:pt>
                <c:pt idx="29">
                  <c:v>41862</c:v>
                </c:pt>
                <c:pt idx="30">
                  <c:v>41866</c:v>
                </c:pt>
              </c:numCache>
            </c:numRef>
          </c:cat>
          <c:val>
            <c:numRef>
              <c:f>'Kylingstad Ck at N Fk Dike Rd.'!$F$2:$F$32</c:f>
              <c:numCache>
                <c:formatCode>General</c:formatCode>
                <c:ptCount val="31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42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55</c:v>
                </c:pt>
                <c:pt idx="9">
                  <c:v>46</c:v>
                </c:pt>
                <c:pt idx="10">
                  <c:v>45</c:v>
                </c:pt>
                <c:pt idx="11">
                  <c:v>46</c:v>
                </c:pt>
                <c:pt idx="12">
                  <c:v>55</c:v>
                </c:pt>
                <c:pt idx="13">
                  <c:v>63</c:v>
                </c:pt>
                <c:pt idx="14">
                  <c:v>66</c:v>
                </c:pt>
                <c:pt idx="15">
                  <c:v>65</c:v>
                </c:pt>
                <c:pt idx="16">
                  <c:v>56</c:v>
                </c:pt>
                <c:pt idx="17">
                  <c:v>65</c:v>
                </c:pt>
                <c:pt idx="18">
                  <c:v>57</c:v>
                </c:pt>
                <c:pt idx="19">
                  <c:v>58</c:v>
                </c:pt>
                <c:pt idx="20">
                  <c:v>51</c:v>
                </c:pt>
                <c:pt idx="21">
                  <c:v>51</c:v>
                </c:pt>
                <c:pt idx="22">
                  <c:v>52</c:v>
                </c:pt>
                <c:pt idx="23">
                  <c:v>56</c:v>
                </c:pt>
                <c:pt idx="24">
                  <c:v>55</c:v>
                </c:pt>
                <c:pt idx="25">
                  <c:v>53</c:v>
                </c:pt>
                <c:pt idx="26">
                  <c:v>54</c:v>
                </c:pt>
                <c:pt idx="27">
                  <c:v>57</c:v>
                </c:pt>
                <c:pt idx="28">
                  <c:v>56</c:v>
                </c:pt>
                <c:pt idx="29">
                  <c:v>49</c:v>
                </c:pt>
                <c:pt idx="30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'Kylingstad Ck at N Fk Dike Rd.'!$C$2:$C$32</c:f>
              <c:numCache>
                <c:formatCode>mm/dd/yyyy</c:formatCode>
                <c:ptCount val="31"/>
                <c:pt idx="0">
                  <c:v>41761</c:v>
                </c:pt>
                <c:pt idx="1">
                  <c:v>41766</c:v>
                </c:pt>
                <c:pt idx="2">
                  <c:v>41773</c:v>
                </c:pt>
                <c:pt idx="3">
                  <c:v>41780</c:v>
                </c:pt>
                <c:pt idx="4">
                  <c:v>41790</c:v>
                </c:pt>
                <c:pt idx="5">
                  <c:v>41793</c:v>
                </c:pt>
                <c:pt idx="6">
                  <c:v>41797</c:v>
                </c:pt>
                <c:pt idx="7">
                  <c:v>41799</c:v>
                </c:pt>
                <c:pt idx="8">
                  <c:v>41803</c:v>
                </c:pt>
                <c:pt idx="9">
                  <c:v>41806</c:v>
                </c:pt>
                <c:pt idx="10">
                  <c:v>41806</c:v>
                </c:pt>
                <c:pt idx="11">
                  <c:v>41809</c:v>
                </c:pt>
                <c:pt idx="12">
                  <c:v>41813</c:v>
                </c:pt>
                <c:pt idx="13">
                  <c:v>41816</c:v>
                </c:pt>
                <c:pt idx="14">
                  <c:v>41817</c:v>
                </c:pt>
                <c:pt idx="15">
                  <c:v>41820</c:v>
                </c:pt>
                <c:pt idx="16">
                  <c:v>41822</c:v>
                </c:pt>
                <c:pt idx="17">
                  <c:v>41828</c:v>
                </c:pt>
                <c:pt idx="18">
                  <c:v>41831</c:v>
                </c:pt>
                <c:pt idx="19">
                  <c:v>41831</c:v>
                </c:pt>
                <c:pt idx="20">
                  <c:v>41834</c:v>
                </c:pt>
                <c:pt idx="21">
                  <c:v>41838</c:v>
                </c:pt>
                <c:pt idx="22">
                  <c:v>41841</c:v>
                </c:pt>
                <c:pt idx="23">
                  <c:v>41844</c:v>
                </c:pt>
                <c:pt idx="24">
                  <c:v>41845</c:v>
                </c:pt>
                <c:pt idx="25">
                  <c:v>41848</c:v>
                </c:pt>
                <c:pt idx="26">
                  <c:v>41851</c:v>
                </c:pt>
                <c:pt idx="27">
                  <c:v>41855</c:v>
                </c:pt>
                <c:pt idx="28">
                  <c:v>41859</c:v>
                </c:pt>
                <c:pt idx="29">
                  <c:v>41862</c:v>
                </c:pt>
                <c:pt idx="30">
                  <c:v>41866</c:v>
                </c:pt>
              </c:numCache>
            </c:numRef>
          </c:cat>
          <c:val>
            <c:numRef>
              <c:f>'Kylingstad Ck at N Fk Dike Rd.'!$G$2:$G$32</c:f>
              <c:numCache>
                <c:formatCode>General</c:formatCode>
                <c:ptCount val="31"/>
                <c:pt idx="0">
                  <c:v>7.1</c:v>
                </c:pt>
                <c:pt idx="1">
                  <c:v>16.899999999999999</c:v>
                </c:pt>
                <c:pt idx="2">
                  <c:v>9.8000000000000007</c:v>
                </c:pt>
                <c:pt idx="3">
                  <c:v>15.6</c:v>
                </c:pt>
                <c:pt idx="4">
                  <c:v>20.6</c:v>
                </c:pt>
                <c:pt idx="5">
                  <c:v>21.7</c:v>
                </c:pt>
                <c:pt idx="6">
                  <c:v>18.399999999999999</c:v>
                </c:pt>
                <c:pt idx="7">
                  <c:v>18.600000000000001</c:v>
                </c:pt>
                <c:pt idx="8">
                  <c:v>16.8</c:v>
                </c:pt>
                <c:pt idx="9">
                  <c:v>20.7</c:v>
                </c:pt>
                <c:pt idx="10">
                  <c:v>20.2</c:v>
                </c:pt>
                <c:pt idx="11">
                  <c:v>20.9</c:v>
                </c:pt>
                <c:pt idx="12">
                  <c:v>21.7</c:v>
                </c:pt>
                <c:pt idx="13">
                  <c:v>20.5</c:v>
                </c:pt>
                <c:pt idx="14">
                  <c:v>20.9</c:v>
                </c:pt>
                <c:pt idx="15">
                  <c:v>23.3</c:v>
                </c:pt>
                <c:pt idx="16">
                  <c:v>23</c:v>
                </c:pt>
                <c:pt idx="17">
                  <c:v>21.4</c:v>
                </c:pt>
                <c:pt idx="18">
                  <c:v>21.3</c:v>
                </c:pt>
                <c:pt idx="19">
                  <c:v>21</c:v>
                </c:pt>
                <c:pt idx="20">
                  <c:v>19.8</c:v>
                </c:pt>
                <c:pt idx="21">
                  <c:v>21</c:v>
                </c:pt>
                <c:pt idx="22">
                  <c:v>25.3</c:v>
                </c:pt>
                <c:pt idx="23">
                  <c:v>25.1</c:v>
                </c:pt>
                <c:pt idx="24">
                  <c:v>21.7</c:v>
                </c:pt>
                <c:pt idx="25">
                  <c:v>24.4</c:v>
                </c:pt>
                <c:pt idx="26">
                  <c:v>21.6</c:v>
                </c:pt>
                <c:pt idx="27">
                  <c:v>22.9</c:v>
                </c:pt>
                <c:pt idx="28">
                  <c:v>21.8</c:v>
                </c:pt>
                <c:pt idx="29">
                  <c:v>22.5</c:v>
                </c:pt>
                <c:pt idx="30">
                  <c:v>25.4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85920"/>
        <c:axId val="115200000"/>
      </c:lineChart>
      <c:dateAx>
        <c:axId val="115185920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5200000"/>
        <c:crosses val="autoZero"/>
        <c:auto val="1"/>
        <c:lblOffset val="100"/>
        <c:baseTimeUnit val="days"/>
        <c:majorUnit val="30"/>
        <c:majorTimeUnit val="days"/>
      </c:dateAx>
      <c:valAx>
        <c:axId val="11520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8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at CTH 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34936918778497"/>
          <c:y val="9.575188590936623E-2"/>
          <c:w val="0.65980544271023733"/>
          <c:h val="0.64407872680037137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F'!$G$3:$G$56</c:f>
              <c:numCache>
                <c:formatCode>General</c:formatCode>
                <c:ptCount val="54"/>
                <c:pt idx="0">
                  <c:v>46</c:v>
                </c:pt>
                <c:pt idx="1">
                  <c:v>53</c:v>
                </c:pt>
                <c:pt idx="3">
                  <c:v>47</c:v>
                </c:pt>
                <c:pt idx="4">
                  <c:v>59</c:v>
                </c:pt>
                <c:pt idx="5">
                  <c:v>73</c:v>
                </c:pt>
                <c:pt idx="6">
                  <c:v>120</c:v>
                </c:pt>
                <c:pt idx="7">
                  <c:v>110</c:v>
                </c:pt>
                <c:pt idx="8">
                  <c:v>120</c:v>
                </c:pt>
                <c:pt idx="9">
                  <c:v>120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25</c:v>
                </c:pt>
                <c:pt idx="14">
                  <c:v>16</c:v>
                </c:pt>
                <c:pt idx="15">
                  <c:v>17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21</c:v>
                </c:pt>
                <c:pt idx="34">
                  <c:v>26</c:v>
                </c:pt>
                <c:pt idx="35">
                  <c:v>27</c:v>
                </c:pt>
                <c:pt idx="36">
                  <c:v>31</c:v>
                </c:pt>
                <c:pt idx="37">
                  <c:v>23</c:v>
                </c:pt>
                <c:pt idx="38">
                  <c:v>23</c:v>
                </c:pt>
                <c:pt idx="39">
                  <c:v>17</c:v>
                </c:pt>
                <c:pt idx="40">
                  <c:v>25</c:v>
                </c:pt>
                <c:pt idx="41">
                  <c:v>14</c:v>
                </c:pt>
                <c:pt idx="45">
                  <c:v>52</c:v>
                </c:pt>
                <c:pt idx="47">
                  <c:v>58</c:v>
                </c:pt>
                <c:pt idx="49">
                  <c:v>61</c:v>
                </c:pt>
                <c:pt idx="50">
                  <c:v>64</c:v>
                </c:pt>
                <c:pt idx="51">
                  <c:v>83</c:v>
                </c:pt>
                <c:pt idx="52">
                  <c:v>55</c:v>
                </c:pt>
                <c:pt idx="5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F'!$H$3:$H$56</c:f>
              <c:numCache>
                <c:formatCode>General</c:formatCode>
                <c:ptCount val="54"/>
                <c:pt idx="1">
                  <c:v>38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93</c:v>
                </c:pt>
                <c:pt idx="11">
                  <c:v>82</c:v>
                </c:pt>
                <c:pt idx="12">
                  <c:v>122</c:v>
                </c:pt>
                <c:pt idx="13">
                  <c:v>143</c:v>
                </c:pt>
                <c:pt idx="14">
                  <c:v>97</c:v>
                </c:pt>
                <c:pt idx="15">
                  <c:v>71</c:v>
                </c:pt>
                <c:pt idx="16">
                  <c:v>70</c:v>
                </c:pt>
                <c:pt idx="17">
                  <c:v>73</c:v>
                </c:pt>
                <c:pt idx="18">
                  <c:v>102</c:v>
                </c:pt>
                <c:pt idx="19">
                  <c:v>97</c:v>
                </c:pt>
                <c:pt idx="20">
                  <c:v>110</c:v>
                </c:pt>
                <c:pt idx="21">
                  <c:v>68</c:v>
                </c:pt>
                <c:pt idx="22">
                  <c:v>73</c:v>
                </c:pt>
                <c:pt idx="23">
                  <c:v>71</c:v>
                </c:pt>
                <c:pt idx="24">
                  <c:v>72</c:v>
                </c:pt>
                <c:pt idx="25">
                  <c:v>70</c:v>
                </c:pt>
                <c:pt idx="26">
                  <c:v>70</c:v>
                </c:pt>
                <c:pt idx="27">
                  <c:v>73</c:v>
                </c:pt>
                <c:pt idx="28">
                  <c:v>76</c:v>
                </c:pt>
                <c:pt idx="29">
                  <c:v>89</c:v>
                </c:pt>
                <c:pt idx="30">
                  <c:v>85</c:v>
                </c:pt>
                <c:pt idx="31">
                  <c:v>91</c:v>
                </c:pt>
                <c:pt idx="32">
                  <c:v>123</c:v>
                </c:pt>
                <c:pt idx="34">
                  <c:v>166</c:v>
                </c:pt>
                <c:pt idx="35">
                  <c:v>161</c:v>
                </c:pt>
                <c:pt idx="36">
                  <c:v>177</c:v>
                </c:pt>
                <c:pt idx="37">
                  <c:v>106</c:v>
                </c:pt>
                <c:pt idx="38">
                  <c:v>152</c:v>
                </c:pt>
                <c:pt idx="39">
                  <c:v>137</c:v>
                </c:pt>
                <c:pt idx="40">
                  <c:v>107</c:v>
                </c:pt>
                <c:pt idx="41">
                  <c:v>56</c:v>
                </c:pt>
                <c:pt idx="45">
                  <c:v>43</c:v>
                </c:pt>
                <c:pt idx="47">
                  <c:v>50</c:v>
                </c:pt>
                <c:pt idx="49">
                  <c:v>32</c:v>
                </c:pt>
                <c:pt idx="50">
                  <c:v>28</c:v>
                </c:pt>
                <c:pt idx="51">
                  <c:v>64</c:v>
                </c:pt>
                <c:pt idx="52">
                  <c:v>115</c:v>
                </c:pt>
                <c:pt idx="53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F'!$I$3:$I$56</c:f>
              <c:numCache>
                <c:formatCode>General</c:formatCode>
                <c:ptCount val="54"/>
                <c:pt idx="1">
                  <c:v>5.3</c:v>
                </c:pt>
                <c:pt idx="6">
                  <c:v>6.6</c:v>
                </c:pt>
                <c:pt idx="7">
                  <c:v>13.8</c:v>
                </c:pt>
                <c:pt idx="8">
                  <c:v>11.7</c:v>
                </c:pt>
                <c:pt idx="9">
                  <c:v>16.899999999999999</c:v>
                </c:pt>
                <c:pt idx="10">
                  <c:v>23.2</c:v>
                </c:pt>
                <c:pt idx="11">
                  <c:v>21</c:v>
                </c:pt>
                <c:pt idx="12">
                  <c:v>18.2</c:v>
                </c:pt>
                <c:pt idx="13">
                  <c:v>19.100000000000001</c:v>
                </c:pt>
                <c:pt idx="14">
                  <c:v>16.8</c:v>
                </c:pt>
                <c:pt idx="15">
                  <c:v>19.7</c:v>
                </c:pt>
                <c:pt idx="16">
                  <c:v>21.5</c:v>
                </c:pt>
                <c:pt idx="17">
                  <c:v>20.3</c:v>
                </c:pt>
                <c:pt idx="18">
                  <c:v>22.1</c:v>
                </c:pt>
                <c:pt idx="19">
                  <c:v>17</c:v>
                </c:pt>
                <c:pt idx="20">
                  <c:v>20.8</c:v>
                </c:pt>
                <c:pt idx="21">
                  <c:v>21.9</c:v>
                </c:pt>
                <c:pt idx="22">
                  <c:v>22.8</c:v>
                </c:pt>
                <c:pt idx="23">
                  <c:v>20.2</c:v>
                </c:pt>
                <c:pt idx="24">
                  <c:v>20.7</c:v>
                </c:pt>
                <c:pt idx="25">
                  <c:v>21.3</c:v>
                </c:pt>
                <c:pt idx="26">
                  <c:v>21.7</c:v>
                </c:pt>
                <c:pt idx="27">
                  <c:v>18.2</c:v>
                </c:pt>
                <c:pt idx="28">
                  <c:v>19</c:v>
                </c:pt>
                <c:pt idx="29">
                  <c:v>21.6</c:v>
                </c:pt>
                <c:pt idx="30">
                  <c:v>26.1</c:v>
                </c:pt>
                <c:pt idx="31">
                  <c:v>19.5</c:v>
                </c:pt>
                <c:pt idx="32">
                  <c:v>22.4</c:v>
                </c:pt>
                <c:pt idx="34">
                  <c:v>15</c:v>
                </c:pt>
                <c:pt idx="35">
                  <c:v>17.399999999999999</c:v>
                </c:pt>
                <c:pt idx="36">
                  <c:v>14</c:v>
                </c:pt>
                <c:pt idx="37">
                  <c:v>19.7</c:v>
                </c:pt>
                <c:pt idx="38">
                  <c:v>14.9</c:v>
                </c:pt>
                <c:pt idx="39">
                  <c:v>20.7</c:v>
                </c:pt>
                <c:pt idx="40">
                  <c:v>19.7</c:v>
                </c:pt>
                <c:pt idx="41">
                  <c:v>17.3</c:v>
                </c:pt>
                <c:pt idx="45">
                  <c:v>13.4</c:v>
                </c:pt>
                <c:pt idx="47">
                  <c:v>16.7</c:v>
                </c:pt>
                <c:pt idx="49">
                  <c:v>6.6</c:v>
                </c:pt>
                <c:pt idx="50">
                  <c:v>10.199999999999999</c:v>
                </c:pt>
                <c:pt idx="51">
                  <c:v>9.1999999999999993</c:v>
                </c:pt>
                <c:pt idx="52">
                  <c:v>12.4</c:v>
                </c:pt>
                <c:pt idx="53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6912"/>
        <c:axId val="115928448"/>
      </c:lineChart>
      <c:dateAx>
        <c:axId val="115926912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928448"/>
        <c:crosses val="autoZero"/>
        <c:auto val="1"/>
        <c:lblOffset val="100"/>
        <c:baseTimeUnit val="days"/>
        <c:majorUnit val="1"/>
        <c:majorTimeUnit val="months"/>
      </c:dateAx>
      <c:valAx>
        <c:axId val="115928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59269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248704304688111"/>
          <c:y val="0.14340122835532046"/>
          <c:w val="0.18890814515608537"/>
          <c:h val="0.31937681123523148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Iron vs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68795700776374"/>
          <c:y val="0.16133254033426722"/>
          <c:w val="0.72275985983335311"/>
          <c:h val="0.54412254854603415"/>
        </c:manualLayout>
      </c:layout>
      <c:lineChart>
        <c:grouping val="standard"/>
        <c:varyColors val="0"/>
        <c:ser>
          <c:idx val="0"/>
          <c:order val="0"/>
          <c:tx>
            <c:strRef>
              <c:f>'Hay Creek at CTH F'!$O$2</c:f>
              <c:strCache>
                <c:ptCount val="1"/>
                <c:pt idx="0">
                  <c:v>(mg/L)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F'!$O$3:$O$56</c:f>
              <c:numCache>
                <c:formatCode>General</c:formatCode>
                <c:ptCount val="54"/>
                <c:pt idx="1">
                  <c:v>6.9</c:v>
                </c:pt>
                <c:pt idx="8">
                  <c:v>2.1</c:v>
                </c:pt>
                <c:pt idx="10">
                  <c:v>26.2</c:v>
                </c:pt>
                <c:pt idx="16">
                  <c:v>30.3</c:v>
                </c:pt>
                <c:pt idx="19">
                  <c:v>35.200000000000003</c:v>
                </c:pt>
                <c:pt idx="26">
                  <c:v>23.1</c:v>
                </c:pt>
                <c:pt idx="31">
                  <c:v>19.5</c:v>
                </c:pt>
                <c:pt idx="39">
                  <c:v>19.100000000000001</c:v>
                </c:pt>
                <c:pt idx="40">
                  <c:v>16.899999999999999</c:v>
                </c:pt>
                <c:pt idx="45">
                  <c:v>12.1</c:v>
                </c:pt>
                <c:pt idx="47">
                  <c:v>11.8</c:v>
                </c:pt>
                <c:pt idx="51">
                  <c:v>11.3</c:v>
                </c:pt>
                <c:pt idx="53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73120"/>
        <c:axId val="115975680"/>
      </c:lineChart>
      <c:dateAx>
        <c:axId val="115973120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 rot="0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15975680"/>
        <c:crosses val="autoZero"/>
        <c:auto val="1"/>
        <c:lblOffset val="100"/>
        <c:baseTimeUnit val="days"/>
        <c:majorUnit val="1"/>
        <c:majorTimeUnit val="months"/>
      </c:dateAx>
      <c:valAx>
        <c:axId val="1159756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59731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34495932983485"/>
          <c:y val="0.20591554017708591"/>
          <c:w val="0.10655035865121147"/>
          <c:h val="7.706124821149101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Creek Flow vs.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50942118390909"/>
          <c:y val="9.575188590936623E-2"/>
          <c:w val="0.73771749669440401"/>
          <c:h val="0.62349451437876124"/>
        </c:manualLayout>
      </c:layout>
      <c:lineChart>
        <c:grouping val="standard"/>
        <c:varyColors val="0"/>
        <c:ser>
          <c:idx val="3"/>
          <c:order val="0"/>
          <c:tx>
            <c:v>Flow (cfs)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'Hay Creek at CTH F'!$C$3:$C$56</c:f>
              <c:numCache>
                <c:formatCode>mm/dd/yyyy</c:formatCode>
                <c:ptCount val="54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41838</c:v>
                </c:pt>
                <c:pt idx="29">
                  <c:v>41841</c:v>
                </c:pt>
                <c:pt idx="30">
                  <c:v>41844</c:v>
                </c:pt>
                <c:pt idx="31">
                  <c:v>41845</c:v>
                </c:pt>
                <c:pt idx="32">
                  <c:v>41848</c:v>
                </c:pt>
                <c:pt idx="33">
                  <c:v>41848</c:v>
                </c:pt>
                <c:pt idx="34">
                  <c:v>41851</c:v>
                </c:pt>
                <c:pt idx="35">
                  <c:v>41855</c:v>
                </c:pt>
                <c:pt idx="36">
                  <c:v>41859</c:v>
                </c:pt>
                <c:pt idx="37">
                  <c:v>41862</c:v>
                </c:pt>
                <c:pt idx="38">
                  <c:v>41866</c:v>
                </c:pt>
                <c:pt idx="39">
                  <c:v>41871</c:v>
                </c:pt>
                <c:pt idx="40">
                  <c:v>41884</c:v>
                </c:pt>
                <c:pt idx="41">
                  <c:v>41886</c:v>
                </c:pt>
                <c:pt idx="42">
                  <c:v>41887</c:v>
                </c:pt>
                <c:pt idx="43">
                  <c:v>41890</c:v>
                </c:pt>
                <c:pt idx="44">
                  <c:v>41896</c:v>
                </c:pt>
                <c:pt idx="45">
                  <c:v>41897</c:v>
                </c:pt>
                <c:pt idx="46">
                  <c:v>41904</c:v>
                </c:pt>
                <c:pt idx="47">
                  <c:v>41906</c:v>
                </c:pt>
                <c:pt idx="48">
                  <c:v>41908</c:v>
                </c:pt>
                <c:pt idx="49">
                  <c:v>41921</c:v>
                </c:pt>
                <c:pt idx="50">
                  <c:v>41927</c:v>
                </c:pt>
                <c:pt idx="51">
                  <c:v>41932</c:v>
                </c:pt>
                <c:pt idx="52">
                  <c:v>41936</c:v>
                </c:pt>
                <c:pt idx="53">
                  <c:v>41978</c:v>
                </c:pt>
              </c:numCache>
            </c:numRef>
          </c:cat>
          <c:val>
            <c:numRef>
              <c:f>'Hay Creek at CTH F'!$E$3:$E$56</c:f>
              <c:numCache>
                <c:formatCode>0.00</c:formatCode>
                <c:ptCount val="54"/>
                <c:pt idx="0">
                  <c:v>24.269118452272313</c:v>
                </c:pt>
                <c:pt idx="1">
                  <c:v>24.725406096002917</c:v>
                </c:pt>
                <c:pt idx="2">
                  <c:v>24.725406096002917</c:v>
                </c:pt>
                <c:pt idx="3">
                  <c:v>22.900255521080489</c:v>
                </c:pt>
                <c:pt idx="4">
                  <c:v>23.69875889760905</c:v>
                </c:pt>
                <c:pt idx="5">
                  <c:v>23.926902719474356</c:v>
                </c:pt>
                <c:pt idx="6">
                  <c:v>26.322412849060047</c:v>
                </c:pt>
                <c:pt idx="7">
                  <c:v>23.812830808541705</c:v>
                </c:pt>
                <c:pt idx="8">
                  <c:v>27.349060047453914</c:v>
                </c:pt>
                <c:pt idx="9">
                  <c:v>27.805347691184522</c:v>
                </c:pt>
                <c:pt idx="10">
                  <c:v>25.752053294396784</c:v>
                </c:pt>
                <c:pt idx="11">
                  <c:v>27.349060047453914</c:v>
                </c:pt>
                <c:pt idx="12">
                  <c:v>26.436484759992698</c:v>
                </c:pt>
                <c:pt idx="13">
                  <c:v>25.067621828800874</c:v>
                </c:pt>
                <c:pt idx="14">
                  <c:v>22.786183610147837</c:v>
                </c:pt>
                <c:pt idx="15">
                  <c:v>22.558039788282532</c:v>
                </c:pt>
                <c:pt idx="16">
                  <c:v>23.01432743201314</c:v>
                </c:pt>
                <c:pt idx="17">
                  <c:v>22.558039788282532</c:v>
                </c:pt>
                <c:pt idx="18">
                  <c:v>22.101752144551924</c:v>
                </c:pt>
                <c:pt idx="19">
                  <c:v>21.645464500821316</c:v>
                </c:pt>
                <c:pt idx="20">
                  <c:v>20.732889213360099</c:v>
                </c:pt>
                <c:pt idx="21">
                  <c:v>22.101752144551924</c:v>
                </c:pt>
                <c:pt idx="22">
                  <c:v>19.820313925898887</c:v>
                </c:pt>
                <c:pt idx="23">
                  <c:v>17.538875707245847</c:v>
                </c:pt>
                <c:pt idx="24">
                  <c:v>15.94186895418872</c:v>
                </c:pt>
                <c:pt idx="25">
                  <c:v>17.082588063515239</c:v>
                </c:pt>
                <c:pt idx="26">
                  <c:v>17.082588063515239</c:v>
                </c:pt>
                <c:pt idx="27">
                  <c:v>14.116718379266288</c:v>
                </c:pt>
                <c:pt idx="28">
                  <c:v>8.6412666544989953</c:v>
                </c:pt>
                <c:pt idx="29">
                  <c:v>4.3065340390582216</c:v>
                </c:pt>
                <c:pt idx="30">
                  <c:v>5.2191093265194377</c:v>
                </c:pt>
                <c:pt idx="31">
                  <c:v>4.3065340390582216</c:v>
                </c:pt>
                <c:pt idx="32">
                  <c:v>8.1849790107683891</c:v>
                </c:pt>
                <c:pt idx="33">
                  <c:v>1.3406643548092716</c:v>
                </c:pt>
                <c:pt idx="34">
                  <c:v>7.728691367037781</c:v>
                </c:pt>
                <c:pt idx="35">
                  <c:v>0.8</c:v>
                </c:pt>
                <c:pt idx="36">
                  <c:v>0.8</c:v>
                </c:pt>
                <c:pt idx="37">
                  <c:v>9.5538419419602114</c:v>
                </c:pt>
                <c:pt idx="38">
                  <c:v>0.65623288921336009</c:v>
                </c:pt>
                <c:pt idx="39">
                  <c:v>0.9</c:v>
                </c:pt>
                <c:pt idx="40">
                  <c:v>1.5688081766745756</c:v>
                </c:pt>
                <c:pt idx="41">
                  <c:v>7.728691367037781</c:v>
                </c:pt>
                <c:pt idx="42">
                  <c:v>9.3256981200949074</c:v>
                </c:pt>
                <c:pt idx="43">
                  <c:v>6.8161160795765641</c:v>
                </c:pt>
                <c:pt idx="44">
                  <c:v>9.7819857638255154</c:v>
                </c:pt>
                <c:pt idx="45">
                  <c:v>9.3256981200949074</c:v>
                </c:pt>
                <c:pt idx="46">
                  <c:v>2.7095272860010948</c:v>
                </c:pt>
                <c:pt idx="47">
                  <c:v>4.0783902171929185</c:v>
                </c:pt>
                <c:pt idx="48">
                  <c:v>3.1658149297317024</c:v>
                </c:pt>
                <c:pt idx="49">
                  <c:v>3.1658149297317024</c:v>
                </c:pt>
                <c:pt idx="50">
                  <c:v>14.116718379266288</c:v>
                </c:pt>
                <c:pt idx="51">
                  <c:v>0.6</c:v>
                </c:pt>
                <c:pt idx="52">
                  <c:v>0.25</c:v>
                </c:pt>
                <c:pt idx="53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04736"/>
        <c:axId val="116006272"/>
      </c:lineChart>
      <c:dateAx>
        <c:axId val="116004736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006272"/>
        <c:crosses val="autoZero"/>
        <c:auto val="0"/>
        <c:lblOffset val="100"/>
        <c:baseTimeUnit val="days"/>
        <c:majorUnit val="1"/>
        <c:majorTimeUnit val="months"/>
      </c:dateAx>
      <c:valAx>
        <c:axId val="1160062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60047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261734451974504"/>
          <c:y val="0.22327829988993309"/>
          <c:w val="0.11557536055526164"/>
          <c:h val="5.5554265394245073E-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Creek at CTH 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989122965647213E-2"/>
          <c:y val="0.18779389744070921"/>
          <c:w val="0.68544953734493075"/>
          <c:h val="0.56398964996048273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D'!$F$3:$F$57</c:f>
              <c:numCache>
                <c:formatCode>General</c:formatCode>
                <c:ptCount val="55"/>
                <c:pt idx="0">
                  <c:v>18</c:v>
                </c:pt>
                <c:pt idx="1">
                  <c:v>40</c:v>
                </c:pt>
                <c:pt idx="3">
                  <c:v>34</c:v>
                </c:pt>
                <c:pt idx="4">
                  <c:v>45</c:v>
                </c:pt>
                <c:pt idx="5">
                  <c:v>67</c:v>
                </c:pt>
                <c:pt idx="6">
                  <c:v>103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29</c:v>
                </c:pt>
                <c:pt idx="11">
                  <c:v>24</c:v>
                </c:pt>
                <c:pt idx="12">
                  <c:v>28.5</c:v>
                </c:pt>
                <c:pt idx="13">
                  <c:v>21</c:v>
                </c:pt>
                <c:pt idx="14">
                  <c:v>33</c:v>
                </c:pt>
                <c:pt idx="15">
                  <c:v>31</c:v>
                </c:pt>
                <c:pt idx="16">
                  <c:v>37</c:v>
                </c:pt>
                <c:pt idx="17">
                  <c:v>43</c:v>
                </c:pt>
                <c:pt idx="18">
                  <c:v>37</c:v>
                </c:pt>
                <c:pt idx="19">
                  <c:v>47</c:v>
                </c:pt>
                <c:pt idx="20">
                  <c:v>55</c:v>
                </c:pt>
                <c:pt idx="21">
                  <c:v>29</c:v>
                </c:pt>
                <c:pt idx="22">
                  <c:v>42</c:v>
                </c:pt>
                <c:pt idx="23">
                  <c:v>46</c:v>
                </c:pt>
                <c:pt idx="24">
                  <c:v>37</c:v>
                </c:pt>
                <c:pt idx="25">
                  <c:v>22</c:v>
                </c:pt>
                <c:pt idx="26">
                  <c:v>43</c:v>
                </c:pt>
                <c:pt idx="27">
                  <c:v>34</c:v>
                </c:pt>
                <c:pt idx="28">
                  <c:v>45</c:v>
                </c:pt>
                <c:pt idx="29">
                  <c:v>37</c:v>
                </c:pt>
                <c:pt idx="30">
                  <c:v>21</c:v>
                </c:pt>
                <c:pt idx="31">
                  <c:v>34</c:v>
                </c:pt>
                <c:pt idx="32">
                  <c:v>20</c:v>
                </c:pt>
                <c:pt idx="33">
                  <c:v>45</c:v>
                </c:pt>
                <c:pt idx="35">
                  <c:v>23</c:v>
                </c:pt>
                <c:pt idx="36">
                  <c:v>27</c:v>
                </c:pt>
                <c:pt idx="37">
                  <c:v>25</c:v>
                </c:pt>
                <c:pt idx="38">
                  <c:v>22</c:v>
                </c:pt>
                <c:pt idx="39">
                  <c:v>21</c:v>
                </c:pt>
                <c:pt idx="40">
                  <c:v>28</c:v>
                </c:pt>
                <c:pt idx="41">
                  <c:v>33</c:v>
                </c:pt>
                <c:pt idx="42">
                  <c:v>16</c:v>
                </c:pt>
                <c:pt idx="46">
                  <c:v>37</c:v>
                </c:pt>
                <c:pt idx="48">
                  <c:v>34</c:v>
                </c:pt>
                <c:pt idx="50">
                  <c:v>104</c:v>
                </c:pt>
                <c:pt idx="51">
                  <c:v>87</c:v>
                </c:pt>
                <c:pt idx="52">
                  <c:v>109</c:v>
                </c:pt>
                <c:pt idx="53">
                  <c:v>64</c:v>
                </c:pt>
                <c:pt idx="54">
                  <c:v>109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D'!$G$3:$G$57</c:f>
              <c:numCache>
                <c:formatCode>General</c:formatCode>
                <c:ptCount val="55"/>
                <c:pt idx="1">
                  <c:v>32</c:v>
                </c:pt>
                <c:pt idx="6">
                  <c:v>34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73</c:v>
                </c:pt>
                <c:pt idx="11">
                  <c:v>55</c:v>
                </c:pt>
                <c:pt idx="12">
                  <c:v>56</c:v>
                </c:pt>
                <c:pt idx="13">
                  <c:v>61</c:v>
                </c:pt>
                <c:pt idx="14">
                  <c:v>51</c:v>
                </c:pt>
                <c:pt idx="15">
                  <c:v>43</c:v>
                </c:pt>
                <c:pt idx="16">
                  <c:v>45</c:v>
                </c:pt>
                <c:pt idx="17">
                  <c:v>44</c:v>
                </c:pt>
                <c:pt idx="18">
                  <c:v>47</c:v>
                </c:pt>
                <c:pt idx="19">
                  <c:v>45</c:v>
                </c:pt>
                <c:pt idx="20">
                  <c:v>42</c:v>
                </c:pt>
                <c:pt idx="21">
                  <c:v>43</c:v>
                </c:pt>
                <c:pt idx="22">
                  <c:v>78</c:v>
                </c:pt>
                <c:pt idx="23">
                  <c:v>46</c:v>
                </c:pt>
                <c:pt idx="24">
                  <c:v>52</c:v>
                </c:pt>
                <c:pt idx="25">
                  <c:v>52</c:v>
                </c:pt>
                <c:pt idx="26">
                  <c:v>53</c:v>
                </c:pt>
                <c:pt idx="27">
                  <c:v>62</c:v>
                </c:pt>
                <c:pt idx="28">
                  <c:v>82</c:v>
                </c:pt>
                <c:pt idx="29">
                  <c:v>92</c:v>
                </c:pt>
                <c:pt idx="30">
                  <c:v>88</c:v>
                </c:pt>
                <c:pt idx="31">
                  <c:v>93</c:v>
                </c:pt>
                <c:pt idx="32">
                  <c:v>93</c:v>
                </c:pt>
                <c:pt idx="33">
                  <c:v>92</c:v>
                </c:pt>
                <c:pt idx="35">
                  <c:v>94</c:v>
                </c:pt>
                <c:pt idx="36">
                  <c:v>92</c:v>
                </c:pt>
                <c:pt idx="37">
                  <c:v>91</c:v>
                </c:pt>
                <c:pt idx="38">
                  <c:v>88</c:v>
                </c:pt>
                <c:pt idx="39">
                  <c:v>96</c:v>
                </c:pt>
                <c:pt idx="40">
                  <c:v>94</c:v>
                </c:pt>
                <c:pt idx="41">
                  <c:v>74</c:v>
                </c:pt>
                <c:pt idx="42">
                  <c:v>58</c:v>
                </c:pt>
                <c:pt idx="46">
                  <c:v>50</c:v>
                </c:pt>
                <c:pt idx="48">
                  <c:v>49</c:v>
                </c:pt>
                <c:pt idx="50">
                  <c:v>21</c:v>
                </c:pt>
                <c:pt idx="51">
                  <c:v>25</c:v>
                </c:pt>
                <c:pt idx="52">
                  <c:v>25</c:v>
                </c:pt>
                <c:pt idx="53">
                  <c:v>31</c:v>
                </c:pt>
                <c:pt idx="54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D'!$H$3:$H$57</c:f>
              <c:numCache>
                <c:formatCode>General</c:formatCode>
                <c:ptCount val="55"/>
                <c:pt idx="1">
                  <c:v>2.6</c:v>
                </c:pt>
                <c:pt idx="6">
                  <c:v>6.2</c:v>
                </c:pt>
                <c:pt idx="7">
                  <c:v>11.9</c:v>
                </c:pt>
                <c:pt idx="8">
                  <c:v>9.6999999999999993</c:v>
                </c:pt>
                <c:pt idx="9">
                  <c:v>15.3</c:v>
                </c:pt>
                <c:pt idx="10">
                  <c:v>21.1</c:v>
                </c:pt>
                <c:pt idx="11">
                  <c:v>19</c:v>
                </c:pt>
                <c:pt idx="12">
                  <c:v>18</c:v>
                </c:pt>
                <c:pt idx="13">
                  <c:v>18.2</c:v>
                </c:pt>
                <c:pt idx="14">
                  <c:v>15.5</c:v>
                </c:pt>
                <c:pt idx="15">
                  <c:v>19.2</c:v>
                </c:pt>
                <c:pt idx="16">
                  <c:v>20.100000000000001</c:v>
                </c:pt>
                <c:pt idx="17">
                  <c:v>20.100000000000001</c:v>
                </c:pt>
                <c:pt idx="18">
                  <c:v>20.9</c:v>
                </c:pt>
                <c:pt idx="19">
                  <c:v>17.100000000000001</c:v>
                </c:pt>
                <c:pt idx="20">
                  <c:v>20.3</c:v>
                </c:pt>
                <c:pt idx="21">
                  <c:v>21.7</c:v>
                </c:pt>
                <c:pt idx="22">
                  <c:v>17.3</c:v>
                </c:pt>
                <c:pt idx="23">
                  <c:v>18.399999999999999</c:v>
                </c:pt>
                <c:pt idx="24">
                  <c:v>17</c:v>
                </c:pt>
                <c:pt idx="25">
                  <c:v>18.2</c:v>
                </c:pt>
                <c:pt idx="26">
                  <c:v>18</c:v>
                </c:pt>
                <c:pt idx="27">
                  <c:v>15.3</c:v>
                </c:pt>
                <c:pt idx="28">
                  <c:v>11.7</c:v>
                </c:pt>
                <c:pt idx="29">
                  <c:v>13.7</c:v>
                </c:pt>
                <c:pt idx="30">
                  <c:v>15.8</c:v>
                </c:pt>
                <c:pt idx="31">
                  <c:v>15.8</c:v>
                </c:pt>
                <c:pt idx="32">
                  <c:v>12.3</c:v>
                </c:pt>
                <c:pt idx="33">
                  <c:v>14.9</c:v>
                </c:pt>
                <c:pt idx="35">
                  <c:v>12.9</c:v>
                </c:pt>
                <c:pt idx="36">
                  <c:v>14.7</c:v>
                </c:pt>
                <c:pt idx="37">
                  <c:v>14.7</c:v>
                </c:pt>
                <c:pt idx="38">
                  <c:v>16.3</c:v>
                </c:pt>
                <c:pt idx="39">
                  <c:v>16.600000000000001</c:v>
                </c:pt>
                <c:pt idx="40">
                  <c:v>13</c:v>
                </c:pt>
                <c:pt idx="41">
                  <c:v>11.9</c:v>
                </c:pt>
                <c:pt idx="42">
                  <c:v>14</c:v>
                </c:pt>
                <c:pt idx="46">
                  <c:v>10.1</c:v>
                </c:pt>
                <c:pt idx="48">
                  <c:v>13.3</c:v>
                </c:pt>
                <c:pt idx="50">
                  <c:v>5.7</c:v>
                </c:pt>
                <c:pt idx="51">
                  <c:v>8.8000000000000007</c:v>
                </c:pt>
                <c:pt idx="52">
                  <c:v>8.9</c:v>
                </c:pt>
                <c:pt idx="53">
                  <c:v>9.5</c:v>
                </c:pt>
                <c:pt idx="5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0832"/>
        <c:axId val="116042368"/>
      </c:lineChart>
      <c:dateAx>
        <c:axId val="116040832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042368"/>
        <c:crosses val="autoZero"/>
        <c:auto val="1"/>
        <c:lblOffset val="100"/>
        <c:baseTimeUnit val="days"/>
        <c:majorUnit val="1"/>
        <c:majorTimeUnit val="months"/>
      </c:dateAx>
      <c:valAx>
        <c:axId val="116042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60408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209056786451359"/>
          <c:y val="0.18474462089272781"/>
          <c:w val="0.20073100257350607"/>
          <c:h val="0.41170996695592094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Whiskey Ck Iron vs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563033573410015E-2"/>
          <c:y val="0.16549679077725904"/>
          <c:w val="0.67698029741245824"/>
          <c:h val="0.53235562368863187"/>
        </c:manualLayout>
      </c:layout>
      <c:lineChart>
        <c:grouping val="standard"/>
        <c:varyColors val="0"/>
        <c:ser>
          <c:idx val="0"/>
          <c:order val="0"/>
          <c:tx>
            <c:strRef>
              <c:f>'Whiskey Creek at CTH D'!$N$2</c:f>
              <c:strCache>
                <c:ptCount val="1"/>
                <c:pt idx="0">
                  <c:v>(mg/L)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D'!$N$3:$N$57</c:f>
              <c:numCache>
                <c:formatCode>General</c:formatCode>
                <c:ptCount val="55"/>
                <c:pt idx="1">
                  <c:v>7.8</c:v>
                </c:pt>
                <c:pt idx="8">
                  <c:v>2.5</c:v>
                </c:pt>
                <c:pt idx="10">
                  <c:v>18.399999999999999</c:v>
                </c:pt>
                <c:pt idx="16">
                  <c:v>9</c:v>
                </c:pt>
                <c:pt idx="19">
                  <c:v>10.8</c:v>
                </c:pt>
                <c:pt idx="26">
                  <c:v>13.5</c:v>
                </c:pt>
                <c:pt idx="32">
                  <c:v>14.3</c:v>
                </c:pt>
                <c:pt idx="40">
                  <c:v>15.3</c:v>
                </c:pt>
                <c:pt idx="41">
                  <c:v>17.5</c:v>
                </c:pt>
                <c:pt idx="46">
                  <c:v>10.4</c:v>
                </c:pt>
                <c:pt idx="48">
                  <c:v>10.3</c:v>
                </c:pt>
                <c:pt idx="52">
                  <c:v>2.7</c:v>
                </c:pt>
                <c:pt idx="54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14720"/>
        <c:axId val="116425472"/>
      </c:lineChart>
      <c:dateAx>
        <c:axId val="116414720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16425472"/>
        <c:crosses val="autoZero"/>
        <c:auto val="1"/>
        <c:lblOffset val="100"/>
        <c:baseTimeUnit val="days"/>
        <c:majorUnit val="1"/>
        <c:majorTimeUnit val="months"/>
      </c:dateAx>
      <c:valAx>
        <c:axId val="116425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164147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Whiskey Creek Flow vs.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989122965647213E-2"/>
          <c:y val="0.18779389744070921"/>
          <c:w val="0.68544953734493075"/>
          <c:h val="0.56398964996048273"/>
        </c:manualLayout>
      </c:layout>
      <c:lineChart>
        <c:grouping val="standard"/>
        <c:varyColors val="0"/>
        <c:ser>
          <c:idx val="3"/>
          <c:order val="0"/>
          <c:tx>
            <c:v>Flow (cfs)</c:v>
          </c:tx>
          <c:marker>
            <c:symbol val="none"/>
          </c:marker>
          <c:cat>
            <c:numRef>
              <c:f>'Whiskey Creek at CTH D'!$C$3:$C$57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'Whiskey Creek at CTH D'!$E$3:$E$57</c:f>
              <c:numCache>
                <c:formatCode>0.00</c:formatCode>
                <c:ptCount val="55"/>
                <c:pt idx="0">
                  <c:v>17.821875000000002</c:v>
                </c:pt>
                <c:pt idx="1">
                  <c:v>15.912152777777779</c:v>
                </c:pt>
                <c:pt idx="2">
                  <c:v>16.780208333333334</c:v>
                </c:pt>
                <c:pt idx="3">
                  <c:v>11.9625</c:v>
                </c:pt>
                <c:pt idx="4">
                  <c:v>10.877430555555556</c:v>
                </c:pt>
                <c:pt idx="5">
                  <c:v>7.4052083333333334</c:v>
                </c:pt>
                <c:pt idx="6">
                  <c:v>16.085763888888888</c:v>
                </c:pt>
                <c:pt idx="7">
                  <c:v>19.340972222222224</c:v>
                </c:pt>
                <c:pt idx="8">
                  <c:v>24.766319444444445</c:v>
                </c:pt>
                <c:pt idx="9">
                  <c:v>29.106597222222224</c:v>
                </c:pt>
                <c:pt idx="10">
                  <c:v>22.162152777777777</c:v>
                </c:pt>
                <c:pt idx="11">
                  <c:v>25.634375000000002</c:v>
                </c:pt>
                <c:pt idx="12">
                  <c:v>22.162152777777777</c:v>
                </c:pt>
                <c:pt idx="13">
                  <c:v>19.557986111111113</c:v>
                </c:pt>
                <c:pt idx="14">
                  <c:v>16.953819444444445</c:v>
                </c:pt>
                <c:pt idx="15">
                  <c:v>19.557986111111113</c:v>
                </c:pt>
                <c:pt idx="16">
                  <c:v>17.387847222222224</c:v>
                </c:pt>
                <c:pt idx="17">
                  <c:v>20.860069444444445</c:v>
                </c:pt>
                <c:pt idx="18">
                  <c:v>17.387847222222224</c:v>
                </c:pt>
                <c:pt idx="19">
                  <c:v>15.217708333333334</c:v>
                </c:pt>
                <c:pt idx="20">
                  <c:v>14.349652777777779</c:v>
                </c:pt>
                <c:pt idx="21">
                  <c:v>15.217708333333334</c:v>
                </c:pt>
                <c:pt idx="23">
                  <c:v>0.8</c:v>
                </c:pt>
                <c:pt idx="24">
                  <c:v>6.9711805555555557</c:v>
                </c:pt>
                <c:pt idx="25">
                  <c:v>5.6690972222222218</c:v>
                </c:pt>
                <c:pt idx="26">
                  <c:v>4.8010416666666664</c:v>
                </c:pt>
                <c:pt idx="27">
                  <c:v>3.0649305555555553</c:v>
                </c:pt>
                <c:pt idx="29">
                  <c:v>1.1499999999999999</c:v>
                </c:pt>
                <c:pt idx="30">
                  <c:v>1.3288194444444439</c:v>
                </c:pt>
                <c:pt idx="31">
                  <c:v>1.3288194444444439</c:v>
                </c:pt>
                <c:pt idx="32">
                  <c:v>0.7</c:v>
                </c:pt>
                <c:pt idx="33">
                  <c:v>0.5</c:v>
                </c:pt>
                <c:pt idx="34">
                  <c:v>0.5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1.1499999999999999</c:v>
                </c:pt>
                <c:pt idx="39">
                  <c:v>0.5</c:v>
                </c:pt>
                <c:pt idx="40">
                  <c:v>0.45</c:v>
                </c:pt>
                <c:pt idx="41">
                  <c:v>0.5</c:v>
                </c:pt>
                <c:pt idx="42">
                  <c:v>2.1968749999999995</c:v>
                </c:pt>
                <c:pt idx="43">
                  <c:v>1.5458333333333327</c:v>
                </c:pt>
                <c:pt idx="44">
                  <c:v>1.1499999999999999</c:v>
                </c:pt>
                <c:pt idx="45">
                  <c:v>3.0649305555555553</c:v>
                </c:pt>
                <c:pt idx="46">
                  <c:v>2.8479166666666664</c:v>
                </c:pt>
                <c:pt idx="47">
                  <c:v>1.7628472222222218</c:v>
                </c:pt>
                <c:pt idx="48">
                  <c:v>2.1968749999999995</c:v>
                </c:pt>
                <c:pt idx="49">
                  <c:v>1.7628472222222218</c:v>
                </c:pt>
                <c:pt idx="50">
                  <c:v>14.13263888888889</c:v>
                </c:pt>
                <c:pt idx="51">
                  <c:v>13.047569444444445</c:v>
                </c:pt>
                <c:pt idx="52">
                  <c:v>11.9625</c:v>
                </c:pt>
                <c:pt idx="53">
                  <c:v>6.9711805555555557</c:v>
                </c:pt>
                <c:pt idx="54">
                  <c:v>5.0180555555555557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38752"/>
        <c:axId val="116140288"/>
      </c:lineChart>
      <c:dateAx>
        <c:axId val="116138752"/>
        <c:scaling>
          <c:orientation val="minMax"/>
          <c:max val="41988"/>
          <c:min val="41730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140288"/>
        <c:crosses val="autoZero"/>
        <c:auto val="1"/>
        <c:lblOffset val="100"/>
        <c:baseTimeUnit val="days"/>
        <c:majorUnit val="1"/>
        <c:majorTimeUnit val="months"/>
      </c:dateAx>
      <c:valAx>
        <c:axId val="11614028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6138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209056786451359"/>
          <c:y val="0.18474462089272781"/>
          <c:w val="0.12714490357934377"/>
          <c:h val="8.0704795098947735E-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Creek at Lundquist Rd.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955067543162615E-2"/>
          <c:y val="0.15398844658868338"/>
          <c:w val="0.71267654648135281"/>
          <c:h val="0.60357043113343412"/>
        </c:manualLayout>
      </c:layout>
      <c:lineChart>
        <c:grouping val="standard"/>
        <c:varyColors val="0"/>
        <c:ser>
          <c:idx val="0"/>
          <c:order val="0"/>
          <c:tx>
            <c:v>Transparency (cm)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Rd.'!$G$3:$G$57</c:f>
              <c:numCache>
                <c:formatCode>General</c:formatCode>
                <c:ptCount val="55"/>
                <c:pt idx="0">
                  <c:v>49</c:v>
                </c:pt>
                <c:pt idx="1">
                  <c:v>37</c:v>
                </c:pt>
                <c:pt idx="3">
                  <c:v>76</c:v>
                </c:pt>
                <c:pt idx="4">
                  <c:v>86</c:v>
                </c:pt>
                <c:pt idx="5">
                  <c:v>81</c:v>
                </c:pt>
                <c:pt idx="6">
                  <c:v>115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65</c:v>
                </c:pt>
                <c:pt idx="11">
                  <c:v>45</c:v>
                </c:pt>
                <c:pt idx="12">
                  <c:v>41</c:v>
                </c:pt>
                <c:pt idx="13">
                  <c:v>51</c:v>
                </c:pt>
                <c:pt idx="14">
                  <c:v>36</c:v>
                </c:pt>
                <c:pt idx="15">
                  <c:v>36</c:v>
                </c:pt>
                <c:pt idx="16">
                  <c:v>46</c:v>
                </c:pt>
                <c:pt idx="17">
                  <c:v>41</c:v>
                </c:pt>
                <c:pt idx="18">
                  <c:v>44</c:v>
                </c:pt>
                <c:pt idx="19">
                  <c:v>41</c:v>
                </c:pt>
                <c:pt idx="20">
                  <c:v>33</c:v>
                </c:pt>
                <c:pt idx="21">
                  <c:v>30</c:v>
                </c:pt>
                <c:pt idx="22">
                  <c:v>32</c:v>
                </c:pt>
                <c:pt idx="23">
                  <c:v>26</c:v>
                </c:pt>
                <c:pt idx="24">
                  <c:v>23</c:v>
                </c:pt>
                <c:pt idx="25">
                  <c:v>26</c:v>
                </c:pt>
                <c:pt idx="26">
                  <c:v>29</c:v>
                </c:pt>
                <c:pt idx="27">
                  <c:v>37</c:v>
                </c:pt>
                <c:pt idx="29">
                  <c:v>46</c:v>
                </c:pt>
                <c:pt idx="30">
                  <c:v>41</c:v>
                </c:pt>
                <c:pt idx="31">
                  <c:v>42</c:v>
                </c:pt>
                <c:pt idx="32">
                  <c:v>38</c:v>
                </c:pt>
                <c:pt idx="33">
                  <c:v>33</c:v>
                </c:pt>
                <c:pt idx="35">
                  <c:v>26</c:v>
                </c:pt>
                <c:pt idx="36">
                  <c:v>34</c:v>
                </c:pt>
                <c:pt idx="37">
                  <c:v>31</c:v>
                </c:pt>
                <c:pt idx="38">
                  <c:v>26</c:v>
                </c:pt>
                <c:pt idx="39">
                  <c:v>31</c:v>
                </c:pt>
                <c:pt idx="40">
                  <c:v>27</c:v>
                </c:pt>
                <c:pt idx="41">
                  <c:v>46</c:v>
                </c:pt>
                <c:pt idx="42">
                  <c:v>28</c:v>
                </c:pt>
                <c:pt idx="46">
                  <c:v>55</c:v>
                </c:pt>
                <c:pt idx="48">
                  <c:v>60</c:v>
                </c:pt>
                <c:pt idx="50">
                  <c:v>63</c:v>
                </c:pt>
                <c:pt idx="51">
                  <c:v>51</c:v>
                </c:pt>
                <c:pt idx="52">
                  <c:v>60</c:v>
                </c:pt>
                <c:pt idx="53">
                  <c:v>55</c:v>
                </c:pt>
                <c:pt idx="54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Conductivity (umhos/cm)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Rd.'!$H$3:$H$57</c:f>
              <c:numCache>
                <c:formatCode>General</c:formatCode>
                <c:ptCount val="55"/>
                <c:pt idx="1">
                  <c:v>91</c:v>
                </c:pt>
                <c:pt idx="6">
                  <c:v>36</c:v>
                </c:pt>
                <c:pt idx="7">
                  <c:v>38</c:v>
                </c:pt>
                <c:pt idx="8">
                  <c:v>37</c:v>
                </c:pt>
                <c:pt idx="9">
                  <c:v>0</c:v>
                </c:pt>
                <c:pt idx="10">
                  <c:v>65</c:v>
                </c:pt>
                <c:pt idx="11">
                  <c:v>55</c:v>
                </c:pt>
                <c:pt idx="12">
                  <c:v>59</c:v>
                </c:pt>
                <c:pt idx="13">
                  <c:v>65</c:v>
                </c:pt>
                <c:pt idx="14">
                  <c:v>72</c:v>
                </c:pt>
                <c:pt idx="15">
                  <c:v>66</c:v>
                </c:pt>
                <c:pt idx="16">
                  <c:v>64</c:v>
                </c:pt>
                <c:pt idx="17">
                  <c:v>63</c:v>
                </c:pt>
                <c:pt idx="18">
                  <c:v>67</c:v>
                </c:pt>
                <c:pt idx="19">
                  <c:v>71</c:v>
                </c:pt>
                <c:pt idx="20">
                  <c:v>74</c:v>
                </c:pt>
                <c:pt idx="21">
                  <c:v>69</c:v>
                </c:pt>
                <c:pt idx="22">
                  <c:v>75</c:v>
                </c:pt>
                <c:pt idx="23">
                  <c:v>93</c:v>
                </c:pt>
                <c:pt idx="24">
                  <c:v>87</c:v>
                </c:pt>
                <c:pt idx="25">
                  <c:v>88</c:v>
                </c:pt>
                <c:pt idx="26">
                  <c:v>93</c:v>
                </c:pt>
                <c:pt idx="27">
                  <c:v>81</c:v>
                </c:pt>
                <c:pt idx="29">
                  <c:v>87</c:v>
                </c:pt>
                <c:pt idx="30">
                  <c:v>89</c:v>
                </c:pt>
                <c:pt idx="31">
                  <c:v>91</c:v>
                </c:pt>
                <c:pt idx="32">
                  <c:v>93</c:v>
                </c:pt>
                <c:pt idx="33">
                  <c:v>120</c:v>
                </c:pt>
                <c:pt idx="35">
                  <c:v>173</c:v>
                </c:pt>
                <c:pt idx="36">
                  <c:v>173</c:v>
                </c:pt>
                <c:pt idx="37">
                  <c:v>182</c:v>
                </c:pt>
                <c:pt idx="38">
                  <c:v>131</c:v>
                </c:pt>
                <c:pt idx="39">
                  <c:v>174</c:v>
                </c:pt>
                <c:pt idx="40">
                  <c:v>168</c:v>
                </c:pt>
                <c:pt idx="41">
                  <c:v>112</c:v>
                </c:pt>
                <c:pt idx="42">
                  <c:v>59</c:v>
                </c:pt>
                <c:pt idx="46">
                  <c:v>50</c:v>
                </c:pt>
                <c:pt idx="48">
                  <c:v>54</c:v>
                </c:pt>
                <c:pt idx="50">
                  <c:v>39</c:v>
                </c:pt>
                <c:pt idx="51">
                  <c:v>47</c:v>
                </c:pt>
                <c:pt idx="52">
                  <c:v>45</c:v>
                </c:pt>
                <c:pt idx="53">
                  <c:v>46</c:v>
                </c:pt>
                <c:pt idx="54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v>Temperature (C)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Rd.'!$I$3:$I$57</c:f>
              <c:numCache>
                <c:formatCode>General</c:formatCode>
                <c:ptCount val="55"/>
                <c:pt idx="1">
                  <c:v>4.4000000000000004</c:v>
                </c:pt>
                <c:pt idx="6">
                  <c:v>6.1</c:v>
                </c:pt>
                <c:pt idx="7">
                  <c:v>12.8</c:v>
                </c:pt>
                <c:pt idx="8">
                  <c:v>11.7</c:v>
                </c:pt>
                <c:pt idx="9">
                  <c:v>15.3</c:v>
                </c:pt>
                <c:pt idx="10">
                  <c:v>21.5</c:v>
                </c:pt>
                <c:pt idx="11">
                  <c:v>22.1</c:v>
                </c:pt>
                <c:pt idx="12">
                  <c:v>19.8</c:v>
                </c:pt>
                <c:pt idx="13">
                  <c:v>20.2</c:v>
                </c:pt>
                <c:pt idx="14">
                  <c:v>18.8</c:v>
                </c:pt>
                <c:pt idx="15">
                  <c:v>20.2</c:v>
                </c:pt>
                <c:pt idx="16">
                  <c:v>20.2</c:v>
                </c:pt>
                <c:pt idx="17">
                  <c:v>21.4</c:v>
                </c:pt>
                <c:pt idx="18">
                  <c:v>22.3</c:v>
                </c:pt>
                <c:pt idx="19">
                  <c:v>19.899999999999999</c:v>
                </c:pt>
                <c:pt idx="20">
                  <c:v>21.5</c:v>
                </c:pt>
                <c:pt idx="21">
                  <c:v>24</c:v>
                </c:pt>
                <c:pt idx="22">
                  <c:v>21.9</c:v>
                </c:pt>
                <c:pt idx="23">
                  <c:v>21.8</c:v>
                </c:pt>
                <c:pt idx="24">
                  <c:v>22.6</c:v>
                </c:pt>
                <c:pt idx="25">
                  <c:v>21.1</c:v>
                </c:pt>
                <c:pt idx="26">
                  <c:v>21</c:v>
                </c:pt>
                <c:pt idx="27">
                  <c:v>20.100000000000001</c:v>
                </c:pt>
                <c:pt idx="29">
                  <c:v>20.7</c:v>
                </c:pt>
                <c:pt idx="30">
                  <c:v>23.8</c:v>
                </c:pt>
                <c:pt idx="31">
                  <c:v>25.9</c:v>
                </c:pt>
                <c:pt idx="32">
                  <c:v>23</c:v>
                </c:pt>
                <c:pt idx="33">
                  <c:v>22.6</c:v>
                </c:pt>
                <c:pt idx="35">
                  <c:v>16.5</c:v>
                </c:pt>
                <c:pt idx="36">
                  <c:v>18.2</c:v>
                </c:pt>
                <c:pt idx="37">
                  <c:v>16.8</c:v>
                </c:pt>
                <c:pt idx="38">
                  <c:v>19.600000000000001</c:v>
                </c:pt>
                <c:pt idx="39">
                  <c:v>20</c:v>
                </c:pt>
                <c:pt idx="40">
                  <c:v>15.8</c:v>
                </c:pt>
                <c:pt idx="41">
                  <c:v>14.4</c:v>
                </c:pt>
                <c:pt idx="42">
                  <c:v>16.8</c:v>
                </c:pt>
                <c:pt idx="46">
                  <c:v>13.4</c:v>
                </c:pt>
                <c:pt idx="48">
                  <c:v>17.5</c:v>
                </c:pt>
                <c:pt idx="50">
                  <c:v>7.8</c:v>
                </c:pt>
                <c:pt idx="51">
                  <c:v>11.1</c:v>
                </c:pt>
                <c:pt idx="52">
                  <c:v>10.5</c:v>
                </c:pt>
                <c:pt idx="53">
                  <c:v>10.9</c:v>
                </c:pt>
                <c:pt idx="5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8464"/>
        <c:axId val="116160384"/>
      </c:lineChart>
      <c:dateAx>
        <c:axId val="116158464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160384"/>
        <c:crosses val="autoZero"/>
        <c:auto val="1"/>
        <c:lblOffset val="100"/>
        <c:baseTimeUnit val="days"/>
        <c:majorUnit val="1"/>
        <c:majorTimeUnit val="months"/>
      </c:dateAx>
      <c:valAx>
        <c:axId val="11616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6158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86587939169585"/>
          <c:y val="0.1670878856776635"/>
          <c:w val="0.18134120608304155"/>
          <c:h val="0.28235796494949189"/>
        </c:manualLayout>
      </c:layout>
      <c:overlay val="0"/>
    </c:legend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Fork Creek Iron vs. Date.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955067543162615E-2"/>
          <c:y val="0.15398844658868338"/>
          <c:w val="0.71978659188602412"/>
          <c:h val="0.61708133109880536"/>
        </c:manualLayout>
      </c:layout>
      <c:lineChart>
        <c:grouping val="standard"/>
        <c:varyColors val="0"/>
        <c:ser>
          <c:idx val="3"/>
          <c:order val="0"/>
          <c:tx>
            <c:v>Iron (mg/L)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Rd.'!$O$3:$O$57</c:f>
              <c:numCache>
                <c:formatCode>General</c:formatCode>
                <c:ptCount val="55"/>
                <c:pt idx="1">
                  <c:v>10.9</c:v>
                </c:pt>
                <c:pt idx="8">
                  <c:v>1.3</c:v>
                </c:pt>
                <c:pt idx="10">
                  <c:v>10.5</c:v>
                </c:pt>
                <c:pt idx="16">
                  <c:v>14.3</c:v>
                </c:pt>
                <c:pt idx="19">
                  <c:v>14.8</c:v>
                </c:pt>
                <c:pt idx="26">
                  <c:v>14.6</c:v>
                </c:pt>
                <c:pt idx="32">
                  <c:v>12.6</c:v>
                </c:pt>
                <c:pt idx="40">
                  <c:v>10.1</c:v>
                </c:pt>
                <c:pt idx="41">
                  <c:v>8.8000000000000007</c:v>
                </c:pt>
                <c:pt idx="46">
                  <c:v>4.0999999999999996</c:v>
                </c:pt>
                <c:pt idx="48">
                  <c:v>5.4</c:v>
                </c:pt>
                <c:pt idx="52">
                  <c:v>6.5</c:v>
                </c:pt>
                <c:pt idx="54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2400"/>
        <c:axId val="116264960"/>
      </c:lineChart>
      <c:dateAx>
        <c:axId val="116262400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264960"/>
        <c:crosses val="autoZero"/>
        <c:auto val="1"/>
        <c:lblOffset val="100"/>
        <c:baseTimeUnit val="days"/>
        <c:majorUnit val="1"/>
        <c:majorTimeUnit val="months"/>
      </c:dateAx>
      <c:valAx>
        <c:axId val="116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62624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113087222599134"/>
          <c:y val="0.1670878856776635"/>
          <c:w val="0.12343802020705884"/>
          <c:h val="5.4755212942899867E-2"/>
        </c:manualLayout>
      </c:layout>
      <c:overlay val="0"/>
    </c:legend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 Fork Creek Flow vs. Date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955067543162615E-2"/>
          <c:y val="0.15398844658868338"/>
          <c:w val="0.72309314851268591"/>
          <c:h val="0.58128630857076002"/>
        </c:manualLayout>
      </c:layout>
      <c:lineChart>
        <c:grouping val="standard"/>
        <c:varyColors val="0"/>
        <c:ser>
          <c:idx val="3"/>
          <c:order val="0"/>
          <c:tx>
            <c:v>Flow (cfs)</c:v>
          </c:tx>
          <c:marker>
            <c:symbol val="none"/>
          </c:marker>
          <c:cat>
            <c:numRef>
              <c:f>'North Fork Ck at Lundquist Rd.'!$C$3:$C$57</c:f>
              <c:numCache>
                <c:formatCode>mm/dd/yyyy</c:formatCode>
                <c:ptCount val="55"/>
                <c:pt idx="0">
                  <c:v>41739</c:v>
                </c:pt>
                <c:pt idx="1">
                  <c:v>41740</c:v>
                </c:pt>
                <c:pt idx="2">
                  <c:v>41742</c:v>
                </c:pt>
                <c:pt idx="3">
                  <c:v>41744</c:v>
                </c:pt>
                <c:pt idx="4">
                  <c:v>41749</c:v>
                </c:pt>
                <c:pt idx="5">
                  <c:v>41751</c:v>
                </c:pt>
                <c:pt idx="6">
                  <c:v>41761</c:v>
                </c:pt>
                <c:pt idx="7">
                  <c:v>41766</c:v>
                </c:pt>
                <c:pt idx="8">
                  <c:v>41773</c:v>
                </c:pt>
                <c:pt idx="9">
                  <c:v>41780</c:v>
                </c:pt>
                <c:pt idx="10">
                  <c:v>41790</c:v>
                </c:pt>
                <c:pt idx="11">
                  <c:v>41793</c:v>
                </c:pt>
                <c:pt idx="12">
                  <c:v>41797</c:v>
                </c:pt>
                <c:pt idx="13">
                  <c:v>41799</c:v>
                </c:pt>
                <c:pt idx="14">
                  <c:v>41803</c:v>
                </c:pt>
                <c:pt idx="15">
                  <c:v>41806</c:v>
                </c:pt>
                <c:pt idx="16">
                  <c:v>41806</c:v>
                </c:pt>
                <c:pt idx="17">
                  <c:v>41809</c:v>
                </c:pt>
                <c:pt idx="18">
                  <c:v>41813</c:v>
                </c:pt>
                <c:pt idx="19">
                  <c:v>41816</c:v>
                </c:pt>
                <c:pt idx="20">
                  <c:v>41817</c:v>
                </c:pt>
                <c:pt idx="21">
                  <c:v>41820</c:v>
                </c:pt>
                <c:pt idx="22">
                  <c:v>41822</c:v>
                </c:pt>
                <c:pt idx="23">
                  <c:v>41828</c:v>
                </c:pt>
                <c:pt idx="24">
                  <c:v>41829</c:v>
                </c:pt>
                <c:pt idx="25">
                  <c:v>41831</c:v>
                </c:pt>
                <c:pt idx="26">
                  <c:v>41831</c:v>
                </c:pt>
                <c:pt idx="27">
                  <c:v>41834</c:v>
                </c:pt>
                <c:pt idx="28">
                  <c:v>41837</c:v>
                </c:pt>
                <c:pt idx="29">
                  <c:v>41838</c:v>
                </c:pt>
                <c:pt idx="30">
                  <c:v>41841</c:v>
                </c:pt>
                <c:pt idx="31">
                  <c:v>41844</c:v>
                </c:pt>
                <c:pt idx="32">
                  <c:v>41845</c:v>
                </c:pt>
                <c:pt idx="33">
                  <c:v>41848</c:v>
                </c:pt>
                <c:pt idx="34">
                  <c:v>41848</c:v>
                </c:pt>
                <c:pt idx="35">
                  <c:v>41851</c:v>
                </c:pt>
                <c:pt idx="36">
                  <c:v>41855</c:v>
                </c:pt>
                <c:pt idx="37">
                  <c:v>41859</c:v>
                </c:pt>
                <c:pt idx="38">
                  <c:v>41862</c:v>
                </c:pt>
                <c:pt idx="39">
                  <c:v>41866</c:v>
                </c:pt>
                <c:pt idx="40">
                  <c:v>41871</c:v>
                </c:pt>
                <c:pt idx="41">
                  <c:v>41884</c:v>
                </c:pt>
                <c:pt idx="42">
                  <c:v>41886</c:v>
                </c:pt>
                <c:pt idx="43">
                  <c:v>41887</c:v>
                </c:pt>
                <c:pt idx="44">
                  <c:v>41890</c:v>
                </c:pt>
                <c:pt idx="45">
                  <c:v>41896</c:v>
                </c:pt>
                <c:pt idx="46">
                  <c:v>41897</c:v>
                </c:pt>
                <c:pt idx="47">
                  <c:v>41904</c:v>
                </c:pt>
                <c:pt idx="48">
                  <c:v>41906</c:v>
                </c:pt>
                <c:pt idx="49">
                  <c:v>41908</c:v>
                </c:pt>
                <c:pt idx="50">
                  <c:v>41921</c:v>
                </c:pt>
                <c:pt idx="51">
                  <c:v>41927</c:v>
                </c:pt>
                <c:pt idx="52">
                  <c:v>41932</c:v>
                </c:pt>
                <c:pt idx="53">
                  <c:v>41936</c:v>
                </c:pt>
                <c:pt idx="54">
                  <c:v>41978</c:v>
                </c:pt>
              </c:numCache>
            </c:numRef>
          </c:cat>
          <c:val>
            <c:numRef>
              <c:f>'North Fork Ck at Lundquist Rd.'!$F$3:$F$57</c:f>
              <c:numCache>
                <c:formatCode>0.00</c:formatCode>
                <c:ptCount val="55"/>
                <c:pt idx="0">
                  <c:v>59.988247675846338</c:v>
                </c:pt>
                <c:pt idx="1">
                  <c:v>58.672689001929484</c:v>
                </c:pt>
                <c:pt idx="2">
                  <c:v>68.758638835292047</c:v>
                </c:pt>
                <c:pt idx="3">
                  <c:v>67.004560603402908</c:v>
                </c:pt>
                <c:pt idx="4">
                  <c:v>68.539379056305904</c:v>
                </c:pt>
                <c:pt idx="5">
                  <c:v>66.566041045430623</c:v>
                </c:pt>
                <c:pt idx="6">
                  <c:v>71.170496404139627</c:v>
                </c:pt>
                <c:pt idx="7">
                  <c:v>62.180845465707769</c:v>
                </c:pt>
                <c:pt idx="8">
                  <c:v>73.582353972987192</c:v>
                </c:pt>
                <c:pt idx="9">
                  <c:v>72.705314857042623</c:v>
                </c:pt>
                <c:pt idx="10">
                  <c:v>67.004560603402908</c:v>
                </c:pt>
                <c:pt idx="11">
                  <c:v>70.512717067181185</c:v>
                </c:pt>
                <c:pt idx="12">
                  <c:v>69.197158393264331</c:v>
                </c:pt>
                <c:pt idx="13">
                  <c:v>67.004560603402908</c:v>
                </c:pt>
                <c:pt idx="14">
                  <c:v>60.865286791790908</c:v>
                </c:pt>
                <c:pt idx="15">
                  <c:v>59.111208559901769</c:v>
                </c:pt>
                <c:pt idx="16">
                  <c:v>59.111208559901769</c:v>
                </c:pt>
                <c:pt idx="17">
                  <c:v>58.2341694439572</c:v>
                </c:pt>
                <c:pt idx="18">
                  <c:v>51.656376074372915</c:v>
                </c:pt>
                <c:pt idx="19">
                  <c:v>45.955621820733199</c:v>
                </c:pt>
                <c:pt idx="20">
                  <c:v>45.07858270478863</c:v>
                </c:pt>
                <c:pt idx="21">
                  <c:v>43.324504472899491</c:v>
                </c:pt>
                <c:pt idx="22">
                  <c:v>40.693387125065776</c:v>
                </c:pt>
                <c:pt idx="23">
                  <c:v>7.3659007191720729</c:v>
                </c:pt>
                <c:pt idx="24">
                  <c:v>15.259252762673212</c:v>
                </c:pt>
                <c:pt idx="25">
                  <c:v>17.013330994562356</c:v>
                </c:pt>
                <c:pt idx="26">
                  <c:v>14.382213646728641</c:v>
                </c:pt>
                <c:pt idx="27">
                  <c:v>15.259252762673212</c:v>
                </c:pt>
                <c:pt idx="28">
                  <c:v>13.943694088756356</c:v>
                </c:pt>
                <c:pt idx="29">
                  <c:v>14.162953867742498</c:v>
                </c:pt>
                <c:pt idx="30">
                  <c:v>12.408875635853356</c:v>
                </c:pt>
                <c:pt idx="31">
                  <c:v>10.654797403964213</c:v>
                </c:pt>
                <c:pt idx="32">
                  <c:v>9.3392387300473576</c:v>
                </c:pt>
                <c:pt idx="33">
                  <c:v>3.36</c:v>
                </c:pt>
                <c:pt idx="34">
                  <c:v>3.38</c:v>
                </c:pt>
                <c:pt idx="35">
                  <c:v>2.12</c:v>
                </c:pt>
                <c:pt idx="36">
                  <c:v>1.9</c:v>
                </c:pt>
                <c:pt idx="37">
                  <c:v>1.65</c:v>
                </c:pt>
                <c:pt idx="38">
                  <c:v>3.6384844764076458</c:v>
                </c:pt>
                <c:pt idx="39">
                  <c:v>2.12</c:v>
                </c:pt>
                <c:pt idx="40">
                  <c:v>2.12</c:v>
                </c:pt>
                <c:pt idx="41">
                  <c:v>3.38</c:v>
                </c:pt>
                <c:pt idx="42">
                  <c:v>23.810384143132779</c:v>
                </c:pt>
                <c:pt idx="43">
                  <c:v>20.521487458340637</c:v>
                </c:pt>
                <c:pt idx="44">
                  <c:v>21.39852657428521</c:v>
                </c:pt>
                <c:pt idx="45">
                  <c:v>49.244518505525342</c:v>
                </c:pt>
                <c:pt idx="46">
                  <c:v>48.367479389580772</c:v>
                </c:pt>
                <c:pt idx="47">
                  <c:v>26.222241711980349</c:v>
                </c:pt>
                <c:pt idx="48">
                  <c:v>25.564462375021922</c:v>
                </c:pt>
                <c:pt idx="49">
                  <c:v>23.152604806174352</c:v>
                </c:pt>
                <c:pt idx="50">
                  <c:v>27.976319943869491</c:v>
                </c:pt>
                <c:pt idx="51">
                  <c:v>17.232590773548498</c:v>
                </c:pt>
                <c:pt idx="52">
                  <c:v>15.917032099631641</c:v>
                </c:pt>
                <c:pt idx="53">
                  <c:v>14.820733204700927</c:v>
                </c:pt>
                <c:pt idx="54">
                  <c:v>9.5584985090335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0016"/>
        <c:axId val="116311936"/>
      </c:lineChart>
      <c:dateAx>
        <c:axId val="116310016"/>
        <c:scaling>
          <c:orientation val="minMax"/>
          <c:max val="41988"/>
          <c:min val="417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m/dd/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311936"/>
        <c:crosses val="autoZero"/>
        <c:auto val="1"/>
        <c:lblOffset val="100"/>
        <c:baseTimeUnit val="days"/>
        <c:majorUnit val="1"/>
        <c:majorTimeUnit val="months"/>
      </c:dateAx>
      <c:valAx>
        <c:axId val="116311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63100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474222239745599"/>
          <c:y val="0.1670878856776635"/>
          <c:w val="0.12299351542233057"/>
          <c:h val="6.7160309696663964E-2"/>
        </c:manualLayout>
      </c:layout>
      <c:overlay val="0"/>
    </c:legend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Ck. iron vs. transparency</a:t>
            </a:r>
          </a:p>
        </c:rich>
      </c:tx>
      <c:layout>
        <c:manualLayout>
          <c:xMode val="edge"/>
          <c:yMode val="edge"/>
          <c:x val="0.22794691695958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328427762140029"/>
          <c:y val="0.13512051164624692"/>
          <c:w val="0.5867778412735728"/>
          <c:h val="0.722463974405899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'Hay Creek at CTH F'!$O$2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7.655816218848932E-2"/>
                  <c:y val="-0.35062931060414948"/>
                </c:manualLayout>
              </c:layout>
              <c:numFmt formatCode="General" sourceLinked="0"/>
            </c:trendlineLbl>
          </c:trendline>
          <c:xVal>
            <c:numRef>
              <c:f>'Hay Creek at CTH F'!$G$3:$G$55</c:f>
              <c:numCache>
                <c:formatCode>General</c:formatCode>
                <c:ptCount val="53"/>
                <c:pt idx="0">
                  <c:v>46</c:v>
                </c:pt>
                <c:pt idx="1">
                  <c:v>53</c:v>
                </c:pt>
                <c:pt idx="3">
                  <c:v>47</c:v>
                </c:pt>
                <c:pt idx="4">
                  <c:v>59</c:v>
                </c:pt>
                <c:pt idx="5">
                  <c:v>73</c:v>
                </c:pt>
                <c:pt idx="6">
                  <c:v>120</c:v>
                </c:pt>
                <c:pt idx="7">
                  <c:v>110</c:v>
                </c:pt>
                <c:pt idx="8">
                  <c:v>120</c:v>
                </c:pt>
                <c:pt idx="9">
                  <c:v>120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25</c:v>
                </c:pt>
                <c:pt idx="14">
                  <c:v>16</c:v>
                </c:pt>
                <c:pt idx="15">
                  <c:v>17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21</c:v>
                </c:pt>
                <c:pt idx="34">
                  <c:v>26</c:v>
                </c:pt>
                <c:pt idx="35">
                  <c:v>27</c:v>
                </c:pt>
                <c:pt idx="36">
                  <c:v>31</c:v>
                </c:pt>
                <c:pt idx="37">
                  <c:v>23</c:v>
                </c:pt>
                <c:pt idx="38">
                  <c:v>23</c:v>
                </c:pt>
                <c:pt idx="39">
                  <c:v>17</c:v>
                </c:pt>
                <c:pt idx="40">
                  <c:v>25</c:v>
                </c:pt>
                <c:pt idx="41">
                  <c:v>14</c:v>
                </c:pt>
                <c:pt idx="45">
                  <c:v>52</c:v>
                </c:pt>
                <c:pt idx="47">
                  <c:v>58</c:v>
                </c:pt>
                <c:pt idx="49">
                  <c:v>61</c:v>
                </c:pt>
                <c:pt idx="50">
                  <c:v>64</c:v>
                </c:pt>
                <c:pt idx="51">
                  <c:v>83</c:v>
                </c:pt>
                <c:pt idx="52">
                  <c:v>55</c:v>
                </c:pt>
              </c:numCache>
            </c:numRef>
          </c:xVal>
          <c:yVal>
            <c:numRef>
              <c:f>'Hay Creek at CTH F'!$O$3:$O$54</c:f>
              <c:numCache>
                <c:formatCode>General</c:formatCode>
                <c:ptCount val="52"/>
                <c:pt idx="1">
                  <c:v>6.9</c:v>
                </c:pt>
                <c:pt idx="8">
                  <c:v>2.1</c:v>
                </c:pt>
                <c:pt idx="10">
                  <c:v>26.2</c:v>
                </c:pt>
                <c:pt idx="16">
                  <c:v>30.3</c:v>
                </c:pt>
                <c:pt idx="19">
                  <c:v>35.200000000000003</c:v>
                </c:pt>
                <c:pt idx="26">
                  <c:v>23.1</c:v>
                </c:pt>
                <c:pt idx="31">
                  <c:v>19.5</c:v>
                </c:pt>
                <c:pt idx="39">
                  <c:v>19.100000000000001</c:v>
                </c:pt>
                <c:pt idx="40">
                  <c:v>16.899999999999999</c:v>
                </c:pt>
                <c:pt idx="45">
                  <c:v>12.1</c:v>
                </c:pt>
                <c:pt idx="47">
                  <c:v>11.8</c:v>
                </c:pt>
                <c:pt idx="51">
                  <c:v>11.3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48544"/>
        <c:axId val="101158912"/>
      </c:scatterChart>
      <c:valAx>
        <c:axId val="1011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58912"/>
        <c:crosses val="autoZero"/>
        <c:crossBetween val="midCat"/>
      </c:valAx>
      <c:valAx>
        <c:axId val="101158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48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</a:t>
            </a:r>
            <a:r>
              <a:rPr lang="en-US" baseline="0"/>
              <a:t> Ck. iron vs. conductivity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CTH F'!$O$2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1.3510498687664043E-3"/>
                  <c:y val="-4.3406240886555848E-2"/>
                </c:manualLayout>
              </c:layout>
              <c:numFmt formatCode="General" sourceLinked="0"/>
            </c:trendlineLbl>
          </c:trendline>
          <c:xVal>
            <c:numRef>
              <c:f>'Hay Creek at CTH F'!$H$3:$H$55</c:f>
              <c:numCache>
                <c:formatCode>General</c:formatCode>
                <c:ptCount val="53"/>
                <c:pt idx="1">
                  <c:v>38</c:v>
                </c:pt>
                <c:pt idx="6">
                  <c:v>26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93</c:v>
                </c:pt>
                <c:pt idx="11">
                  <c:v>82</c:v>
                </c:pt>
                <c:pt idx="12">
                  <c:v>122</c:v>
                </c:pt>
                <c:pt idx="13">
                  <c:v>143</c:v>
                </c:pt>
                <c:pt idx="14">
                  <c:v>97</c:v>
                </c:pt>
                <c:pt idx="15">
                  <c:v>71</c:v>
                </c:pt>
                <c:pt idx="16">
                  <c:v>70</c:v>
                </c:pt>
                <c:pt idx="17">
                  <c:v>73</c:v>
                </c:pt>
                <c:pt idx="18">
                  <c:v>102</c:v>
                </c:pt>
                <c:pt idx="19">
                  <c:v>97</c:v>
                </c:pt>
                <c:pt idx="20">
                  <c:v>110</c:v>
                </c:pt>
                <c:pt idx="21">
                  <c:v>68</c:v>
                </c:pt>
                <c:pt idx="22">
                  <c:v>73</c:v>
                </c:pt>
                <c:pt idx="23">
                  <c:v>71</c:v>
                </c:pt>
                <c:pt idx="24">
                  <c:v>72</c:v>
                </c:pt>
                <c:pt idx="25">
                  <c:v>70</c:v>
                </c:pt>
                <c:pt idx="26">
                  <c:v>70</c:v>
                </c:pt>
                <c:pt idx="27">
                  <c:v>73</c:v>
                </c:pt>
                <c:pt idx="28">
                  <c:v>76</c:v>
                </c:pt>
                <c:pt idx="29">
                  <c:v>89</c:v>
                </c:pt>
                <c:pt idx="30">
                  <c:v>85</c:v>
                </c:pt>
                <c:pt idx="31">
                  <c:v>91</c:v>
                </c:pt>
                <c:pt idx="32">
                  <c:v>123</c:v>
                </c:pt>
                <c:pt idx="34">
                  <c:v>166</c:v>
                </c:pt>
                <c:pt idx="35">
                  <c:v>161</c:v>
                </c:pt>
                <c:pt idx="36">
                  <c:v>177</c:v>
                </c:pt>
                <c:pt idx="37">
                  <c:v>106</c:v>
                </c:pt>
                <c:pt idx="38">
                  <c:v>152</c:v>
                </c:pt>
                <c:pt idx="39">
                  <c:v>137</c:v>
                </c:pt>
                <c:pt idx="40">
                  <c:v>107</c:v>
                </c:pt>
                <c:pt idx="41">
                  <c:v>56</c:v>
                </c:pt>
                <c:pt idx="45">
                  <c:v>43</c:v>
                </c:pt>
                <c:pt idx="47">
                  <c:v>50</c:v>
                </c:pt>
                <c:pt idx="49">
                  <c:v>32</c:v>
                </c:pt>
                <c:pt idx="50">
                  <c:v>28</c:v>
                </c:pt>
                <c:pt idx="51">
                  <c:v>64</c:v>
                </c:pt>
                <c:pt idx="52">
                  <c:v>115</c:v>
                </c:pt>
              </c:numCache>
            </c:numRef>
          </c:xVal>
          <c:yVal>
            <c:numRef>
              <c:f>'Hay Creek at CTH F'!$O$3:$O$54</c:f>
              <c:numCache>
                <c:formatCode>General</c:formatCode>
                <c:ptCount val="52"/>
                <c:pt idx="1">
                  <c:v>6.9</c:v>
                </c:pt>
                <c:pt idx="8">
                  <c:v>2.1</c:v>
                </c:pt>
                <c:pt idx="10">
                  <c:v>26.2</c:v>
                </c:pt>
                <c:pt idx="16">
                  <c:v>30.3</c:v>
                </c:pt>
                <c:pt idx="19">
                  <c:v>35.200000000000003</c:v>
                </c:pt>
                <c:pt idx="26">
                  <c:v>23.1</c:v>
                </c:pt>
                <c:pt idx="31">
                  <c:v>19.5</c:v>
                </c:pt>
                <c:pt idx="39">
                  <c:v>19.100000000000001</c:v>
                </c:pt>
                <c:pt idx="40">
                  <c:v>16.899999999999999</c:v>
                </c:pt>
                <c:pt idx="45">
                  <c:v>12.1</c:v>
                </c:pt>
                <c:pt idx="47">
                  <c:v>11.8</c:v>
                </c:pt>
                <c:pt idx="51">
                  <c:v>11.3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87296"/>
        <c:axId val="110889216"/>
      </c:scatterChart>
      <c:valAx>
        <c:axId val="11088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(umhos/cm)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889216"/>
        <c:crosses val="autoZero"/>
        <c:crossBetween val="midCat"/>
      </c:valAx>
      <c:valAx>
        <c:axId val="110889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887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Ck. iron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CTH F'!$O$2</c:f>
              <c:strCache>
                <c:ptCount val="1"/>
                <c:pt idx="0">
                  <c:v>(mg/L)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0"/>
            <c:trendlineLbl>
              <c:layout>
                <c:manualLayout>
                  <c:x val="-0.31076859142607172"/>
                  <c:y val="-0.30105096237970252"/>
                </c:manualLayout>
              </c:layout>
              <c:numFmt formatCode="General" sourceLinked="0"/>
            </c:trendlineLbl>
          </c:trendline>
          <c:xVal>
            <c:numRef>
              <c:f>'Hay Creek at CTH F'!$E$3:$E$55</c:f>
              <c:numCache>
                <c:formatCode>0.00</c:formatCode>
                <c:ptCount val="53"/>
                <c:pt idx="0">
                  <c:v>24.269118452272313</c:v>
                </c:pt>
                <c:pt idx="1">
                  <c:v>24.725406096002917</c:v>
                </c:pt>
                <c:pt idx="2">
                  <c:v>24.725406096002917</c:v>
                </c:pt>
                <c:pt idx="3">
                  <c:v>22.900255521080489</c:v>
                </c:pt>
                <c:pt idx="4">
                  <c:v>23.69875889760905</c:v>
                </c:pt>
                <c:pt idx="5">
                  <c:v>23.926902719474356</c:v>
                </c:pt>
                <c:pt idx="6">
                  <c:v>26.322412849060047</c:v>
                </c:pt>
                <c:pt idx="7">
                  <c:v>23.812830808541705</c:v>
                </c:pt>
                <c:pt idx="8">
                  <c:v>27.349060047453914</c:v>
                </c:pt>
                <c:pt idx="9">
                  <c:v>27.805347691184522</c:v>
                </c:pt>
                <c:pt idx="10">
                  <c:v>25.752053294396784</c:v>
                </c:pt>
                <c:pt idx="11">
                  <c:v>27.349060047453914</c:v>
                </c:pt>
                <c:pt idx="12">
                  <c:v>26.436484759992698</c:v>
                </c:pt>
                <c:pt idx="13">
                  <c:v>25.067621828800874</c:v>
                </c:pt>
                <c:pt idx="14">
                  <c:v>22.786183610147837</c:v>
                </c:pt>
                <c:pt idx="15">
                  <c:v>22.558039788282532</c:v>
                </c:pt>
                <c:pt idx="16">
                  <c:v>23.01432743201314</c:v>
                </c:pt>
                <c:pt idx="17">
                  <c:v>22.558039788282532</c:v>
                </c:pt>
                <c:pt idx="18">
                  <c:v>22.101752144551924</c:v>
                </c:pt>
                <c:pt idx="19">
                  <c:v>21.645464500821316</c:v>
                </c:pt>
                <c:pt idx="20">
                  <c:v>20.732889213360099</c:v>
                </c:pt>
                <c:pt idx="21">
                  <c:v>22.101752144551924</c:v>
                </c:pt>
                <c:pt idx="22">
                  <c:v>19.820313925898887</c:v>
                </c:pt>
                <c:pt idx="23">
                  <c:v>17.538875707245847</c:v>
                </c:pt>
                <c:pt idx="24">
                  <c:v>15.94186895418872</c:v>
                </c:pt>
                <c:pt idx="25">
                  <c:v>17.082588063515239</c:v>
                </c:pt>
                <c:pt idx="26">
                  <c:v>17.082588063515239</c:v>
                </c:pt>
                <c:pt idx="27">
                  <c:v>14.116718379266288</c:v>
                </c:pt>
                <c:pt idx="28">
                  <c:v>8.6412666544989953</c:v>
                </c:pt>
                <c:pt idx="29">
                  <c:v>4.3065340390582216</c:v>
                </c:pt>
                <c:pt idx="30">
                  <c:v>5.2191093265194377</c:v>
                </c:pt>
                <c:pt idx="31">
                  <c:v>4.3065340390582216</c:v>
                </c:pt>
                <c:pt idx="32">
                  <c:v>8.1849790107683891</c:v>
                </c:pt>
                <c:pt idx="33">
                  <c:v>1.3406643548092716</c:v>
                </c:pt>
                <c:pt idx="34">
                  <c:v>7.728691367037781</c:v>
                </c:pt>
                <c:pt idx="35">
                  <c:v>0.8</c:v>
                </c:pt>
                <c:pt idx="36">
                  <c:v>0.8</c:v>
                </c:pt>
                <c:pt idx="37">
                  <c:v>9.5538419419602114</c:v>
                </c:pt>
                <c:pt idx="38">
                  <c:v>0.65623288921336009</c:v>
                </c:pt>
                <c:pt idx="39">
                  <c:v>0.9</c:v>
                </c:pt>
                <c:pt idx="40">
                  <c:v>1.5688081766745756</c:v>
                </c:pt>
                <c:pt idx="41">
                  <c:v>7.728691367037781</c:v>
                </c:pt>
                <c:pt idx="42">
                  <c:v>9.3256981200949074</c:v>
                </c:pt>
                <c:pt idx="43">
                  <c:v>6.8161160795765641</c:v>
                </c:pt>
                <c:pt idx="44">
                  <c:v>9.7819857638255154</c:v>
                </c:pt>
                <c:pt idx="45">
                  <c:v>9.3256981200949074</c:v>
                </c:pt>
                <c:pt idx="46">
                  <c:v>2.7095272860010948</c:v>
                </c:pt>
                <c:pt idx="47">
                  <c:v>4.0783902171929185</c:v>
                </c:pt>
                <c:pt idx="48">
                  <c:v>3.1658149297317024</c:v>
                </c:pt>
                <c:pt idx="49">
                  <c:v>3.1658149297317024</c:v>
                </c:pt>
                <c:pt idx="50">
                  <c:v>14.116718379266288</c:v>
                </c:pt>
                <c:pt idx="51">
                  <c:v>0.6</c:v>
                </c:pt>
                <c:pt idx="52">
                  <c:v>0.25</c:v>
                </c:pt>
              </c:numCache>
            </c:numRef>
          </c:xVal>
          <c:yVal>
            <c:numRef>
              <c:f>'Hay Creek at CTH F'!$O$3:$O$55</c:f>
              <c:numCache>
                <c:formatCode>General</c:formatCode>
                <c:ptCount val="53"/>
                <c:pt idx="1">
                  <c:v>6.9</c:v>
                </c:pt>
                <c:pt idx="8">
                  <c:v>2.1</c:v>
                </c:pt>
                <c:pt idx="10">
                  <c:v>26.2</c:v>
                </c:pt>
                <c:pt idx="16">
                  <c:v>30.3</c:v>
                </c:pt>
                <c:pt idx="19">
                  <c:v>35.200000000000003</c:v>
                </c:pt>
                <c:pt idx="26">
                  <c:v>23.1</c:v>
                </c:pt>
                <c:pt idx="31">
                  <c:v>19.5</c:v>
                </c:pt>
                <c:pt idx="39">
                  <c:v>19.100000000000001</c:v>
                </c:pt>
                <c:pt idx="40">
                  <c:v>16.899999999999999</c:v>
                </c:pt>
                <c:pt idx="45">
                  <c:v>12.1</c:v>
                </c:pt>
                <c:pt idx="47">
                  <c:v>11.8</c:v>
                </c:pt>
                <c:pt idx="51">
                  <c:v>11.3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20832"/>
        <c:axId val="110922752"/>
      </c:scatterChart>
      <c:valAx>
        <c:axId val="1109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0922752"/>
        <c:crosses val="autoZero"/>
        <c:crossBetween val="midCat"/>
      </c:valAx>
      <c:valAx>
        <c:axId val="110922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Iron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920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Hay Ck. Transparency vs flow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'Hay Creek at CTH F'!$G$2</c:f>
              <c:strCache>
                <c:ptCount val="1"/>
                <c:pt idx="0">
                  <c:v>(cm)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7.9750218722659666E-2"/>
                  <c:y val="-0.18054972295129776"/>
                </c:manualLayout>
              </c:layout>
              <c:numFmt formatCode="General" sourceLinked="0"/>
            </c:trendlineLbl>
          </c:trendline>
          <c:xVal>
            <c:numRef>
              <c:f>'Hay Creek at CTH F'!$E$3:$E$55</c:f>
              <c:numCache>
                <c:formatCode>0.00</c:formatCode>
                <c:ptCount val="53"/>
                <c:pt idx="0">
                  <c:v>24.269118452272313</c:v>
                </c:pt>
                <c:pt idx="1">
                  <c:v>24.725406096002917</c:v>
                </c:pt>
                <c:pt idx="2">
                  <c:v>24.725406096002917</c:v>
                </c:pt>
                <c:pt idx="3">
                  <c:v>22.900255521080489</c:v>
                </c:pt>
                <c:pt idx="4">
                  <c:v>23.69875889760905</c:v>
                </c:pt>
                <c:pt idx="5">
                  <c:v>23.926902719474356</c:v>
                </c:pt>
                <c:pt idx="6">
                  <c:v>26.322412849060047</c:v>
                </c:pt>
                <c:pt idx="7">
                  <c:v>23.812830808541705</c:v>
                </c:pt>
                <c:pt idx="8">
                  <c:v>27.349060047453914</c:v>
                </c:pt>
                <c:pt idx="9">
                  <c:v>27.805347691184522</c:v>
                </c:pt>
                <c:pt idx="10">
                  <c:v>25.752053294396784</c:v>
                </c:pt>
                <c:pt idx="11">
                  <c:v>27.349060047453914</c:v>
                </c:pt>
                <c:pt idx="12">
                  <c:v>26.436484759992698</c:v>
                </c:pt>
                <c:pt idx="13">
                  <c:v>25.067621828800874</c:v>
                </c:pt>
                <c:pt idx="14">
                  <c:v>22.786183610147837</c:v>
                </c:pt>
                <c:pt idx="15">
                  <c:v>22.558039788282532</c:v>
                </c:pt>
                <c:pt idx="16">
                  <c:v>23.01432743201314</c:v>
                </c:pt>
                <c:pt idx="17">
                  <c:v>22.558039788282532</c:v>
                </c:pt>
                <c:pt idx="18">
                  <c:v>22.101752144551924</c:v>
                </c:pt>
                <c:pt idx="19">
                  <c:v>21.645464500821316</c:v>
                </c:pt>
                <c:pt idx="20">
                  <c:v>20.732889213360099</c:v>
                </c:pt>
                <c:pt idx="21">
                  <c:v>22.101752144551924</c:v>
                </c:pt>
                <c:pt idx="22">
                  <c:v>19.820313925898887</c:v>
                </c:pt>
                <c:pt idx="23">
                  <c:v>17.538875707245847</c:v>
                </c:pt>
                <c:pt idx="24">
                  <c:v>15.94186895418872</c:v>
                </c:pt>
                <c:pt idx="25">
                  <c:v>17.082588063515239</c:v>
                </c:pt>
                <c:pt idx="26">
                  <c:v>17.082588063515239</c:v>
                </c:pt>
                <c:pt idx="27">
                  <c:v>14.116718379266288</c:v>
                </c:pt>
                <c:pt idx="28">
                  <c:v>8.6412666544989953</c:v>
                </c:pt>
                <c:pt idx="29">
                  <c:v>4.3065340390582216</c:v>
                </c:pt>
                <c:pt idx="30">
                  <c:v>5.2191093265194377</c:v>
                </c:pt>
                <c:pt idx="31">
                  <c:v>4.3065340390582216</c:v>
                </c:pt>
                <c:pt idx="32">
                  <c:v>8.1849790107683891</c:v>
                </c:pt>
                <c:pt idx="33">
                  <c:v>1.3406643548092716</c:v>
                </c:pt>
                <c:pt idx="34">
                  <c:v>7.728691367037781</c:v>
                </c:pt>
                <c:pt idx="35">
                  <c:v>0.8</c:v>
                </c:pt>
                <c:pt idx="36">
                  <c:v>0.8</c:v>
                </c:pt>
                <c:pt idx="37">
                  <c:v>9.5538419419602114</c:v>
                </c:pt>
                <c:pt idx="38">
                  <c:v>0.65623288921336009</c:v>
                </c:pt>
                <c:pt idx="39">
                  <c:v>0.9</c:v>
                </c:pt>
                <c:pt idx="40">
                  <c:v>1.5688081766745756</c:v>
                </c:pt>
                <c:pt idx="41">
                  <c:v>7.728691367037781</c:v>
                </c:pt>
                <c:pt idx="42">
                  <c:v>9.3256981200949074</c:v>
                </c:pt>
                <c:pt idx="43">
                  <c:v>6.8161160795765641</c:v>
                </c:pt>
                <c:pt idx="44">
                  <c:v>9.7819857638255154</c:v>
                </c:pt>
                <c:pt idx="45">
                  <c:v>9.3256981200949074</c:v>
                </c:pt>
                <c:pt idx="46">
                  <c:v>2.7095272860010948</c:v>
                </c:pt>
                <c:pt idx="47">
                  <c:v>4.0783902171929185</c:v>
                </c:pt>
                <c:pt idx="48">
                  <c:v>3.1658149297317024</c:v>
                </c:pt>
                <c:pt idx="49">
                  <c:v>3.1658149297317024</c:v>
                </c:pt>
                <c:pt idx="50">
                  <c:v>14.116718379266288</c:v>
                </c:pt>
                <c:pt idx="51">
                  <c:v>0.6</c:v>
                </c:pt>
                <c:pt idx="52">
                  <c:v>0.25</c:v>
                </c:pt>
              </c:numCache>
            </c:numRef>
          </c:xVal>
          <c:yVal>
            <c:numRef>
              <c:f>'Hay Creek at CTH F'!$G$3:$G$55</c:f>
              <c:numCache>
                <c:formatCode>General</c:formatCode>
                <c:ptCount val="53"/>
                <c:pt idx="0">
                  <c:v>46</c:v>
                </c:pt>
                <c:pt idx="1">
                  <c:v>53</c:v>
                </c:pt>
                <c:pt idx="3">
                  <c:v>47</c:v>
                </c:pt>
                <c:pt idx="4">
                  <c:v>59</c:v>
                </c:pt>
                <c:pt idx="5">
                  <c:v>73</c:v>
                </c:pt>
                <c:pt idx="6">
                  <c:v>120</c:v>
                </c:pt>
                <c:pt idx="7">
                  <c:v>110</c:v>
                </c:pt>
                <c:pt idx="8">
                  <c:v>120</c:v>
                </c:pt>
                <c:pt idx="9">
                  <c:v>120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25</c:v>
                </c:pt>
                <c:pt idx="14">
                  <c:v>16</c:v>
                </c:pt>
                <c:pt idx="15">
                  <c:v>17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21</c:v>
                </c:pt>
                <c:pt idx="34">
                  <c:v>26</c:v>
                </c:pt>
                <c:pt idx="35">
                  <c:v>27</c:v>
                </c:pt>
                <c:pt idx="36">
                  <c:v>31</c:v>
                </c:pt>
                <c:pt idx="37">
                  <c:v>23</c:v>
                </c:pt>
                <c:pt idx="38">
                  <c:v>23</c:v>
                </c:pt>
                <c:pt idx="39">
                  <c:v>17</c:v>
                </c:pt>
                <c:pt idx="40">
                  <c:v>25</c:v>
                </c:pt>
                <c:pt idx="41">
                  <c:v>14</c:v>
                </c:pt>
                <c:pt idx="45">
                  <c:v>52</c:v>
                </c:pt>
                <c:pt idx="47">
                  <c:v>58</c:v>
                </c:pt>
                <c:pt idx="49">
                  <c:v>61</c:v>
                </c:pt>
                <c:pt idx="50">
                  <c:v>64</c:v>
                </c:pt>
                <c:pt idx="51">
                  <c:v>83</c:v>
                </c:pt>
                <c:pt idx="52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34368"/>
        <c:axId val="111036288"/>
      </c:scatterChart>
      <c:valAx>
        <c:axId val="1110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(cfs)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1036288"/>
        <c:crosses val="autoZero"/>
        <c:crossBetween val="midCat"/>
      </c:valAx>
      <c:valAx>
        <c:axId val="111036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Transparency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034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152400</xdr:rowOff>
    </xdr:from>
    <xdr:to>
      <xdr:col>4</xdr:col>
      <xdr:colOff>247650</xdr:colOff>
      <xdr:row>40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981075</xdr:colOff>
      <xdr:row>12</xdr:row>
      <xdr:rowOff>57150</xdr:rowOff>
    </xdr:from>
    <xdr:to>
      <xdr:col>10</xdr:col>
      <xdr:colOff>95249</xdr:colOff>
      <xdr:row>32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35</xdr:row>
      <xdr:rowOff>66675</xdr:rowOff>
    </xdr:from>
    <xdr:to>
      <xdr:col>10</xdr:col>
      <xdr:colOff>304800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1904999</xdr:colOff>
      <xdr:row>35</xdr:row>
      <xdr:rowOff>0</xdr:rowOff>
    </xdr:from>
    <xdr:to>
      <xdr:col>19</xdr:col>
      <xdr:colOff>297656</xdr:colOff>
      <xdr:row>55</xdr:row>
      <xdr:rowOff>178594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585785</xdr:colOff>
      <xdr:row>1</xdr:row>
      <xdr:rowOff>145256</xdr:rowOff>
    </xdr:from>
    <xdr:to>
      <xdr:col>9</xdr:col>
      <xdr:colOff>466724</xdr:colOff>
      <xdr:row>17</xdr:row>
      <xdr:rowOff>78581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457201</xdr:colOff>
      <xdr:row>16</xdr:row>
      <xdr:rowOff>2381</xdr:rowOff>
    </xdr:from>
    <xdr:to>
      <xdr:col>9</xdr:col>
      <xdr:colOff>466724</xdr:colOff>
      <xdr:row>29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511968</xdr:colOff>
      <xdr:row>29</xdr:row>
      <xdr:rowOff>52389</xdr:rowOff>
    </xdr:from>
    <xdr:to>
      <xdr:col>9</xdr:col>
      <xdr:colOff>476249</xdr:colOff>
      <xdr:row>46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2382</xdr:colOff>
      <xdr:row>2</xdr:row>
      <xdr:rowOff>59533</xdr:rowOff>
    </xdr:from>
    <xdr:to>
      <xdr:col>23</xdr:col>
      <xdr:colOff>180975</xdr:colOff>
      <xdr:row>14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14</xdr:row>
      <xdr:rowOff>95250</xdr:rowOff>
    </xdr:from>
    <xdr:to>
      <xdr:col>23</xdr:col>
      <xdr:colOff>142875</xdr:colOff>
      <xdr:row>28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66675</xdr:colOff>
      <xdr:row>28</xdr:row>
      <xdr:rowOff>57150</xdr:rowOff>
    </xdr:from>
    <xdr:to>
      <xdr:col>23</xdr:col>
      <xdr:colOff>171450</xdr:colOff>
      <xdr:row>40</xdr:row>
      <xdr:rowOff>45243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113242</xdr:colOff>
      <xdr:row>2</xdr:row>
      <xdr:rowOff>152400</xdr:rowOff>
    </xdr:from>
    <xdr:to>
      <xdr:col>33</xdr:col>
      <xdr:colOff>314325</xdr:colOff>
      <xdr:row>18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94192</xdr:colOff>
      <xdr:row>18</xdr:row>
      <xdr:rowOff>42332</xdr:rowOff>
    </xdr:from>
    <xdr:to>
      <xdr:col>33</xdr:col>
      <xdr:colOff>333375</xdr:colOff>
      <xdr:row>33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95250</xdr:colOff>
      <xdr:row>33</xdr:row>
      <xdr:rowOff>57150</xdr:rowOff>
    </xdr:from>
    <xdr:to>
      <xdr:col>33</xdr:col>
      <xdr:colOff>342900</xdr:colOff>
      <xdr:row>48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621505</xdr:colOff>
      <xdr:row>63</xdr:row>
      <xdr:rowOff>133350</xdr:rowOff>
    </xdr:from>
    <xdr:to>
      <xdr:col>7</xdr:col>
      <xdr:colOff>535781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297656</xdr:colOff>
      <xdr:row>108</xdr:row>
      <xdr:rowOff>47632</xdr:rowOff>
    </xdr:from>
    <xdr:to>
      <xdr:col>12</xdr:col>
      <xdr:colOff>404811</xdr:colOff>
      <xdr:row>119</xdr:row>
      <xdr:rowOff>171457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404812</xdr:colOff>
      <xdr:row>123</xdr:row>
      <xdr:rowOff>178593</xdr:rowOff>
    </xdr:from>
    <xdr:to>
      <xdr:col>12</xdr:col>
      <xdr:colOff>83344</xdr:colOff>
      <xdr:row>137</xdr:row>
      <xdr:rowOff>202406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357188</xdr:colOff>
      <xdr:row>139</xdr:row>
      <xdr:rowOff>35725</xdr:rowOff>
    </xdr:from>
    <xdr:to>
      <xdr:col>12</xdr:col>
      <xdr:colOff>47624</xdr:colOff>
      <xdr:row>150</xdr:row>
      <xdr:rowOff>159550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488157</xdr:colOff>
      <xdr:row>136</xdr:row>
      <xdr:rowOff>6</xdr:rowOff>
    </xdr:from>
    <xdr:to>
      <xdr:col>19</xdr:col>
      <xdr:colOff>23812</xdr:colOff>
      <xdr:row>147</xdr:row>
      <xdr:rowOff>123831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500063</xdr:colOff>
      <xdr:row>110</xdr:row>
      <xdr:rowOff>95259</xdr:rowOff>
    </xdr:from>
    <xdr:to>
      <xdr:col>18</xdr:col>
      <xdr:colOff>809625</xdr:colOff>
      <xdr:row>121</xdr:row>
      <xdr:rowOff>219084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511969</xdr:colOff>
      <xdr:row>123</xdr:row>
      <xdr:rowOff>11912</xdr:rowOff>
    </xdr:from>
    <xdr:to>
      <xdr:col>18</xdr:col>
      <xdr:colOff>809625</xdr:colOff>
      <xdr:row>134</xdr:row>
      <xdr:rowOff>135737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440530</xdr:colOff>
      <xdr:row>64</xdr:row>
      <xdr:rowOff>39291</xdr:rowOff>
    </xdr:from>
    <xdr:to>
      <xdr:col>19</xdr:col>
      <xdr:colOff>1119186</xdr:colOff>
      <xdr:row>75</xdr:row>
      <xdr:rowOff>163116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476250</xdr:colOff>
      <xdr:row>77</xdr:row>
      <xdr:rowOff>63103</xdr:rowOff>
    </xdr:from>
    <xdr:to>
      <xdr:col>19</xdr:col>
      <xdr:colOff>1166812</xdr:colOff>
      <xdr:row>88</xdr:row>
      <xdr:rowOff>186928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7141</xdr:colOff>
      <xdr:row>89</xdr:row>
      <xdr:rowOff>229792</xdr:rowOff>
    </xdr:from>
    <xdr:to>
      <xdr:col>19</xdr:col>
      <xdr:colOff>1190624</xdr:colOff>
      <xdr:row>101</xdr:row>
      <xdr:rowOff>115492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457202</xdr:colOff>
      <xdr:row>79</xdr:row>
      <xdr:rowOff>202406</xdr:rowOff>
    </xdr:from>
    <xdr:to>
      <xdr:col>6</xdr:col>
      <xdr:colOff>964407</xdr:colOff>
      <xdr:row>93</xdr:row>
      <xdr:rowOff>180976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511969</xdr:colOff>
      <xdr:row>93</xdr:row>
      <xdr:rowOff>230983</xdr:rowOff>
    </xdr:from>
    <xdr:to>
      <xdr:col>7</xdr:col>
      <xdr:colOff>0</xdr:colOff>
      <xdr:row>111</xdr:row>
      <xdr:rowOff>78583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2382</xdr:colOff>
      <xdr:row>62</xdr:row>
      <xdr:rowOff>230983</xdr:rowOff>
    </xdr:from>
    <xdr:to>
      <xdr:col>15</xdr:col>
      <xdr:colOff>0</xdr:colOff>
      <xdr:row>75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207170</xdr:colOff>
      <xdr:row>128</xdr:row>
      <xdr:rowOff>145264</xdr:rowOff>
    </xdr:from>
    <xdr:to>
      <xdr:col>12</xdr:col>
      <xdr:colOff>364332</xdr:colOff>
      <xdr:row>140</xdr:row>
      <xdr:rowOff>30964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326232</xdr:colOff>
      <xdr:row>103</xdr:row>
      <xdr:rowOff>26202</xdr:rowOff>
    </xdr:from>
    <xdr:to>
      <xdr:col>13</xdr:col>
      <xdr:colOff>45244</xdr:colOff>
      <xdr:row>114</xdr:row>
      <xdr:rowOff>150027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190501</xdr:colOff>
      <xdr:row>116</xdr:row>
      <xdr:rowOff>50014</xdr:rowOff>
    </xdr:from>
    <xdr:to>
      <xdr:col>12</xdr:col>
      <xdr:colOff>347663</xdr:colOff>
      <xdr:row>127</xdr:row>
      <xdr:rowOff>173839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95251</xdr:colOff>
      <xdr:row>78</xdr:row>
      <xdr:rowOff>85732</xdr:rowOff>
    </xdr:from>
    <xdr:to>
      <xdr:col>22</xdr:col>
      <xdr:colOff>538163</xdr:colOff>
      <xdr:row>89</xdr:row>
      <xdr:rowOff>209557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161925</xdr:colOff>
      <xdr:row>91</xdr:row>
      <xdr:rowOff>104781</xdr:rowOff>
    </xdr:from>
    <xdr:to>
      <xdr:col>22</xdr:col>
      <xdr:colOff>590550</xdr:colOff>
      <xdr:row>102</xdr:row>
      <xdr:rowOff>228606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419100</xdr:colOff>
      <xdr:row>104</xdr:row>
      <xdr:rowOff>180981</xdr:rowOff>
    </xdr:from>
    <xdr:to>
      <xdr:col>22</xdr:col>
      <xdr:colOff>238125</xdr:colOff>
      <xdr:row>116</xdr:row>
      <xdr:rowOff>66681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238125</xdr:colOff>
      <xdr:row>67</xdr:row>
      <xdr:rowOff>142875</xdr:rowOff>
    </xdr:from>
    <xdr:to>
      <xdr:col>30</xdr:col>
      <xdr:colOff>542925</xdr:colOff>
      <xdr:row>79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295275</xdr:colOff>
      <xdr:row>80</xdr:row>
      <xdr:rowOff>28575</xdr:rowOff>
    </xdr:from>
    <xdr:to>
      <xdr:col>30</xdr:col>
      <xdr:colOff>600075</xdr:colOff>
      <xdr:row>91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295275</xdr:colOff>
      <xdr:row>93</xdr:row>
      <xdr:rowOff>0</xdr:rowOff>
    </xdr:from>
    <xdr:to>
      <xdr:col>30</xdr:col>
      <xdr:colOff>600075</xdr:colOff>
      <xdr:row>104</xdr:row>
      <xdr:rowOff>123825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781050</xdr:colOff>
      <xdr:row>75</xdr:row>
      <xdr:rowOff>190500</xdr:rowOff>
    </xdr:from>
    <xdr:to>
      <xdr:col>15</xdr:col>
      <xdr:colOff>9524</xdr:colOff>
      <xdr:row>89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123825</xdr:colOff>
      <xdr:row>90</xdr:row>
      <xdr:rowOff>9525</xdr:rowOff>
    </xdr:from>
    <xdr:to>
      <xdr:col>14</xdr:col>
      <xdr:colOff>771525</xdr:colOff>
      <xdr:row>101</xdr:row>
      <xdr:rowOff>235743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113242</xdr:colOff>
      <xdr:row>63</xdr:row>
      <xdr:rowOff>152400</xdr:rowOff>
    </xdr:from>
    <xdr:to>
      <xdr:col>12</xdr:col>
      <xdr:colOff>314325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499533</xdr:colOff>
      <xdr:row>143</xdr:row>
      <xdr:rowOff>177808</xdr:rowOff>
    </xdr:from>
    <xdr:to>
      <xdr:col>11</xdr:col>
      <xdr:colOff>693208</xdr:colOff>
      <xdr:row>156</xdr:row>
      <xdr:rowOff>34933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115</xdr:row>
      <xdr:rowOff>47631</xdr:rowOff>
    </xdr:from>
    <xdr:to>
      <xdr:col>11</xdr:col>
      <xdr:colOff>628650</xdr:colOff>
      <xdr:row>127</xdr:row>
      <xdr:rowOff>161931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504825</xdr:colOff>
      <xdr:row>129</xdr:row>
      <xdr:rowOff>57156</xdr:rowOff>
    </xdr:from>
    <xdr:to>
      <xdr:col>11</xdr:col>
      <xdr:colOff>676275</xdr:colOff>
      <xdr:row>141</xdr:row>
      <xdr:rowOff>171456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723900</xdr:colOff>
      <xdr:row>129</xdr:row>
      <xdr:rowOff>171450</xdr:rowOff>
    </xdr:from>
    <xdr:to>
      <xdr:col>18</xdr:col>
      <xdr:colOff>895350</xdr:colOff>
      <xdr:row>142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161925</xdr:colOff>
      <xdr:row>102</xdr:row>
      <xdr:rowOff>76200</xdr:rowOff>
    </xdr:from>
    <xdr:to>
      <xdr:col>18</xdr:col>
      <xdr:colOff>1066800</xdr:colOff>
      <xdr:row>114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695325</xdr:colOff>
      <xdr:row>115</xdr:row>
      <xdr:rowOff>200025</xdr:rowOff>
    </xdr:from>
    <xdr:to>
      <xdr:col>18</xdr:col>
      <xdr:colOff>866775</xdr:colOff>
      <xdr:row>128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1466850</xdr:colOff>
      <xdr:row>100</xdr:row>
      <xdr:rowOff>200025</xdr:rowOff>
    </xdr:from>
    <xdr:to>
      <xdr:col>23</xdr:col>
      <xdr:colOff>371475</xdr:colOff>
      <xdr:row>113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1485900</xdr:colOff>
      <xdr:row>116</xdr:row>
      <xdr:rowOff>9525</xdr:rowOff>
    </xdr:from>
    <xdr:to>
      <xdr:col>23</xdr:col>
      <xdr:colOff>390525</xdr:colOff>
      <xdr:row>128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1514475</xdr:colOff>
      <xdr:row>130</xdr:row>
      <xdr:rowOff>19050</xdr:rowOff>
    </xdr:from>
    <xdr:to>
      <xdr:col>23</xdr:col>
      <xdr:colOff>419100</xdr:colOff>
      <xdr:row>142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94192</xdr:colOff>
      <xdr:row>79</xdr:row>
      <xdr:rowOff>42332</xdr:rowOff>
    </xdr:from>
    <xdr:to>
      <xdr:col>12</xdr:col>
      <xdr:colOff>333375</xdr:colOff>
      <xdr:row>94</xdr:row>
      <xdr:rowOff>66675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95250</xdr:colOff>
      <xdr:row>94</xdr:row>
      <xdr:rowOff>57150</xdr:rowOff>
    </xdr:from>
    <xdr:to>
      <xdr:col>12</xdr:col>
      <xdr:colOff>342900</xdr:colOff>
      <xdr:row>109</xdr:row>
      <xdr:rowOff>190500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850898</xdr:colOff>
      <xdr:row>40</xdr:row>
      <xdr:rowOff>59267</xdr:rowOff>
    </xdr:from>
    <xdr:to>
      <xdr:col>11</xdr:col>
      <xdr:colOff>171448</xdr:colOff>
      <xdr:row>63</xdr:row>
      <xdr:rowOff>54504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98</xdr:row>
      <xdr:rowOff>88900</xdr:rowOff>
    </xdr:from>
    <xdr:to>
      <xdr:col>7</xdr:col>
      <xdr:colOff>550333</xdr:colOff>
      <xdr:row>112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148165</xdr:colOff>
      <xdr:row>115</xdr:row>
      <xdr:rowOff>4233</xdr:rowOff>
    </xdr:from>
    <xdr:to>
      <xdr:col>7</xdr:col>
      <xdr:colOff>571498</xdr:colOff>
      <xdr:row>129</xdr:row>
      <xdr:rowOff>80433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1217083</xdr:colOff>
      <xdr:row>98</xdr:row>
      <xdr:rowOff>141817</xdr:rowOff>
    </xdr:from>
    <xdr:to>
      <xdr:col>14</xdr:col>
      <xdr:colOff>52917</xdr:colOff>
      <xdr:row>113</xdr:row>
      <xdr:rowOff>27517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1206500</xdr:colOff>
      <xdr:row>115</xdr:row>
      <xdr:rowOff>35983</xdr:rowOff>
    </xdr:from>
    <xdr:to>
      <xdr:col>14</xdr:col>
      <xdr:colOff>42334</xdr:colOff>
      <xdr:row>129</xdr:row>
      <xdr:rowOff>112183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592667</xdr:colOff>
      <xdr:row>35</xdr:row>
      <xdr:rowOff>184150</xdr:rowOff>
    </xdr:from>
    <xdr:to>
      <xdr:col>24</xdr:col>
      <xdr:colOff>254000</xdr:colOff>
      <xdr:row>50</xdr:row>
      <xdr:rowOff>69850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34</xdr:row>
      <xdr:rowOff>66674</xdr:rowOff>
    </xdr:from>
    <xdr:to>
      <xdr:col>8</xdr:col>
      <xdr:colOff>152400</xdr:colOff>
      <xdr:row>48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35</xdr:row>
      <xdr:rowOff>66675</xdr:rowOff>
    </xdr:from>
    <xdr:to>
      <xdr:col>7</xdr:col>
      <xdr:colOff>1990725</xdr:colOff>
      <xdr:row>50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18</xdr:row>
      <xdr:rowOff>142875</xdr:rowOff>
    </xdr:from>
    <xdr:to>
      <xdr:col>12</xdr:col>
      <xdr:colOff>9525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876299</xdr:colOff>
      <xdr:row>35</xdr:row>
      <xdr:rowOff>157162</xdr:rowOff>
    </xdr:from>
    <xdr:to>
      <xdr:col>11</xdr:col>
      <xdr:colOff>66674</xdr:colOff>
      <xdr:row>50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E1" workbookViewId="0">
      <pane ySplit="1" topLeftCell="A44" activePane="bottomLeft" state="frozen"/>
      <selection pane="bottomLeft" activeCell="K74" sqref="K74"/>
    </sheetView>
  </sheetViews>
  <sheetFormatPr defaultRowHeight="15" x14ac:dyDescent="0.25"/>
  <cols>
    <col min="1" max="1" width="9.140625" customWidth="1"/>
    <col min="2" max="2" width="28.42578125" customWidth="1"/>
    <col min="3" max="3" width="20.7109375" customWidth="1"/>
    <col min="4" max="4" width="18.140625" customWidth="1"/>
    <col min="5" max="6" width="21.28515625" customWidth="1"/>
    <col min="7" max="7" width="17.28515625" customWidth="1"/>
    <col min="8" max="8" width="20.85546875" customWidth="1"/>
    <col min="9" max="9" width="24" customWidth="1"/>
    <col min="10" max="10" width="28" customWidth="1"/>
    <col min="11" max="11" width="19.140625" customWidth="1"/>
  </cols>
  <sheetData>
    <row r="1" spans="1:9" x14ac:dyDescent="0.25">
      <c r="A1" t="s">
        <v>61</v>
      </c>
      <c r="C1" t="s">
        <v>50</v>
      </c>
      <c r="D1" t="s">
        <v>51</v>
      </c>
      <c r="E1" t="s">
        <v>54</v>
      </c>
      <c r="G1" t="s">
        <v>55</v>
      </c>
      <c r="H1" t="s">
        <v>56</v>
      </c>
      <c r="I1" t="s">
        <v>57</v>
      </c>
    </row>
    <row r="2" spans="1:9" x14ac:dyDescent="0.25">
      <c r="B2" t="s">
        <v>1</v>
      </c>
      <c r="C2" s="2">
        <f>'Hay Creek at Borg Rd'!$E$34</f>
        <v>22.85483870967742</v>
      </c>
      <c r="D2" s="2">
        <f>'Hay Creek at Borg Rd'!$E$35</f>
        <v>1.7034426792523545</v>
      </c>
      <c r="E2" s="2">
        <f>'Hay Creek at Borg Rd'!$F$34</f>
        <v>99.41935483870968</v>
      </c>
      <c r="F2" s="2"/>
      <c r="G2" s="2">
        <f>'Hay Creek at Borg Rd'!$F$35</f>
        <v>5.6682048880392681</v>
      </c>
      <c r="H2" s="2">
        <f>'Hay Creek at Borg Rd'!$G$34</f>
        <v>18.896774193548385</v>
      </c>
      <c r="I2" s="2">
        <f>'Hay Creek at Borg Rd'!$G$35</f>
        <v>0.55957902515833735</v>
      </c>
    </row>
    <row r="3" spans="1:9" x14ac:dyDescent="0.25">
      <c r="B3" t="s">
        <v>9</v>
      </c>
      <c r="C3" s="2">
        <f>'Hay Creek at CTH F'!$G$57</f>
        <v>37.234042553191486</v>
      </c>
      <c r="D3" s="2">
        <f>'Hay Creek at CTH F'!$G$58</f>
        <v>4.5803200841310083</v>
      </c>
      <c r="E3" s="2">
        <f>'Hay Creek at CTH F'!$H$57</f>
        <v>85.883720930232556</v>
      </c>
      <c r="F3" s="2"/>
      <c r="G3" s="2">
        <f>'Hay Creek at CTH F'!$H$58</f>
        <v>6.0723701758968938</v>
      </c>
      <c r="H3" s="2">
        <f>'Hay Creek at CTH F'!$I$57</f>
        <v>17.144186046511631</v>
      </c>
      <c r="I3" s="2">
        <f>'Hay Creek at CTH F'!$I$58</f>
        <v>0.7516142317180835</v>
      </c>
    </row>
    <row r="4" spans="1:9" x14ac:dyDescent="0.25">
      <c r="B4" t="s">
        <v>49</v>
      </c>
      <c r="C4" s="2">
        <f>'Hay Creek Flowage outlet'!$E$32</f>
        <v>26.379310344827587</v>
      </c>
      <c r="D4" s="2">
        <f>'Hay Creek Flowage outlet'!$E$33</f>
        <v>2.1526783598448822</v>
      </c>
      <c r="E4" s="2">
        <f>'Hay Creek Flowage outlet'!$F$32</f>
        <v>71.103448275862064</v>
      </c>
      <c r="F4" s="2"/>
      <c r="G4" s="2">
        <f>'Hay Creek Flowage outlet'!$F$33</f>
        <v>3.9189274280309041</v>
      </c>
      <c r="H4" s="2">
        <f>'Hay Creek Flowage outlet'!$G$32</f>
        <v>21.055172413793102</v>
      </c>
      <c r="I4" s="2">
        <f>'Hay Creek Flowage outlet'!$G$33</f>
        <v>0.78063991381860187</v>
      </c>
    </row>
    <row r="5" spans="1:9" x14ac:dyDescent="0.25">
      <c r="B5" t="s">
        <v>12</v>
      </c>
      <c r="C5" s="2">
        <f>'Whiskey Creek at CTH D'!$F$58</f>
        <v>46.802083333333336</v>
      </c>
      <c r="D5" s="2">
        <f>'Whiskey Creek at CTH D'!$F$59</f>
        <v>4.2771945816254551</v>
      </c>
      <c r="E5" s="2">
        <f>'Whiskey Creek at CTH D'!$G$58</f>
        <v>59.227272727272727</v>
      </c>
      <c r="F5" s="2"/>
      <c r="G5" s="2">
        <f>'Whiskey Creek at CTH D'!$G$59</f>
        <v>3.5647597992402411</v>
      </c>
      <c r="H5" s="2">
        <f>'Whiskey Creek at CTH D'!$H$58</f>
        <v>14.461363636363632</v>
      </c>
      <c r="I5" s="2">
        <f>'Whiskey Creek at CTH D'!$H$59</f>
        <v>0.67613102186009644</v>
      </c>
    </row>
    <row r="6" spans="1:9" x14ac:dyDescent="0.25">
      <c r="B6" t="s">
        <v>52</v>
      </c>
      <c r="C6" s="2">
        <f>'Whiskey Creek Flowage outlet'!$E$32</f>
        <v>40.551724137931032</v>
      </c>
      <c r="D6" s="2">
        <f>'Whiskey Creek Flowage outlet'!$E$33</f>
        <v>2.0224029791537657</v>
      </c>
      <c r="E6" s="2">
        <f>'Whiskey Creek Flowage outlet'!$F$32</f>
        <v>47.827586206896555</v>
      </c>
      <c r="F6" s="2"/>
      <c r="G6" s="2">
        <f>'Whiskey Creek Flowage outlet'!$F$33</f>
        <v>2.0891868957827686</v>
      </c>
      <c r="H6" s="2">
        <f>'Whiskey Creek Flowage outlet'!$G$32</f>
        <v>19.744827586206899</v>
      </c>
      <c r="I6" s="2">
        <f>'Whiskey Creek Flowage outlet'!$G$33</f>
        <v>0.73686505115804235</v>
      </c>
    </row>
    <row r="7" spans="1:9" x14ac:dyDescent="0.25">
      <c r="B7" t="s">
        <v>53</v>
      </c>
      <c r="C7" s="2">
        <f>'Phantom Fl. outlet (3 Tubes)'!$E$31</f>
        <v>35.344827586206897</v>
      </c>
      <c r="D7" s="2">
        <f>'Phantom Fl. outlet (3 Tubes)'!$E$32</f>
        <v>3.4028660269270365</v>
      </c>
      <c r="E7" s="2">
        <f>'Phantom Fl. outlet (3 Tubes)'!$F$31</f>
        <v>77.034482758620683</v>
      </c>
      <c r="F7" s="2"/>
      <c r="G7" s="2">
        <f>'Phantom Fl. outlet (3 Tubes)'!$F$32</f>
        <v>3.6390339887100445</v>
      </c>
      <c r="H7" s="2">
        <f>'Phantom Fl. outlet (3 Tubes)'!$G$31</f>
        <v>20.651724137931033</v>
      </c>
      <c r="I7" s="2">
        <f>'Phantom Fl. outlet (3 Tubes)'!$G$32</f>
        <v>0.68293088835355054</v>
      </c>
    </row>
    <row r="8" spans="1:9" x14ac:dyDescent="0.25">
      <c r="B8" t="s">
        <v>58</v>
      </c>
      <c r="C8" s="2">
        <f>'North Fork Ck at Lundquist Rd.'!$G$58</f>
        <v>49.978723404255319</v>
      </c>
      <c r="D8" s="2">
        <f>'North Fork Ck at Lundquist Rd.'!$G$59</f>
        <v>3.846914382014484</v>
      </c>
      <c r="E8" s="2">
        <f>'North Fork Ck at Lundquist Rd.'!$H$58</f>
        <v>83.11904761904762</v>
      </c>
      <c r="F8" s="2"/>
      <c r="G8" s="2">
        <f>'North Fork Ck at Lundquist Rd.'!$H$59</f>
        <v>6.3115217155024341</v>
      </c>
      <c r="H8" s="2">
        <f>'North Fork Ck at Lundquist Rd.'!$I$58</f>
        <v>17.660465116279067</v>
      </c>
      <c r="I8" s="2">
        <f>'North Fork Ck at Lundquist Rd.'!$I$59</f>
        <v>0.78551787218759883</v>
      </c>
    </row>
    <row r="9" spans="1:9" x14ac:dyDescent="0.25">
      <c r="B9" t="s">
        <v>59</v>
      </c>
      <c r="C9" s="2">
        <f>'North Fork Fl. outlet'!$E$32</f>
        <v>56.655172413793103</v>
      </c>
      <c r="D9" s="2">
        <f>'North Fork Fl. outlet'!$E$33</f>
        <v>2.5621707343756475</v>
      </c>
      <c r="E9" s="2">
        <f>'North Fork Fl. outlet'!$F$32</f>
        <v>63.310344827586206</v>
      </c>
      <c r="F9" s="2"/>
      <c r="G9" s="2">
        <f>'North Fork Fl. outlet'!$F$33</f>
        <v>2.4500444593713424</v>
      </c>
      <c r="H9" s="2">
        <f>'North Fork Fl. outlet'!$G$32</f>
        <v>21.775862068965516</v>
      </c>
      <c r="I9" s="2">
        <f>'North Fork Fl. outlet'!$G$33</f>
        <v>0.62069512860202847</v>
      </c>
    </row>
    <row r="10" spans="1:9" x14ac:dyDescent="0.25">
      <c r="B10" t="s">
        <v>60</v>
      </c>
      <c r="C10" s="2">
        <f>'Kylingstad Ck at N Fk Dike Rd.'!$E$33</f>
        <v>60.387096774193552</v>
      </c>
      <c r="D10" s="2">
        <f>'Kylingstad Ck at N Fk Dike Rd.'!$E$34</f>
        <v>4.568870220895616</v>
      </c>
      <c r="E10" s="2">
        <f>'Kylingstad Ck at N Fk Dike Rd.'!$F$33</f>
        <v>51.161290322580648</v>
      </c>
      <c r="F10" s="2"/>
      <c r="G10" s="2">
        <f>'Kylingstad Ck at N Fk Dike Rd.'!$F$34</f>
        <v>1.5134499321716661</v>
      </c>
      <c r="H10" s="2">
        <f>'Kylingstad Ck at N Fk Dike Rd.'!$G$33</f>
        <v>20.383870967741935</v>
      </c>
      <c r="I10" s="2">
        <f>'Kylingstad Ck at N Fk Dike Rd.'!$G$34</f>
        <v>0.7106728112192785</v>
      </c>
    </row>
    <row r="53" spans="2:11" ht="15.75" x14ac:dyDescent="0.25">
      <c r="B53" s="128" t="s">
        <v>349</v>
      </c>
      <c r="C53" s="129"/>
      <c r="D53" s="129"/>
      <c r="E53" s="129"/>
      <c r="F53" s="94"/>
      <c r="G53" s="128" t="s">
        <v>350</v>
      </c>
      <c r="H53" s="129"/>
      <c r="I53" s="129"/>
      <c r="J53" s="129"/>
      <c r="K53" s="129"/>
    </row>
    <row r="55" spans="2:11" x14ac:dyDescent="0.25">
      <c r="B55" s="90" t="s">
        <v>297</v>
      </c>
      <c r="C55" s="90" t="s">
        <v>298</v>
      </c>
      <c r="D55" s="90" t="s">
        <v>299</v>
      </c>
      <c r="E55" s="90" t="s">
        <v>300</v>
      </c>
      <c r="F55" s="90"/>
      <c r="G55" s="90" t="s">
        <v>0</v>
      </c>
      <c r="H55" s="90" t="s">
        <v>355</v>
      </c>
      <c r="I55" s="90" t="s">
        <v>357</v>
      </c>
      <c r="J55" s="90" t="s">
        <v>358</v>
      </c>
      <c r="K55" s="90" t="s">
        <v>6</v>
      </c>
    </row>
    <row r="56" spans="2:11" x14ac:dyDescent="0.25">
      <c r="B56" s="22" t="s">
        <v>301</v>
      </c>
      <c r="D56" s="87"/>
      <c r="G56" s="10">
        <v>41740</v>
      </c>
      <c r="H56" s="56">
        <v>120</v>
      </c>
      <c r="I56" s="56">
        <v>150</v>
      </c>
      <c r="J56" s="56">
        <v>250</v>
      </c>
    </row>
    <row r="57" spans="2:11" x14ac:dyDescent="0.25">
      <c r="B57" t="s">
        <v>302</v>
      </c>
      <c r="C57" s="92" t="s">
        <v>178</v>
      </c>
      <c r="D57" s="87" t="s">
        <v>228</v>
      </c>
      <c r="E57" s="87" t="s">
        <v>229</v>
      </c>
      <c r="F57" s="87"/>
      <c r="G57" s="10">
        <v>41773</v>
      </c>
      <c r="H57" s="56">
        <v>100</v>
      </c>
      <c r="I57" s="56">
        <v>100</v>
      </c>
      <c r="J57" s="56">
        <v>150</v>
      </c>
    </row>
    <row r="58" spans="2:11" x14ac:dyDescent="0.25">
      <c r="B58" t="s">
        <v>219</v>
      </c>
      <c r="C58" s="91">
        <v>17.461538461538463</v>
      </c>
      <c r="D58" s="91">
        <v>10.553846153846154</v>
      </c>
      <c r="E58" s="91">
        <v>9.2615384615384606</v>
      </c>
      <c r="F58" s="91"/>
      <c r="G58" s="10">
        <v>41790</v>
      </c>
      <c r="H58" s="56" t="s">
        <v>110</v>
      </c>
      <c r="I58" s="56" t="s">
        <v>110</v>
      </c>
      <c r="J58" s="56" t="s">
        <v>110</v>
      </c>
    </row>
    <row r="59" spans="2:11" x14ac:dyDescent="0.25">
      <c r="B59" s="22" t="s">
        <v>303</v>
      </c>
      <c r="C59" s="87"/>
      <c r="D59" s="87"/>
      <c r="E59" s="87"/>
      <c r="F59" s="87"/>
      <c r="G59" s="1">
        <v>41806</v>
      </c>
      <c r="H59" s="56" t="s">
        <v>110</v>
      </c>
      <c r="I59" s="56">
        <v>300</v>
      </c>
      <c r="J59" s="56" t="s">
        <v>110</v>
      </c>
    </row>
    <row r="60" spans="2:11" x14ac:dyDescent="0.25">
      <c r="B60" t="s">
        <v>302</v>
      </c>
      <c r="C60" s="87" t="s">
        <v>179</v>
      </c>
      <c r="D60" s="87" t="s">
        <v>318</v>
      </c>
      <c r="E60" s="87" t="s">
        <v>340</v>
      </c>
      <c r="F60" s="87"/>
      <c r="G60" s="1">
        <v>41816</v>
      </c>
      <c r="H60" s="56" t="s">
        <v>110</v>
      </c>
      <c r="I60" s="56">
        <v>400</v>
      </c>
      <c r="J60" s="56" t="s">
        <v>110</v>
      </c>
      <c r="K60" t="s">
        <v>354</v>
      </c>
    </row>
    <row r="61" spans="2:11" x14ac:dyDescent="0.25">
      <c r="B61" t="s">
        <v>219</v>
      </c>
      <c r="C61" s="91">
        <v>69.833333333333329</v>
      </c>
      <c r="D61" s="91">
        <v>60.769230769230766</v>
      </c>
      <c r="E61" s="91">
        <v>78.545454545454547</v>
      </c>
      <c r="F61" s="91"/>
      <c r="G61" s="1">
        <v>41831</v>
      </c>
      <c r="H61" s="56" t="s">
        <v>110</v>
      </c>
      <c r="I61" s="97" t="s">
        <v>356</v>
      </c>
      <c r="J61" s="56" t="s">
        <v>110</v>
      </c>
      <c r="K61" t="s">
        <v>359</v>
      </c>
    </row>
    <row r="62" spans="2:11" x14ac:dyDescent="0.25">
      <c r="B62" s="22" t="s">
        <v>304</v>
      </c>
      <c r="C62" s="87"/>
      <c r="D62" s="87"/>
      <c r="E62" s="87"/>
      <c r="F62" s="87"/>
      <c r="G62" s="1">
        <v>41845</v>
      </c>
      <c r="H62" s="56">
        <v>400</v>
      </c>
      <c r="I62" s="56" t="s">
        <v>360</v>
      </c>
      <c r="J62" s="56" t="s">
        <v>110</v>
      </c>
      <c r="K62" t="s">
        <v>354</v>
      </c>
    </row>
    <row r="63" spans="2:11" x14ac:dyDescent="0.25">
      <c r="B63" t="s">
        <v>302</v>
      </c>
      <c r="C63" s="87" t="s">
        <v>180</v>
      </c>
      <c r="D63" s="87" t="s">
        <v>332</v>
      </c>
      <c r="E63" s="87" t="s">
        <v>341</v>
      </c>
      <c r="F63" s="87"/>
      <c r="G63" s="1">
        <v>41871</v>
      </c>
      <c r="H63" s="92" t="s">
        <v>351</v>
      </c>
      <c r="I63" s="92" t="s">
        <v>352</v>
      </c>
      <c r="J63" s="92" t="s">
        <v>353</v>
      </c>
      <c r="K63" s="77" t="s">
        <v>354</v>
      </c>
    </row>
    <row r="64" spans="2:11" x14ac:dyDescent="0.25">
      <c r="B64" t="s">
        <v>219</v>
      </c>
      <c r="C64" s="87">
        <v>14.700000000000003</v>
      </c>
      <c r="D64" s="91">
        <v>11.241666666666665</v>
      </c>
      <c r="E64" s="91">
        <v>9.0541666666666671</v>
      </c>
      <c r="F64" s="91"/>
      <c r="G64" s="1">
        <v>41884</v>
      </c>
      <c r="H64" s="92">
        <v>290</v>
      </c>
      <c r="I64" s="92">
        <v>310</v>
      </c>
      <c r="J64" s="92">
        <v>210</v>
      </c>
    </row>
    <row r="65" spans="2:10" x14ac:dyDescent="0.25">
      <c r="B65" s="22" t="s">
        <v>108</v>
      </c>
      <c r="C65" s="87"/>
      <c r="D65" s="87"/>
      <c r="E65" s="87"/>
      <c r="F65" s="87"/>
      <c r="G65" s="8">
        <v>41897</v>
      </c>
      <c r="H65" s="92">
        <v>325</v>
      </c>
      <c r="I65" s="92">
        <v>200</v>
      </c>
      <c r="J65" s="92">
        <v>150</v>
      </c>
    </row>
    <row r="66" spans="2:10" x14ac:dyDescent="0.25">
      <c r="B66" t="s">
        <v>302</v>
      </c>
      <c r="C66" s="87" t="s">
        <v>181</v>
      </c>
      <c r="D66" s="87" t="s">
        <v>335</v>
      </c>
      <c r="E66" s="87" t="s">
        <v>342</v>
      </c>
      <c r="F66" s="87"/>
      <c r="G66" s="8">
        <v>41906</v>
      </c>
      <c r="H66" s="92">
        <v>250</v>
      </c>
      <c r="I66" s="92">
        <v>150</v>
      </c>
      <c r="J66" s="92">
        <v>175</v>
      </c>
    </row>
    <row r="67" spans="2:10" x14ac:dyDescent="0.25">
      <c r="B67" t="s">
        <v>219</v>
      </c>
      <c r="C67" s="91">
        <v>50.983333333333327</v>
      </c>
      <c r="D67" s="91">
        <v>35.233333333333334</v>
      </c>
      <c r="E67" s="91">
        <v>18.954545454545453</v>
      </c>
      <c r="F67" s="91"/>
      <c r="G67" s="8">
        <v>41932</v>
      </c>
      <c r="H67" s="92">
        <v>225</v>
      </c>
      <c r="I67" s="96">
        <v>150</v>
      </c>
      <c r="J67" s="92">
        <v>200</v>
      </c>
    </row>
    <row r="68" spans="2:10" x14ac:dyDescent="0.25">
      <c r="B68" s="22" t="s">
        <v>305</v>
      </c>
      <c r="C68" s="87"/>
      <c r="D68" s="87"/>
      <c r="E68" s="87"/>
      <c r="F68" s="87"/>
      <c r="G68" s="4">
        <v>41978</v>
      </c>
      <c r="H68" s="95">
        <v>150</v>
      </c>
      <c r="I68" s="95">
        <v>125</v>
      </c>
      <c r="J68" s="95">
        <v>200</v>
      </c>
    </row>
    <row r="69" spans="2:10" x14ac:dyDescent="0.25">
      <c r="B69" t="s">
        <v>302</v>
      </c>
      <c r="C69" s="87" t="s">
        <v>314</v>
      </c>
      <c r="D69" s="87" t="s">
        <v>336</v>
      </c>
      <c r="E69" s="87" t="s">
        <v>343</v>
      </c>
      <c r="F69" s="87"/>
      <c r="G69" s="130" t="s">
        <v>361</v>
      </c>
      <c r="H69" s="130"/>
      <c r="I69" s="130"/>
      <c r="J69" s="130"/>
    </row>
    <row r="70" spans="2:10" x14ac:dyDescent="0.25">
      <c r="B70" t="s">
        <v>219</v>
      </c>
      <c r="C70" s="87">
        <v>250</v>
      </c>
      <c r="D70" s="92">
        <v>200</v>
      </c>
      <c r="E70" s="87">
        <v>183</v>
      </c>
      <c r="F70" s="87"/>
      <c r="G70" s="131" t="s">
        <v>362</v>
      </c>
      <c r="H70" s="131"/>
      <c r="I70" s="131"/>
      <c r="J70" s="131"/>
    </row>
    <row r="71" spans="2:10" x14ac:dyDescent="0.25">
      <c r="B71" s="22" t="s">
        <v>306</v>
      </c>
      <c r="C71" s="87"/>
      <c r="D71" s="87"/>
      <c r="E71" s="87"/>
      <c r="F71" s="87"/>
      <c r="H71" s="131" t="s">
        <v>407</v>
      </c>
      <c r="I71" s="131"/>
      <c r="J71" s="131"/>
    </row>
    <row r="72" spans="2:10" x14ac:dyDescent="0.25">
      <c r="B72" t="s">
        <v>302</v>
      </c>
      <c r="C72" s="87" t="s">
        <v>313</v>
      </c>
      <c r="D72" s="87" t="s">
        <v>316</v>
      </c>
      <c r="E72" s="87" t="s">
        <v>344</v>
      </c>
      <c r="F72" s="87"/>
      <c r="H72" s="131" t="s">
        <v>406</v>
      </c>
      <c r="I72" s="131"/>
      <c r="J72" s="131"/>
    </row>
    <row r="73" spans="2:10" x14ac:dyDescent="0.25">
      <c r="B73" t="s">
        <v>219</v>
      </c>
      <c r="C73" s="91">
        <v>5.5117647058823538</v>
      </c>
      <c r="D73" s="91">
        <v>7.5444444444444434</v>
      </c>
      <c r="E73" s="91">
        <v>7.0352941176470587</v>
      </c>
      <c r="F73" s="91"/>
    </row>
    <row r="74" spans="2:10" x14ac:dyDescent="0.25">
      <c r="B74" s="22" t="s">
        <v>307</v>
      </c>
      <c r="C74" s="87"/>
      <c r="D74" s="87"/>
      <c r="E74" s="87"/>
      <c r="F74" s="87"/>
    </row>
    <row r="75" spans="2:10" x14ac:dyDescent="0.25">
      <c r="B75" t="s">
        <v>302</v>
      </c>
      <c r="C75" s="87" t="s">
        <v>296</v>
      </c>
      <c r="D75" s="87" t="s">
        <v>337</v>
      </c>
      <c r="E75" s="87" t="s">
        <v>345</v>
      </c>
      <c r="F75" s="87"/>
    </row>
    <row r="76" spans="2:10" x14ac:dyDescent="0.25">
      <c r="B76" t="s">
        <v>219</v>
      </c>
      <c r="C76" s="91">
        <v>6.6538461538461542</v>
      </c>
      <c r="D76" s="91">
        <v>6.5785714285714292</v>
      </c>
      <c r="E76" s="87">
        <v>6.8000000000000007</v>
      </c>
      <c r="F76" s="87"/>
    </row>
    <row r="77" spans="2:10" x14ac:dyDescent="0.25">
      <c r="B77" s="22" t="s">
        <v>3</v>
      </c>
      <c r="C77" s="87"/>
      <c r="D77" s="87"/>
      <c r="E77" s="87"/>
      <c r="F77" s="87"/>
    </row>
    <row r="78" spans="2:10" x14ac:dyDescent="0.25">
      <c r="B78" t="s">
        <v>302</v>
      </c>
      <c r="C78" s="87" t="s">
        <v>310</v>
      </c>
      <c r="D78" s="87" t="s">
        <v>315</v>
      </c>
      <c r="E78" s="87" t="s">
        <v>346</v>
      </c>
      <c r="F78" s="87"/>
    </row>
    <row r="79" spans="2:10" x14ac:dyDescent="0.25">
      <c r="B79" t="s">
        <v>219</v>
      </c>
      <c r="C79" s="91">
        <v>37.234042553191486</v>
      </c>
      <c r="D79" s="91">
        <v>46.802083333333336</v>
      </c>
      <c r="E79" s="91">
        <v>49.978723404255319</v>
      </c>
      <c r="F79" s="91"/>
    </row>
    <row r="80" spans="2:10" ht="17.25" x14ac:dyDescent="0.25">
      <c r="B80" s="22" t="s">
        <v>363</v>
      </c>
      <c r="C80" s="87"/>
      <c r="D80" s="87"/>
      <c r="E80" s="87"/>
      <c r="F80" s="87"/>
    </row>
    <row r="81" spans="2:6" x14ac:dyDescent="0.25">
      <c r="B81" t="s">
        <v>302</v>
      </c>
      <c r="C81" s="87" t="s">
        <v>312</v>
      </c>
      <c r="D81" s="87" t="s">
        <v>338</v>
      </c>
      <c r="E81" s="87" t="s">
        <v>347</v>
      </c>
      <c r="F81" s="87"/>
    </row>
    <row r="82" spans="2:6" x14ac:dyDescent="0.25">
      <c r="B82" t="s">
        <v>219</v>
      </c>
      <c r="C82" s="91">
        <v>17.144186046511631</v>
      </c>
      <c r="D82" s="91">
        <v>14.461363636363632</v>
      </c>
      <c r="E82" s="91">
        <v>21.323255813953484</v>
      </c>
      <c r="F82" s="91"/>
    </row>
    <row r="83" spans="2:6" x14ac:dyDescent="0.25">
      <c r="B83" s="22" t="s">
        <v>308</v>
      </c>
      <c r="C83" s="87"/>
      <c r="D83" s="87"/>
      <c r="E83" s="87"/>
      <c r="F83" s="87"/>
    </row>
    <row r="84" spans="2:6" x14ac:dyDescent="0.25">
      <c r="B84" t="s">
        <v>302</v>
      </c>
      <c r="C84" s="87" t="s">
        <v>311</v>
      </c>
      <c r="D84" s="87" t="s">
        <v>339</v>
      </c>
      <c r="E84" s="87" t="s">
        <v>348</v>
      </c>
      <c r="F84" s="87"/>
    </row>
    <row r="85" spans="2:6" x14ac:dyDescent="0.25">
      <c r="B85" t="s">
        <v>219</v>
      </c>
      <c r="C85" s="91">
        <v>85.883720930232556</v>
      </c>
      <c r="D85" s="91">
        <v>59.227272727272727</v>
      </c>
      <c r="E85" s="91">
        <v>82.069767441860463</v>
      </c>
      <c r="F85" s="91"/>
    </row>
    <row r="86" spans="2:6" x14ac:dyDescent="0.25">
      <c r="B86" s="22"/>
    </row>
  </sheetData>
  <mergeCells count="6">
    <mergeCell ref="B53:E53"/>
    <mergeCell ref="G53:K53"/>
    <mergeCell ref="G69:J69"/>
    <mergeCell ref="G70:J70"/>
    <mergeCell ref="H72:J72"/>
    <mergeCell ref="H71:J7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0" zoomScaleNormal="80" workbookViewId="0">
      <pane ySplit="1" topLeftCell="A2" activePane="bottomLeft" state="frozen"/>
      <selection pane="bottomLeft" activeCell="P27" sqref="P27"/>
    </sheetView>
  </sheetViews>
  <sheetFormatPr defaultRowHeight="15" x14ac:dyDescent="0.25"/>
  <cols>
    <col min="1" max="1" width="35.85546875" customWidth="1"/>
    <col min="2" max="3" width="12.5703125" customWidth="1"/>
    <col min="4" max="4" width="23.7109375" customWidth="1"/>
    <col min="5" max="6" width="7.5703125" customWidth="1"/>
    <col min="7" max="7" width="6.85546875" customWidth="1"/>
    <col min="8" max="8" width="6.140625" customWidth="1"/>
    <col min="9" max="9" width="5.140625" customWidth="1"/>
    <col min="10" max="10" width="5.7109375" customWidth="1"/>
    <col min="11" max="11" width="10.7109375" customWidth="1"/>
    <col min="12" max="12" width="11.85546875" customWidth="1"/>
    <col min="14" max="14" width="11.42578125" customWidth="1"/>
  </cols>
  <sheetData>
    <row r="1" spans="1:16" s="6" customFormat="1" x14ac:dyDescent="0.25">
      <c r="A1" s="6" t="s">
        <v>162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  <c r="L1" s="6" t="s">
        <v>105</v>
      </c>
      <c r="M1" s="6" t="s">
        <v>106</v>
      </c>
      <c r="N1" s="6" t="s">
        <v>107</v>
      </c>
      <c r="O1" s="6" t="s">
        <v>108</v>
      </c>
      <c r="P1" s="6" t="s">
        <v>109</v>
      </c>
    </row>
    <row r="2" spans="1:16" s="9" customFormat="1" x14ac:dyDescent="0.25">
      <c r="A2" s="9">
        <v>10042157</v>
      </c>
      <c r="B2" s="9" t="s">
        <v>64</v>
      </c>
      <c r="C2" s="10">
        <v>41761</v>
      </c>
      <c r="D2" s="11" t="s">
        <v>90</v>
      </c>
      <c r="E2" s="11">
        <v>120</v>
      </c>
      <c r="F2" s="11">
        <v>36</v>
      </c>
      <c r="G2" s="11">
        <v>7.1</v>
      </c>
      <c r="H2" t="s">
        <v>91</v>
      </c>
    </row>
    <row r="3" spans="1:16" s="9" customFormat="1" x14ac:dyDescent="0.25">
      <c r="B3" s="9" t="s">
        <v>64</v>
      </c>
      <c r="C3" s="10">
        <v>41766</v>
      </c>
      <c r="D3" s="11" t="s">
        <v>92</v>
      </c>
      <c r="E3" s="11">
        <v>120</v>
      </c>
      <c r="F3" s="11">
        <v>37</v>
      </c>
      <c r="G3" s="11">
        <v>16.899999999999999</v>
      </c>
      <c r="H3" s="9" t="s">
        <v>13</v>
      </c>
      <c r="K3" s="11" t="s">
        <v>93</v>
      </c>
    </row>
    <row r="4" spans="1:16" s="9" customFormat="1" x14ac:dyDescent="0.25">
      <c r="B4" s="9" t="s">
        <v>64</v>
      </c>
      <c r="C4" s="10">
        <v>41773</v>
      </c>
      <c r="D4" s="20" t="s">
        <v>90</v>
      </c>
      <c r="E4" s="11">
        <v>112</v>
      </c>
      <c r="F4" s="11">
        <v>36</v>
      </c>
      <c r="G4" s="11">
        <v>9.8000000000000007</v>
      </c>
      <c r="H4" t="s">
        <v>94</v>
      </c>
      <c r="L4" s="11">
        <v>0.6</v>
      </c>
      <c r="M4" s="11">
        <v>23</v>
      </c>
    </row>
    <row r="5" spans="1:16" s="9" customFormat="1" x14ac:dyDescent="0.25">
      <c r="B5" s="9" t="s">
        <v>64</v>
      </c>
      <c r="C5" s="10">
        <v>41780</v>
      </c>
      <c r="D5" s="11" t="s">
        <v>90</v>
      </c>
      <c r="E5" s="11">
        <v>120</v>
      </c>
      <c r="F5" s="11">
        <v>36</v>
      </c>
      <c r="G5" s="11">
        <v>15.6</v>
      </c>
    </row>
    <row r="6" spans="1:16" s="9" customFormat="1" x14ac:dyDescent="0.25">
      <c r="B6" s="9" t="s">
        <v>64</v>
      </c>
      <c r="C6" s="10">
        <v>41790</v>
      </c>
      <c r="D6" s="11" t="s">
        <v>95</v>
      </c>
      <c r="E6" s="11">
        <v>95</v>
      </c>
      <c r="F6" s="11">
        <v>42</v>
      </c>
      <c r="G6" s="11">
        <v>20.6</v>
      </c>
      <c r="H6" s="11" t="s">
        <v>81</v>
      </c>
    </row>
    <row r="7" spans="1:16" x14ac:dyDescent="0.25">
      <c r="B7" t="s">
        <v>63</v>
      </c>
      <c r="C7" s="1">
        <v>41793</v>
      </c>
      <c r="D7" t="s">
        <v>17</v>
      </c>
      <c r="E7">
        <v>51</v>
      </c>
      <c r="F7">
        <v>46</v>
      </c>
      <c r="G7">
        <v>21.7</v>
      </c>
      <c r="H7" t="s">
        <v>18</v>
      </c>
    </row>
    <row r="8" spans="1:16" x14ac:dyDescent="0.25">
      <c r="B8" t="s">
        <v>63</v>
      </c>
      <c r="C8" s="1">
        <v>41797</v>
      </c>
      <c r="D8" t="s">
        <v>19</v>
      </c>
      <c r="E8">
        <v>55</v>
      </c>
      <c r="F8">
        <v>46</v>
      </c>
      <c r="G8">
        <v>18.399999999999999</v>
      </c>
      <c r="H8" t="s">
        <v>13</v>
      </c>
    </row>
    <row r="9" spans="1:16" x14ac:dyDescent="0.25">
      <c r="B9" t="s">
        <v>63</v>
      </c>
      <c r="C9" s="1">
        <v>41799</v>
      </c>
      <c r="D9" t="s">
        <v>20</v>
      </c>
      <c r="E9">
        <v>62</v>
      </c>
      <c r="F9">
        <v>47</v>
      </c>
      <c r="G9">
        <v>18.600000000000001</v>
      </c>
      <c r="H9" t="s">
        <v>21</v>
      </c>
    </row>
    <row r="10" spans="1:16" x14ac:dyDescent="0.25">
      <c r="B10" t="s">
        <v>63</v>
      </c>
      <c r="C10" s="1">
        <v>41803</v>
      </c>
      <c r="D10" t="s">
        <v>24</v>
      </c>
      <c r="E10">
        <v>43</v>
      </c>
      <c r="F10">
        <v>55</v>
      </c>
      <c r="G10">
        <v>16.8</v>
      </c>
      <c r="H10" t="s">
        <v>13</v>
      </c>
    </row>
    <row r="11" spans="1:16" x14ac:dyDescent="0.25">
      <c r="B11" t="s">
        <v>63</v>
      </c>
      <c r="C11" s="1">
        <v>41806</v>
      </c>
      <c r="D11" t="s">
        <v>25</v>
      </c>
      <c r="E11">
        <v>57</v>
      </c>
      <c r="F11">
        <v>46</v>
      </c>
      <c r="G11">
        <v>20.7</v>
      </c>
      <c r="H11" t="s">
        <v>13</v>
      </c>
    </row>
    <row r="12" spans="1:16" x14ac:dyDescent="0.25">
      <c r="B12" s="9" t="s">
        <v>64</v>
      </c>
      <c r="C12" s="1">
        <v>41806</v>
      </c>
      <c r="D12" t="s">
        <v>96</v>
      </c>
      <c r="E12">
        <v>45</v>
      </c>
      <c r="F12">
        <v>45</v>
      </c>
      <c r="G12">
        <v>20.2</v>
      </c>
      <c r="H12" t="s">
        <v>13</v>
      </c>
      <c r="I12" s="21">
        <v>3</v>
      </c>
      <c r="J12">
        <v>5.9</v>
      </c>
      <c r="L12" s="11">
        <v>1.8</v>
      </c>
      <c r="M12" s="11">
        <v>34</v>
      </c>
    </row>
    <row r="13" spans="1:16" x14ac:dyDescent="0.25">
      <c r="B13" t="s">
        <v>63</v>
      </c>
      <c r="C13" s="1">
        <v>41809</v>
      </c>
      <c r="D13" t="s">
        <v>27</v>
      </c>
      <c r="E13">
        <v>64</v>
      </c>
      <c r="F13">
        <v>46</v>
      </c>
      <c r="G13">
        <v>20.9</v>
      </c>
      <c r="H13" t="s">
        <v>13</v>
      </c>
    </row>
    <row r="14" spans="1:16" x14ac:dyDescent="0.25">
      <c r="B14" t="s">
        <v>63</v>
      </c>
      <c r="C14" s="1">
        <v>41813</v>
      </c>
      <c r="D14" t="s">
        <v>28</v>
      </c>
      <c r="E14">
        <v>53</v>
      </c>
      <c r="F14">
        <v>55</v>
      </c>
      <c r="G14">
        <v>21.7</v>
      </c>
      <c r="H14" t="s">
        <v>13</v>
      </c>
    </row>
    <row r="15" spans="1:16" x14ac:dyDescent="0.25">
      <c r="B15" s="9" t="s">
        <v>64</v>
      </c>
      <c r="C15" s="1">
        <v>41816</v>
      </c>
      <c r="D15" t="s">
        <v>97</v>
      </c>
      <c r="E15">
        <v>33</v>
      </c>
      <c r="F15">
        <v>63</v>
      </c>
      <c r="G15">
        <v>20.5</v>
      </c>
      <c r="H15" t="s">
        <v>13</v>
      </c>
      <c r="I15">
        <v>1.2</v>
      </c>
      <c r="J15">
        <v>6</v>
      </c>
      <c r="K15" t="s">
        <v>163</v>
      </c>
      <c r="L15">
        <v>4.0999999999999996</v>
      </c>
      <c r="M15">
        <v>50</v>
      </c>
      <c r="N15">
        <v>9.5</v>
      </c>
      <c r="O15">
        <v>7.8</v>
      </c>
      <c r="P15" s="52" t="s">
        <v>112</v>
      </c>
    </row>
    <row r="16" spans="1:16" x14ac:dyDescent="0.25">
      <c r="B16" t="s">
        <v>63</v>
      </c>
      <c r="C16" s="1">
        <v>41817</v>
      </c>
      <c r="D16" t="s">
        <v>29</v>
      </c>
      <c r="E16">
        <v>26</v>
      </c>
      <c r="F16">
        <v>66</v>
      </c>
      <c r="G16">
        <v>20.9</v>
      </c>
      <c r="H16" t="s">
        <v>13</v>
      </c>
    </row>
    <row r="17" spans="2:16" x14ac:dyDescent="0.25">
      <c r="B17" t="s">
        <v>63</v>
      </c>
      <c r="C17" s="1">
        <v>41820</v>
      </c>
      <c r="D17" t="s">
        <v>30</v>
      </c>
      <c r="E17">
        <v>41</v>
      </c>
      <c r="F17">
        <v>65</v>
      </c>
      <c r="G17">
        <v>23.3</v>
      </c>
      <c r="H17" t="s">
        <v>13</v>
      </c>
    </row>
    <row r="18" spans="2:16" x14ac:dyDescent="0.25">
      <c r="B18" t="s">
        <v>63</v>
      </c>
      <c r="C18" s="1">
        <v>41822</v>
      </c>
      <c r="D18" t="s">
        <v>32</v>
      </c>
      <c r="E18">
        <v>53</v>
      </c>
      <c r="F18">
        <v>56</v>
      </c>
      <c r="G18">
        <v>23</v>
      </c>
      <c r="H18" t="s">
        <v>13</v>
      </c>
    </row>
    <row r="19" spans="2:16" x14ac:dyDescent="0.25">
      <c r="B19" t="s">
        <v>63</v>
      </c>
      <c r="C19" s="1">
        <v>41828</v>
      </c>
      <c r="D19" t="s">
        <v>30</v>
      </c>
      <c r="E19">
        <v>42</v>
      </c>
      <c r="F19">
        <v>65</v>
      </c>
      <c r="G19">
        <v>21.4</v>
      </c>
      <c r="H19" t="s">
        <v>13</v>
      </c>
    </row>
    <row r="20" spans="2:16" x14ac:dyDescent="0.25">
      <c r="B20" t="s">
        <v>63</v>
      </c>
      <c r="C20" s="1">
        <v>41831</v>
      </c>
      <c r="D20" t="s">
        <v>36</v>
      </c>
      <c r="E20">
        <v>50</v>
      </c>
      <c r="F20">
        <v>57</v>
      </c>
      <c r="G20">
        <v>21.3</v>
      </c>
      <c r="H20" t="s">
        <v>13</v>
      </c>
    </row>
    <row r="21" spans="2:16" x14ac:dyDescent="0.25">
      <c r="B21" s="9" t="s">
        <v>64</v>
      </c>
      <c r="C21" s="1">
        <v>41831</v>
      </c>
      <c r="D21" t="s">
        <v>98</v>
      </c>
      <c r="E21">
        <v>37</v>
      </c>
      <c r="F21">
        <v>58</v>
      </c>
      <c r="G21">
        <v>21</v>
      </c>
      <c r="H21" t="s">
        <v>13</v>
      </c>
      <c r="I21">
        <v>2.2999999999999998</v>
      </c>
      <c r="J21">
        <v>6.1</v>
      </c>
      <c r="L21" s="11">
        <v>3.9</v>
      </c>
      <c r="M21" s="11">
        <v>46</v>
      </c>
      <c r="N21">
        <v>12</v>
      </c>
      <c r="O21">
        <v>10.1</v>
      </c>
      <c r="P21" s="98">
        <v>400</v>
      </c>
    </row>
    <row r="22" spans="2:16" x14ac:dyDescent="0.25">
      <c r="B22" t="s">
        <v>63</v>
      </c>
      <c r="C22" s="1">
        <v>41834</v>
      </c>
      <c r="D22" t="s">
        <v>38</v>
      </c>
      <c r="E22">
        <v>53</v>
      </c>
      <c r="F22">
        <v>51</v>
      </c>
      <c r="G22">
        <v>19.8</v>
      </c>
      <c r="H22" t="s">
        <v>13</v>
      </c>
    </row>
    <row r="23" spans="2:16" x14ac:dyDescent="0.25">
      <c r="B23" t="s">
        <v>63</v>
      </c>
      <c r="C23" s="1">
        <v>41838</v>
      </c>
      <c r="D23" t="s">
        <v>38</v>
      </c>
      <c r="E23">
        <v>54</v>
      </c>
      <c r="F23">
        <v>51</v>
      </c>
      <c r="G23">
        <v>21</v>
      </c>
      <c r="H23" t="s">
        <v>13</v>
      </c>
    </row>
    <row r="24" spans="2:16" x14ac:dyDescent="0.25">
      <c r="B24" t="s">
        <v>63</v>
      </c>
      <c r="C24" s="1">
        <v>41841</v>
      </c>
      <c r="D24" t="s">
        <v>25</v>
      </c>
      <c r="E24">
        <v>53</v>
      </c>
      <c r="F24">
        <v>52</v>
      </c>
      <c r="G24">
        <v>25.3</v>
      </c>
      <c r="H24" t="s">
        <v>13</v>
      </c>
    </row>
    <row r="25" spans="2:16" x14ac:dyDescent="0.25">
      <c r="B25" t="s">
        <v>63</v>
      </c>
      <c r="C25" s="1">
        <v>41844</v>
      </c>
      <c r="D25" t="s">
        <v>29</v>
      </c>
      <c r="E25">
        <v>52</v>
      </c>
      <c r="F25">
        <v>56</v>
      </c>
      <c r="G25">
        <v>25.1</v>
      </c>
      <c r="H25" t="s">
        <v>13</v>
      </c>
    </row>
    <row r="26" spans="2:16" x14ac:dyDescent="0.25">
      <c r="B26" s="9" t="s">
        <v>64</v>
      </c>
      <c r="C26" s="1">
        <v>41845</v>
      </c>
      <c r="D26" t="s">
        <v>99</v>
      </c>
      <c r="E26">
        <v>45</v>
      </c>
      <c r="F26">
        <v>55</v>
      </c>
      <c r="G26">
        <v>21.7</v>
      </c>
      <c r="H26" t="s">
        <v>13</v>
      </c>
      <c r="I26">
        <v>0.4</v>
      </c>
      <c r="J26">
        <v>6.1</v>
      </c>
      <c r="L26">
        <v>3.6</v>
      </c>
    </row>
    <row r="27" spans="2:16" x14ac:dyDescent="0.25">
      <c r="B27" t="s">
        <v>63</v>
      </c>
      <c r="C27" s="1">
        <v>41848</v>
      </c>
      <c r="D27" t="s">
        <v>30</v>
      </c>
      <c r="E27">
        <v>63</v>
      </c>
      <c r="F27">
        <v>53</v>
      </c>
      <c r="G27">
        <v>24.4</v>
      </c>
      <c r="H27" t="s">
        <v>13</v>
      </c>
    </row>
    <row r="28" spans="2:16" x14ac:dyDescent="0.25">
      <c r="B28" t="s">
        <v>63</v>
      </c>
      <c r="C28" s="1">
        <v>41851</v>
      </c>
      <c r="D28" t="s">
        <v>42</v>
      </c>
      <c r="E28">
        <v>61</v>
      </c>
      <c r="F28">
        <v>54</v>
      </c>
      <c r="G28">
        <v>21.6</v>
      </c>
      <c r="H28" t="s">
        <v>13</v>
      </c>
    </row>
    <row r="29" spans="2:16" x14ac:dyDescent="0.25">
      <c r="B29" t="s">
        <v>63</v>
      </c>
      <c r="C29" s="1">
        <v>41855</v>
      </c>
      <c r="D29" t="s">
        <v>43</v>
      </c>
      <c r="E29">
        <v>48</v>
      </c>
      <c r="F29">
        <v>57</v>
      </c>
      <c r="G29">
        <v>22.9</v>
      </c>
      <c r="H29" t="s">
        <v>13</v>
      </c>
    </row>
    <row r="30" spans="2:16" x14ac:dyDescent="0.25">
      <c r="B30" t="s">
        <v>63</v>
      </c>
      <c r="C30" s="1">
        <v>41859</v>
      </c>
      <c r="D30" t="s">
        <v>44</v>
      </c>
      <c r="E30">
        <v>51</v>
      </c>
      <c r="F30">
        <v>56</v>
      </c>
      <c r="G30">
        <v>21.8</v>
      </c>
      <c r="H30" t="s">
        <v>13</v>
      </c>
    </row>
    <row r="31" spans="2:16" x14ac:dyDescent="0.25">
      <c r="B31" t="s">
        <v>63</v>
      </c>
      <c r="C31" s="1">
        <v>41862</v>
      </c>
      <c r="D31" t="s">
        <v>46</v>
      </c>
      <c r="E31">
        <v>51</v>
      </c>
      <c r="F31">
        <v>49</v>
      </c>
      <c r="G31">
        <v>22.5</v>
      </c>
      <c r="H31" t="s">
        <v>13</v>
      </c>
    </row>
    <row r="32" spans="2:16" s="5" customFormat="1" x14ac:dyDescent="0.25">
      <c r="B32" s="5" t="s">
        <v>63</v>
      </c>
      <c r="C32" s="4">
        <v>41866</v>
      </c>
      <c r="D32" s="5" t="s">
        <v>32</v>
      </c>
      <c r="E32" s="5">
        <v>62</v>
      </c>
      <c r="F32" s="5">
        <v>49</v>
      </c>
      <c r="G32" s="5">
        <v>25.4</v>
      </c>
      <c r="H32" s="5" t="s">
        <v>13</v>
      </c>
    </row>
    <row r="33" spans="3:17" x14ac:dyDescent="0.25">
      <c r="C33" t="s">
        <v>47</v>
      </c>
      <c r="E33" s="2">
        <f>AVERAGE(E2:E32)</f>
        <v>60.387096774193552</v>
      </c>
      <c r="F33" s="2">
        <f t="shared" ref="F33:G33" si="0">AVERAGE(F2:F32)</f>
        <v>51.161290322580648</v>
      </c>
      <c r="G33" s="2">
        <f t="shared" si="0"/>
        <v>20.383870967741935</v>
      </c>
      <c r="M33">
        <f>AVERAGE(L4:L26)</f>
        <v>2.8</v>
      </c>
    </row>
    <row r="34" spans="3:17" x14ac:dyDescent="0.25">
      <c r="C34" t="s">
        <v>48</v>
      </c>
      <c r="E34" s="2">
        <f>STDEV(E2:E32) / SQRT(COUNT(E2:E32))</f>
        <v>4.568870220895616</v>
      </c>
      <c r="F34" s="2">
        <f t="shared" ref="F34:G34" si="1">STDEV(F2:F32) / SQRT(COUNT(F2:F32))</f>
        <v>1.5134499321716661</v>
      </c>
      <c r="G34" s="2">
        <f t="shared" si="1"/>
        <v>0.7106728112192785</v>
      </c>
    </row>
    <row r="38" spans="3:17" x14ac:dyDescent="0.25">
      <c r="L38" s="24"/>
      <c r="M38" s="11"/>
      <c r="N38" s="11"/>
    </row>
    <row r="39" spans="3:17" x14ac:dyDescent="0.25">
      <c r="L39" s="24"/>
      <c r="M39" s="11"/>
      <c r="N39" s="11"/>
      <c r="O39" s="11"/>
      <c r="P39" s="11"/>
      <c r="Q39" s="11"/>
    </row>
    <row r="40" spans="3:17" x14ac:dyDescent="0.25">
      <c r="L40" s="24"/>
    </row>
    <row r="41" spans="3:17" x14ac:dyDescent="0.25">
      <c r="L41" s="24"/>
      <c r="M41" s="11"/>
      <c r="N41" s="11"/>
      <c r="Q41" s="26"/>
    </row>
    <row r="42" spans="3:17" x14ac:dyDescent="0.25">
      <c r="L42" s="24"/>
      <c r="M42" s="1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D1" workbookViewId="0">
      <pane ySplit="1" topLeftCell="A2" activePane="bottomLeft" state="frozen"/>
      <selection pane="bottomLeft" activeCell="T18" sqref="T18"/>
    </sheetView>
  </sheetViews>
  <sheetFormatPr defaultRowHeight="15" x14ac:dyDescent="0.25"/>
  <cols>
    <col min="1" max="1" width="14.28515625" customWidth="1"/>
    <col min="2" max="2" width="9" customWidth="1"/>
    <col min="3" max="3" width="11.5703125" customWidth="1"/>
    <col min="4" max="4" width="6.5703125" customWidth="1"/>
    <col min="5" max="5" width="7" customWidth="1"/>
    <col min="6" max="6" width="5" customWidth="1"/>
    <col min="7" max="7" width="5.7109375" customWidth="1"/>
    <col min="8" max="8" width="10.140625" customWidth="1"/>
    <col min="9" max="9" width="5.85546875" customWidth="1"/>
    <col min="10" max="10" width="3.42578125" customWidth="1"/>
    <col min="13" max="13" width="11.140625" customWidth="1"/>
  </cols>
  <sheetData>
    <row r="1" spans="1:15" s="6" customFormat="1" x14ac:dyDescent="0.25">
      <c r="A1" s="6" t="s">
        <v>84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  <c r="L1" s="6" t="s">
        <v>74</v>
      </c>
      <c r="M1" s="6" t="s">
        <v>105</v>
      </c>
      <c r="N1" s="6" t="s">
        <v>106</v>
      </c>
      <c r="O1" s="6" t="s">
        <v>6</v>
      </c>
    </row>
    <row r="2" spans="1:15" s="9" customFormat="1" x14ac:dyDescent="0.25">
      <c r="A2" s="9">
        <v>10042158</v>
      </c>
      <c r="B2" s="9" t="s">
        <v>64</v>
      </c>
      <c r="C2" s="10">
        <v>41749</v>
      </c>
      <c r="E2" t="s">
        <v>85</v>
      </c>
    </row>
    <row r="3" spans="1:15" s="9" customFormat="1" x14ac:dyDescent="0.25">
      <c r="B3" s="9" t="s">
        <v>64</v>
      </c>
      <c r="C3" s="10">
        <v>41751</v>
      </c>
      <c r="D3">
        <v>12</v>
      </c>
      <c r="E3" t="s">
        <v>72</v>
      </c>
      <c r="G3"/>
      <c r="H3" t="s">
        <v>87</v>
      </c>
      <c r="I3"/>
      <c r="J3"/>
      <c r="K3" t="s">
        <v>86</v>
      </c>
    </row>
    <row r="4" spans="1:15" s="9" customFormat="1" x14ac:dyDescent="0.25">
      <c r="B4" s="9" t="s">
        <v>64</v>
      </c>
      <c r="C4" s="10">
        <v>41761</v>
      </c>
      <c r="D4" s="11">
        <v>13</v>
      </c>
      <c r="E4" s="11" t="s">
        <v>72</v>
      </c>
      <c r="F4" s="11">
        <v>32</v>
      </c>
      <c r="G4" s="11">
        <v>5.9</v>
      </c>
    </row>
    <row r="5" spans="1:15" s="9" customFormat="1" x14ac:dyDescent="0.25">
      <c r="B5" s="9" t="s">
        <v>64</v>
      </c>
      <c r="C5" s="10">
        <v>41766</v>
      </c>
      <c r="D5" s="11">
        <v>12.5</v>
      </c>
      <c r="E5" s="11" t="s">
        <v>72</v>
      </c>
      <c r="F5" s="11">
        <v>34</v>
      </c>
      <c r="G5" s="11">
        <v>11.8</v>
      </c>
      <c r="K5" s="17" t="s">
        <v>88</v>
      </c>
    </row>
    <row r="6" spans="1:15" s="9" customFormat="1" x14ac:dyDescent="0.25">
      <c r="B6" s="9" t="s">
        <v>64</v>
      </c>
      <c r="C6" s="18">
        <v>41773</v>
      </c>
      <c r="D6" s="11">
        <v>15.75</v>
      </c>
      <c r="E6" s="11" t="s">
        <v>72</v>
      </c>
      <c r="F6" s="11">
        <v>33</v>
      </c>
      <c r="G6" s="11">
        <v>10.3</v>
      </c>
      <c r="I6" s="11">
        <v>6.5</v>
      </c>
      <c r="K6" s="11">
        <v>4.2</v>
      </c>
      <c r="M6" s="11">
        <v>0.4</v>
      </c>
      <c r="N6" s="11">
        <v>17</v>
      </c>
    </row>
    <row r="7" spans="1:15" s="9" customFormat="1" x14ac:dyDescent="0.25">
      <c r="B7" s="9" t="s">
        <v>64</v>
      </c>
      <c r="C7" s="10">
        <v>41780</v>
      </c>
      <c r="D7" s="11">
        <v>16.75</v>
      </c>
      <c r="E7" s="11" t="s">
        <v>72</v>
      </c>
      <c r="F7" s="11">
        <v>35</v>
      </c>
      <c r="G7" s="11">
        <v>14.3</v>
      </c>
      <c r="O7" s="9" t="s">
        <v>236</v>
      </c>
    </row>
    <row r="8" spans="1:15" s="9" customFormat="1" x14ac:dyDescent="0.25">
      <c r="B8" s="9" t="s">
        <v>64</v>
      </c>
      <c r="C8" s="10">
        <v>41790</v>
      </c>
      <c r="D8">
        <v>18.75</v>
      </c>
      <c r="E8">
        <v>62</v>
      </c>
      <c r="F8">
        <v>75</v>
      </c>
      <c r="G8">
        <v>22.2</v>
      </c>
      <c r="H8" s="27" t="s">
        <v>81</v>
      </c>
      <c r="O8" s="9" t="s">
        <v>237</v>
      </c>
    </row>
    <row r="9" spans="1:15" s="13" customFormat="1" x14ac:dyDescent="0.25">
      <c r="B9" s="19"/>
      <c r="D9" s="12"/>
      <c r="E9" s="12"/>
      <c r="F9" s="12"/>
      <c r="G9" s="12"/>
      <c r="H9" s="1" t="s">
        <v>89</v>
      </c>
      <c r="I9" s="12"/>
      <c r="J9" s="12"/>
    </row>
    <row r="10" spans="1:15" s="9" customFormat="1" x14ac:dyDescent="0.25">
      <c r="B10"/>
      <c r="C10" t="s">
        <v>47</v>
      </c>
      <c r="D10"/>
      <c r="E10" s="2"/>
      <c r="F10" s="2"/>
      <c r="G10" s="2"/>
      <c r="H10"/>
    </row>
    <row r="11" spans="1:15" s="9" customFormat="1" x14ac:dyDescent="0.25">
      <c r="B11"/>
      <c r="C11" t="s">
        <v>48</v>
      </c>
      <c r="D11"/>
      <c r="E11" s="2"/>
      <c r="F11" s="2"/>
      <c r="G11" s="2"/>
      <c r="H11"/>
      <c r="I11"/>
      <c r="L11"/>
    </row>
    <row r="40" spans="2:8" s="7" customFormat="1" x14ac:dyDescent="0.25">
      <c r="B40"/>
      <c r="C40"/>
      <c r="D40"/>
      <c r="E40"/>
      <c r="F40"/>
      <c r="G40"/>
      <c r="H40"/>
    </row>
    <row r="41" spans="2:8" s="5" customFormat="1" x14ac:dyDescent="0.25">
      <c r="B41"/>
      <c r="C41"/>
      <c r="D41"/>
      <c r="E41"/>
      <c r="F41"/>
      <c r="G41"/>
      <c r="H4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C1" workbookViewId="0">
      <pane ySplit="1" topLeftCell="A2" activePane="bottomLeft" state="frozen"/>
      <selection pane="bottomLeft" activeCell="C1" sqref="C1:M5"/>
    </sheetView>
  </sheetViews>
  <sheetFormatPr defaultRowHeight="15" x14ac:dyDescent="0.25"/>
  <cols>
    <col min="1" max="1" width="26.140625" customWidth="1"/>
    <col min="2" max="2" width="15.7109375" customWidth="1"/>
    <col min="3" max="3" width="10.7109375" bestFit="1" customWidth="1"/>
    <col min="5" max="5" width="18" customWidth="1"/>
    <col min="6" max="6" width="15" customWidth="1"/>
    <col min="7" max="7" width="18.42578125" customWidth="1"/>
    <col min="8" max="9" width="13.42578125" customWidth="1"/>
  </cols>
  <sheetData>
    <row r="1" spans="1:16" x14ac:dyDescent="0.25">
      <c r="A1" s="45" t="s">
        <v>143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  <c r="L1" s="6" t="s">
        <v>105</v>
      </c>
      <c r="M1" s="6" t="s">
        <v>106</v>
      </c>
      <c r="N1" s="6" t="s">
        <v>107</v>
      </c>
      <c r="O1" s="6" t="s">
        <v>108</v>
      </c>
      <c r="P1" s="6" t="s">
        <v>109</v>
      </c>
    </row>
    <row r="2" spans="1:16" x14ac:dyDescent="0.25">
      <c r="A2">
        <v>73109</v>
      </c>
      <c r="B2" t="s">
        <v>64</v>
      </c>
      <c r="C2" s="1">
        <v>41831</v>
      </c>
      <c r="E2">
        <v>86</v>
      </c>
      <c r="F2">
        <v>204</v>
      </c>
      <c r="G2">
        <v>22.2</v>
      </c>
      <c r="H2" t="s">
        <v>13</v>
      </c>
      <c r="I2">
        <v>6.1</v>
      </c>
      <c r="J2">
        <v>7.5</v>
      </c>
      <c r="L2">
        <v>0.8</v>
      </c>
      <c r="M2">
        <v>84</v>
      </c>
    </row>
    <row r="3" spans="1:16" x14ac:dyDescent="0.25">
      <c r="C3" s="1">
        <v>41859</v>
      </c>
      <c r="E3" t="s">
        <v>72</v>
      </c>
      <c r="F3">
        <v>218</v>
      </c>
      <c r="G3">
        <v>22.4</v>
      </c>
      <c r="I3">
        <v>5.8</v>
      </c>
      <c r="J3">
        <v>7.5</v>
      </c>
      <c r="K3">
        <v>22.4</v>
      </c>
    </row>
    <row r="4" spans="1:16" x14ac:dyDescent="0.25">
      <c r="B4" t="s">
        <v>64</v>
      </c>
      <c r="C4" s="1">
        <v>41871</v>
      </c>
      <c r="E4" t="s">
        <v>72</v>
      </c>
      <c r="F4">
        <v>214</v>
      </c>
      <c r="G4">
        <v>21.8</v>
      </c>
      <c r="H4" t="s">
        <v>103</v>
      </c>
      <c r="I4">
        <v>5.8</v>
      </c>
      <c r="J4">
        <v>7.5</v>
      </c>
      <c r="L4">
        <v>0.42799999999999999</v>
      </c>
    </row>
    <row r="5" spans="1:16" x14ac:dyDescent="0.25">
      <c r="B5" t="s">
        <v>64</v>
      </c>
      <c r="C5" s="1">
        <v>41921</v>
      </c>
      <c r="L5">
        <v>0.38700000000000001</v>
      </c>
    </row>
    <row r="8" spans="1:16" x14ac:dyDescent="0.25">
      <c r="A8" s="1"/>
    </row>
    <row r="12" spans="1:16" x14ac:dyDescent="0.25">
      <c r="B12" s="27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6" x14ac:dyDescent="0.25">
      <c r="B13" s="27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6" x14ac:dyDescent="0.25">
      <c r="B14" s="28"/>
      <c r="C14" s="11"/>
      <c r="D14" s="11"/>
      <c r="E14" s="11"/>
      <c r="F14" s="11"/>
      <c r="G14" s="11"/>
      <c r="H14" s="29"/>
      <c r="I14" s="29"/>
      <c r="J14" s="29"/>
      <c r="K14" s="29"/>
      <c r="L14" s="29"/>
    </row>
    <row r="15" spans="1:16" x14ac:dyDescent="0.25">
      <c r="B15" s="24"/>
    </row>
    <row r="22" spans="2:12" x14ac:dyDescent="0.25">
      <c r="B22" s="27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2:12" x14ac:dyDescent="0.25"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x14ac:dyDescent="0.25">
      <c r="B24" s="28"/>
      <c r="C24" s="11"/>
      <c r="D24" s="11"/>
      <c r="E24" s="11"/>
      <c r="F24" s="11"/>
      <c r="G24" s="11"/>
      <c r="H24" s="29"/>
      <c r="I24" s="29"/>
      <c r="J24" s="29"/>
      <c r="K24" s="29"/>
      <c r="L24" s="29"/>
    </row>
    <row r="25" spans="2:12" x14ac:dyDescent="0.25">
      <c r="B25" s="24"/>
    </row>
  </sheetData>
  <mergeCells count="4">
    <mergeCell ref="C22:G22"/>
    <mergeCell ref="H22:L22"/>
    <mergeCell ref="C12:G12"/>
    <mergeCell ref="H12:L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workbookViewId="0">
      <pane ySplit="1" topLeftCell="A2" activePane="bottomLeft" state="frozen"/>
      <selection pane="bottomLeft" activeCell="L6" sqref="L6"/>
    </sheetView>
  </sheetViews>
  <sheetFormatPr defaultRowHeight="15" x14ac:dyDescent="0.25"/>
  <cols>
    <col min="1" max="1" width="34.42578125" customWidth="1"/>
    <col min="2" max="2" width="12.7109375" customWidth="1"/>
    <col min="3" max="3" width="12" customWidth="1"/>
    <col min="4" max="4" width="6.140625" customWidth="1"/>
    <col min="5" max="5" width="17.28515625" customWidth="1"/>
    <col min="6" max="6" width="14.5703125" customWidth="1"/>
    <col min="7" max="7" width="15.7109375" customWidth="1"/>
    <col min="8" max="8" width="13.5703125" customWidth="1"/>
    <col min="9" max="9" width="12.140625" customWidth="1"/>
    <col min="10" max="10" width="5.28515625" customWidth="1"/>
  </cols>
  <sheetData>
    <row r="1" spans="1:16" x14ac:dyDescent="0.25">
      <c r="A1" s="45" t="s">
        <v>152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  <c r="L1" s="6" t="s">
        <v>105</v>
      </c>
      <c r="M1" s="6" t="s">
        <v>106</v>
      </c>
      <c r="N1" s="6" t="s">
        <v>107</v>
      </c>
      <c r="O1" s="6" t="s">
        <v>108</v>
      </c>
      <c r="P1" s="6" t="s">
        <v>109</v>
      </c>
    </row>
    <row r="2" spans="1:16" x14ac:dyDescent="0.25">
      <c r="A2">
        <v>73115</v>
      </c>
      <c r="B2" t="s">
        <v>64</v>
      </c>
      <c r="C2" s="1">
        <v>41831</v>
      </c>
      <c r="E2">
        <v>90</v>
      </c>
      <c r="F2">
        <v>179</v>
      </c>
      <c r="G2">
        <v>20</v>
      </c>
      <c r="H2" t="s">
        <v>13</v>
      </c>
      <c r="I2">
        <v>6.1</v>
      </c>
      <c r="J2">
        <v>7.4</v>
      </c>
      <c r="L2">
        <v>1.5</v>
      </c>
      <c r="M2">
        <v>79.7</v>
      </c>
    </row>
    <row r="3" spans="1:16" x14ac:dyDescent="0.25">
      <c r="B3" t="s">
        <v>64</v>
      </c>
      <c r="C3" s="1">
        <v>41845</v>
      </c>
      <c r="E3">
        <v>105</v>
      </c>
      <c r="F3">
        <v>191</v>
      </c>
      <c r="G3">
        <v>21.7</v>
      </c>
      <c r="H3" t="s">
        <v>155</v>
      </c>
      <c r="I3">
        <v>7.6</v>
      </c>
      <c r="J3">
        <v>7.7</v>
      </c>
      <c r="K3">
        <v>3.5</v>
      </c>
    </row>
    <row r="4" spans="1:16" x14ac:dyDescent="0.25">
      <c r="B4" s="1" t="s">
        <v>64</v>
      </c>
      <c r="C4" s="1">
        <v>41871</v>
      </c>
      <c r="E4" t="s">
        <v>72</v>
      </c>
      <c r="F4">
        <v>174</v>
      </c>
      <c r="G4">
        <v>19.100000000000001</v>
      </c>
      <c r="H4" t="s">
        <v>103</v>
      </c>
      <c r="I4">
        <v>7.4</v>
      </c>
      <c r="J4">
        <v>7.4</v>
      </c>
      <c r="L4">
        <v>0.6</v>
      </c>
    </row>
    <row r="5" spans="1:16" x14ac:dyDescent="0.25">
      <c r="B5" s="1" t="s">
        <v>64</v>
      </c>
      <c r="C5" s="1">
        <v>41932</v>
      </c>
      <c r="L5">
        <v>0.41699999999999998</v>
      </c>
    </row>
    <row r="11" spans="1:16" x14ac:dyDescent="0.25">
      <c r="A11" s="1"/>
    </row>
    <row r="14" spans="1:16" x14ac:dyDescent="0.25">
      <c r="A14" s="27"/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6" x14ac:dyDescent="0.25">
      <c r="A15" s="2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x14ac:dyDescent="0.25">
      <c r="A16" s="28"/>
      <c r="B16" s="11"/>
      <c r="C16" s="11"/>
      <c r="D16" s="11"/>
      <c r="E16" s="11"/>
      <c r="F16" s="11"/>
      <c r="G16" s="29"/>
      <c r="H16" s="29"/>
      <c r="I16" s="29"/>
      <c r="J16" s="29"/>
      <c r="K16" s="29"/>
      <c r="L16" s="29"/>
    </row>
    <row r="17" spans="1:1" x14ac:dyDescent="0.25">
      <c r="A17" s="24"/>
    </row>
  </sheetData>
  <mergeCells count="2">
    <mergeCell ref="B14:F14"/>
    <mergeCell ref="G14:K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1" max="1" width="18" customWidth="1"/>
    <col min="3" max="3" width="12.5703125" customWidth="1"/>
    <col min="4" max="4" width="10.7109375" bestFit="1" customWidth="1"/>
    <col min="5" max="5" width="7.42578125" customWidth="1"/>
    <col min="6" max="6" width="5.28515625" customWidth="1"/>
    <col min="7" max="7" width="4.85546875" customWidth="1"/>
    <col min="8" max="8" width="5.42578125" customWidth="1"/>
    <col min="9" max="9" width="4.7109375" customWidth="1"/>
    <col min="10" max="10" width="5.140625" customWidth="1"/>
    <col min="11" max="11" width="4.28515625" customWidth="1"/>
  </cols>
  <sheetData>
    <row r="1" spans="1:17" x14ac:dyDescent="0.25">
      <c r="A1" s="45" t="s">
        <v>154</v>
      </c>
      <c r="C1" s="6" t="s">
        <v>62</v>
      </c>
      <c r="D1" s="6" t="s">
        <v>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67</v>
      </c>
      <c r="K1" s="6" t="s">
        <v>65</v>
      </c>
      <c r="L1" s="6" t="s">
        <v>66</v>
      </c>
      <c r="M1" s="6" t="s">
        <v>105</v>
      </c>
      <c r="N1" s="6" t="s">
        <v>106</v>
      </c>
      <c r="O1" s="6" t="s">
        <v>107</v>
      </c>
      <c r="P1" s="6" t="s">
        <v>108</v>
      </c>
      <c r="Q1" s="6" t="s">
        <v>109</v>
      </c>
    </row>
    <row r="2" spans="1:17" s="9" customFormat="1" x14ac:dyDescent="0.25">
      <c r="A2" s="9">
        <v>10042446</v>
      </c>
      <c r="C2" s="9" t="s">
        <v>64</v>
      </c>
      <c r="D2" s="10">
        <v>41837</v>
      </c>
      <c r="F2" s="9">
        <v>96</v>
      </c>
      <c r="G2" s="9">
        <v>35</v>
      </c>
      <c r="H2" s="9">
        <v>20.5</v>
      </c>
      <c r="J2" s="9">
        <v>3.6</v>
      </c>
      <c r="K2" s="9">
        <v>5.9</v>
      </c>
      <c r="L2" s="9">
        <v>0.8</v>
      </c>
      <c r="M2">
        <v>1.4</v>
      </c>
      <c r="N2">
        <v>86</v>
      </c>
    </row>
    <row r="3" spans="1:17" s="9" customFormat="1" x14ac:dyDescent="0.25">
      <c r="C3" s="9" t="s">
        <v>64</v>
      </c>
      <c r="D3" s="10">
        <v>41845</v>
      </c>
      <c r="G3" s="9">
        <v>50</v>
      </c>
      <c r="M3" s="9">
        <v>3.3</v>
      </c>
    </row>
    <row r="4" spans="1:17" x14ac:dyDescent="0.25">
      <c r="C4" t="s">
        <v>64</v>
      </c>
      <c r="D4" s="1">
        <v>41871</v>
      </c>
      <c r="F4">
        <v>101</v>
      </c>
      <c r="G4">
        <v>41</v>
      </c>
      <c r="H4">
        <v>19.899999999999999</v>
      </c>
      <c r="J4">
        <v>1.2</v>
      </c>
      <c r="K4">
        <v>6.1</v>
      </c>
      <c r="L4">
        <v>1.2800000000000001E-2</v>
      </c>
      <c r="M4">
        <v>1.2</v>
      </c>
      <c r="N4">
        <v>94</v>
      </c>
      <c r="O4">
        <v>7</v>
      </c>
      <c r="P4">
        <v>4.5999999999999996</v>
      </c>
      <c r="Q4" t="s">
        <v>172</v>
      </c>
    </row>
    <row r="5" spans="1:17" x14ac:dyDescent="0.25">
      <c r="C5" t="s">
        <v>64</v>
      </c>
      <c r="D5" s="1">
        <v>41884</v>
      </c>
      <c r="F5" s="9">
        <v>94</v>
      </c>
      <c r="G5" s="9">
        <v>40</v>
      </c>
      <c r="H5" s="9">
        <v>17.2</v>
      </c>
      <c r="J5" s="9">
        <v>2.2999999999999998</v>
      </c>
      <c r="K5" s="9">
        <v>6.1</v>
      </c>
      <c r="L5" s="9">
        <v>0.05</v>
      </c>
      <c r="M5" s="9">
        <v>1.2</v>
      </c>
      <c r="Q5">
        <v>200</v>
      </c>
    </row>
    <row r="14" spans="1:17" x14ac:dyDescent="0.25">
      <c r="A14" s="1"/>
    </row>
    <row r="18" spans="1:14" x14ac:dyDescent="0.25">
      <c r="C18" s="27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4" x14ac:dyDescent="0.25">
      <c r="C19" s="2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22"/>
      <c r="B20" s="22"/>
      <c r="C20" s="28"/>
      <c r="D20" s="11"/>
      <c r="E20" s="11"/>
      <c r="F20" s="11"/>
      <c r="G20" s="11"/>
      <c r="H20" s="11"/>
      <c r="I20" s="29"/>
      <c r="J20" s="29"/>
      <c r="K20" s="29"/>
      <c r="L20" s="29"/>
      <c r="M20" s="29"/>
      <c r="N20" s="29"/>
    </row>
    <row r="21" spans="1:14" x14ac:dyDescent="0.25">
      <c r="C21" s="24"/>
    </row>
    <row r="22" spans="1:14" x14ac:dyDescent="0.25">
      <c r="C22" s="24"/>
    </row>
    <row r="23" spans="1:14" x14ac:dyDescent="0.25">
      <c r="C23" s="27"/>
    </row>
  </sheetData>
  <mergeCells count="2">
    <mergeCell ref="D18:H18"/>
    <mergeCell ref="I18:M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0" sqref="E10"/>
    </sheetView>
  </sheetViews>
  <sheetFormatPr defaultRowHeight="15" x14ac:dyDescent="0.25"/>
  <cols>
    <col min="1" max="1" width="25.140625" customWidth="1"/>
    <col min="2" max="2" width="14.7109375" customWidth="1"/>
    <col min="3" max="3" width="10.7109375" bestFit="1" customWidth="1"/>
    <col min="5" max="5" width="17.85546875" customWidth="1"/>
    <col min="6" max="6" width="15.28515625" customWidth="1"/>
    <col min="7" max="7" width="12.5703125" customWidth="1"/>
    <col min="8" max="9" width="11.28515625" customWidth="1"/>
  </cols>
  <sheetData>
    <row r="1" spans="1:11" x14ac:dyDescent="0.25">
      <c r="A1" t="s">
        <v>101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</row>
    <row r="2" spans="1:11" x14ac:dyDescent="0.25">
      <c r="B2" s="9" t="s">
        <v>64</v>
      </c>
      <c r="C2" s="10">
        <v>41790</v>
      </c>
      <c r="D2" s="9"/>
      <c r="E2" s="9" t="s">
        <v>72</v>
      </c>
      <c r="F2" s="9"/>
      <c r="G2" s="9"/>
      <c r="H2" s="6"/>
      <c r="I2" s="6"/>
      <c r="J2" s="6"/>
      <c r="K2" s="6"/>
    </row>
    <row r="3" spans="1:11" s="9" customFormat="1" x14ac:dyDescent="0.25">
      <c r="B3" s="9" t="s">
        <v>64</v>
      </c>
      <c r="C3" s="10">
        <v>41806</v>
      </c>
      <c r="E3" s="9" t="s">
        <v>72</v>
      </c>
      <c r="F3" s="9">
        <v>28</v>
      </c>
      <c r="G3" s="9">
        <v>19.8</v>
      </c>
    </row>
    <row r="4" spans="1:11" x14ac:dyDescent="0.25">
      <c r="B4" t="s">
        <v>64</v>
      </c>
      <c r="C4" s="10">
        <v>41816</v>
      </c>
      <c r="D4" s="6"/>
      <c r="E4" t="s">
        <v>72</v>
      </c>
      <c r="F4" s="9">
        <v>30</v>
      </c>
      <c r="G4" s="9">
        <v>20.100000000000001</v>
      </c>
      <c r="H4" s="9"/>
      <c r="I4" s="9">
        <v>7.2</v>
      </c>
      <c r="J4" s="9">
        <v>6.9</v>
      </c>
      <c r="K4" s="6"/>
    </row>
    <row r="5" spans="1:11" x14ac:dyDescent="0.25">
      <c r="B5" t="s">
        <v>64</v>
      </c>
      <c r="C5" s="1">
        <v>41871</v>
      </c>
      <c r="E5" t="s">
        <v>72</v>
      </c>
      <c r="F5">
        <v>34</v>
      </c>
      <c r="G5">
        <v>24.8</v>
      </c>
      <c r="I5">
        <v>8</v>
      </c>
      <c r="J5">
        <v>7.1</v>
      </c>
    </row>
    <row r="6" spans="1:11" x14ac:dyDescent="0.25">
      <c r="B6" t="s">
        <v>64</v>
      </c>
      <c r="C6" s="1">
        <v>41884</v>
      </c>
      <c r="E6" s="9" t="s">
        <v>72</v>
      </c>
      <c r="F6" s="9">
        <v>33</v>
      </c>
      <c r="G6" s="9">
        <v>22</v>
      </c>
      <c r="H6" s="9"/>
      <c r="I6" s="9">
        <v>8</v>
      </c>
      <c r="J6" s="9">
        <v>7.1</v>
      </c>
    </row>
    <row r="7" spans="1:11" x14ac:dyDescent="0.25">
      <c r="B7" t="s">
        <v>64</v>
      </c>
      <c r="C7" s="1">
        <v>41897</v>
      </c>
      <c r="E7" t="s">
        <v>72</v>
      </c>
      <c r="F7">
        <v>25</v>
      </c>
      <c r="G7">
        <v>14.7</v>
      </c>
      <c r="I7">
        <v>9.1999999999999993</v>
      </c>
      <c r="J7">
        <v>7</v>
      </c>
    </row>
    <row r="8" spans="1:11" x14ac:dyDescent="0.25">
      <c r="B8" t="s">
        <v>64</v>
      </c>
      <c r="C8" s="1">
        <v>41906</v>
      </c>
      <c r="E8" t="s">
        <v>72</v>
      </c>
      <c r="F8">
        <v>31</v>
      </c>
      <c r="G8">
        <v>17</v>
      </c>
      <c r="I8">
        <v>9.4</v>
      </c>
      <c r="J8">
        <v>7.3</v>
      </c>
    </row>
    <row r="9" spans="1:11" x14ac:dyDescent="0.25">
      <c r="B9" t="s">
        <v>64</v>
      </c>
      <c r="C9" s="1">
        <v>41936</v>
      </c>
      <c r="E9" t="s">
        <v>72</v>
      </c>
      <c r="F9">
        <v>30</v>
      </c>
      <c r="G9">
        <v>11.4</v>
      </c>
      <c r="I9">
        <v>10.8</v>
      </c>
      <c r="J9">
        <v>7.2</v>
      </c>
    </row>
    <row r="10" spans="1:11" x14ac:dyDescent="0.25">
      <c r="A10" s="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opLeftCell="A34" workbookViewId="0">
      <selection activeCell="A84" sqref="A84"/>
    </sheetView>
  </sheetViews>
  <sheetFormatPr defaultRowHeight="15" x14ac:dyDescent="0.25"/>
  <cols>
    <col min="1" max="1" width="58.7109375" style="27" customWidth="1"/>
    <col min="2" max="2" width="12" customWidth="1"/>
    <col min="3" max="3" width="8.7109375" customWidth="1"/>
  </cols>
  <sheetData>
    <row r="1" spans="1:11" x14ac:dyDescent="0.25">
      <c r="A1" s="41"/>
      <c r="B1" s="42" t="s">
        <v>151</v>
      </c>
    </row>
    <row r="3" spans="1:11" x14ac:dyDescent="0.25">
      <c r="A3" s="27" t="s">
        <v>113</v>
      </c>
      <c r="B3" s="133" t="s">
        <v>114</v>
      </c>
      <c r="C3" s="133"/>
      <c r="D3" s="133"/>
      <c r="E3" s="133"/>
      <c r="F3" s="133"/>
      <c r="G3" s="133" t="s">
        <v>115</v>
      </c>
      <c r="H3" s="133"/>
      <c r="I3" s="133"/>
      <c r="J3" s="133"/>
      <c r="K3" s="133"/>
    </row>
    <row r="4" spans="1:11" x14ac:dyDescent="0.25">
      <c r="A4" s="19">
        <v>10042155</v>
      </c>
      <c r="B4" s="11" t="s">
        <v>116</v>
      </c>
      <c r="C4" s="11" t="s">
        <v>117</v>
      </c>
      <c r="D4" s="11" t="s">
        <v>118</v>
      </c>
      <c r="E4" s="11" t="s">
        <v>119</v>
      </c>
      <c r="F4" s="11" t="s">
        <v>120</v>
      </c>
      <c r="G4" s="11" t="s">
        <v>121</v>
      </c>
      <c r="H4" s="11" t="s">
        <v>102</v>
      </c>
      <c r="I4" s="11" t="s">
        <v>122</v>
      </c>
      <c r="J4" s="11" t="s">
        <v>65</v>
      </c>
      <c r="K4" s="11" t="s">
        <v>123</v>
      </c>
    </row>
    <row r="5" spans="1:11" x14ac:dyDescent="0.25">
      <c r="A5" s="28" t="s">
        <v>0</v>
      </c>
      <c r="B5" s="11" t="s">
        <v>124</v>
      </c>
      <c r="C5" s="11" t="s">
        <v>125</v>
      </c>
      <c r="D5" s="11" t="s">
        <v>124</v>
      </c>
      <c r="E5" s="11" t="s">
        <v>126</v>
      </c>
      <c r="F5" s="11" t="s">
        <v>127</v>
      </c>
      <c r="G5" s="29" t="s">
        <v>128</v>
      </c>
      <c r="H5" s="29" t="s">
        <v>124</v>
      </c>
      <c r="I5" s="29" t="s">
        <v>129</v>
      </c>
      <c r="J5" s="29" t="s">
        <v>127</v>
      </c>
      <c r="K5" s="29" t="s">
        <v>130</v>
      </c>
    </row>
    <row r="6" spans="1:11" x14ac:dyDescent="0.25">
      <c r="A6" s="24">
        <v>41773</v>
      </c>
      <c r="B6" s="11">
        <v>0.3</v>
      </c>
      <c r="G6">
        <v>7.9</v>
      </c>
      <c r="H6">
        <v>4.5999999999999996</v>
      </c>
      <c r="I6">
        <v>40</v>
      </c>
      <c r="J6">
        <v>6.4</v>
      </c>
      <c r="K6" t="s">
        <v>72</v>
      </c>
    </row>
    <row r="9" spans="1:11" x14ac:dyDescent="0.25">
      <c r="A9" s="27" t="s">
        <v>131</v>
      </c>
      <c r="B9" s="133" t="s">
        <v>114</v>
      </c>
      <c r="C9" s="133"/>
      <c r="D9" s="133"/>
      <c r="E9" s="133"/>
      <c r="F9" s="133"/>
      <c r="G9" s="133" t="s">
        <v>115</v>
      </c>
      <c r="H9" s="133"/>
      <c r="I9" s="133"/>
      <c r="J9" s="133"/>
      <c r="K9" s="133"/>
    </row>
    <row r="10" spans="1:11" x14ac:dyDescent="0.25">
      <c r="A10" s="19">
        <v>10042154</v>
      </c>
      <c r="B10" s="11" t="s">
        <v>116</v>
      </c>
      <c r="C10" s="11" t="s">
        <v>117</v>
      </c>
      <c r="D10" s="11" t="s">
        <v>118</v>
      </c>
      <c r="E10" s="11" t="s">
        <v>119</v>
      </c>
      <c r="F10" s="11" t="s">
        <v>120</v>
      </c>
      <c r="G10" s="11" t="s">
        <v>121</v>
      </c>
      <c r="H10" s="11" t="s">
        <v>102</v>
      </c>
      <c r="I10" s="11" t="s">
        <v>122</v>
      </c>
      <c r="J10" s="11" t="s">
        <v>65</v>
      </c>
      <c r="K10" s="11" t="s">
        <v>123</v>
      </c>
    </row>
    <row r="11" spans="1:11" x14ac:dyDescent="0.25">
      <c r="A11" s="28" t="s">
        <v>0</v>
      </c>
      <c r="B11" s="11" t="s">
        <v>124</v>
      </c>
      <c r="C11" s="11" t="s">
        <v>125</v>
      </c>
      <c r="D11" s="11" t="s">
        <v>124</v>
      </c>
      <c r="E11" s="11" t="s">
        <v>126</v>
      </c>
      <c r="F11" s="11" t="s">
        <v>127</v>
      </c>
      <c r="G11" s="29" t="s">
        <v>128</v>
      </c>
      <c r="H11" s="29" t="s">
        <v>124</v>
      </c>
      <c r="I11" s="29" t="s">
        <v>129</v>
      </c>
      <c r="J11" s="29" t="s">
        <v>127</v>
      </c>
      <c r="K11" s="29" t="s">
        <v>130</v>
      </c>
    </row>
    <row r="12" spans="1:11" x14ac:dyDescent="0.25">
      <c r="A12" s="24">
        <v>41773</v>
      </c>
      <c r="B12" s="11" t="s">
        <v>132</v>
      </c>
      <c r="G12">
        <v>8.1999999999999993</v>
      </c>
      <c r="H12">
        <v>7.9</v>
      </c>
      <c r="I12">
        <v>141</v>
      </c>
      <c r="J12">
        <v>6.3</v>
      </c>
      <c r="K12" t="s">
        <v>72</v>
      </c>
    </row>
    <row r="14" spans="1:11" x14ac:dyDescent="0.25">
      <c r="A14" s="27" t="s">
        <v>133</v>
      </c>
      <c r="B14" s="133" t="s">
        <v>114</v>
      </c>
      <c r="C14" s="133"/>
      <c r="D14" s="133"/>
      <c r="E14" s="133"/>
      <c r="F14" s="133"/>
      <c r="G14" s="133" t="s">
        <v>115</v>
      </c>
      <c r="H14" s="133"/>
      <c r="I14" s="133"/>
      <c r="J14" s="133"/>
      <c r="K14" s="133"/>
    </row>
    <row r="15" spans="1:11" x14ac:dyDescent="0.25">
      <c r="A15" s="19">
        <v>10042117</v>
      </c>
      <c r="B15" s="11" t="s">
        <v>116</v>
      </c>
      <c r="C15" s="11" t="s">
        <v>117</v>
      </c>
      <c r="D15" s="11" t="s">
        <v>118</v>
      </c>
      <c r="E15" s="11" t="s">
        <v>119</v>
      </c>
      <c r="F15" s="11" t="s">
        <v>120</v>
      </c>
      <c r="G15" s="11" t="s">
        <v>121</v>
      </c>
      <c r="H15" s="11" t="s">
        <v>102</v>
      </c>
      <c r="I15" s="11" t="s">
        <v>122</v>
      </c>
      <c r="J15" s="11" t="s">
        <v>65</v>
      </c>
      <c r="K15" s="11" t="s">
        <v>123</v>
      </c>
    </row>
    <row r="16" spans="1:11" x14ac:dyDescent="0.25">
      <c r="A16" s="28" t="s">
        <v>0</v>
      </c>
      <c r="B16" s="11" t="s">
        <v>124</v>
      </c>
      <c r="C16" s="11" t="s">
        <v>125</v>
      </c>
      <c r="D16" s="11" t="s">
        <v>124</v>
      </c>
      <c r="E16" s="11" t="s">
        <v>126</v>
      </c>
      <c r="F16" s="11" t="s">
        <v>127</v>
      </c>
      <c r="G16" s="29" t="s">
        <v>128</v>
      </c>
      <c r="H16" s="29" t="s">
        <v>124</v>
      </c>
      <c r="I16" s="29" t="s">
        <v>129</v>
      </c>
      <c r="J16" s="29" t="s">
        <v>127</v>
      </c>
      <c r="K16" s="29" t="s">
        <v>130</v>
      </c>
    </row>
    <row r="17" spans="1:11" x14ac:dyDescent="0.25">
      <c r="A17" s="24">
        <v>41766</v>
      </c>
      <c r="B17" s="11">
        <v>0.3</v>
      </c>
      <c r="G17">
        <v>8.1999999999999993</v>
      </c>
      <c r="I17">
        <v>128</v>
      </c>
    </row>
    <row r="19" spans="1:11" x14ac:dyDescent="0.25">
      <c r="A19" s="27" t="s">
        <v>134</v>
      </c>
      <c r="B19" s="133" t="s">
        <v>114</v>
      </c>
      <c r="C19" s="133"/>
      <c r="D19" s="133"/>
      <c r="E19" s="133"/>
      <c r="F19" s="133"/>
      <c r="G19" s="133" t="s">
        <v>115</v>
      </c>
      <c r="H19" s="133"/>
      <c r="I19" s="133"/>
      <c r="J19" s="133"/>
      <c r="K19" s="133"/>
    </row>
    <row r="20" spans="1:11" x14ac:dyDescent="0.25">
      <c r="A20" s="19">
        <v>10042116</v>
      </c>
      <c r="B20" s="11" t="s">
        <v>116</v>
      </c>
      <c r="C20" s="11" t="s">
        <v>117</v>
      </c>
      <c r="D20" s="11" t="s">
        <v>118</v>
      </c>
      <c r="E20" s="11" t="s">
        <v>119</v>
      </c>
      <c r="F20" s="11" t="s">
        <v>120</v>
      </c>
      <c r="G20" s="11" t="s">
        <v>121</v>
      </c>
      <c r="H20" s="11" t="s">
        <v>102</v>
      </c>
      <c r="I20" s="11" t="s">
        <v>122</v>
      </c>
      <c r="J20" s="11" t="s">
        <v>65</v>
      </c>
      <c r="K20" s="11" t="s">
        <v>123</v>
      </c>
    </row>
    <row r="21" spans="1:11" x14ac:dyDescent="0.25">
      <c r="A21" s="28" t="s">
        <v>0</v>
      </c>
      <c r="B21" s="11" t="s">
        <v>124</v>
      </c>
      <c r="C21" s="11" t="s">
        <v>125</v>
      </c>
      <c r="D21" s="11" t="s">
        <v>124</v>
      </c>
      <c r="E21" s="11" t="s">
        <v>126</v>
      </c>
      <c r="F21" s="11" t="s">
        <v>127</v>
      </c>
      <c r="G21" s="29" t="s">
        <v>128</v>
      </c>
      <c r="H21" s="29" t="s">
        <v>124</v>
      </c>
      <c r="I21" s="29" t="s">
        <v>129</v>
      </c>
      <c r="J21" s="29" t="s">
        <v>127</v>
      </c>
      <c r="K21" s="29" t="s">
        <v>130</v>
      </c>
    </row>
    <row r="22" spans="1:11" x14ac:dyDescent="0.25">
      <c r="A22" s="24">
        <v>41766</v>
      </c>
      <c r="B22" s="11" t="s">
        <v>132</v>
      </c>
      <c r="G22">
        <v>6.8</v>
      </c>
      <c r="I22">
        <v>61</v>
      </c>
    </row>
    <row r="24" spans="1:11" x14ac:dyDescent="0.25">
      <c r="A24" s="27" t="s">
        <v>135</v>
      </c>
      <c r="B24" s="133" t="s">
        <v>114</v>
      </c>
      <c r="C24" s="133"/>
      <c r="D24" s="133"/>
      <c r="E24" s="133"/>
      <c r="F24" s="133"/>
      <c r="G24" s="133" t="s">
        <v>115</v>
      </c>
      <c r="H24" s="133"/>
      <c r="I24" s="133"/>
      <c r="J24" s="133"/>
      <c r="K24" s="133"/>
    </row>
    <row r="25" spans="1:11" x14ac:dyDescent="0.25">
      <c r="A25" s="19">
        <v>10042343</v>
      </c>
      <c r="B25" s="11" t="s">
        <v>116</v>
      </c>
      <c r="C25" s="11" t="s">
        <v>117</v>
      </c>
      <c r="D25" s="11" t="s">
        <v>118</v>
      </c>
      <c r="E25" s="11" t="s">
        <v>119</v>
      </c>
      <c r="F25" s="11" t="s">
        <v>120</v>
      </c>
      <c r="G25" s="11" t="s">
        <v>121</v>
      </c>
      <c r="H25" s="11" t="s">
        <v>102</v>
      </c>
      <c r="I25" s="11" t="s">
        <v>122</v>
      </c>
      <c r="J25" s="11" t="s">
        <v>65</v>
      </c>
      <c r="K25" s="11" t="s">
        <v>123</v>
      </c>
    </row>
    <row r="26" spans="1:11" x14ac:dyDescent="0.25">
      <c r="A26" s="28" t="s">
        <v>0</v>
      </c>
      <c r="B26" s="11" t="s">
        <v>124</v>
      </c>
      <c r="C26" s="11" t="s">
        <v>125</v>
      </c>
      <c r="D26" s="11" t="s">
        <v>124</v>
      </c>
      <c r="E26" s="11" t="s">
        <v>126</v>
      </c>
      <c r="F26" s="11" t="s">
        <v>127</v>
      </c>
      <c r="G26" s="29" t="s">
        <v>128</v>
      </c>
      <c r="H26" s="29" t="s">
        <v>124</v>
      </c>
      <c r="I26" s="29" t="s">
        <v>129</v>
      </c>
      <c r="J26" s="29" t="s">
        <v>127</v>
      </c>
      <c r="K26" s="29" t="s">
        <v>130</v>
      </c>
    </row>
    <row r="27" spans="1:11" x14ac:dyDescent="0.25">
      <c r="A27" s="24">
        <v>41816</v>
      </c>
      <c r="B27" s="11">
        <v>3.5</v>
      </c>
      <c r="C27" s="11"/>
      <c r="D27" s="11"/>
      <c r="E27" s="11"/>
      <c r="F27" s="11"/>
      <c r="G27" s="11">
        <v>17.3</v>
      </c>
      <c r="H27" s="11">
        <v>0.4</v>
      </c>
      <c r="I27" s="11">
        <v>38</v>
      </c>
      <c r="J27" s="11">
        <v>5.3</v>
      </c>
      <c r="K27" s="11">
        <v>67</v>
      </c>
    </row>
    <row r="28" spans="1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5">
      <c r="A29" s="27" t="s">
        <v>136</v>
      </c>
      <c r="B29" s="133" t="s">
        <v>114</v>
      </c>
      <c r="C29" s="133"/>
      <c r="D29" s="133"/>
      <c r="E29" s="133"/>
      <c r="F29" s="133"/>
      <c r="G29" s="133" t="s">
        <v>115</v>
      </c>
      <c r="H29" s="133"/>
      <c r="I29" s="133"/>
      <c r="J29" s="133"/>
      <c r="K29" s="133"/>
    </row>
    <row r="30" spans="1:11" x14ac:dyDescent="0.25">
      <c r="A30" s="19">
        <v>10042342</v>
      </c>
      <c r="B30" s="11" t="s">
        <v>116</v>
      </c>
      <c r="C30" s="11" t="s">
        <v>117</v>
      </c>
      <c r="D30" s="11" t="s">
        <v>118</v>
      </c>
      <c r="E30" s="11" t="s">
        <v>119</v>
      </c>
      <c r="F30" s="11" t="s">
        <v>120</v>
      </c>
      <c r="G30" s="11" t="s">
        <v>121</v>
      </c>
      <c r="H30" s="11" t="s">
        <v>102</v>
      </c>
      <c r="I30" s="11" t="s">
        <v>122</v>
      </c>
      <c r="J30" s="11" t="s">
        <v>65</v>
      </c>
      <c r="K30" s="11" t="s">
        <v>123</v>
      </c>
    </row>
    <row r="31" spans="1:11" x14ac:dyDescent="0.25">
      <c r="A31" s="28" t="s">
        <v>0</v>
      </c>
      <c r="B31" s="11" t="s">
        <v>124</v>
      </c>
      <c r="C31" s="11" t="s">
        <v>125</v>
      </c>
      <c r="D31" s="11" t="s">
        <v>124</v>
      </c>
      <c r="E31" s="11" t="s">
        <v>126</v>
      </c>
      <c r="F31" s="11" t="s">
        <v>127</v>
      </c>
      <c r="G31" s="29" t="s">
        <v>128</v>
      </c>
      <c r="H31" s="29" t="s">
        <v>124</v>
      </c>
      <c r="I31" s="29" t="s">
        <v>129</v>
      </c>
      <c r="J31" s="29" t="s">
        <v>127</v>
      </c>
      <c r="K31" s="29" t="s">
        <v>130</v>
      </c>
    </row>
    <row r="32" spans="1:11" x14ac:dyDescent="0.25">
      <c r="A32" s="24">
        <v>41816</v>
      </c>
      <c r="B32">
        <v>23.3</v>
      </c>
      <c r="G32">
        <v>16.8</v>
      </c>
      <c r="H32">
        <v>2.2000000000000002</v>
      </c>
      <c r="I32">
        <v>266</v>
      </c>
      <c r="J32">
        <v>6.9</v>
      </c>
      <c r="K32">
        <v>50</v>
      </c>
    </row>
    <row r="33" spans="1:12" x14ac:dyDescent="0.25">
      <c r="A33" s="24">
        <v>41871</v>
      </c>
      <c r="K33" t="s">
        <v>233</v>
      </c>
    </row>
    <row r="34" spans="1:12" x14ac:dyDescent="0.25">
      <c r="A34" s="24">
        <v>41886</v>
      </c>
      <c r="K34" t="s">
        <v>234</v>
      </c>
    </row>
    <row r="35" spans="1:12" x14ac:dyDescent="0.25">
      <c r="A35" s="24">
        <v>41890</v>
      </c>
      <c r="K35" t="s">
        <v>235</v>
      </c>
    </row>
    <row r="36" spans="1:12" x14ac:dyDescent="0.25">
      <c r="A36" s="24"/>
    </row>
    <row r="37" spans="1:12" x14ac:dyDescent="0.25">
      <c r="A37" s="41" t="s">
        <v>244</v>
      </c>
      <c r="B37" s="134" t="s">
        <v>114</v>
      </c>
      <c r="C37" s="134"/>
      <c r="D37" s="134"/>
      <c r="E37" s="134"/>
      <c r="F37" s="134"/>
      <c r="G37" s="134" t="s">
        <v>115</v>
      </c>
      <c r="H37" s="134"/>
      <c r="I37" s="134"/>
      <c r="J37" s="134"/>
      <c r="K37" s="134"/>
      <c r="L37" s="26"/>
    </row>
    <row r="38" spans="1:12" x14ac:dyDescent="0.25">
      <c r="A38" s="27">
        <v>10042444</v>
      </c>
      <c r="B38" s="31" t="s">
        <v>116</v>
      </c>
      <c r="C38" s="31" t="s">
        <v>117</v>
      </c>
      <c r="D38" s="31" t="s">
        <v>118</v>
      </c>
      <c r="E38" s="31" t="s">
        <v>119</v>
      </c>
      <c r="F38" s="31" t="s">
        <v>120</v>
      </c>
      <c r="G38" s="31" t="s">
        <v>121</v>
      </c>
      <c r="H38" s="31" t="s">
        <v>102</v>
      </c>
      <c r="I38" s="31" t="s">
        <v>122</v>
      </c>
      <c r="J38" s="31" t="s">
        <v>65</v>
      </c>
      <c r="K38" s="31" t="s">
        <v>123</v>
      </c>
      <c r="L38" s="31" t="s">
        <v>138</v>
      </c>
    </row>
    <row r="39" spans="1:12" x14ac:dyDescent="0.25">
      <c r="A39" s="32" t="s">
        <v>0</v>
      </c>
      <c r="B39" s="31" t="s">
        <v>124</v>
      </c>
      <c r="C39" s="31" t="s">
        <v>125</v>
      </c>
      <c r="D39" s="31" t="s">
        <v>124</v>
      </c>
      <c r="E39" s="31" t="s">
        <v>126</v>
      </c>
      <c r="F39" s="31" t="s">
        <v>127</v>
      </c>
      <c r="G39" s="68" t="s">
        <v>128</v>
      </c>
      <c r="H39" s="68" t="s">
        <v>124</v>
      </c>
      <c r="I39" s="68" t="s">
        <v>129</v>
      </c>
      <c r="J39" s="68" t="s">
        <v>127</v>
      </c>
      <c r="K39" s="68" t="s">
        <v>130</v>
      </c>
      <c r="L39" s="68" t="s">
        <v>139</v>
      </c>
    </row>
    <row r="40" spans="1:12" x14ac:dyDescent="0.25">
      <c r="A40" s="24">
        <v>41835</v>
      </c>
      <c r="B40">
        <v>2.33</v>
      </c>
      <c r="G40">
        <v>10.9</v>
      </c>
      <c r="H40">
        <v>9.1999999999999993</v>
      </c>
      <c r="I40">
        <v>66</v>
      </c>
      <c r="J40">
        <v>6.9</v>
      </c>
      <c r="K40" t="s">
        <v>72</v>
      </c>
      <c r="L40">
        <v>1.2</v>
      </c>
    </row>
    <row r="41" spans="1:12" x14ac:dyDescent="0.25">
      <c r="A41" s="24"/>
    </row>
    <row r="42" spans="1:12" x14ac:dyDescent="0.25">
      <c r="A42" s="41" t="s">
        <v>165</v>
      </c>
      <c r="B42" s="134" t="s">
        <v>114</v>
      </c>
      <c r="C42" s="134"/>
      <c r="D42" s="134"/>
      <c r="E42" s="134"/>
      <c r="F42" s="134"/>
      <c r="G42" s="134" t="s">
        <v>115</v>
      </c>
      <c r="H42" s="134"/>
      <c r="I42" s="134"/>
      <c r="J42" s="134"/>
      <c r="K42" s="134"/>
      <c r="L42" s="26"/>
    </row>
    <row r="43" spans="1:12" x14ac:dyDescent="0.25">
      <c r="A43" s="27">
        <v>10042530</v>
      </c>
      <c r="B43" s="31" t="s">
        <v>116</v>
      </c>
      <c r="C43" s="31" t="s">
        <v>117</v>
      </c>
      <c r="D43" s="31" t="s">
        <v>118</v>
      </c>
      <c r="E43" s="31" t="s">
        <v>119</v>
      </c>
      <c r="F43" s="31" t="s">
        <v>120</v>
      </c>
      <c r="G43" s="31" t="s">
        <v>121</v>
      </c>
      <c r="H43" s="31" t="s">
        <v>102</v>
      </c>
      <c r="I43" s="31" t="s">
        <v>122</v>
      </c>
      <c r="J43" s="31" t="s">
        <v>65</v>
      </c>
      <c r="K43" s="31" t="s">
        <v>123</v>
      </c>
      <c r="L43" s="31" t="s">
        <v>138</v>
      </c>
    </row>
    <row r="44" spans="1:12" x14ac:dyDescent="0.25">
      <c r="A44" s="32" t="s">
        <v>0</v>
      </c>
      <c r="B44" s="31" t="s">
        <v>124</v>
      </c>
      <c r="C44" s="31" t="s">
        <v>125</v>
      </c>
      <c r="D44" s="31" t="s">
        <v>124</v>
      </c>
      <c r="E44" s="31" t="s">
        <v>126</v>
      </c>
      <c r="F44" s="31" t="s">
        <v>127</v>
      </c>
      <c r="G44" s="40" t="s">
        <v>128</v>
      </c>
      <c r="H44" s="40" t="s">
        <v>124</v>
      </c>
      <c r="I44" s="40" t="s">
        <v>129</v>
      </c>
      <c r="J44" s="40" t="s">
        <v>127</v>
      </c>
      <c r="K44" s="40" t="s">
        <v>130</v>
      </c>
      <c r="L44" s="40" t="s">
        <v>139</v>
      </c>
    </row>
    <row r="45" spans="1:12" x14ac:dyDescent="0.25">
      <c r="A45" s="24">
        <v>41848</v>
      </c>
      <c r="C45">
        <v>84</v>
      </c>
      <c r="G45">
        <v>20.6</v>
      </c>
      <c r="H45">
        <v>6</v>
      </c>
      <c r="I45">
        <v>133</v>
      </c>
      <c r="J45">
        <v>7</v>
      </c>
      <c r="K45">
        <v>21</v>
      </c>
      <c r="L45">
        <v>1.5</v>
      </c>
    </row>
    <row r="46" spans="1:12" x14ac:dyDescent="0.25">
      <c r="A46" s="24"/>
    </row>
    <row r="47" spans="1:12" x14ac:dyDescent="0.25">
      <c r="A47" s="41" t="s">
        <v>142</v>
      </c>
      <c r="B47" s="134" t="s">
        <v>114</v>
      </c>
      <c r="C47" s="134"/>
      <c r="D47" s="134"/>
      <c r="E47" s="134"/>
      <c r="F47" s="134"/>
      <c r="G47" s="134" t="s">
        <v>115</v>
      </c>
      <c r="H47" s="134"/>
      <c r="I47" s="134"/>
      <c r="J47" s="134"/>
      <c r="K47" s="134"/>
      <c r="L47" s="26"/>
    </row>
    <row r="48" spans="1:12" x14ac:dyDescent="0.25">
      <c r="A48" s="30">
        <v>10042427</v>
      </c>
      <c r="B48" s="31" t="s">
        <v>116</v>
      </c>
      <c r="C48" s="31" t="s">
        <v>117</v>
      </c>
      <c r="D48" s="31" t="s">
        <v>118</v>
      </c>
      <c r="E48" s="31" t="s">
        <v>119</v>
      </c>
      <c r="F48" s="31" t="s">
        <v>120</v>
      </c>
      <c r="G48" s="31" t="s">
        <v>121</v>
      </c>
      <c r="H48" s="31" t="s">
        <v>102</v>
      </c>
      <c r="I48" s="31" t="s">
        <v>122</v>
      </c>
      <c r="J48" s="31" t="s">
        <v>65</v>
      </c>
      <c r="K48" s="31" t="s">
        <v>123</v>
      </c>
      <c r="L48" s="31" t="s">
        <v>138</v>
      </c>
    </row>
    <row r="49" spans="1:12" x14ac:dyDescent="0.25">
      <c r="A49" s="32" t="s">
        <v>0</v>
      </c>
      <c r="B49" s="31" t="s">
        <v>124</v>
      </c>
      <c r="C49" s="31" t="s">
        <v>125</v>
      </c>
      <c r="D49" s="31" t="s">
        <v>124</v>
      </c>
      <c r="E49" s="31" t="s">
        <v>126</v>
      </c>
      <c r="F49" s="31" t="s">
        <v>127</v>
      </c>
      <c r="G49" s="33" t="s">
        <v>128</v>
      </c>
      <c r="H49" s="33" t="s">
        <v>124</v>
      </c>
      <c r="I49" s="33" t="s">
        <v>129</v>
      </c>
      <c r="J49" s="33" t="s">
        <v>127</v>
      </c>
      <c r="K49" s="33" t="s">
        <v>130</v>
      </c>
      <c r="L49" s="33" t="s">
        <v>139</v>
      </c>
    </row>
    <row r="50" spans="1:12" x14ac:dyDescent="0.25">
      <c r="A50" s="72">
        <v>41766</v>
      </c>
      <c r="B50" s="31"/>
      <c r="C50" s="31"/>
      <c r="D50" s="31"/>
      <c r="E50" s="31"/>
      <c r="F50" s="31"/>
      <c r="G50" s="63">
        <v>13.8</v>
      </c>
      <c r="H50" s="61"/>
      <c r="I50" s="63">
        <v>87</v>
      </c>
      <c r="J50" s="61"/>
      <c r="K50" s="61"/>
      <c r="L50" s="61"/>
    </row>
    <row r="51" spans="1:12" x14ac:dyDescent="0.25">
      <c r="A51" s="34">
        <v>41831</v>
      </c>
      <c r="B51" s="26">
        <v>2.9</v>
      </c>
      <c r="C51" s="26" t="s">
        <v>182</v>
      </c>
      <c r="D51" s="26"/>
      <c r="E51" s="26"/>
      <c r="F51" s="26"/>
      <c r="G51" s="26">
        <v>12.2</v>
      </c>
      <c r="H51" s="26">
        <v>9.9</v>
      </c>
      <c r="I51" s="26">
        <v>85</v>
      </c>
      <c r="J51" s="26">
        <v>7.2</v>
      </c>
      <c r="K51" s="26">
        <v>85</v>
      </c>
      <c r="L51" s="26">
        <v>0.2</v>
      </c>
    </row>
    <row r="52" spans="1:12" x14ac:dyDescent="0.25">
      <c r="A52" s="24">
        <v>41978</v>
      </c>
      <c r="B52">
        <v>4.8</v>
      </c>
      <c r="F52">
        <v>30</v>
      </c>
      <c r="G52">
        <v>3.2</v>
      </c>
      <c r="H52">
        <v>13.8</v>
      </c>
      <c r="I52">
        <v>84</v>
      </c>
      <c r="K52">
        <v>64</v>
      </c>
    </row>
    <row r="53" spans="1:12" x14ac:dyDescent="0.25">
      <c r="A53" s="24"/>
    </row>
    <row r="54" spans="1:12" x14ac:dyDescent="0.25">
      <c r="A54" s="41" t="s">
        <v>265</v>
      </c>
      <c r="B54" s="133" t="s">
        <v>114</v>
      </c>
      <c r="C54" s="133"/>
      <c r="D54" s="133"/>
      <c r="E54" s="133"/>
      <c r="F54" s="133"/>
      <c r="G54" s="133" t="s">
        <v>115</v>
      </c>
      <c r="H54" s="133"/>
      <c r="I54" s="133"/>
      <c r="J54" s="133"/>
      <c r="K54" s="133"/>
    </row>
    <row r="55" spans="1:12" x14ac:dyDescent="0.25">
      <c r="A55" s="27">
        <v>10042429</v>
      </c>
      <c r="B55" s="11" t="s">
        <v>116</v>
      </c>
      <c r="C55" s="11" t="s">
        <v>117</v>
      </c>
      <c r="D55" s="11" t="s">
        <v>118</v>
      </c>
      <c r="E55" s="11" t="s">
        <v>119</v>
      </c>
      <c r="F55" s="11" t="s">
        <v>120</v>
      </c>
      <c r="G55" s="11" t="s">
        <v>121</v>
      </c>
      <c r="H55" s="11" t="s">
        <v>102</v>
      </c>
      <c r="I55" s="11" t="s">
        <v>122</v>
      </c>
      <c r="J55" s="11" t="s">
        <v>65</v>
      </c>
      <c r="K55" s="11" t="s">
        <v>123</v>
      </c>
      <c r="L55" s="11" t="s">
        <v>138</v>
      </c>
    </row>
    <row r="56" spans="1:12" x14ac:dyDescent="0.25">
      <c r="A56" s="28" t="s">
        <v>0</v>
      </c>
      <c r="B56" s="11" t="s">
        <v>124</v>
      </c>
      <c r="C56" s="11" t="s">
        <v>125</v>
      </c>
      <c r="D56" s="11" t="s">
        <v>124</v>
      </c>
      <c r="E56" s="11" t="s">
        <v>126</v>
      </c>
      <c r="F56" s="11" t="s">
        <v>127</v>
      </c>
      <c r="G56" s="29" t="s">
        <v>128</v>
      </c>
      <c r="H56" s="29" t="s">
        <v>124</v>
      </c>
      <c r="I56" s="29" t="s">
        <v>129</v>
      </c>
      <c r="J56" s="29" t="s">
        <v>127</v>
      </c>
      <c r="K56" s="29" t="s">
        <v>130</v>
      </c>
      <c r="L56" s="29" t="s">
        <v>139</v>
      </c>
    </row>
    <row r="57" spans="1:12" x14ac:dyDescent="0.25">
      <c r="A57" s="24">
        <v>41830</v>
      </c>
      <c r="C57">
        <v>333</v>
      </c>
      <c r="G57">
        <v>19.7</v>
      </c>
      <c r="H57">
        <v>1.1000000000000001</v>
      </c>
      <c r="I57">
        <v>150</v>
      </c>
      <c r="J57">
        <v>6.7</v>
      </c>
      <c r="K57">
        <v>37</v>
      </c>
      <c r="L57">
        <v>0.22</v>
      </c>
    </row>
    <row r="58" spans="1:12" x14ac:dyDescent="0.25">
      <c r="A58" s="24">
        <v>41837</v>
      </c>
      <c r="B58">
        <v>1</v>
      </c>
      <c r="C58">
        <v>84</v>
      </c>
    </row>
    <row r="59" spans="1:12" x14ac:dyDescent="0.25">
      <c r="A59" s="24"/>
    </row>
    <row r="60" spans="1:12" x14ac:dyDescent="0.25">
      <c r="A60" s="41" t="s">
        <v>242</v>
      </c>
      <c r="B60" s="134" t="s">
        <v>114</v>
      </c>
      <c r="C60" s="134"/>
      <c r="D60" s="134"/>
      <c r="E60" s="134"/>
      <c r="F60" s="134"/>
      <c r="G60" s="134" t="s">
        <v>115</v>
      </c>
      <c r="H60" s="134"/>
      <c r="I60" s="134"/>
      <c r="J60" s="134"/>
      <c r="K60" s="134"/>
      <c r="L60" s="26"/>
    </row>
    <row r="61" spans="1:12" x14ac:dyDescent="0.25">
      <c r="A61" s="27">
        <v>10041942</v>
      </c>
      <c r="B61" s="31" t="s">
        <v>116</v>
      </c>
      <c r="C61" s="31" t="s">
        <v>117</v>
      </c>
      <c r="D61" s="31" t="s">
        <v>118</v>
      </c>
      <c r="E61" s="31" t="s">
        <v>119</v>
      </c>
      <c r="F61" s="31" t="s">
        <v>120</v>
      </c>
      <c r="G61" s="31" t="s">
        <v>121</v>
      </c>
      <c r="H61" s="31" t="s">
        <v>102</v>
      </c>
      <c r="I61" s="31" t="s">
        <v>122</v>
      </c>
      <c r="J61" s="31" t="s">
        <v>65</v>
      </c>
      <c r="K61" s="31" t="s">
        <v>123</v>
      </c>
      <c r="L61" s="31" t="s">
        <v>138</v>
      </c>
    </row>
    <row r="62" spans="1:12" x14ac:dyDescent="0.25">
      <c r="A62" s="32" t="s">
        <v>0</v>
      </c>
      <c r="B62" s="31" t="s">
        <v>124</v>
      </c>
      <c r="C62" s="31" t="s">
        <v>125</v>
      </c>
      <c r="D62" s="31" t="s">
        <v>124</v>
      </c>
      <c r="E62" s="31" t="s">
        <v>126</v>
      </c>
      <c r="F62" s="31" t="s">
        <v>127</v>
      </c>
      <c r="G62" s="68" t="s">
        <v>128</v>
      </c>
      <c r="H62" s="68" t="s">
        <v>124</v>
      </c>
      <c r="I62" s="68" t="s">
        <v>129</v>
      </c>
      <c r="J62" s="68" t="s">
        <v>127</v>
      </c>
      <c r="K62" s="68" t="s">
        <v>130</v>
      </c>
      <c r="L62" s="68" t="s">
        <v>139</v>
      </c>
    </row>
    <row r="63" spans="1:12" x14ac:dyDescent="0.25">
      <c r="A63" s="24">
        <v>41836</v>
      </c>
      <c r="C63" t="s">
        <v>266</v>
      </c>
      <c r="G63">
        <v>21.5</v>
      </c>
      <c r="H63">
        <v>6.9</v>
      </c>
      <c r="I63">
        <v>63</v>
      </c>
      <c r="J63">
        <v>7</v>
      </c>
      <c r="K63">
        <v>20</v>
      </c>
      <c r="L63">
        <v>4</v>
      </c>
    </row>
    <row r="64" spans="1:12" x14ac:dyDescent="0.25">
      <c r="A64" s="24"/>
      <c r="C64" t="s">
        <v>267</v>
      </c>
    </row>
    <row r="65" spans="1:12" x14ac:dyDescent="0.25">
      <c r="A65" s="24"/>
    </row>
    <row r="66" spans="1:12" x14ac:dyDescent="0.25">
      <c r="A66" s="41" t="s">
        <v>261</v>
      </c>
      <c r="B66" s="134" t="s">
        <v>114</v>
      </c>
      <c r="C66" s="134"/>
      <c r="D66" s="134"/>
      <c r="E66" s="134"/>
      <c r="F66" s="134"/>
      <c r="G66" s="134" t="s">
        <v>115</v>
      </c>
      <c r="H66" s="134"/>
      <c r="I66" s="134"/>
      <c r="J66" s="134"/>
      <c r="K66" s="134"/>
      <c r="L66" s="26"/>
    </row>
    <row r="67" spans="1:12" x14ac:dyDescent="0.25">
      <c r="A67" s="27">
        <v>10042528</v>
      </c>
      <c r="B67" s="31" t="s">
        <v>116</v>
      </c>
      <c r="C67" s="31" t="s">
        <v>117</v>
      </c>
      <c r="D67" s="31" t="s">
        <v>118</v>
      </c>
      <c r="E67" s="31" t="s">
        <v>119</v>
      </c>
      <c r="F67" s="31" t="s">
        <v>120</v>
      </c>
      <c r="G67" s="31" t="s">
        <v>121</v>
      </c>
      <c r="H67" s="31" t="s">
        <v>102</v>
      </c>
      <c r="I67" s="31" t="s">
        <v>122</v>
      </c>
      <c r="J67" s="31" t="s">
        <v>65</v>
      </c>
      <c r="K67" s="31" t="s">
        <v>123</v>
      </c>
      <c r="L67" s="31" t="s">
        <v>138</v>
      </c>
    </row>
    <row r="68" spans="1:12" x14ac:dyDescent="0.25">
      <c r="A68" s="32" t="s">
        <v>0</v>
      </c>
      <c r="B68" s="31" t="s">
        <v>124</v>
      </c>
      <c r="C68" s="31" t="s">
        <v>125</v>
      </c>
      <c r="D68" s="31" t="s">
        <v>124</v>
      </c>
      <c r="E68" s="31" t="s">
        <v>126</v>
      </c>
      <c r="F68" s="31" t="s">
        <v>127</v>
      </c>
      <c r="G68" s="68" t="s">
        <v>128</v>
      </c>
      <c r="H68" s="68" t="s">
        <v>124</v>
      </c>
      <c r="I68" s="68" t="s">
        <v>129</v>
      </c>
      <c r="J68" s="68" t="s">
        <v>127</v>
      </c>
      <c r="K68" s="68" t="s">
        <v>130</v>
      </c>
      <c r="L68" s="68" t="s">
        <v>139</v>
      </c>
    </row>
    <row r="69" spans="1:12" x14ac:dyDescent="0.25">
      <c r="A69" s="24">
        <v>41851</v>
      </c>
      <c r="C69">
        <v>50</v>
      </c>
      <c r="G69">
        <v>15.3</v>
      </c>
      <c r="H69">
        <v>6.4</v>
      </c>
      <c r="I69">
        <v>139</v>
      </c>
      <c r="J69">
        <v>6.9</v>
      </c>
      <c r="K69">
        <v>25</v>
      </c>
      <c r="L69">
        <v>1.1000000000000001</v>
      </c>
    </row>
    <row r="70" spans="1:12" x14ac:dyDescent="0.25">
      <c r="A70" s="24"/>
    </row>
    <row r="71" spans="1:12" x14ac:dyDescent="0.25">
      <c r="A71" s="41" t="s">
        <v>148</v>
      </c>
      <c r="B71" s="134" t="s">
        <v>114</v>
      </c>
      <c r="C71" s="134"/>
      <c r="D71" s="134"/>
      <c r="E71" s="134"/>
      <c r="F71" s="134"/>
      <c r="G71" s="134" t="s">
        <v>115</v>
      </c>
      <c r="H71" s="134"/>
      <c r="I71" s="134"/>
      <c r="J71" s="134"/>
      <c r="K71" s="134"/>
      <c r="L71" s="26"/>
    </row>
    <row r="72" spans="1:12" x14ac:dyDescent="0.25">
      <c r="A72" s="27">
        <v>10042459</v>
      </c>
      <c r="B72" s="31" t="s">
        <v>116</v>
      </c>
      <c r="C72" s="31" t="s">
        <v>117</v>
      </c>
      <c r="D72" s="31" t="s">
        <v>118</v>
      </c>
      <c r="E72" s="31" t="s">
        <v>119</v>
      </c>
      <c r="F72" s="31" t="s">
        <v>120</v>
      </c>
      <c r="G72" s="31" t="s">
        <v>121</v>
      </c>
      <c r="H72" s="31" t="s">
        <v>102</v>
      </c>
      <c r="I72" s="31" t="s">
        <v>122</v>
      </c>
      <c r="J72" s="31" t="s">
        <v>65</v>
      </c>
      <c r="K72" s="31" t="s">
        <v>123</v>
      </c>
      <c r="L72" s="31" t="s">
        <v>138</v>
      </c>
    </row>
    <row r="73" spans="1:12" x14ac:dyDescent="0.25">
      <c r="A73" s="32" t="s">
        <v>0</v>
      </c>
      <c r="B73" s="31" t="s">
        <v>124</v>
      </c>
      <c r="C73" s="31" t="s">
        <v>125</v>
      </c>
      <c r="D73" s="31" t="s">
        <v>124</v>
      </c>
      <c r="E73" s="31" t="s">
        <v>126</v>
      </c>
      <c r="F73" s="31" t="s">
        <v>127</v>
      </c>
      <c r="G73" s="38" t="s">
        <v>128</v>
      </c>
      <c r="H73" s="38" t="s">
        <v>124</v>
      </c>
      <c r="I73" s="38" t="s">
        <v>129</v>
      </c>
      <c r="J73" s="38" t="s">
        <v>127</v>
      </c>
      <c r="K73" s="38" t="s">
        <v>130</v>
      </c>
      <c r="L73" s="38" t="s">
        <v>139</v>
      </c>
    </row>
    <row r="74" spans="1:12" x14ac:dyDescent="0.25">
      <c r="A74" s="34">
        <v>41845</v>
      </c>
      <c r="C74">
        <v>114</v>
      </c>
      <c r="G74">
        <v>19</v>
      </c>
      <c r="H74">
        <v>5.4</v>
      </c>
      <c r="I74">
        <v>89</v>
      </c>
      <c r="J74">
        <v>7</v>
      </c>
      <c r="K74">
        <v>17</v>
      </c>
      <c r="L74">
        <v>4</v>
      </c>
    </row>
    <row r="75" spans="1:12" x14ac:dyDescent="0.25">
      <c r="A75" s="24"/>
    </row>
    <row r="76" spans="1:12" x14ac:dyDescent="0.25">
      <c r="A76" s="41" t="s">
        <v>262</v>
      </c>
      <c r="B76" s="134" t="s">
        <v>114</v>
      </c>
      <c r="C76" s="134"/>
      <c r="D76" s="134"/>
      <c r="E76" s="134"/>
      <c r="F76" s="134"/>
      <c r="G76" s="134" t="s">
        <v>115</v>
      </c>
      <c r="H76" s="134"/>
      <c r="I76" s="134"/>
      <c r="J76" s="134"/>
      <c r="K76" s="134"/>
      <c r="L76" s="26"/>
    </row>
    <row r="77" spans="1:12" x14ac:dyDescent="0.25">
      <c r="A77" s="27">
        <v>10042555</v>
      </c>
      <c r="B77" s="31" t="s">
        <v>116</v>
      </c>
      <c r="C77" s="31" t="s">
        <v>117</v>
      </c>
      <c r="D77" s="31" t="s">
        <v>118</v>
      </c>
      <c r="E77" s="31" t="s">
        <v>119</v>
      </c>
      <c r="F77" s="31" t="s">
        <v>120</v>
      </c>
      <c r="G77" s="31" t="s">
        <v>121</v>
      </c>
      <c r="H77" s="31" t="s">
        <v>102</v>
      </c>
      <c r="I77" s="31" t="s">
        <v>122</v>
      </c>
      <c r="J77" s="31" t="s">
        <v>65</v>
      </c>
      <c r="K77" s="31" t="s">
        <v>123</v>
      </c>
      <c r="L77" s="31" t="s">
        <v>138</v>
      </c>
    </row>
    <row r="78" spans="1:12" x14ac:dyDescent="0.25">
      <c r="A78" s="32" t="s">
        <v>0</v>
      </c>
      <c r="B78" s="31" t="s">
        <v>124</v>
      </c>
      <c r="C78" s="31" t="s">
        <v>125</v>
      </c>
      <c r="D78" s="31" t="s">
        <v>124</v>
      </c>
      <c r="E78" s="31" t="s">
        <v>126</v>
      </c>
      <c r="F78" s="31" t="s">
        <v>127</v>
      </c>
      <c r="G78" s="68" t="s">
        <v>128</v>
      </c>
      <c r="H78" s="68" t="s">
        <v>124</v>
      </c>
      <c r="I78" s="68" t="s">
        <v>129</v>
      </c>
      <c r="J78" s="68" t="s">
        <v>127</v>
      </c>
      <c r="K78" s="68" t="s">
        <v>130</v>
      </c>
      <c r="L78" s="68" t="s">
        <v>139</v>
      </c>
    </row>
    <row r="79" spans="1:12" x14ac:dyDescent="0.25">
      <c r="A79" s="24">
        <v>41859</v>
      </c>
      <c r="C79">
        <v>35</v>
      </c>
      <c r="G79">
        <v>16.600000000000001</v>
      </c>
      <c r="H79">
        <v>7.7</v>
      </c>
      <c r="I79">
        <v>109</v>
      </c>
      <c r="J79">
        <v>7.2</v>
      </c>
      <c r="K79">
        <v>49</v>
      </c>
      <c r="L79">
        <v>4.8</v>
      </c>
    </row>
    <row r="80" spans="1:12" x14ac:dyDescent="0.25">
      <c r="A80" s="24"/>
    </row>
    <row r="81" spans="1:15" x14ac:dyDescent="0.25">
      <c r="A81" s="41" t="s">
        <v>141</v>
      </c>
      <c r="B81" s="133" t="s">
        <v>114</v>
      </c>
      <c r="C81" s="133"/>
      <c r="D81" s="133"/>
      <c r="E81" s="133"/>
      <c r="F81" s="133"/>
      <c r="G81" s="133" t="s">
        <v>115</v>
      </c>
      <c r="H81" s="133"/>
      <c r="I81" s="133"/>
      <c r="J81" s="133"/>
      <c r="K81" s="133"/>
    </row>
    <row r="82" spans="1:15" x14ac:dyDescent="0.25">
      <c r="A82" s="27">
        <v>10042377</v>
      </c>
      <c r="B82" s="11" t="s">
        <v>116</v>
      </c>
      <c r="C82" s="11" t="s">
        <v>117</v>
      </c>
      <c r="D82" s="11" t="s">
        <v>118</v>
      </c>
      <c r="E82" s="11" t="s">
        <v>119</v>
      </c>
      <c r="F82" s="11" t="s">
        <v>120</v>
      </c>
      <c r="G82" s="11" t="s">
        <v>121</v>
      </c>
      <c r="H82" s="11" t="s">
        <v>102</v>
      </c>
      <c r="I82" s="11" t="s">
        <v>122</v>
      </c>
      <c r="J82" s="11" t="s">
        <v>65</v>
      </c>
      <c r="K82" s="11" t="s">
        <v>123</v>
      </c>
      <c r="L82" s="11" t="s">
        <v>138</v>
      </c>
      <c r="M82" s="27" t="s">
        <v>166</v>
      </c>
      <c r="N82" s="27" t="s">
        <v>168</v>
      </c>
      <c r="O82" s="27" t="s">
        <v>170</v>
      </c>
    </row>
    <row r="83" spans="1:15" x14ac:dyDescent="0.25">
      <c r="A83" s="28" t="s">
        <v>0</v>
      </c>
      <c r="B83" s="11" t="s">
        <v>124</v>
      </c>
      <c r="C83" s="11" t="s">
        <v>125</v>
      </c>
      <c r="D83" s="11" t="s">
        <v>124</v>
      </c>
      <c r="E83" s="11" t="s">
        <v>126</v>
      </c>
      <c r="F83" s="11" t="s">
        <v>127</v>
      </c>
      <c r="G83" s="29" t="s">
        <v>128</v>
      </c>
      <c r="H83" s="29" t="s">
        <v>124</v>
      </c>
      <c r="I83" s="29" t="s">
        <v>129</v>
      </c>
      <c r="J83" s="29" t="s">
        <v>127</v>
      </c>
      <c r="K83" s="29" t="s">
        <v>130</v>
      </c>
      <c r="L83" s="29" t="s">
        <v>139</v>
      </c>
      <c r="M83" s="39" t="s">
        <v>167</v>
      </c>
      <c r="N83" s="39" t="s">
        <v>167</v>
      </c>
      <c r="O83" s="39" t="s">
        <v>167</v>
      </c>
    </row>
    <row r="84" spans="1:15" x14ac:dyDescent="0.25">
      <c r="A84" s="24">
        <v>41823</v>
      </c>
      <c r="C84">
        <v>167</v>
      </c>
      <c r="D84">
        <v>38</v>
      </c>
      <c r="G84">
        <v>19.399999999999999</v>
      </c>
      <c r="H84">
        <v>1.4</v>
      </c>
      <c r="I84">
        <v>143</v>
      </c>
      <c r="J84">
        <v>6.5</v>
      </c>
      <c r="K84">
        <v>20</v>
      </c>
      <c r="L84">
        <v>1.5</v>
      </c>
      <c r="M84">
        <v>1.3</v>
      </c>
      <c r="N84" t="s">
        <v>169</v>
      </c>
      <c r="O84">
        <v>0.13300000000000001</v>
      </c>
    </row>
    <row r="85" spans="1:15" x14ac:dyDescent="0.25">
      <c r="A85" s="24">
        <v>41978</v>
      </c>
      <c r="B85">
        <v>9.9</v>
      </c>
      <c r="F85">
        <v>10</v>
      </c>
      <c r="G85">
        <v>0.4</v>
      </c>
      <c r="H85">
        <v>4.3</v>
      </c>
      <c r="I85">
        <v>59</v>
      </c>
      <c r="K85">
        <v>57</v>
      </c>
    </row>
    <row r="86" spans="1:15" x14ac:dyDescent="0.25">
      <c r="A86" s="24"/>
    </row>
    <row r="87" spans="1:15" x14ac:dyDescent="0.25">
      <c r="A87" s="41" t="s">
        <v>405</v>
      </c>
      <c r="B87" s="133" t="s">
        <v>114</v>
      </c>
      <c r="C87" s="133"/>
      <c r="D87" s="133"/>
      <c r="E87" s="133"/>
      <c r="F87" s="133"/>
      <c r="G87" s="133" t="s">
        <v>115</v>
      </c>
      <c r="H87" s="133"/>
      <c r="I87" s="133"/>
      <c r="J87" s="133"/>
      <c r="K87" s="133"/>
    </row>
    <row r="88" spans="1:15" x14ac:dyDescent="0.25">
      <c r="A88" s="27">
        <v>10042443</v>
      </c>
      <c r="B88" s="11" t="s">
        <v>116</v>
      </c>
      <c r="C88" s="11" t="s">
        <v>117</v>
      </c>
      <c r="D88" s="11" t="s">
        <v>118</v>
      </c>
      <c r="E88" s="11" t="s">
        <v>119</v>
      </c>
      <c r="F88" s="11" t="s">
        <v>120</v>
      </c>
      <c r="G88" s="11" t="s">
        <v>121</v>
      </c>
      <c r="H88" s="11" t="s">
        <v>102</v>
      </c>
      <c r="I88" s="11" t="s">
        <v>122</v>
      </c>
      <c r="J88" s="11" t="s">
        <v>65</v>
      </c>
      <c r="K88" s="11" t="s">
        <v>123</v>
      </c>
      <c r="L88" s="11" t="s">
        <v>138</v>
      </c>
    </row>
    <row r="89" spans="1:15" x14ac:dyDescent="0.25">
      <c r="A89" s="28" t="s">
        <v>0</v>
      </c>
      <c r="B89" s="11" t="s">
        <v>124</v>
      </c>
      <c r="C89" s="11" t="s">
        <v>125</v>
      </c>
      <c r="D89" s="11" t="s">
        <v>124</v>
      </c>
      <c r="E89" s="11" t="s">
        <v>126</v>
      </c>
      <c r="F89" s="11" t="s">
        <v>127</v>
      </c>
      <c r="G89" s="29" t="s">
        <v>128</v>
      </c>
      <c r="H89" s="29" t="s">
        <v>124</v>
      </c>
      <c r="I89" s="29" t="s">
        <v>129</v>
      </c>
      <c r="J89" s="29" t="s">
        <v>127</v>
      </c>
      <c r="K89" s="29" t="s">
        <v>130</v>
      </c>
      <c r="L89" s="29" t="s">
        <v>139</v>
      </c>
    </row>
    <row r="90" spans="1:15" x14ac:dyDescent="0.25">
      <c r="A90" s="24">
        <v>41835</v>
      </c>
      <c r="B90">
        <v>1.8</v>
      </c>
      <c r="C90" t="s">
        <v>182</v>
      </c>
      <c r="G90">
        <v>8.5</v>
      </c>
      <c r="H90">
        <v>11.4</v>
      </c>
      <c r="I90">
        <v>57</v>
      </c>
      <c r="J90">
        <v>7</v>
      </c>
      <c r="K90" t="s">
        <v>72</v>
      </c>
      <c r="L90">
        <v>1.2</v>
      </c>
    </row>
    <row r="91" spans="1:15" x14ac:dyDescent="0.25">
      <c r="A91" s="24">
        <v>41978</v>
      </c>
      <c r="B91">
        <v>3</v>
      </c>
      <c r="F91">
        <v>15</v>
      </c>
      <c r="G91">
        <v>6.8</v>
      </c>
      <c r="H91">
        <v>10.9</v>
      </c>
      <c r="I91">
        <v>68</v>
      </c>
      <c r="K91">
        <v>98</v>
      </c>
    </row>
    <row r="92" spans="1:15" x14ac:dyDescent="0.25">
      <c r="A92" s="24"/>
    </row>
    <row r="93" spans="1:15" x14ac:dyDescent="0.25">
      <c r="A93" s="41" t="s">
        <v>263</v>
      </c>
      <c r="B93" s="133" t="s">
        <v>114</v>
      </c>
      <c r="C93" s="133"/>
      <c r="D93" s="133"/>
      <c r="E93" s="133"/>
      <c r="F93" s="133"/>
      <c r="G93" s="133" t="s">
        <v>115</v>
      </c>
      <c r="H93" s="133"/>
      <c r="I93" s="133"/>
      <c r="J93" s="133"/>
      <c r="K93" s="133"/>
    </row>
    <row r="94" spans="1:15" x14ac:dyDescent="0.25">
      <c r="A94" s="27">
        <v>10042428</v>
      </c>
      <c r="B94" s="11" t="s">
        <v>116</v>
      </c>
      <c r="C94" s="11" t="s">
        <v>117</v>
      </c>
      <c r="D94" s="11" t="s">
        <v>118</v>
      </c>
      <c r="E94" s="11" t="s">
        <v>119</v>
      </c>
      <c r="F94" s="11" t="s">
        <v>120</v>
      </c>
      <c r="G94" s="11" t="s">
        <v>121</v>
      </c>
      <c r="H94" s="11" t="s">
        <v>102</v>
      </c>
      <c r="I94" s="11" t="s">
        <v>122</v>
      </c>
      <c r="J94" s="11" t="s">
        <v>65</v>
      </c>
      <c r="K94" s="11" t="s">
        <v>123</v>
      </c>
      <c r="L94" s="11" t="s">
        <v>138</v>
      </c>
    </row>
    <row r="95" spans="1:15" x14ac:dyDescent="0.25">
      <c r="A95" s="28" t="s">
        <v>0</v>
      </c>
      <c r="B95" s="11" t="s">
        <v>124</v>
      </c>
      <c r="C95" s="11" t="s">
        <v>125</v>
      </c>
      <c r="D95" s="11" t="s">
        <v>124</v>
      </c>
      <c r="E95" s="11" t="s">
        <v>126</v>
      </c>
      <c r="F95" s="11" t="s">
        <v>127</v>
      </c>
      <c r="G95" s="29" t="s">
        <v>128</v>
      </c>
      <c r="H95" s="29" t="s">
        <v>124</v>
      </c>
      <c r="I95" s="29" t="s">
        <v>129</v>
      </c>
      <c r="J95" s="29" t="s">
        <v>127</v>
      </c>
      <c r="K95" s="29" t="s">
        <v>130</v>
      </c>
      <c r="L95" s="29" t="s">
        <v>139</v>
      </c>
    </row>
    <row r="96" spans="1:15" x14ac:dyDescent="0.25">
      <c r="A96" s="24">
        <v>41829</v>
      </c>
      <c r="C96">
        <v>495</v>
      </c>
      <c r="G96">
        <v>16.399999999999999</v>
      </c>
      <c r="H96">
        <v>2.5</v>
      </c>
      <c r="I96">
        <v>441</v>
      </c>
      <c r="J96">
        <v>6.9</v>
      </c>
      <c r="K96" t="s">
        <v>72</v>
      </c>
    </row>
    <row r="97" spans="1:12" x14ac:dyDescent="0.25">
      <c r="A97" s="24">
        <v>41978</v>
      </c>
      <c r="B97">
        <v>0.99</v>
      </c>
      <c r="F97">
        <v>25</v>
      </c>
      <c r="G97">
        <v>1</v>
      </c>
      <c r="H97">
        <v>4.5999999999999996</v>
      </c>
      <c r="K97">
        <v>94</v>
      </c>
      <c r="L97">
        <v>0.05</v>
      </c>
    </row>
    <row r="98" spans="1:12" x14ac:dyDescent="0.25">
      <c r="A98" s="24"/>
    </row>
    <row r="99" spans="1:12" x14ac:dyDescent="0.25">
      <c r="A99" s="41" t="s">
        <v>260</v>
      </c>
      <c r="B99" s="134" t="s">
        <v>114</v>
      </c>
      <c r="C99" s="134"/>
      <c r="D99" s="134"/>
      <c r="E99" s="134"/>
      <c r="F99" s="134"/>
      <c r="G99" s="134" t="s">
        <v>115</v>
      </c>
      <c r="H99" s="134"/>
      <c r="I99" s="134"/>
      <c r="J99" s="134"/>
      <c r="K99" s="134"/>
      <c r="L99" s="26"/>
    </row>
    <row r="100" spans="1:12" x14ac:dyDescent="0.25">
      <c r="A100" s="27">
        <v>10042969</v>
      </c>
      <c r="B100" s="31" t="s">
        <v>116</v>
      </c>
      <c r="C100" s="31" t="s">
        <v>117</v>
      </c>
      <c r="D100" s="31" t="s">
        <v>118</v>
      </c>
      <c r="E100" s="31" t="s">
        <v>119</v>
      </c>
      <c r="F100" s="31" t="s">
        <v>120</v>
      </c>
      <c r="G100" s="31" t="s">
        <v>121</v>
      </c>
      <c r="H100" s="31" t="s">
        <v>102</v>
      </c>
      <c r="I100" s="31" t="s">
        <v>122</v>
      </c>
      <c r="J100" s="31" t="s">
        <v>65</v>
      </c>
      <c r="K100" s="31" t="s">
        <v>123</v>
      </c>
      <c r="L100" s="31" t="s">
        <v>138</v>
      </c>
    </row>
    <row r="101" spans="1:12" x14ac:dyDescent="0.25">
      <c r="A101" s="32" t="s">
        <v>0</v>
      </c>
      <c r="B101" s="31" t="s">
        <v>124</v>
      </c>
      <c r="C101" s="31" t="s">
        <v>125</v>
      </c>
      <c r="D101" s="31" t="s">
        <v>124</v>
      </c>
      <c r="E101" s="31" t="s">
        <v>126</v>
      </c>
      <c r="F101" s="31" t="s">
        <v>127</v>
      </c>
      <c r="G101" s="68" t="s">
        <v>128</v>
      </c>
      <c r="H101" s="68" t="s">
        <v>124</v>
      </c>
      <c r="I101" s="68" t="s">
        <v>129</v>
      </c>
      <c r="J101" s="68" t="s">
        <v>127</v>
      </c>
      <c r="K101" s="68" t="s">
        <v>130</v>
      </c>
      <c r="L101" s="68" t="s">
        <v>139</v>
      </c>
    </row>
    <row r="102" spans="1:12" x14ac:dyDescent="0.25">
      <c r="A102" s="24">
        <v>41856</v>
      </c>
      <c r="B102" s="6"/>
      <c r="C102" s="6"/>
      <c r="D102" s="6"/>
      <c r="E102" s="6"/>
      <c r="F102" s="6"/>
      <c r="G102" s="9">
        <v>14.2</v>
      </c>
      <c r="H102" s="9">
        <v>1.8</v>
      </c>
      <c r="I102" s="9">
        <v>168</v>
      </c>
      <c r="J102" s="9">
        <v>6.6</v>
      </c>
      <c r="K102" s="9">
        <v>33</v>
      </c>
      <c r="L102" s="9">
        <v>0.4</v>
      </c>
    </row>
    <row r="103" spans="1:12" x14ac:dyDescent="0.25">
      <c r="A103" s="24"/>
    </row>
    <row r="104" spans="1:12" x14ac:dyDescent="0.25">
      <c r="A104" s="41" t="s">
        <v>256</v>
      </c>
      <c r="B104" s="134" t="s">
        <v>114</v>
      </c>
      <c r="C104" s="134"/>
      <c r="D104" s="134"/>
      <c r="E104" s="134"/>
      <c r="F104" s="134"/>
      <c r="G104" s="134" t="s">
        <v>115</v>
      </c>
      <c r="H104" s="134"/>
      <c r="I104" s="134"/>
      <c r="J104" s="134"/>
      <c r="K104" s="134"/>
      <c r="L104" s="26"/>
    </row>
    <row r="105" spans="1:12" x14ac:dyDescent="0.25">
      <c r="A105" s="27">
        <v>10041943</v>
      </c>
      <c r="B105" s="31" t="s">
        <v>116</v>
      </c>
      <c r="C105" s="31" t="s">
        <v>117</v>
      </c>
      <c r="D105" s="31" t="s">
        <v>118</v>
      </c>
      <c r="E105" s="31" t="s">
        <v>119</v>
      </c>
      <c r="F105" s="31" t="s">
        <v>120</v>
      </c>
      <c r="G105" s="31" t="s">
        <v>121</v>
      </c>
      <c r="H105" s="31" t="s">
        <v>102</v>
      </c>
      <c r="I105" s="31" t="s">
        <v>122</v>
      </c>
      <c r="J105" s="31" t="s">
        <v>65</v>
      </c>
      <c r="K105" s="31" t="s">
        <v>123</v>
      </c>
      <c r="L105" s="31" t="s">
        <v>138</v>
      </c>
    </row>
    <row r="106" spans="1:12" x14ac:dyDescent="0.25">
      <c r="A106" s="32" t="s">
        <v>0</v>
      </c>
      <c r="B106" s="31" t="s">
        <v>124</v>
      </c>
      <c r="C106" s="31" t="s">
        <v>125</v>
      </c>
      <c r="D106" s="31" t="s">
        <v>124</v>
      </c>
      <c r="E106" s="31" t="s">
        <v>126</v>
      </c>
      <c r="F106" s="31" t="s">
        <v>127</v>
      </c>
      <c r="G106" s="68" t="s">
        <v>128</v>
      </c>
      <c r="H106" s="68" t="s">
        <v>124</v>
      </c>
      <c r="I106" s="68" t="s">
        <v>129</v>
      </c>
      <c r="J106" s="68" t="s">
        <v>127</v>
      </c>
      <c r="K106" s="68" t="s">
        <v>130</v>
      </c>
      <c r="L106" s="68" t="s">
        <v>139</v>
      </c>
    </row>
    <row r="107" spans="1:12" x14ac:dyDescent="0.25">
      <c r="A107" s="24">
        <v>41844</v>
      </c>
      <c r="B107" t="s">
        <v>268</v>
      </c>
      <c r="C107" t="s">
        <v>269</v>
      </c>
      <c r="G107">
        <v>23</v>
      </c>
      <c r="H107">
        <v>5.2</v>
      </c>
      <c r="I107">
        <v>93</v>
      </c>
      <c r="J107">
        <v>7.1</v>
      </c>
      <c r="K107">
        <v>38</v>
      </c>
      <c r="L107">
        <v>10.6</v>
      </c>
    </row>
    <row r="108" spans="1:12" x14ac:dyDescent="0.25">
      <c r="A108" s="24"/>
      <c r="B108" t="s">
        <v>270</v>
      </c>
    </row>
    <row r="109" spans="1:12" x14ac:dyDescent="0.25">
      <c r="A109" s="24"/>
    </row>
    <row r="110" spans="1:12" x14ac:dyDescent="0.25">
      <c r="A110" s="41" t="s">
        <v>140</v>
      </c>
      <c r="B110" s="133" t="s">
        <v>114</v>
      </c>
      <c r="C110" s="133"/>
      <c r="D110" s="133"/>
      <c r="E110" s="133"/>
      <c r="F110" s="133"/>
      <c r="G110" s="133" t="s">
        <v>115</v>
      </c>
      <c r="H110" s="133"/>
      <c r="I110" s="133"/>
      <c r="J110" s="133"/>
      <c r="K110" s="133"/>
    </row>
    <row r="111" spans="1:12" x14ac:dyDescent="0.25">
      <c r="A111" s="27">
        <v>10042430</v>
      </c>
      <c r="B111" s="11" t="s">
        <v>116</v>
      </c>
      <c r="C111" s="11" t="s">
        <v>117</v>
      </c>
      <c r="D111" s="11" t="s">
        <v>118</v>
      </c>
      <c r="E111" s="11" t="s">
        <v>119</v>
      </c>
      <c r="F111" s="11" t="s">
        <v>120</v>
      </c>
      <c r="G111" s="11" t="s">
        <v>121</v>
      </c>
      <c r="H111" s="11" t="s">
        <v>102</v>
      </c>
      <c r="I111" s="11" t="s">
        <v>122</v>
      </c>
      <c r="J111" s="11" t="s">
        <v>65</v>
      </c>
      <c r="K111" s="11" t="s">
        <v>123</v>
      </c>
      <c r="L111" s="11" t="s">
        <v>138</v>
      </c>
    </row>
    <row r="112" spans="1:12" x14ac:dyDescent="0.25">
      <c r="A112" s="28" t="s">
        <v>0</v>
      </c>
      <c r="B112" s="11" t="s">
        <v>124</v>
      </c>
      <c r="C112" s="11" t="s">
        <v>125</v>
      </c>
      <c r="D112" s="11" t="s">
        <v>124</v>
      </c>
      <c r="E112" s="11" t="s">
        <v>126</v>
      </c>
      <c r="F112" s="11" t="s">
        <v>127</v>
      </c>
      <c r="G112" s="29" t="s">
        <v>128</v>
      </c>
      <c r="H112" s="29" t="s">
        <v>124</v>
      </c>
      <c r="I112" s="29" t="s">
        <v>129</v>
      </c>
      <c r="J112" s="29" t="s">
        <v>127</v>
      </c>
      <c r="K112" s="29" t="s">
        <v>130</v>
      </c>
      <c r="L112" s="29" t="s">
        <v>139</v>
      </c>
    </row>
    <row r="113" spans="1:12" x14ac:dyDescent="0.25">
      <c r="A113" s="24">
        <v>41830</v>
      </c>
      <c r="C113">
        <v>36</v>
      </c>
      <c r="G113">
        <v>22.3</v>
      </c>
      <c r="H113">
        <v>5.9</v>
      </c>
      <c r="I113">
        <v>182</v>
      </c>
      <c r="J113">
        <v>7.4</v>
      </c>
      <c r="K113" t="s">
        <v>72</v>
      </c>
      <c r="L113">
        <v>2.7</v>
      </c>
    </row>
    <row r="114" spans="1:12" x14ac:dyDescent="0.25">
      <c r="A114" s="24"/>
    </row>
    <row r="115" spans="1:12" x14ac:dyDescent="0.25">
      <c r="A115" s="41" t="s">
        <v>137</v>
      </c>
      <c r="B115" s="133" t="s">
        <v>114</v>
      </c>
      <c r="C115" s="133"/>
      <c r="D115" s="133"/>
      <c r="E115" s="133"/>
      <c r="F115" s="133"/>
      <c r="G115" s="133" t="s">
        <v>115</v>
      </c>
      <c r="H115" s="133"/>
      <c r="I115" s="133"/>
      <c r="J115" s="133"/>
      <c r="K115" s="133"/>
    </row>
    <row r="116" spans="1:12" x14ac:dyDescent="0.25">
      <c r="A116" s="27">
        <v>10042445</v>
      </c>
      <c r="B116" s="11" t="s">
        <v>116</v>
      </c>
      <c r="C116" s="11" t="s">
        <v>117</v>
      </c>
      <c r="D116" s="11" t="s">
        <v>118</v>
      </c>
      <c r="E116" s="11" t="s">
        <v>119</v>
      </c>
      <c r="F116" s="11" t="s">
        <v>120</v>
      </c>
      <c r="G116" s="11" t="s">
        <v>121</v>
      </c>
      <c r="H116" s="11" t="s">
        <v>102</v>
      </c>
      <c r="I116" s="11" t="s">
        <v>122</v>
      </c>
      <c r="J116" s="11" t="s">
        <v>65</v>
      </c>
      <c r="K116" s="11" t="s">
        <v>123</v>
      </c>
      <c r="L116" s="11" t="s">
        <v>138</v>
      </c>
    </row>
    <row r="117" spans="1:12" x14ac:dyDescent="0.25">
      <c r="A117" s="28" t="s">
        <v>0</v>
      </c>
      <c r="B117" s="11" t="s">
        <v>124</v>
      </c>
      <c r="C117" s="11" t="s">
        <v>125</v>
      </c>
      <c r="D117" s="11" t="s">
        <v>124</v>
      </c>
      <c r="E117" s="11" t="s">
        <v>126</v>
      </c>
      <c r="F117" s="11" t="s">
        <v>127</v>
      </c>
      <c r="G117" s="29" t="s">
        <v>128</v>
      </c>
      <c r="H117" s="29" t="s">
        <v>124</v>
      </c>
      <c r="I117" s="29" t="s">
        <v>129</v>
      </c>
      <c r="J117" s="29" t="s">
        <v>127</v>
      </c>
      <c r="K117" s="29" t="s">
        <v>130</v>
      </c>
      <c r="L117" s="29" t="s">
        <v>139</v>
      </c>
    </row>
    <row r="118" spans="1:12" x14ac:dyDescent="0.25">
      <c r="A118" s="24">
        <v>41837</v>
      </c>
      <c r="C118">
        <v>42</v>
      </c>
      <c r="G118">
        <v>18.2</v>
      </c>
      <c r="H118">
        <v>7.8</v>
      </c>
      <c r="I118">
        <v>180</v>
      </c>
      <c r="J118">
        <v>7.4</v>
      </c>
      <c r="K118">
        <v>110</v>
      </c>
      <c r="L118">
        <v>5.5</v>
      </c>
    </row>
    <row r="119" spans="1:12" x14ac:dyDescent="0.25">
      <c r="A119" s="24"/>
    </row>
    <row r="120" spans="1:12" x14ac:dyDescent="0.25">
      <c r="A120" s="41" t="s">
        <v>254</v>
      </c>
      <c r="B120" s="134" t="s">
        <v>114</v>
      </c>
      <c r="C120" s="134"/>
      <c r="D120" s="134"/>
      <c r="E120" s="134"/>
      <c r="F120" s="134"/>
      <c r="G120" s="134" t="s">
        <v>115</v>
      </c>
      <c r="H120" s="134"/>
      <c r="I120" s="134"/>
      <c r="J120" s="134"/>
      <c r="K120" s="134"/>
      <c r="L120" s="26"/>
    </row>
    <row r="121" spans="1:12" x14ac:dyDescent="0.25">
      <c r="A121" s="69" t="s">
        <v>255</v>
      </c>
      <c r="B121" s="31" t="s">
        <v>116</v>
      </c>
      <c r="C121" s="31" t="s">
        <v>117</v>
      </c>
      <c r="D121" s="31" t="s">
        <v>118</v>
      </c>
      <c r="E121" s="31" t="s">
        <v>119</v>
      </c>
      <c r="F121" s="31" t="s">
        <v>120</v>
      </c>
      <c r="G121" s="31" t="s">
        <v>121</v>
      </c>
      <c r="H121" s="31" t="s">
        <v>102</v>
      </c>
      <c r="I121" s="31" t="s">
        <v>122</v>
      </c>
      <c r="J121" s="31" t="s">
        <v>65</v>
      </c>
      <c r="K121" s="31" t="s">
        <v>123</v>
      </c>
      <c r="L121" s="31" t="s">
        <v>138</v>
      </c>
    </row>
    <row r="122" spans="1:12" x14ac:dyDescent="0.25">
      <c r="A122" s="32" t="s">
        <v>0</v>
      </c>
      <c r="B122" s="31" t="s">
        <v>124</v>
      </c>
      <c r="C122" s="31" t="s">
        <v>125</v>
      </c>
      <c r="D122" s="31" t="s">
        <v>124</v>
      </c>
      <c r="E122" s="31" t="s">
        <v>126</v>
      </c>
      <c r="F122" s="31" t="s">
        <v>127</v>
      </c>
      <c r="G122" s="68" t="s">
        <v>128</v>
      </c>
      <c r="H122" s="68" t="s">
        <v>124</v>
      </c>
      <c r="I122" s="68" t="s">
        <v>129</v>
      </c>
      <c r="J122" s="68" t="s">
        <v>127</v>
      </c>
      <c r="K122" s="68" t="s">
        <v>130</v>
      </c>
      <c r="L122" s="68" t="s">
        <v>139</v>
      </c>
    </row>
    <row r="123" spans="1:12" x14ac:dyDescent="0.25">
      <c r="A123" s="24">
        <v>41843</v>
      </c>
      <c r="C123" t="s">
        <v>271</v>
      </c>
      <c r="G123">
        <v>21.7</v>
      </c>
      <c r="H123">
        <v>7.6</v>
      </c>
      <c r="I123">
        <v>191</v>
      </c>
      <c r="J123">
        <v>7.7</v>
      </c>
      <c r="K123">
        <v>105</v>
      </c>
      <c r="L123">
        <v>3.5</v>
      </c>
    </row>
    <row r="124" spans="1:12" x14ac:dyDescent="0.25">
      <c r="A124" s="24"/>
      <c r="C124" t="s">
        <v>272</v>
      </c>
    </row>
    <row r="125" spans="1:12" x14ac:dyDescent="0.25">
      <c r="A125" s="24"/>
    </row>
    <row r="126" spans="1:12" x14ac:dyDescent="0.25">
      <c r="A126" s="41" t="s">
        <v>273</v>
      </c>
      <c r="B126" s="134" t="s">
        <v>114</v>
      </c>
      <c r="C126" s="134"/>
      <c r="D126" s="134"/>
      <c r="E126" s="134"/>
      <c r="F126" s="134"/>
      <c r="G126" s="134" t="s">
        <v>115</v>
      </c>
      <c r="H126" s="134"/>
      <c r="I126" s="134"/>
      <c r="J126" s="134"/>
      <c r="K126" s="134"/>
      <c r="L126" s="26"/>
    </row>
    <row r="127" spans="1:12" x14ac:dyDescent="0.25">
      <c r="A127" s="69" t="s">
        <v>253</v>
      </c>
      <c r="B127" s="31" t="s">
        <v>116</v>
      </c>
      <c r="C127" s="31" t="s">
        <v>117</v>
      </c>
      <c r="D127" s="31" t="s">
        <v>118</v>
      </c>
      <c r="E127" s="31" t="s">
        <v>119</v>
      </c>
      <c r="F127" s="31" t="s">
        <v>120</v>
      </c>
      <c r="G127" s="31" t="s">
        <v>121</v>
      </c>
      <c r="H127" s="31" t="s">
        <v>102</v>
      </c>
      <c r="I127" s="31" t="s">
        <v>122</v>
      </c>
      <c r="J127" s="31" t="s">
        <v>65</v>
      </c>
      <c r="K127" s="31" t="s">
        <v>123</v>
      </c>
      <c r="L127" s="31" t="s">
        <v>138</v>
      </c>
    </row>
    <row r="128" spans="1:12" x14ac:dyDescent="0.25">
      <c r="A128" s="32" t="s">
        <v>0</v>
      </c>
      <c r="B128" s="31" t="s">
        <v>124</v>
      </c>
      <c r="C128" s="31" t="s">
        <v>125</v>
      </c>
      <c r="D128" s="31" t="s">
        <v>124</v>
      </c>
      <c r="E128" s="31" t="s">
        <v>126</v>
      </c>
      <c r="F128" s="31" t="s">
        <v>127</v>
      </c>
      <c r="G128" s="40" t="s">
        <v>128</v>
      </c>
      <c r="H128" s="40" t="s">
        <v>124</v>
      </c>
      <c r="I128" s="40" t="s">
        <v>129</v>
      </c>
      <c r="J128" s="40" t="s">
        <v>127</v>
      </c>
      <c r="K128" s="40" t="s">
        <v>130</v>
      </c>
      <c r="L128" s="40" t="s">
        <v>139</v>
      </c>
    </row>
    <row r="129" spans="1:12" x14ac:dyDescent="0.25">
      <c r="A129" s="24">
        <v>41845</v>
      </c>
      <c r="C129">
        <v>85</v>
      </c>
      <c r="G129">
        <v>21.5</v>
      </c>
      <c r="H129">
        <v>5.9</v>
      </c>
      <c r="I129">
        <v>137</v>
      </c>
      <c r="J129">
        <v>7.3</v>
      </c>
      <c r="K129">
        <v>51</v>
      </c>
      <c r="L129">
        <v>9.5</v>
      </c>
    </row>
    <row r="130" spans="1:12" x14ac:dyDescent="0.25">
      <c r="A130" s="24"/>
    </row>
    <row r="131" spans="1:12" x14ac:dyDescent="0.25">
      <c r="A131" s="41" t="s">
        <v>248</v>
      </c>
      <c r="B131" s="134" t="s">
        <v>114</v>
      </c>
      <c r="C131" s="134"/>
      <c r="D131" s="134"/>
      <c r="E131" s="134"/>
      <c r="F131" s="134"/>
      <c r="G131" s="134" t="s">
        <v>115</v>
      </c>
      <c r="H131" s="134"/>
      <c r="I131" s="134"/>
      <c r="J131" s="134"/>
      <c r="K131" s="134"/>
      <c r="L131" s="26"/>
    </row>
    <row r="132" spans="1:12" x14ac:dyDescent="0.25">
      <c r="A132" s="69" t="s">
        <v>251</v>
      </c>
      <c r="B132" s="31" t="s">
        <v>116</v>
      </c>
      <c r="C132" s="31" t="s">
        <v>117</v>
      </c>
      <c r="D132" s="31" t="s">
        <v>118</v>
      </c>
      <c r="E132" s="31" t="s">
        <v>119</v>
      </c>
      <c r="F132" s="31" t="s">
        <v>120</v>
      </c>
      <c r="G132" s="31" t="s">
        <v>121</v>
      </c>
      <c r="H132" s="31" t="s">
        <v>102</v>
      </c>
      <c r="I132" s="31" t="s">
        <v>122</v>
      </c>
      <c r="J132" s="31" t="s">
        <v>65</v>
      </c>
      <c r="K132" s="31" t="s">
        <v>123</v>
      </c>
      <c r="L132" s="31" t="s">
        <v>138</v>
      </c>
    </row>
    <row r="133" spans="1:12" x14ac:dyDescent="0.25">
      <c r="A133" s="32" t="s">
        <v>0</v>
      </c>
      <c r="B133" s="31" t="s">
        <v>124</v>
      </c>
      <c r="C133" s="31" t="s">
        <v>125</v>
      </c>
      <c r="D133" s="31" t="s">
        <v>124</v>
      </c>
      <c r="E133" s="31" t="s">
        <v>126</v>
      </c>
      <c r="F133" s="31" t="s">
        <v>127</v>
      </c>
      <c r="G133" s="68" t="s">
        <v>128</v>
      </c>
      <c r="H133" s="68" t="s">
        <v>124</v>
      </c>
      <c r="I133" s="68" t="s">
        <v>129</v>
      </c>
      <c r="J133" s="68" t="s">
        <v>127</v>
      </c>
      <c r="K133" s="68" t="s">
        <v>130</v>
      </c>
      <c r="L133" s="68" t="s">
        <v>139</v>
      </c>
    </row>
    <row r="134" spans="1:12" x14ac:dyDescent="0.25">
      <c r="A134" s="72">
        <v>41782</v>
      </c>
      <c r="B134" s="31"/>
      <c r="C134" s="31">
        <v>27</v>
      </c>
      <c r="D134" s="31"/>
      <c r="E134" s="31"/>
      <c r="F134" s="31"/>
      <c r="G134" s="70"/>
      <c r="H134" s="70"/>
      <c r="I134" s="70"/>
      <c r="J134" s="70"/>
      <c r="K134" s="70"/>
      <c r="L134" s="70"/>
    </row>
    <row r="135" spans="1:12" x14ac:dyDescent="0.25">
      <c r="A135" s="72">
        <v>41813</v>
      </c>
      <c r="B135" s="31"/>
      <c r="C135" s="31">
        <v>116</v>
      </c>
      <c r="D135" s="31"/>
      <c r="E135" s="31"/>
      <c r="F135" s="31"/>
      <c r="G135" s="70"/>
      <c r="H135" s="70"/>
      <c r="I135" s="70"/>
      <c r="J135" s="70"/>
      <c r="K135" s="70"/>
      <c r="L135" s="70"/>
    </row>
    <row r="136" spans="1:12" x14ac:dyDescent="0.25">
      <c r="A136" s="72">
        <v>41849</v>
      </c>
      <c r="B136" s="31"/>
      <c r="C136" s="31">
        <v>70</v>
      </c>
      <c r="D136" s="31"/>
      <c r="E136" s="31"/>
      <c r="F136" s="31"/>
      <c r="G136" s="70"/>
      <c r="H136" s="70"/>
      <c r="I136" s="70"/>
      <c r="J136" s="70"/>
      <c r="K136" s="70"/>
      <c r="L136" s="70"/>
    </row>
    <row r="137" spans="1:12" x14ac:dyDescent="0.25">
      <c r="A137" s="24">
        <v>41877</v>
      </c>
      <c r="C137" s="71">
        <v>49</v>
      </c>
      <c r="G137">
        <v>16.600000000000001</v>
      </c>
      <c r="H137">
        <v>7.8</v>
      </c>
      <c r="I137">
        <v>165</v>
      </c>
      <c r="J137">
        <v>7.4</v>
      </c>
      <c r="K137">
        <v>65</v>
      </c>
      <c r="L137">
        <v>8.6999999999999993</v>
      </c>
    </row>
    <row r="138" spans="1:12" x14ac:dyDescent="0.25">
      <c r="A138" s="24">
        <v>41911</v>
      </c>
      <c r="C138" s="31">
        <v>49</v>
      </c>
    </row>
    <row r="139" spans="1:12" x14ac:dyDescent="0.25">
      <c r="A139" s="24">
        <v>41933</v>
      </c>
      <c r="C139" s="31">
        <v>48</v>
      </c>
    </row>
    <row r="141" spans="1:12" x14ac:dyDescent="0.25">
      <c r="A141" s="41" t="s">
        <v>257</v>
      </c>
      <c r="B141" s="134" t="s">
        <v>114</v>
      </c>
      <c r="C141" s="134"/>
      <c r="D141" s="134"/>
      <c r="E141" s="134"/>
      <c r="F141" s="134"/>
      <c r="G141" s="134" t="s">
        <v>115</v>
      </c>
      <c r="H141" s="134"/>
      <c r="I141" s="134"/>
      <c r="J141" s="134"/>
      <c r="K141" s="134"/>
      <c r="L141" s="26"/>
    </row>
    <row r="142" spans="1:12" x14ac:dyDescent="0.25">
      <c r="A142" s="27">
        <v>10042446</v>
      </c>
      <c r="B142" s="31" t="s">
        <v>116</v>
      </c>
      <c r="C142" s="31" t="s">
        <v>117</v>
      </c>
      <c r="D142" s="31" t="s">
        <v>118</v>
      </c>
      <c r="E142" s="31" t="s">
        <v>119</v>
      </c>
      <c r="F142" s="31" t="s">
        <v>120</v>
      </c>
      <c r="G142" s="31" t="s">
        <v>121</v>
      </c>
      <c r="H142" s="31" t="s">
        <v>102</v>
      </c>
      <c r="I142" s="31" t="s">
        <v>122</v>
      </c>
      <c r="J142" s="31" t="s">
        <v>65</v>
      </c>
      <c r="K142" s="31" t="s">
        <v>123</v>
      </c>
      <c r="L142" s="31" t="s">
        <v>138</v>
      </c>
    </row>
    <row r="143" spans="1:12" x14ac:dyDescent="0.25">
      <c r="A143" s="32" t="s">
        <v>0</v>
      </c>
      <c r="B143" s="31" t="s">
        <v>124</v>
      </c>
      <c r="C143" s="31" t="s">
        <v>125</v>
      </c>
      <c r="D143" s="31" t="s">
        <v>124</v>
      </c>
      <c r="E143" s="31" t="s">
        <v>126</v>
      </c>
      <c r="F143" s="31" t="s">
        <v>127</v>
      </c>
      <c r="G143" s="68" t="s">
        <v>128</v>
      </c>
      <c r="H143" s="68" t="s">
        <v>124</v>
      </c>
      <c r="I143" s="68" t="s">
        <v>129</v>
      </c>
      <c r="J143" s="68" t="s">
        <v>127</v>
      </c>
      <c r="K143" s="68" t="s">
        <v>130</v>
      </c>
      <c r="L143" s="68" t="s">
        <v>139</v>
      </c>
    </row>
    <row r="144" spans="1:12" x14ac:dyDescent="0.25">
      <c r="A144" s="24">
        <v>41837</v>
      </c>
      <c r="B144">
        <v>1.4</v>
      </c>
      <c r="C144">
        <v>86</v>
      </c>
      <c r="G144">
        <v>20.5</v>
      </c>
      <c r="H144">
        <v>3.6</v>
      </c>
      <c r="I144">
        <v>35</v>
      </c>
      <c r="J144">
        <v>5.9</v>
      </c>
      <c r="K144">
        <v>96</v>
      </c>
      <c r="L144">
        <v>0.8</v>
      </c>
    </row>
    <row r="145" spans="1:12" x14ac:dyDescent="0.25">
      <c r="A145" s="24"/>
    </row>
    <row r="146" spans="1:12" x14ac:dyDescent="0.25">
      <c r="A146" s="41" t="s">
        <v>264</v>
      </c>
      <c r="B146" s="133" t="s">
        <v>114</v>
      </c>
      <c r="C146" s="133"/>
      <c r="D146" s="133"/>
      <c r="E146" s="133"/>
      <c r="F146" s="133"/>
      <c r="G146" s="133" t="s">
        <v>115</v>
      </c>
      <c r="H146" s="133"/>
      <c r="I146" s="133"/>
      <c r="J146" s="133"/>
      <c r="K146" s="133"/>
    </row>
    <row r="147" spans="1:12" x14ac:dyDescent="0.25">
      <c r="A147" s="27">
        <v>10042431</v>
      </c>
      <c r="B147" s="11" t="s">
        <v>116</v>
      </c>
      <c r="C147" s="11" t="s">
        <v>117</v>
      </c>
      <c r="D147" s="11" t="s">
        <v>118</v>
      </c>
      <c r="E147" s="11" t="s">
        <v>119</v>
      </c>
      <c r="F147" s="11" t="s">
        <v>120</v>
      </c>
      <c r="G147" s="11" t="s">
        <v>121</v>
      </c>
      <c r="H147" s="11" t="s">
        <v>102</v>
      </c>
      <c r="I147" s="11" t="s">
        <v>122</v>
      </c>
      <c r="J147" s="11" t="s">
        <v>65</v>
      </c>
      <c r="K147" s="11" t="s">
        <v>123</v>
      </c>
      <c r="L147" s="31" t="s">
        <v>138</v>
      </c>
    </row>
    <row r="148" spans="1:12" x14ac:dyDescent="0.25">
      <c r="A148" s="28" t="s">
        <v>0</v>
      </c>
      <c r="B148" s="11" t="s">
        <v>124</v>
      </c>
      <c r="C148" s="11" t="s">
        <v>125</v>
      </c>
      <c r="D148" s="11" t="s">
        <v>124</v>
      </c>
      <c r="E148" s="11" t="s">
        <v>126</v>
      </c>
      <c r="F148" s="11" t="s">
        <v>127</v>
      </c>
      <c r="G148" s="29" t="s">
        <v>128</v>
      </c>
      <c r="H148" s="29" t="s">
        <v>124</v>
      </c>
      <c r="I148" s="29" t="s">
        <v>129</v>
      </c>
      <c r="J148" s="29" t="s">
        <v>127</v>
      </c>
      <c r="K148" s="29" t="s">
        <v>130</v>
      </c>
      <c r="L148" s="123" t="s">
        <v>139</v>
      </c>
    </row>
    <row r="149" spans="1:12" x14ac:dyDescent="0.25">
      <c r="A149" s="24">
        <v>41830</v>
      </c>
      <c r="C149">
        <v>67</v>
      </c>
      <c r="G149">
        <v>21.7</v>
      </c>
      <c r="H149">
        <v>3.9</v>
      </c>
      <c r="I149">
        <v>156</v>
      </c>
      <c r="J149">
        <v>6.7</v>
      </c>
      <c r="K149">
        <v>82</v>
      </c>
      <c r="L149">
        <v>1.5</v>
      </c>
    </row>
    <row r="150" spans="1:12" x14ac:dyDescent="0.25">
      <c r="A150" s="24"/>
    </row>
    <row r="151" spans="1:12" x14ac:dyDescent="0.25">
      <c r="A151" s="41" t="s">
        <v>164</v>
      </c>
      <c r="B151" s="134" t="s">
        <v>114</v>
      </c>
      <c r="C151" s="134"/>
      <c r="D151" s="134"/>
      <c r="E151" s="134"/>
      <c r="F151" s="134"/>
      <c r="G151" s="134" t="s">
        <v>115</v>
      </c>
      <c r="H151" s="134"/>
      <c r="I151" s="134"/>
      <c r="J151" s="134"/>
      <c r="K151" s="134"/>
      <c r="L151" s="26"/>
    </row>
    <row r="152" spans="1:12" x14ac:dyDescent="0.25">
      <c r="A152" s="27">
        <v>10042529</v>
      </c>
      <c r="B152" s="31" t="s">
        <v>116</v>
      </c>
      <c r="C152" s="31" t="s">
        <v>117</v>
      </c>
      <c r="D152" s="31" t="s">
        <v>118</v>
      </c>
      <c r="E152" s="31" t="s">
        <v>119</v>
      </c>
      <c r="F152" s="31" t="s">
        <v>120</v>
      </c>
      <c r="G152" s="31" t="s">
        <v>121</v>
      </c>
      <c r="H152" s="31" t="s">
        <v>102</v>
      </c>
      <c r="I152" s="31" t="s">
        <v>122</v>
      </c>
      <c r="J152" s="31" t="s">
        <v>65</v>
      </c>
      <c r="K152" s="31" t="s">
        <v>123</v>
      </c>
      <c r="L152" s="31" t="s">
        <v>138</v>
      </c>
    </row>
    <row r="153" spans="1:12" x14ac:dyDescent="0.25">
      <c r="A153" s="32" t="s">
        <v>0</v>
      </c>
      <c r="B153" s="31" t="s">
        <v>124</v>
      </c>
      <c r="C153" s="31" t="s">
        <v>125</v>
      </c>
      <c r="D153" s="31" t="s">
        <v>124</v>
      </c>
      <c r="E153" s="31" t="s">
        <v>126</v>
      </c>
      <c r="F153" s="31" t="s">
        <v>127</v>
      </c>
      <c r="G153" s="40" t="s">
        <v>128</v>
      </c>
      <c r="H153" s="40" t="s">
        <v>124</v>
      </c>
      <c r="I153" s="40" t="s">
        <v>129</v>
      </c>
      <c r="J153" s="40" t="s">
        <v>127</v>
      </c>
      <c r="K153" s="40" t="s">
        <v>130</v>
      </c>
      <c r="L153" s="40" t="s">
        <v>139</v>
      </c>
    </row>
    <row r="154" spans="1:12" x14ac:dyDescent="0.25">
      <c r="A154" s="24">
        <v>41851</v>
      </c>
      <c r="C154">
        <v>86</v>
      </c>
      <c r="G154">
        <v>18.600000000000001</v>
      </c>
      <c r="H154">
        <v>2</v>
      </c>
      <c r="I154">
        <v>135</v>
      </c>
      <c r="J154">
        <v>6.6</v>
      </c>
      <c r="K154">
        <v>52</v>
      </c>
      <c r="L154">
        <v>0.1</v>
      </c>
    </row>
    <row r="155" spans="1:12" x14ac:dyDescent="0.25">
      <c r="A155" s="24"/>
    </row>
    <row r="156" spans="1:12" x14ac:dyDescent="0.25">
      <c r="A156" s="41" t="s">
        <v>243</v>
      </c>
      <c r="B156" s="134" t="s">
        <v>114</v>
      </c>
      <c r="C156" s="134"/>
      <c r="D156" s="134"/>
      <c r="E156" s="134"/>
      <c r="F156" s="134"/>
      <c r="G156" s="134" t="s">
        <v>115</v>
      </c>
      <c r="H156" s="134"/>
      <c r="I156" s="134"/>
      <c r="J156" s="134"/>
      <c r="K156" s="134"/>
      <c r="L156" s="26"/>
    </row>
    <row r="157" spans="1:12" x14ac:dyDescent="0.25">
      <c r="A157" s="27">
        <v>10037789</v>
      </c>
      <c r="B157" s="31" t="s">
        <v>116</v>
      </c>
      <c r="C157" s="31" t="s">
        <v>117</v>
      </c>
      <c r="D157" s="31" t="s">
        <v>118</v>
      </c>
      <c r="E157" s="31" t="s">
        <v>119</v>
      </c>
      <c r="F157" s="31" t="s">
        <v>120</v>
      </c>
      <c r="G157" s="31" t="s">
        <v>121</v>
      </c>
      <c r="H157" s="31" t="s">
        <v>102</v>
      </c>
      <c r="I157" s="31" t="s">
        <v>122</v>
      </c>
      <c r="J157" s="31" t="s">
        <v>65</v>
      </c>
      <c r="K157" s="31" t="s">
        <v>123</v>
      </c>
      <c r="L157" s="31" t="s">
        <v>138</v>
      </c>
    </row>
    <row r="158" spans="1:12" x14ac:dyDescent="0.25">
      <c r="A158" s="32" t="s">
        <v>0</v>
      </c>
      <c r="B158" s="31" t="s">
        <v>124</v>
      </c>
      <c r="C158" s="31" t="s">
        <v>125</v>
      </c>
      <c r="D158" s="31" t="s">
        <v>124</v>
      </c>
      <c r="E158" s="31" t="s">
        <v>126</v>
      </c>
      <c r="F158" s="31" t="s">
        <v>127</v>
      </c>
      <c r="G158" s="68" t="s">
        <v>128</v>
      </c>
      <c r="H158" s="68" t="s">
        <v>124</v>
      </c>
      <c r="I158" s="68" t="s">
        <v>129</v>
      </c>
      <c r="J158" s="68" t="s">
        <v>127</v>
      </c>
      <c r="K158" s="68" t="s">
        <v>130</v>
      </c>
      <c r="L158" s="68" t="s">
        <v>139</v>
      </c>
    </row>
    <row r="159" spans="1:12" x14ac:dyDescent="0.25">
      <c r="A159" s="24">
        <v>41836</v>
      </c>
      <c r="C159" t="s">
        <v>274</v>
      </c>
      <c r="G159">
        <v>11.7</v>
      </c>
      <c r="H159">
        <v>6.8</v>
      </c>
      <c r="I159">
        <v>82</v>
      </c>
      <c r="J159">
        <v>6.7</v>
      </c>
      <c r="K159">
        <v>45</v>
      </c>
      <c r="L159">
        <v>1.2</v>
      </c>
    </row>
    <row r="160" spans="1:12" x14ac:dyDescent="0.25">
      <c r="A160" s="24"/>
      <c r="C160" t="s">
        <v>275</v>
      </c>
    </row>
    <row r="161" spans="1:12" x14ac:dyDescent="0.25">
      <c r="A161" s="24"/>
    </row>
    <row r="162" spans="1:12" x14ac:dyDescent="0.25">
      <c r="A162" s="41" t="s">
        <v>245</v>
      </c>
      <c r="B162" s="134" t="s">
        <v>114</v>
      </c>
      <c r="C162" s="134"/>
      <c r="D162" s="134"/>
      <c r="E162" s="134"/>
      <c r="F162" s="134"/>
      <c r="G162" s="134" t="s">
        <v>115</v>
      </c>
      <c r="H162" s="134"/>
      <c r="I162" s="134"/>
      <c r="J162" s="134"/>
      <c r="K162" s="134"/>
      <c r="L162" s="26"/>
    </row>
    <row r="163" spans="1:12" x14ac:dyDescent="0.25">
      <c r="A163" s="27">
        <v>10037789</v>
      </c>
      <c r="B163" s="31" t="s">
        <v>116</v>
      </c>
      <c r="C163" s="31" t="s">
        <v>117</v>
      </c>
      <c r="D163" s="31" t="s">
        <v>118</v>
      </c>
      <c r="E163" s="31" t="s">
        <v>119</v>
      </c>
      <c r="F163" s="31" t="s">
        <v>120</v>
      </c>
      <c r="G163" s="31" t="s">
        <v>121</v>
      </c>
      <c r="H163" s="31" t="s">
        <v>102</v>
      </c>
      <c r="I163" s="31" t="s">
        <v>122</v>
      </c>
      <c r="J163" s="31" t="s">
        <v>65</v>
      </c>
      <c r="K163" s="31" t="s">
        <v>123</v>
      </c>
      <c r="L163" s="31" t="s">
        <v>138</v>
      </c>
    </row>
    <row r="164" spans="1:12" x14ac:dyDescent="0.25">
      <c r="A164" s="32" t="s">
        <v>0</v>
      </c>
      <c r="B164" s="31" t="s">
        <v>124</v>
      </c>
      <c r="C164" s="31" t="s">
        <v>125</v>
      </c>
      <c r="D164" s="31" t="s">
        <v>124</v>
      </c>
      <c r="E164" s="31" t="s">
        <v>126</v>
      </c>
      <c r="F164" s="31" t="s">
        <v>127</v>
      </c>
      <c r="G164" s="68" t="s">
        <v>128</v>
      </c>
      <c r="H164" s="68" t="s">
        <v>124</v>
      </c>
      <c r="I164" s="68" t="s">
        <v>129</v>
      </c>
      <c r="J164" s="68" t="s">
        <v>127</v>
      </c>
      <c r="K164" s="68" t="s">
        <v>130</v>
      </c>
      <c r="L164" s="68" t="s">
        <v>139</v>
      </c>
    </row>
    <row r="165" spans="1:12" x14ac:dyDescent="0.25">
      <c r="A165" s="24">
        <v>41856</v>
      </c>
      <c r="C165" t="s">
        <v>271</v>
      </c>
      <c r="G165">
        <v>12.7</v>
      </c>
      <c r="H165">
        <v>3.7</v>
      </c>
      <c r="I165">
        <v>90</v>
      </c>
      <c r="J165">
        <v>6.8</v>
      </c>
      <c r="K165">
        <v>22</v>
      </c>
      <c r="L165">
        <v>0.44</v>
      </c>
    </row>
    <row r="166" spans="1:12" x14ac:dyDescent="0.25">
      <c r="A166" s="24"/>
      <c r="C166" t="s">
        <v>276</v>
      </c>
    </row>
    <row r="167" spans="1:12" x14ac:dyDescent="0.25">
      <c r="A167" s="24"/>
    </row>
    <row r="168" spans="1:12" x14ac:dyDescent="0.25">
      <c r="A168" s="41" t="s">
        <v>258</v>
      </c>
      <c r="B168" s="134" t="s">
        <v>114</v>
      </c>
      <c r="C168" s="134"/>
      <c r="D168" s="134"/>
      <c r="E168" s="134"/>
      <c r="F168" s="134"/>
      <c r="G168" s="134" t="s">
        <v>115</v>
      </c>
      <c r="H168" s="134"/>
      <c r="I168" s="134"/>
      <c r="J168" s="134"/>
      <c r="K168" s="134"/>
      <c r="L168" s="26"/>
    </row>
    <row r="169" spans="1:12" x14ac:dyDescent="0.25">
      <c r="A169" s="69" t="s">
        <v>259</v>
      </c>
      <c r="B169" s="31" t="s">
        <v>116</v>
      </c>
      <c r="C169" s="31" t="s">
        <v>117</v>
      </c>
      <c r="D169" s="31" t="s">
        <v>118</v>
      </c>
      <c r="E169" s="31" t="s">
        <v>119</v>
      </c>
      <c r="F169" s="31" t="s">
        <v>120</v>
      </c>
      <c r="G169" s="31" t="s">
        <v>121</v>
      </c>
      <c r="H169" s="31" t="s">
        <v>102</v>
      </c>
      <c r="I169" s="31" t="s">
        <v>122</v>
      </c>
      <c r="J169" s="31" t="s">
        <v>65</v>
      </c>
      <c r="K169" s="31" t="s">
        <v>123</v>
      </c>
      <c r="L169" s="31" t="s">
        <v>138</v>
      </c>
    </row>
    <row r="170" spans="1:12" x14ac:dyDescent="0.25">
      <c r="A170" s="32" t="s">
        <v>0</v>
      </c>
      <c r="B170" s="31" t="s">
        <v>124</v>
      </c>
      <c r="C170" s="31" t="s">
        <v>125</v>
      </c>
      <c r="D170" s="31" t="s">
        <v>124</v>
      </c>
      <c r="E170" s="31" t="s">
        <v>126</v>
      </c>
      <c r="F170" s="31" t="s">
        <v>127</v>
      </c>
      <c r="G170" s="68" t="s">
        <v>128</v>
      </c>
      <c r="H170" s="68" t="s">
        <v>124</v>
      </c>
      <c r="I170" s="68" t="s">
        <v>129</v>
      </c>
      <c r="J170" s="68" t="s">
        <v>127</v>
      </c>
      <c r="K170" s="68" t="s">
        <v>130</v>
      </c>
      <c r="L170" s="68" t="s">
        <v>139</v>
      </c>
    </row>
    <row r="171" spans="1:12" x14ac:dyDescent="0.25">
      <c r="A171" s="24">
        <v>41831</v>
      </c>
      <c r="B171">
        <v>0.8</v>
      </c>
      <c r="C171">
        <v>84</v>
      </c>
      <c r="G171">
        <v>22.2</v>
      </c>
      <c r="H171">
        <v>6.1</v>
      </c>
      <c r="I171">
        <v>204</v>
      </c>
      <c r="J171">
        <v>7.5</v>
      </c>
      <c r="K171">
        <v>86</v>
      </c>
    </row>
    <row r="172" spans="1:12" x14ac:dyDescent="0.25">
      <c r="A172" s="24">
        <v>41859</v>
      </c>
      <c r="C172">
        <v>40</v>
      </c>
      <c r="G172">
        <v>22.4</v>
      </c>
      <c r="H172">
        <v>5.8</v>
      </c>
      <c r="I172">
        <v>218</v>
      </c>
      <c r="J172">
        <v>7.5</v>
      </c>
      <c r="K172" t="s">
        <v>72</v>
      </c>
      <c r="L172">
        <v>22.4</v>
      </c>
    </row>
    <row r="173" spans="1:12" x14ac:dyDescent="0.25">
      <c r="A173" s="24">
        <v>41871</v>
      </c>
      <c r="B173">
        <v>0.42799999999999999</v>
      </c>
      <c r="C173" s="6"/>
      <c r="D173" s="6"/>
      <c r="E173" s="6"/>
      <c r="F173" s="6"/>
      <c r="G173">
        <v>21.8</v>
      </c>
      <c r="H173">
        <v>5.8</v>
      </c>
      <c r="I173">
        <v>214</v>
      </c>
      <c r="J173">
        <v>7.5</v>
      </c>
      <c r="K173" s="9" t="s">
        <v>72</v>
      </c>
      <c r="L173" s="6"/>
    </row>
    <row r="174" spans="1:12" x14ac:dyDescent="0.25">
      <c r="A174" s="24">
        <v>41921</v>
      </c>
      <c r="B174">
        <v>0.38700000000000001</v>
      </c>
    </row>
    <row r="175" spans="1:12" x14ac:dyDescent="0.25">
      <c r="A175" s="24"/>
    </row>
    <row r="176" spans="1:12" x14ac:dyDescent="0.25">
      <c r="A176" s="41" t="s">
        <v>241</v>
      </c>
      <c r="B176" s="134" t="s">
        <v>114</v>
      </c>
      <c r="C176" s="134"/>
      <c r="D176" s="134"/>
      <c r="E176" s="134"/>
      <c r="F176" s="134"/>
      <c r="G176" s="134" t="s">
        <v>115</v>
      </c>
      <c r="H176" s="134"/>
      <c r="I176" s="134"/>
      <c r="J176" s="134"/>
      <c r="K176" s="134"/>
      <c r="L176" s="26"/>
    </row>
    <row r="177" spans="1:12" x14ac:dyDescent="0.25">
      <c r="A177" s="27">
        <v>10042994</v>
      </c>
      <c r="B177" s="31" t="s">
        <v>116</v>
      </c>
      <c r="C177" s="31" t="s">
        <v>117</v>
      </c>
      <c r="D177" s="31" t="s">
        <v>118</v>
      </c>
      <c r="E177" s="31" t="s">
        <v>119</v>
      </c>
      <c r="F177" s="31" t="s">
        <v>120</v>
      </c>
      <c r="G177" s="31" t="s">
        <v>121</v>
      </c>
      <c r="H177" s="31" t="s">
        <v>102</v>
      </c>
      <c r="I177" s="31" t="s">
        <v>122</v>
      </c>
      <c r="J177" s="31" t="s">
        <v>65</v>
      </c>
      <c r="K177" s="31" t="s">
        <v>123</v>
      </c>
      <c r="L177" s="31" t="s">
        <v>138</v>
      </c>
    </row>
    <row r="178" spans="1:12" x14ac:dyDescent="0.25">
      <c r="A178" s="32" t="s">
        <v>0</v>
      </c>
      <c r="B178" s="31" t="s">
        <v>124</v>
      </c>
      <c r="C178" s="31" t="s">
        <v>125</v>
      </c>
      <c r="D178" s="31" t="s">
        <v>124</v>
      </c>
      <c r="E178" s="31" t="s">
        <v>126</v>
      </c>
      <c r="F178" s="31" t="s">
        <v>127</v>
      </c>
      <c r="G178" s="68" t="s">
        <v>128</v>
      </c>
      <c r="H178" s="68" t="s">
        <v>124</v>
      </c>
      <c r="I178" s="68" t="s">
        <v>129</v>
      </c>
      <c r="J178" s="68" t="s">
        <v>127</v>
      </c>
      <c r="K178" s="68" t="s">
        <v>130</v>
      </c>
      <c r="L178" s="68" t="s">
        <v>139</v>
      </c>
    </row>
    <row r="179" spans="1:12" x14ac:dyDescent="0.25">
      <c r="A179" s="24">
        <v>41864</v>
      </c>
      <c r="G179">
        <v>22.1</v>
      </c>
      <c r="H179">
        <v>6.9</v>
      </c>
      <c r="I179">
        <v>215</v>
      </c>
      <c r="J179">
        <v>7.4</v>
      </c>
      <c r="K179" t="s">
        <v>72</v>
      </c>
      <c r="L179">
        <v>19.3</v>
      </c>
    </row>
    <row r="181" spans="1:12" x14ac:dyDescent="0.25">
      <c r="A181" s="41" t="s">
        <v>246</v>
      </c>
      <c r="B181" s="134" t="s">
        <v>114</v>
      </c>
      <c r="C181" s="134"/>
      <c r="D181" s="134"/>
      <c r="E181" s="134"/>
      <c r="F181" s="134"/>
      <c r="G181" s="134" t="s">
        <v>115</v>
      </c>
      <c r="H181" s="134"/>
      <c r="I181" s="134"/>
      <c r="J181" s="134"/>
      <c r="K181" s="134"/>
      <c r="L181" s="26"/>
    </row>
    <row r="182" spans="1:12" x14ac:dyDescent="0.25">
      <c r="A182" s="69" t="s">
        <v>252</v>
      </c>
      <c r="B182" s="31" t="s">
        <v>116</v>
      </c>
      <c r="C182" s="31" t="s">
        <v>117</v>
      </c>
      <c r="D182" s="31" t="s">
        <v>118</v>
      </c>
      <c r="E182" s="31" t="s">
        <v>119</v>
      </c>
      <c r="F182" s="31" t="s">
        <v>120</v>
      </c>
      <c r="G182" s="31" t="s">
        <v>121</v>
      </c>
      <c r="H182" s="31" t="s">
        <v>102</v>
      </c>
      <c r="I182" s="31" t="s">
        <v>122</v>
      </c>
      <c r="J182" s="31" t="s">
        <v>65</v>
      </c>
      <c r="K182" s="31" t="s">
        <v>123</v>
      </c>
      <c r="L182" s="31" t="s">
        <v>138</v>
      </c>
    </row>
    <row r="183" spans="1:12" x14ac:dyDescent="0.25">
      <c r="A183" s="32" t="s">
        <v>0</v>
      </c>
      <c r="B183" s="31" t="s">
        <v>124</v>
      </c>
      <c r="C183" s="31" t="s">
        <v>125</v>
      </c>
      <c r="D183" s="31" t="s">
        <v>124</v>
      </c>
      <c r="E183" s="31" t="s">
        <v>126</v>
      </c>
      <c r="F183" s="31" t="s">
        <v>127</v>
      </c>
      <c r="G183" s="68" t="s">
        <v>128</v>
      </c>
      <c r="H183" s="68" t="s">
        <v>124</v>
      </c>
      <c r="I183" s="68" t="s">
        <v>129</v>
      </c>
      <c r="J183" s="68" t="s">
        <v>127</v>
      </c>
      <c r="K183" s="68" t="s">
        <v>130</v>
      </c>
      <c r="L183" s="68" t="s">
        <v>139</v>
      </c>
    </row>
    <row r="184" spans="1:12" x14ac:dyDescent="0.25">
      <c r="A184" s="24">
        <v>41877</v>
      </c>
      <c r="G184">
        <v>19.3</v>
      </c>
      <c r="H184">
        <v>6.9</v>
      </c>
      <c r="I184">
        <v>294</v>
      </c>
      <c r="J184">
        <v>7.5</v>
      </c>
      <c r="K184">
        <v>97</v>
      </c>
      <c r="L184">
        <v>37.9</v>
      </c>
    </row>
    <row r="187" spans="1:12" x14ac:dyDescent="0.25">
      <c r="A187" s="41" t="s">
        <v>247</v>
      </c>
      <c r="B187" s="134" t="s">
        <v>114</v>
      </c>
      <c r="C187" s="134"/>
      <c r="D187" s="134"/>
      <c r="E187" s="134"/>
      <c r="F187" s="134"/>
      <c r="G187" s="134" t="s">
        <v>115</v>
      </c>
      <c r="H187" s="134"/>
      <c r="I187" s="134"/>
      <c r="J187" s="134"/>
      <c r="K187" s="134"/>
      <c r="L187" s="26"/>
    </row>
    <row r="188" spans="1:12" x14ac:dyDescent="0.25">
      <c r="A188" s="27">
        <v>10042968</v>
      </c>
      <c r="B188" s="31" t="s">
        <v>116</v>
      </c>
      <c r="C188" s="31" t="s">
        <v>117</v>
      </c>
      <c r="D188" s="31" t="s">
        <v>118</v>
      </c>
      <c r="E188" s="31" t="s">
        <v>119</v>
      </c>
      <c r="F188" s="31" t="s">
        <v>120</v>
      </c>
      <c r="G188" s="31" t="s">
        <v>121</v>
      </c>
      <c r="H188" s="31" t="s">
        <v>102</v>
      </c>
      <c r="I188" s="31" t="s">
        <v>122</v>
      </c>
      <c r="J188" s="31" t="s">
        <v>65</v>
      </c>
      <c r="K188" s="31" t="s">
        <v>123</v>
      </c>
      <c r="L188" s="31" t="s">
        <v>138</v>
      </c>
    </row>
    <row r="189" spans="1:12" x14ac:dyDescent="0.25">
      <c r="A189" s="32" t="s">
        <v>0</v>
      </c>
      <c r="B189" s="31" t="s">
        <v>124</v>
      </c>
      <c r="C189" s="31" t="s">
        <v>125</v>
      </c>
      <c r="D189" s="31" t="s">
        <v>124</v>
      </c>
      <c r="E189" s="31" t="s">
        <v>126</v>
      </c>
      <c r="F189" s="31" t="s">
        <v>127</v>
      </c>
      <c r="G189" s="68" t="s">
        <v>128</v>
      </c>
      <c r="H189" s="68" t="s">
        <v>124</v>
      </c>
      <c r="I189" s="68" t="s">
        <v>129</v>
      </c>
      <c r="J189" s="68" t="s">
        <v>127</v>
      </c>
      <c r="K189" s="68" t="s">
        <v>130</v>
      </c>
      <c r="L189" s="68" t="s">
        <v>139</v>
      </c>
    </row>
    <row r="190" spans="1:12" x14ac:dyDescent="0.25">
      <c r="A190" s="24">
        <v>41911</v>
      </c>
      <c r="G190">
        <v>17.2</v>
      </c>
      <c r="H190">
        <v>8.1</v>
      </c>
      <c r="I190">
        <v>165</v>
      </c>
      <c r="J190">
        <v>7.5</v>
      </c>
      <c r="K190">
        <v>76</v>
      </c>
      <c r="L190">
        <v>70.099999999999994</v>
      </c>
    </row>
    <row r="192" spans="1:12" x14ac:dyDescent="0.25">
      <c r="A192" s="41" t="s">
        <v>249</v>
      </c>
      <c r="B192" s="134" t="s">
        <v>114</v>
      </c>
      <c r="C192" s="134"/>
      <c r="D192" s="134"/>
      <c r="E192" s="134"/>
      <c r="F192" s="134"/>
      <c r="G192" s="134" t="s">
        <v>115</v>
      </c>
      <c r="H192" s="134"/>
      <c r="I192" s="134"/>
      <c r="J192" s="134"/>
      <c r="K192" s="134"/>
      <c r="L192" s="26"/>
    </row>
    <row r="193" spans="1:13" x14ac:dyDescent="0.25">
      <c r="A193" s="69" t="s">
        <v>250</v>
      </c>
      <c r="B193" s="31" t="s">
        <v>116</v>
      </c>
      <c r="C193" s="31" t="s">
        <v>117</v>
      </c>
      <c r="D193" s="31" t="s">
        <v>118</v>
      </c>
      <c r="E193" s="31" t="s">
        <v>119</v>
      </c>
      <c r="F193" s="31" t="s">
        <v>120</v>
      </c>
      <c r="G193" s="31" t="s">
        <v>121</v>
      </c>
      <c r="H193" s="31" t="s">
        <v>102</v>
      </c>
      <c r="I193" s="31" t="s">
        <v>122</v>
      </c>
      <c r="J193" s="31" t="s">
        <v>65</v>
      </c>
      <c r="K193" s="31" t="s">
        <v>123</v>
      </c>
      <c r="L193" s="31" t="s">
        <v>138</v>
      </c>
    </row>
    <row r="194" spans="1:13" x14ac:dyDescent="0.25">
      <c r="A194" s="32" t="s">
        <v>0</v>
      </c>
      <c r="B194" s="31" t="s">
        <v>124</v>
      </c>
      <c r="C194" s="31" t="s">
        <v>125</v>
      </c>
      <c r="D194" s="31" t="s">
        <v>124</v>
      </c>
      <c r="E194" s="31" t="s">
        <v>126</v>
      </c>
      <c r="F194" s="31" t="s">
        <v>127</v>
      </c>
      <c r="G194" s="68" t="s">
        <v>128</v>
      </c>
      <c r="H194" s="68" t="s">
        <v>124</v>
      </c>
      <c r="I194" s="68" t="s">
        <v>129</v>
      </c>
      <c r="J194" s="68" t="s">
        <v>127</v>
      </c>
      <c r="K194" s="68" t="s">
        <v>130</v>
      </c>
      <c r="L194" s="68" t="s">
        <v>139</v>
      </c>
    </row>
    <row r="195" spans="1:13" x14ac:dyDescent="0.25">
      <c r="A195" s="72">
        <v>41782</v>
      </c>
      <c r="B195" s="31"/>
      <c r="C195" s="31">
        <v>54</v>
      </c>
      <c r="D195" s="31"/>
      <c r="E195" s="31"/>
      <c r="F195" s="31"/>
      <c r="G195" s="70"/>
      <c r="H195" s="70"/>
      <c r="I195" s="70"/>
      <c r="J195" s="70"/>
      <c r="K195" s="70"/>
      <c r="L195" s="70"/>
    </row>
    <row r="196" spans="1:13" x14ac:dyDescent="0.25">
      <c r="A196" s="72">
        <v>41813</v>
      </c>
      <c r="B196" s="31"/>
      <c r="C196" s="31">
        <v>139</v>
      </c>
      <c r="D196" s="31"/>
      <c r="E196" s="31"/>
      <c r="F196" s="31"/>
      <c r="G196" s="70"/>
      <c r="H196" s="70"/>
      <c r="I196" s="70"/>
      <c r="J196" s="70"/>
      <c r="K196" s="70"/>
      <c r="L196" s="70"/>
    </row>
    <row r="197" spans="1:13" x14ac:dyDescent="0.25">
      <c r="A197" s="72">
        <v>41849</v>
      </c>
      <c r="B197" s="31"/>
      <c r="C197" s="31">
        <v>53</v>
      </c>
      <c r="D197" s="31"/>
      <c r="E197" s="31"/>
      <c r="F197" s="31"/>
      <c r="G197" s="70"/>
      <c r="H197" s="70"/>
      <c r="I197" s="70"/>
      <c r="J197" s="70"/>
      <c r="K197" s="70"/>
      <c r="L197" s="70"/>
    </row>
    <row r="198" spans="1:13" x14ac:dyDescent="0.25">
      <c r="A198" s="72">
        <v>41877</v>
      </c>
      <c r="B198" s="31"/>
      <c r="C198" s="31">
        <v>55</v>
      </c>
      <c r="D198" s="31"/>
      <c r="E198" s="31"/>
      <c r="F198" s="31"/>
      <c r="G198" s="70"/>
      <c r="H198" s="70"/>
      <c r="I198" s="70"/>
      <c r="J198" s="70"/>
      <c r="K198" s="70"/>
      <c r="L198" s="70"/>
    </row>
    <row r="199" spans="1:13" x14ac:dyDescent="0.25">
      <c r="A199" s="72">
        <v>41906</v>
      </c>
      <c r="B199" s="31"/>
      <c r="C199" s="31">
        <v>57</v>
      </c>
      <c r="D199" s="31"/>
      <c r="E199" s="31"/>
      <c r="F199" s="31"/>
      <c r="G199" s="70"/>
      <c r="H199" s="70"/>
      <c r="I199" s="70"/>
      <c r="J199" s="70"/>
      <c r="K199" s="70"/>
      <c r="L199" s="70"/>
    </row>
    <row r="200" spans="1:13" x14ac:dyDescent="0.25">
      <c r="A200" s="24">
        <v>41911</v>
      </c>
      <c r="G200">
        <v>16.8</v>
      </c>
      <c r="H200">
        <v>8.9</v>
      </c>
      <c r="I200">
        <v>156</v>
      </c>
      <c r="J200">
        <v>7.6</v>
      </c>
      <c r="K200">
        <v>81</v>
      </c>
      <c r="L200">
        <v>73.7</v>
      </c>
    </row>
    <row r="201" spans="1:13" x14ac:dyDescent="0.25">
      <c r="A201" s="24">
        <v>41933</v>
      </c>
      <c r="C201" s="31">
        <v>53</v>
      </c>
    </row>
    <row r="207" spans="1:13" x14ac:dyDescent="0.25">
      <c r="M207" s="6"/>
    </row>
  </sheetData>
  <mergeCells count="68">
    <mergeCell ref="B76:F76"/>
    <mergeCell ref="G76:K76"/>
    <mergeCell ref="B168:F168"/>
    <mergeCell ref="G168:K168"/>
    <mergeCell ref="B99:F99"/>
    <mergeCell ref="G99:K99"/>
    <mergeCell ref="B141:F141"/>
    <mergeCell ref="G141:K141"/>
    <mergeCell ref="B120:F120"/>
    <mergeCell ref="G120:K120"/>
    <mergeCell ref="B104:F104"/>
    <mergeCell ref="G104:K104"/>
    <mergeCell ref="B81:F81"/>
    <mergeCell ref="G81:K81"/>
    <mergeCell ref="B115:F115"/>
    <mergeCell ref="G115:K115"/>
    <mergeCell ref="B87:F87"/>
    <mergeCell ref="G87:K87"/>
    <mergeCell ref="B93:F93"/>
    <mergeCell ref="G93:K93"/>
    <mergeCell ref="B110:F110"/>
    <mergeCell ref="G110:K110"/>
    <mergeCell ref="B187:F187"/>
    <mergeCell ref="G187:K187"/>
    <mergeCell ref="B131:F131"/>
    <mergeCell ref="G131:K131"/>
    <mergeCell ref="B192:F192"/>
    <mergeCell ref="G192:K192"/>
    <mergeCell ref="B146:F146"/>
    <mergeCell ref="G146:K146"/>
    <mergeCell ref="B156:F156"/>
    <mergeCell ref="G156:K156"/>
    <mergeCell ref="B181:F181"/>
    <mergeCell ref="G181:K181"/>
    <mergeCell ref="B176:F176"/>
    <mergeCell ref="G176:K176"/>
    <mergeCell ref="B126:F126"/>
    <mergeCell ref="G126:K126"/>
    <mergeCell ref="B151:F151"/>
    <mergeCell ref="G151:K151"/>
    <mergeCell ref="B162:F162"/>
    <mergeCell ref="G162:K162"/>
    <mergeCell ref="B42:F42"/>
    <mergeCell ref="G42:K42"/>
    <mergeCell ref="B3:F3"/>
    <mergeCell ref="G3:K3"/>
    <mergeCell ref="B9:F9"/>
    <mergeCell ref="G9:K9"/>
    <mergeCell ref="B14:F14"/>
    <mergeCell ref="G14:K14"/>
    <mergeCell ref="B19:F19"/>
    <mergeCell ref="G19:K19"/>
    <mergeCell ref="B24:F24"/>
    <mergeCell ref="G24:K24"/>
    <mergeCell ref="B29:F29"/>
    <mergeCell ref="G29:K29"/>
    <mergeCell ref="B37:F37"/>
    <mergeCell ref="G37:K37"/>
    <mergeCell ref="B54:F54"/>
    <mergeCell ref="G54:K54"/>
    <mergeCell ref="B71:F71"/>
    <mergeCell ref="G71:K71"/>
    <mergeCell ref="B47:F47"/>
    <mergeCell ref="G47:K47"/>
    <mergeCell ref="B60:F60"/>
    <mergeCell ref="G60:K60"/>
    <mergeCell ref="B66:F66"/>
    <mergeCell ref="G66:K6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F36" sqref="F36"/>
    </sheetView>
  </sheetViews>
  <sheetFormatPr defaultRowHeight="15" x14ac:dyDescent="0.25"/>
  <cols>
    <col min="1" max="1" width="25.5703125" customWidth="1"/>
    <col min="3" max="3" width="9.7109375" customWidth="1"/>
    <col min="4" max="4" width="12.42578125" customWidth="1"/>
    <col min="5" max="5" width="11.85546875" customWidth="1"/>
    <col min="6" max="6" width="6.7109375" customWidth="1"/>
    <col min="7" max="7" width="5.85546875" customWidth="1"/>
    <col min="8" max="8" width="5.28515625" customWidth="1"/>
    <col min="9" max="9" width="11.28515625" customWidth="1"/>
    <col min="10" max="10" width="10.7109375" customWidth="1"/>
    <col min="12" max="12" width="13" customWidth="1"/>
  </cols>
  <sheetData>
    <row r="2" spans="1:12" x14ac:dyDescent="0.25">
      <c r="D2" t="s">
        <v>366</v>
      </c>
      <c r="E2" s="11" t="s">
        <v>4</v>
      </c>
      <c r="F2" s="11" t="s">
        <v>121</v>
      </c>
      <c r="G2" s="11" t="s">
        <v>102</v>
      </c>
      <c r="H2" s="11" t="s">
        <v>65</v>
      </c>
      <c r="I2" s="11" t="s">
        <v>369</v>
      </c>
      <c r="J2" s="103" t="s">
        <v>116</v>
      </c>
      <c r="K2" s="17" t="s">
        <v>370</v>
      </c>
      <c r="L2" s="104" t="s">
        <v>371</v>
      </c>
    </row>
    <row r="3" spans="1:12" ht="17.25" x14ac:dyDescent="0.25">
      <c r="A3" s="105">
        <v>41900</v>
      </c>
      <c r="B3" s="100" t="s">
        <v>364</v>
      </c>
      <c r="C3" s="100" t="s">
        <v>195</v>
      </c>
      <c r="D3" s="100" t="s">
        <v>365</v>
      </c>
      <c r="E3" s="100" t="s">
        <v>129</v>
      </c>
      <c r="F3" s="100" t="s">
        <v>374</v>
      </c>
      <c r="G3" s="100" t="s">
        <v>124</v>
      </c>
      <c r="H3" s="100" t="s">
        <v>367</v>
      </c>
      <c r="I3" s="100" t="s">
        <v>368</v>
      </c>
      <c r="J3" s="106" t="s">
        <v>221</v>
      </c>
      <c r="K3" s="100" t="s">
        <v>372</v>
      </c>
      <c r="L3" s="107" t="s">
        <v>221</v>
      </c>
    </row>
    <row r="4" spans="1:12" x14ac:dyDescent="0.25">
      <c r="A4" t="s">
        <v>196</v>
      </c>
      <c r="B4" s="11">
        <v>10042676</v>
      </c>
      <c r="C4" s="11" t="s">
        <v>197</v>
      </c>
      <c r="D4" s="11">
        <v>51</v>
      </c>
      <c r="E4" s="11">
        <v>36</v>
      </c>
      <c r="F4" s="11">
        <v>13.4</v>
      </c>
      <c r="G4" s="11">
        <v>7.2</v>
      </c>
      <c r="H4" s="11">
        <v>6.8</v>
      </c>
      <c r="I4" s="11">
        <v>275</v>
      </c>
      <c r="J4" s="11">
        <v>12.4</v>
      </c>
      <c r="K4" s="11">
        <v>60</v>
      </c>
      <c r="L4" s="11"/>
    </row>
    <row r="5" spans="1:12" x14ac:dyDescent="0.25">
      <c r="A5" t="s">
        <v>198</v>
      </c>
      <c r="B5" s="11">
        <v>10042677</v>
      </c>
      <c r="C5" s="11" t="s">
        <v>199</v>
      </c>
      <c r="D5" s="11" t="s">
        <v>200</v>
      </c>
      <c r="E5" s="11">
        <v>34</v>
      </c>
      <c r="F5" s="11">
        <v>14.1</v>
      </c>
      <c r="G5" s="11">
        <v>6.7</v>
      </c>
      <c r="H5" s="11">
        <v>6.8</v>
      </c>
      <c r="I5" s="11">
        <v>375</v>
      </c>
      <c r="J5" s="11">
        <v>15.5</v>
      </c>
      <c r="K5" s="11">
        <v>118</v>
      </c>
      <c r="L5" s="11"/>
    </row>
    <row r="6" spans="1:12" x14ac:dyDescent="0.25">
      <c r="A6" t="s">
        <v>201</v>
      </c>
      <c r="B6" s="11">
        <v>10042678</v>
      </c>
      <c r="C6" s="11" t="s">
        <v>202</v>
      </c>
      <c r="D6" s="11" t="s">
        <v>203</v>
      </c>
      <c r="E6" s="11">
        <v>40</v>
      </c>
      <c r="F6" s="11">
        <v>14.2</v>
      </c>
      <c r="G6" s="11">
        <v>7.8</v>
      </c>
      <c r="H6" s="11">
        <v>7</v>
      </c>
      <c r="I6" s="11">
        <v>225</v>
      </c>
      <c r="J6" s="11">
        <v>7.4</v>
      </c>
      <c r="K6" s="11">
        <v>43</v>
      </c>
      <c r="L6" s="11">
        <v>11.6</v>
      </c>
    </row>
    <row r="7" spans="1:12" x14ac:dyDescent="0.25">
      <c r="A7" t="s">
        <v>101</v>
      </c>
      <c r="B7" s="11">
        <v>10042679</v>
      </c>
      <c r="C7" s="11" t="s">
        <v>204</v>
      </c>
      <c r="D7" s="11" t="s">
        <v>205</v>
      </c>
      <c r="E7" s="11">
        <v>33</v>
      </c>
      <c r="F7" s="11">
        <v>14.5</v>
      </c>
      <c r="G7" s="11">
        <v>9.6</v>
      </c>
      <c r="H7" s="11">
        <v>7.2</v>
      </c>
      <c r="I7" s="11">
        <v>200</v>
      </c>
      <c r="J7" s="11">
        <v>1.4</v>
      </c>
      <c r="K7" s="11">
        <v>22</v>
      </c>
      <c r="L7" s="11"/>
    </row>
    <row r="8" spans="1:12" x14ac:dyDescent="0.25">
      <c r="A8" t="s">
        <v>206</v>
      </c>
      <c r="B8" s="11">
        <v>10042680</v>
      </c>
      <c r="C8" s="11" t="s">
        <v>207</v>
      </c>
      <c r="D8" s="11" t="s">
        <v>200</v>
      </c>
      <c r="E8" s="11">
        <v>26</v>
      </c>
      <c r="F8" s="11">
        <v>14.4</v>
      </c>
      <c r="G8" s="11">
        <v>7.8</v>
      </c>
      <c r="H8" s="11">
        <v>6.6</v>
      </c>
      <c r="I8" s="11">
        <v>350</v>
      </c>
      <c r="J8" s="11">
        <v>8.1999999999999993</v>
      </c>
      <c r="K8" s="11">
        <v>45</v>
      </c>
      <c r="L8" s="11"/>
    </row>
    <row r="9" spans="1:12" x14ac:dyDescent="0.25">
      <c r="A9" t="s">
        <v>208</v>
      </c>
      <c r="B9" s="11">
        <v>10042681</v>
      </c>
      <c r="C9" s="11" t="s">
        <v>209</v>
      </c>
      <c r="D9" s="11">
        <v>68</v>
      </c>
      <c r="E9" s="11">
        <v>27</v>
      </c>
      <c r="F9" s="11">
        <v>14.6</v>
      </c>
      <c r="G9" s="11">
        <v>7.6</v>
      </c>
      <c r="H9" s="11">
        <v>6.9</v>
      </c>
      <c r="I9" s="11">
        <v>225</v>
      </c>
      <c r="J9" s="11">
        <v>4.5999999999999996</v>
      </c>
      <c r="K9" s="11">
        <v>73</v>
      </c>
      <c r="L9" s="11"/>
    </row>
    <row r="10" spans="1:12" x14ac:dyDescent="0.25">
      <c r="A10" t="s">
        <v>210</v>
      </c>
      <c r="B10" s="11">
        <v>10042682</v>
      </c>
      <c r="C10" s="11" t="s">
        <v>211</v>
      </c>
      <c r="D10" s="11">
        <v>78</v>
      </c>
      <c r="E10" s="11">
        <v>46</v>
      </c>
      <c r="F10" s="11">
        <v>15.7</v>
      </c>
      <c r="G10" s="11">
        <v>8.9</v>
      </c>
      <c r="H10" s="11">
        <v>7.2</v>
      </c>
      <c r="I10" s="11">
        <v>200</v>
      </c>
      <c r="J10" s="11">
        <v>3.3</v>
      </c>
      <c r="K10" s="11">
        <v>37</v>
      </c>
      <c r="L10" s="11"/>
    </row>
    <row r="11" spans="1:12" x14ac:dyDescent="0.25">
      <c r="A11" t="s">
        <v>212</v>
      </c>
      <c r="B11" s="11">
        <v>10042683</v>
      </c>
      <c r="C11" s="11" t="s">
        <v>213</v>
      </c>
      <c r="D11" s="11" t="s">
        <v>214</v>
      </c>
      <c r="E11" s="11">
        <v>21</v>
      </c>
      <c r="F11" s="11">
        <v>14.8</v>
      </c>
      <c r="G11" s="11">
        <v>6.1</v>
      </c>
      <c r="H11" s="11">
        <v>6.3</v>
      </c>
      <c r="I11" s="11">
        <v>200</v>
      </c>
      <c r="J11" s="11">
        <v>1.7</v>
      </c>
      <c r="K11" s="11">
        <v>39</v>
      </c>
      <c r="L11" s="11">
        <v>10.4</v>
      </c>
    </row>
    <row r="13" spans="1:12" x14ac:dyDescent="0.25">
      <c r="I13" t="s">
        <v>373</v>
      </c>
    </row>
    <row r="15" spans="1:12" x14ac:dyDescent="0.25">
      <c r="D15" t="s">
        <v>366</v>
      </c>
      <c r="E15" s="124" t="s">
        <v>4</v>
      </c>
      <c r="F15" s="124" t="s">
        <v>121</v>
      </c>
      <c r="G15" s="124" t="s">
        <v>102</v>
      </c>
      <c r="H15" s="124" t="s">
        <v>65</v>
      </c>
      <c r="I15" s="124" t="s">
        <v>369</v>
      </c>
      <c r="J15" s="103" t="s">
        <v>116</v>
      </c>
      <c r="K15" s="17" t="s">
        <v>370</v>
      </c>
    </row>
    <row r="16" spans="1:12" ht="17.25" x14ac:dyDescent="0.25">
      <c r="A16" s="105">
        <v>42065</v>
      </c>
      <c r="B16" s="125" t="s">
        <v>364</v>
      </c>
      <c r="C16" s="125" t="s">
        <v>195</v>
      </c>
      <c r="D16" s="125" t="s">
        <v>365</v>
      </c>
      <c r="E16" s="125" t="s">
        <v>129</v>
      </c>
      <c r="F16" s="125" t="s">
        <v>374</v>
      </c>
      <c r="G16" s="125" t="s">
        <v>124</v>
      </c>
      <c r="H16" s="125" t="s">
        <v>367</v>
      </c>
      <c r="I16" s="125" t="s">
        <v>368</v>
      </c>
      <c r="J16" s="106" t="s">
        <v>221</v>
      </c>
      <c r="K16" s="125" t="s">
        <v>372</v>
      </c>
      <c r="L16" s="127" t="s">
        <v>416</v>
      </c>
    </row>
    <row r="17" spans="1:12" x14ac:dyDescent="0.25">
      <c r="A17" t="s">
        <v>196</v>
      </c>
      <c r="B17" s="124">
        <v>10042676</v>
      </c>
      <c r="C17" s="126" t="s">
        <v>13</v>
      </c>
      <c r="D17" s="124"/>
      <c r="E17" s="124"/>
      <c r="F17" s="124"/>
      <c r="G17" s="124"/>
      <c r="H17" s="124"/>
      <c r="I17" s="124"/>
      <c r="J17" s="124"/>
      <c r="K17" s="124"/>
      <c r="L17" s="27" t="s">
        <v>408</v>
      </c>
    </row>
    <row r="18" spans="1:12" x14ac:dyDescent="0.25">
      <c r="A18" t="s">
        <v>198</v>
      </c>
      <c r="B18" s="124">
        <v>10042677</v>
      </c>
      <c r="C18" s="126" t="s">
        <v>13</v>
      </c>
      <c r="D18" s="124"/>
      <c r="E18" s="124"/>
      <c r="F18" s="124"/>
      <c r="G18" s="124"/>
      <c r="H18" s="124"/>
      <c r="I18" s="124"/>
      <c r="J18" s="124"/>
      <c r="K18" s="124"/>
      <c r="L18" s="27" t="s">
        <v>409</v>
      </c>
    </row>
    <row r="19" spans="1:12" x14ac:dyDescent="0.25">
      <c r="A19" t="s">
        <v>201</v>
      </c>
      <c r="B19" s="124">
        <v>10042678</v>
      </c>
      <c r="C19" s="124" t="s">
        <v>413</v>
      </c>
      <c r="D19" s="124">
        <v>11</v>
      </c>
      <c r="E19" s="124">
        <v>528</v>
      </c>
      <c r="F19" s="124">
        <v>0.1</v>
      </c>
      <c r="G19" s="124">
        <v>0.3</v>
      </c>
      <c r="H19" s="124">
        <v>6.4</v>
      </c>
      <c r="I19" s="124">
        <v>150</v>
      </c>
      <c r="J19" s="124"/>
      <c r="K19" s="124"/>
      <c r="L19" t="s">
        <v>417</v>
      </c>
    </row>
    <row r="20" spans="1:12" x14ac:dyDescent="0.25">
      <c r="A20" t="s">
        <v>101</v>
      </c>
      <c r="B20" s="124">
        <v>10042679</v>
      </c>
      <c r="C20" s="124" t="s">
        <v>412</v>
      </c>
      <c r="D20" s="124">
        <v>83</v>
      </c>
      <c r="E20" s="124">
        <v>103</v>
      </c>
      <c r="F20" s="124">
        <v>1.7</v>
      </c>
      <c r="G20" s="124">
        <v>2.8</v>
      </c>
      <c r="H20" s="124">
        <v>6.3</v>
      </c>
      <c r="I20" s="124">
        <v>100</v>
      </c>
      <c r="J20" s="124"/>
      <c r="K20" s="124"/>
    </row>
    <row r="21" spans="1:12" x14ac:dyDescent="0.25">
      <c r="A21" t="s">
        <v>206</v>
      </c>
      <c r="B21" s="124">
        <v>10042680</v>
      </c>
      <c r="C21" s="124" t="s">
        <v>414</v>
      </c>
      <c r="D21" s="124">
        <v>17</v>
      </c>
      <c r="E21" s="124">
        <v>82</v>
      </c>
      <c r="F21" s="124">
        <v>1.1000000000000001</v>
      </c>
      <c r="G21" s="124">
        <v>6.2</v>
      </c>
      <c r="H21" s="124">
        <v>5.8</v>
      </c>
      <c r="I21" s="124">
        <v>500</v>
      </c>
      <c r="J21" s="124"/>
      <c r="K21" s="124"/>
      <c r="L21" t="s">
        <v>415</v>
      </c>
    </row>
    <row r="22" spans="1:12" x14ac:dyDescent="0.25">
      <c r="A22" t="s">
        <v>208</v>
      </c>
      <c r="B22" s="124">
        <v>10042681</v>
      </c>
      <c r="C22" s="126" t="s">
        <v>13</v>
      </c>
      <c r="D22" s="124"/>
      <c r="E22" s="124"/>
      <c r="F22" s="124"/>
      <c r="G22" s="124"/>
      <c r="H22" s="124"/>
      <c r="I22" s="124"/>
      <c r="J22" s="124"/>
      <c r="K22" s="124"/>
      <c r="L22" s="27" t="s">
        <v>409</v>
      </c>
    </row>
    <row r="23" spans="1:12" x14ac:dyDescent="0.25">
      <c r="A23" t="s">
        <v>210</v>
      </c>
      <c r="B23" s="124">
        <v>10042682</v>
      </c>
      <c r="C23" s="124" t="s">
        <v>411</v>
      </c>
      <c r="D23" s="124">
        <v>16</v>
      </c>
      <c r="E23" s="124">
        <v>144</v>
      </c>
      <c r="F23" s="124">
        <v>0.4</v>
      </c>
      <c r="G23" s="124">
        <v>0.3</v>
      </c>
      <c r="H23" s="124">
        <v>6</v>
      </c>
      <c r="I23" s="124">
        <v>200</v>
      </c>
      <c r="J23" s="124"/>
      <c r="K23" s="124"/>
    </row>
    <row r="24" spans="1:12" x14ac:dyDescent="0.25">
      <c r="A24" t="s">
        <v>212</v>
      </c>
      <c r="B24" s="124">
        <v>10042683</v>
      </c>
      <c r="C24" s="124" t="s">
        <v>410</v>
      </c>
      <c r="D24" s="124">
        <v>25</v>
      </c>
      <c r="E24" s="124">
        <v>85</v>
      </c>
      <c r="F24" s="124">
        <v>0.4</v>
      </c>
      <c r="G24" s="124">
        <v>0.4</v>
      </c>
      <c r="H24" s="124">
        <v>5.7</v>
      </c>
      <c r="I24" s="124">
        <v>350</v>
      </c>
      <c r="J24" s="124"/>
      <c r="K24" s="124"/>
    </row>
    <row r="26" spans="1:12" x14ac:dyDescent="0.25">
      <c r="I26" t="s">
        <v>373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topLeftCell="A43" workbookViewId="0">
      <selection activeCell="I66" sqref="I66"/>
    </sheetView>
  </sheetViews>
  <sheetFormatPr defaultRowHeight="15" x14ac:dyDescent="0.25"/>
  <cols>
    <col min="2" max="2" width="48.140625" customWidth="1"/>
    <col min="3" max="3" width="10.85546875" customWidth="1"/>
    <col min="4" max="4" width="10.7109375" customWidth="1"/>
    <col min="5" max="5" width="10.5703125" customWidth="1"/>
    <col min="13" max="13" width="12.7109375" customWidth="1"/>
  </cols>
  <sheetData>
    <row r="1" spans="2:5" x14ac:dyDescent="0.25">
      <c r="D1" s="54" t="s">
        <v>282</v>
      </c>
      <c r="E1" s="54" t="s">
        <v>282</v>
      </c>
    </row>
    <row r="2" spans="2:5" x14ac:dyDescent="0.25">
      <c r="C2" s="54" t="s">
        <v>280</v>
      </c>
      <c r="D2" s="54" t="s">
        <v>281</v>
      </c>
      <c r="E2" s="54" t="s">
        <v>281</v>
      </c>
    </row>
    <row r="3" spans="2:5" x14ac:dyDescent="0.25">
      <c r="C3" s="54" t="s">
        <v>281</v>
      </c>
      <c r="D3" s="54" t="s">
        <v>218</v>
      </c>
      <c r="E3" s="54" t="s">
        <v>219</v>
      </c>
    </row>
    <row r="4" spans="2:5" x14ac:dyDescent="0.25">
      <c r="C4" s="53" t="s">
        <v>220</v>
      </c>
      <c r="D4" s="53" t="s">
        <v>116</v>
      </c>
      <c r="E4" s="53" t="s">
        <v>116</v>
      </c>
    </row>
    <row r="5" spans="2:5" x14ac:dyDescent="0.25">
      <c r="B5" s="6" t="s">
        <v>230</v>
      </c>
      <c r="C5" s="53" t="s">
        <v>221</v>
      </c>
      <c r="D5" s="53" t="s">
        <v>221</v>
      </c>
      <c r="E5" s="53" t="s">
        <v>221</v>
      </c>
    </row>
    <row r="6" spans="2:5" x14ac:dyDescent="0.25">
      <c r="B6" t="s">
        <v>196</v>
      </c>
      <c r="C6" s="11">
        <v>12.4</v>
      </c>
    </row>
    <row r="7" spans="2:5" x14ac:dyDescent="0.25">
      <c r="B7" t="s">
        <v>198</v>
      </c>
      <c r="C7" s="11">
        <v>15.5</v>
      </c>
    </row>
    <row r="8" spans="2:5" x14ac:dyDescent="0.25">
      <c r="B8" t="s">
        <v>201</v>
      </c>
      <c r="C8" s="11">
        <v>7.4</v>
      </c>
    </row>
    <row r="9" spans="2:5" x14ac:dyDescent="0.25">
      <c r="B9" t="s">
        <v>101</v>
      </c>
      <c r="C9" s="11">
        <v>1.4</v>
      </c>
      <c r="D9" s="73"/>
    </row>
    <row r="10" spans="2:5" x14ac:dyDescent="0.25">
      <c r="B10" t="s">
        <v>206</v>
      </c>
      <c r="C10" s="11">
        <v>8.1999999999999993</v>
      </c>
    </row>
    <row r="11" spans="2:5" x14ac:dyDescent="0.25">
      <c r="B11" t="s">
        <v>208</v>
      </c>
      <c r="C11" s="11">
        <v>4.5999999999999996</v>
      </c>
    </row>
    <row r="12" spans="2:5" x14ac:dyDescent="0.25">
      <c r="B12" t="s">
        <v>210</v>
      </c>
      <c r="C12" s="11">
        <v>3.3</v>
      </c>
    </row>
    <row r="13" spans="2:5" x14ac:dyDescent="0.25">
      <c r="B13" t="s">
        <v>212</v>
      </c>
      <c r="C13" s="11">
        <v>1.7</v>
      </c>
    </row>
    <row r="15" spans="2:5" x14ac:dyDescent="0.25">
      <c r="B15" s="6" t="s">
        <v>231</v>
      </c>
    </row>
    <row r="16" spans="2:5" x14ac:dyDescent="0.25">
      <c r="B16" s="27" t="s">
        <v>113</v>
      </c>
      <c r="C16" s="11">
        <v>0.3</v>
      </c>
    </row>
    <row r="17" spans="2:13" x14ac:dyDescent="0.25">
      <c r="B17" s="27" t="s">
        <v>131</v>
      </c>
      <c r="C17" s="11" t="s">
        <v>132</v>
      </c>
    </row>
    <row r="18" spans="2:13" x14ac:dyDescent="0.25">
      <c r="B18" s="27" t="s">
        <v>133</v>
      </c>
      <c r="C18" s="11">
        <v>0.3</v>
      </c>
    </row>
    <row r="19" spans="2:13" x14ac:dyDescent="0.25">
      <c r="B19" s="27" t="s">
        <v>134</v>
      </c>
      <c r="C19" s="11" t="s">
        <v>132</v>
      </c>
    </row>
    <row r="21" spans="2:13" x14ac:dyDescent="0.25">
      <c r="B21" s="55" t="s">
        <v>215</v>
      </c>
    </row>
    <row r="22" spans="2:13" x14ac:dyDescent="0.25">
      <c r="B22" s="27" t="s">
        <v>135</v>
      </c>
      <c r="C22" s="11">
        <v>3.5</v>
      </c>
    </row>
    <row r="23" spans="2:13" x14ac:dyDescent="0.25">
      <c r="B23" s="27" t="s">
        <v>136</v>
      </c>
      <c r="C23" s="11">
        <v>23.3</v>
      </c>
    </row>
    <row r="25" spans="2:13" x14ac:dyDescent="0.25">
      <c r="B25" s="6" t="s">
        <v>216</v>
      </c>
    </row>
    <row r="26" spans="2:13" x14ac:dyDescent="0.25">
      <c r="B26" s="59" t="s">
        <v>226</v>
      </c>
      <c r="C26" s="75"/>
      <c r="D26" s="79" t="s">
        <v>178</v>
      </c>
      <c r="E26" s="75">
        <v>17.5</v>
      </c>
    </row>
    <row r="27" spans="2:13" x14ac:dyDescent="0.25">
      <c r="B27" s="59" t="s">
        <v>227</v>
      </c>
      <c r="C27" s="75"/>
      <c r="D27" s="75" t="s">
        <v>228</v>
      </c>
      <c r="E27" s="75">
        <v>10.6</v>
      </c>
    </row>
    <row r="28" spans="2:13" x14ac:dyDescent="0.25">
      <c r="B28" s="67" t="s">
        <v>283</v>
      </c>
      <c r="C28" s="75"/>
      <c r="D28" s="76" t="s">
        <v>229</v>
      </c>
      <c r="E28" s="76">
        <v>9.3000000000000007</v>
      </c>
    </row>
    <row r="29" spans="2:13" x14ac:dyDescent="0.25">
      <c r="B29" s="67" t="s">
        <v>238</v>
      </c>
      <c r="C29" s="75">
        <v>9.9</v>
      </c>
      <c r="D29" s="75"/>
      <c r="E29" s="75"/>
    </row>
    <row r="30" spans="2:13" x14ac:dyDescent="0.25">
      <c r="B30" s="26"/>
      <c r="C30" s="31"/>
      <c r="D30" s="31"/>
      <c r="E30" s="31"/>
    </row>
    <row r="31" spans="2:13" x14ac:dyDescent="0.25">
      <c r="B31" s="6" t="s">
        <v>217</v>
      </c>
      <c r="C31" s="73"/>
      <c r="D31" s="73"/>
      <c r="E31" s="73"/>
      <c r="G31" s="58"/>
      <c r="H31" s="131" t="s">
        <v>277</v>
      </c>
      <c r="I31" s="131"/>
      <c r="J31" s="131"/>
      <c r="K31" s="131"/>
      <c r="L31" s="131"/>
      <c r="M31" s="131"/>
    </row>
    <row r="32" spans="2:13" x14ac:dyDescent="0.25">
      <c r="C32" s="73"/>
      <c r="D32" s="73"/>
      <c r="E32" s="73"/>
      <c r="G32" s="59"/>
      <c r="H32" s="131" t="s">
        <v>278</v>
      </c>
      <c r="I32" s="131"/>
      <c r="J32" s="131"/>
      <c r="K32" s="131"/>
      <c r="L32" s="131"/>
      <c r="M32" s="131"/>
    </row>
    <row r="33" spans="2:13" x14ac:dyDescent="0.25">
      <c r="B33" s="60" t="s">
        <v>284</v>
      </c>
      <c r="C33" s="66"/>
      <c r="D33" s="66" t="s">
        <v>240</v>
      </c>
      <c r="E33" s="66">
        <v>2.4</v>
      </c>
      <c r="G33" s="16"/>
      <c r="H33" s="131" t="s">
        <v>279</v>
      </c>
      <c r="I33" s="131"/>
      <c r="J33" s="131"/>
      <c r="K33" s="131"/>
      <c r="L33" s="131"/>
      <c r="M33" s="131"/>
    </row>
    <row r="34" spans="2:13" x14ac:dyDescent="0.25">
      <c r="B34" s="60" t="s">
        <v>142</v>
      </c>
      <c r="C34" s="66"/>
      <c r="D34" s="66" t="s">
        <v>239</v>
      </c>
      <c r="E34" s="66">
        <v>3.8</v>
      </c>
      <c r="H34" s="131"/>
      <c r="I34" s="131"/>
      <c r="J34" s="131"/>
      <c r="K34" s="131"/>
      <c r="L34" s="131"/>
      <c r="M34" s="131"/>
    </row>
    <row r="35" spans="2:13" x14ac:dyDescent="0.25">
      <c r="B35" s="60" t="s">
        <v>285</v>
      </c>
      <c r="C35" s="66"/>
      <c r="D35" s="66" t="s">
        <v>222</v>
      </c>
      <c r="E35" s="66">
        <v>1.8</v>
      </c>
    </row>
    <row r="36" spans="2:13" x14ac:dyDescent="0.25">
      <c r="C36" s="73"/>
      <c r="D36" s="73"/>
      <c r="E36" s="73"/>
    </row>
    <row r="37" spans="2:13" x14ac:dyDescent="0.25">
      <c r="C37" s="73"/>
      <c r="D37" s="73"/>
      <c r="E37" s="73"/>
    </row>
    <row r="38" spans="2:13" x14ac:dyDescent="0.25">
      <c r="C38" s="73"/>
      <c r="D38" s="73"/>
      <c r="E38" s="73"/>
    </row>
    <row r="39" spans="2:13" x14ac:dyDescent="0.25">
      <c r="B39" s="57" t="s">
        <v>286</v>
      </c>
      <c r="C39" s="65">
        <v>1</v>
      </c>
      <c r="D39" s="65"/>
      <c r="E39" s="65"/>
    </row>
    <row r="40" spans="2:13" x14ac:dyDescent="0.25">
      <c r="B40" s="57" t="s">
        <v>287</v>
      </c>
      <c r="C40" s="65"/>
      <c r="D40" s="65" t="s">
        <v>223</v>
      </c>
      <c r="E40" s="65">
        <v>0.8</v>
      </c>
    </row>
    <row r="41" spans="2:13" x14ac:dyDescent="0.25">
      <c r="B41" s="57" t="s">
        <v>288</v>
      </c>
      <c r="C41" s="65"/>
      <c r="D41" s="65" t="s">
        <v>224</v>
      </c>
      <c r="E41" s="65">
        <v>0.5</v>
      </c>
    </row>
    <row r="42" spans="2:13" x14ac:dyDescent="0.25">
      <c r="B42" s="57" t="s">
        <v>289</v>
      </c>
      <c r="C42" s="65">
        <v>0.99</v>
      </c>
      <c r="D42" s="65"/>
      <c r="E42" s="65"/>
    </row>
    <row r="43" spans="2:13" x14ac:dyDescent="0.25">
      <c r="B43" s="57" t="s">
        <v>290</v>
      </c>
      <c r="C43" s="65">
        <v>0.4</v>
      </c>
      <c r="D43" s="65"/>
      <c r="E43" s="65"/>
    </row>
    <row r="44" spans="2:13" x14ac:dyDescent="0.25">
      <c r="B44" s="57" t="s">
        <v>291</v>
      </c>
      <c r="C44" s="65"/>
      <c r="D44" s="65" t="s">
        <v>225</v>
      </c>
      <c r="E44" s="65">
        <v>2.8</v>
      </c>
    </row>
    <row r="45" spans="2:13" x14ac:dyDescent="0.25">
      <c r="B45" s="30"/>
      <c r="C45" s="77"/>
      <c r="D45" s="77"/>
      <c r="E45" s="77"/>
    </row>
    <row r="46" spans="2:13" x14ac:dyDescent="0.25">
      <c r="B46" s="30"/>
      <c r="C46" s="77"/>
      <c r="D46" s="77"/>
      <c r="E46" s="77"/>
    </row>
    <row r="47" spans="2:13" ht="18.75" x14ac:dyDescent="0.3">
      <c r="B47" s="136" t="s">
        <v>295</v>
      </c>
      <c r="C47" s="136"/>
      <c r="D47" s="136"/>
      <c r="E47" s="136"/>
    </row>
    <row r="49" spans="2:13" x14ac:dyDescent="0.25">
      <c r="D49" s="54" t="s">
        <v>282</v>
      </c>
      <c r="E49" s="54" t="s">
        <v>282</v>
      </c>
    </row>
    <row r="50" spans="2:13" x14ac:dyDescent="0.25">
      <c r="C50" s="54" t="s">
        <v>280</v>
      </c>
      <c r="D50" s="54" t="s">
        <v>281</v>
      </c>
      <c r="E50" s="54" t="s">
        <v>281</v>
      </c>
    </row>
    <row r="51" spans="2:13" x14ac:dyDescent="0.25">
      <c r="C51" s="54" t="s">
        <v>281</v>
      </c>
      <c r="D51" s="54" t="s">
        <v>218</v>
      </c>
      <c r="E51" s="54" t="s">
        <v>219</v>
      </c>
    </row>
    <row r="52" spans="2:13" x14ac:dyDescent="0.25">
      <c r="C52" s="53" t="s">
        <v>220</v>
      </c>
      <c r="D52" s="53" t="s">
        <v>116</v>
      </c>
      <c r="E52" s="53" t="s">
        <v>116</v>
      </c>
    </row>
    <row r="53" spans="2:13" x14ac:dyDescent="0.25">
      <c r="C53" s="78" t="s">
        <v>221</v>
      </c>
      <c r="D53" s="78" t="s">
        <v>221</v>
      </c>
      <c r="E53" s="78" t="s">
        <v>221</v>
      </c>
    </row>
    <row r="54" spans="2:13" x14ac:dyDescent="0.25">
      <c r="B54" s="135" t="s">
        <v>292</v>
      </c>
      <c r="C54" s="135"/>
      <c r="D54" s="135"/>
      <c r="E54" s="135"/>
    </row>
    <row r="55" spans="2:13" x14ac:dyDescent="0.25">
      <c r="B55" s="82" t="s">
        <v>226</v>
      </c>
      <c r="C55" s="83"/>
      <c r="D55" s="84" t="s">
        <v>178</v>
      </c>
      <c r="E55" s="83">
        <v>17.5</v>
      </c>
    </row>
    <row r="56" spans="2:13" x14ac:dyDescent="0.25">
      <c r="B56" s="82" t="s">
        <v>227</v>
      </c>
      <c r="C56" s="83"/>
      <c r="D56" s="83" t="s">
        <v>228</v>
      </c>
      <c r="E56" s="83">
        <v>10.6</v>
      </c>
    </row>
    <row r="57" spans="2:13" x14ac:dyDescent="0.25">
      <c r="B57" s="85" t="s">
        <v>283</v>
      </c>
      <c r="C57" s="83"/>
      <c r="D57" s="86" t="s">
        <v>229</v>
      </c>
      <c r="E57" s="86">
        <v>9.3000000000000007</v>
      </c>
    </row>
    <row r="58" spans="2:13" x14ac:dyDescent="0.25">
      <c r="B58" s="85" t="s">
        <v>238</v>
      </c>
      <c r="C58" s="83">
        <v>9.9</v>
      </c>
      <c r="D58" s="83"/>
      <c r="E58" s="83"/>
    </row>
    <row r="59" spans="2:13" x14ac:dyDescent="0.25">
      <c r="B59" s="6"/>
      <c r="C59" s="74"/>
      <c r="D59" s="74"/>
      <c r="E59" s="74"/>
    </row>
    <row r="60" spans="2:13" x14ac:dyDescent="0.25">
      <c r="B60" s="135" t="s">
        <v>293</v>
      </c>
      <c r="C60" s="131"/>
      <c r="D60" s="131"/>
      <c r="E60" s="131"/>
      <c r="G60" s="26"/>
      <c r="H60" s="131"/>
      <c r="I60" s="131"/>
      <c r="J60" s="131"/>
      <c r="K60" s="131"/>
      <c r="L60" s="131"/>
      <c r="M60" s="131"/>
    </row>
    <row r="61" spans="2:13" x14ac:dyDescent="0.25">
      <c r="B61" s="60" t="s">
        <v>284</v>
      </c>
      <c r="C61" s="66"/>
      <c r="D61" s="66" t="s">
        <v>240</v>
      </c>
      <c r="E61" s="66">
        <v>2.4</v>
      </c>
      <c r="G61" s="26"/>
      <c r="H61" s="131"/>
      <c r="I61" s="131"/>
      <c r="J61" s="131"/>
      <c r="K61" s="131"/>
      <c r="L61" s="131"/>
      <c r="M61" s="131"/>
    </row>
    <row r="62" spans="2:13" x14ac:dyDescent="0.25">
      <c r="B62" s="60" t="s">
        <v>142</v>
      </c>
      <c r="C62" s="66"/>
      <c r="D62" s="66" t="s">
        <v>239</v>
      </c>
      <c r="E62" s="66">
        <v>3.8</v>
      </c>
      <c r="G62" s="26"/>
      <c r="H62" s="131"/>
      <c r="I62" s="131"/>
      <c r="J62" s="131"/>
      <c r="K62" s="131"/>
      <c r="L62" s="131"/>
      <c r="M62" s="131"/>
    </row>
    <row r="63" spans="2:13" x14ac:dyDescent="0.25">
      <c r="B63" s="60" t="s">
        <v>285</v>
      </c>
      <c r="C63" s="66"/>
      <c r="D63" s="66" t="s">
        <v>222</v>
      </c>
      <c r="E63" s="66">
        <v>1.8</v>
      </c>
      <c r="H63" s="131"/>
      <c r="I63" s="131"/>
      <c r="J63" s="131"/>
      <c r="K63" s="131"/>
      <c r="L63" s="131"/>
      <c r="M63" s="131"/>
    </row>
    <row r="64" spans="2:13" x14ac:dyDescent="0.25">
      <c r="C64" s="74"/>
      <c r="D64" s="74"/>
      <c r="E64" s="74"/>
    </row>
    <row r="65" spans="2:5" x14ac:dyDescent="0.25">
      <c r="B65" s="135" t="s">
        <v>294</v>
      </c>
      <c r="C65" s="131"/>
      <c r="D65" s="131"/>
      <c r="E65" s="131"/>
    </row>
    <row r="66" spans="2:5" x14ac:dyDescent="0.25">
      <c r="B66" s="80" t="s">
        <v>288</v>
      </c>
      <c r="C66" s="81"/>
      <c r="D66" s="81" t="s">
        <v>224</v>
      </c>
      <c r="E66" s="81">
        <v>0.5</v>
      </c>
    </row>
    <row r="67" spans="2:5" x14ac:dyDescent="0.25">
      <c r="B67" s="80" t="s">
        <v>287</v>
      </c>
      <c r="C67" s="81"/>
      <c r="D67" s="81" t="s">
        <v>223</v>
      </c>
      <c r="E67" s="81">
        <v>0.8</v>
      </c>
    </row>
    <row r="68" spans="2:5" x14ac:dyDescent="0.25">
      <c r="B68" s="80" t="s">
        <v>286</v>
      </c>
      <c r="C68" s="81">
        <v>1</v>
      </c>
      <c r="D68" s="81"/>
      <c r="E68" s="81"/>
    </row>
    <row r="69" spans="2:5" x14ac:dyDescent="0.25">
      <c r="B69" s="80" t="s">
        <v>289</v>
      </c>
      <c r="C69" s="81">
        <v>0.99</v>
      </c>
      <c r="D69" s="81"/>
      <c r="E69" s="81"/>
    </row>
    <row r="70" spans="2:5" x14ac:dyDescent="0.25">
      <c r="B70" s="80" t="s">
        <v>290</v>
      </c>
      <c r="C70" s="81">
        <v>0.4</v>
      </c>
      <c r="D70" s="81"/>
      <c r="E70" s="81"/>
    </row>
    <row r="71" spans="2:5" x14ac:dyDescent="0.25">
      <c r="B71" s="80" t="s">
        <v>291</v>
      </c>
      <c r="C71" s="81"/>
      <c r="D71" s="81" t="s">
        <v>225</v>
      </c>
      <c r="E71" s="81">
        <v>2.8</v>
      </c>
    </row>
  </sheetData>
  <mergeCells count="12">
    <mergeCell ref="B65:E65"/>
    <mergeCell ref="B47:E47"/>
    <mergeCell ref="H61:M61"/>
    <mergeCell ref="H62:M62"/>
    <mergeCell ref="H63:M63"/>
    <mergeCell ref="B54:E54"/>
    <mergeCell ref="B60:E60"/>
    <mergeCell ref="H31:M31"/>
    <mergeCell ref="H32:M32"/>
    <mergeCell ref="H33:M33"/>
    <mergeCell ref="H34:M34"/>
    <mergeCell ref="H60:M6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L51" sqref="L51"/>
    </sheetView>
  </sheetViews>
  <sheetFormatPr defaultRowHeight="15" x14ac:dyDescent="0.25"/>
  <cols>
    <col min="2" max="2" width="12.7109375" customWidth="1"/>
    <col min="3" max="3" width="26.425781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zoomScale="80" zoomScaleNormal="80" workbookViewId="0">
      <pane ySplit="2" topLeftCell="A51" activePane="bottomLeft" state="frozen"/>
      <selection pane="bottomLeft" activeCell="J71" sqref="J71"/>
    </sheetView>
  </sheetViews>
  <sheetFormatPr defaultColWidth="17.7109375" defaultRowHeight="18.75" customHeight="1" x14ac:dyDescent="0.25"/>
  <cols>
    <col min="2" max="2" width="13.28515625" customWidth="1"/>
    <col min="3" max="3" width="12.85546875" customWidth="1"/>
    <col min="4" max="4" width="8.7109375" customWidth="1"/>
    <col min="5" max="5" width="14" customWidth="1"/>
    <col min="6" max="6" width="15.5703125" customWidth="1"/>
    <col min="7" max="7" width="12.7109375" customWidth="1"/>
    <col min="8" max="8" width="12.140625" customWidth="1"/>
    <col min="9" max="9" width="6.85546875" customWidth="1"/>
    <col min="11" max="11" width="7.85546875" customWidth="1"/>
    <col min="12" max="12" width="6.42578125" customWidth="1"/>
    <col min="13" max="13" width="7.5703125" customWidth="1"/>
    <col min="14" max="14" width="14" style="44" customWidth="1"/>
    <col min="15" max="15" width="7.7109375" customWidth="1"/>
    <col min="16" max="16" width="7.140625" customWidth="1"/>
    <col min="17" max="17" width="7.5703125" customWidth="1"/>
    <col min="18" max="18" width="9" customWidth="1"/>
    <col min="19" max="19" width="12.28515625" customWidth="1"/>
    <col min="20" max="20" width="20.140625" customWidth="1"/>
    <col min="21" max="21" width="12" customWidth="1"/>
    <col min="22" max="22" width="10" customWidth="1"/>
    <col min="23" max="23" width="8.7109375" customWidth="1"/>
    <col min="24" max="24" width="10.5703125" customWidth="1"/>
  </cols>
  <sheetData>
    <row r="1" spans="1:24" ht="18.75" customHeight="1" x14ac:dyDescent="0.25">
      <c r="C1" s="99"/>
      <c r="D1" s="101" t="s">
        <v>2</v>
      </c>
      <c r="E1" s="101" t="s">
        <v>187</v>
      </c>
      <c r="F1" s="101" t="s">
        <v>378</v>
      </c>
      <c r="G1" s="101" t="s">
        <v>379</v>
      </c>
      <c r="H1" s="101" t="s">
        <v>4</v>
      </c>
      <c r="I1" s="101" t="s">
        <v>380</v>
      </c>
      <c r="J1" s="6"/>
      <c r="K1" s="101" t="s">
        <v>102</v>
      </c>
      <c r="L1" s="101" t="s">
        <v>65</v>
      </c>
      <c r="M1" s="101" t="s">
        <v>381</v>
      </c>
      <c r="N1" s="92"/>
      <c r="O1" s="53" t="s">
        <v>220</v>
      </c>
      <c r="P1" s="101" t="s">
        <v>370</v>
      </c>
      <c r="Q1" s="101" t="s">
        <v>382</v>
      </c>
      <c r="R1" s="101" t="s">
        <v>119</v>
      </c>
      <c r="S1" s="101" t="s">
        <v>385</v>
      </c>
      <c r="T1" s="101" t="s">
        <v>387</v>
      </c>
      <c r="U1" s="101" t="s">
        <v>389</v>
      </c>
      <c r="V1" s="101" t="s">
        <v>391</v>
      </c>
      <c r="W1" s="101" t="s">
        <v>392</v>
      </c>
      <c r="X1" s="101" t="s">
        <v>393</v>
      </c>
    </row>
    <row r="2" spans="1:24" s="6" customFormat="1" ht="18.75" customHeight="1" x14ac:dyDescent="0.25">
      <c r="A2" s="46" t="s">
        <v>9</v>
      </c>
      <c r="B2" s="6" t="s">
        <v>62</v>
      </c>
      <c r="C2" s="101" t="s">
        <v>0</v>
      </c>
      <c r="D2" s="101" t="s">
        <v>377</v>
      </c>
      <c r="E2" s="101" t="s">
        <v>139</v>
      </c>
      <c r="F2" s="101" t="s">
        <v>139</v>
      </c>
      <c r="G2" s="101" t="s">
        <v>130</v>
      </c>
      <c r="H2" s="101" t="s">
        <v>129</v>
      </c>
      <c r="I2" s="101" t="s">
        <v>375</v>
      </c>
      <c r="J2" s="6" t="s">
        <v>6</v>
      </c>
      <c r="K2" s="101" t="s">
        <v>221</v>
      </c>
      <c r="L2" s="101" t="s">
        <v>367</v>
      </c>
      <c r="M2" s="101" t="s">
        <v>139</v>
      </c>
      <c r="N2" s="101" t="s">
        <v>376</v>
      </c>
      <c r="O2" s="53" t="s">
        <v>221</v>
      </c>
      <c r="P2" s="101" t="s">
        <v>372</v>
      </c>
      <c r="Q2" s="101" t="s">
        <v>383</v>
      </c>
      <c r="R2" s="101" t="s">
        <v>384</v>
      </c>
      <c r="S2" s="101" t="s">
        <v>386</v>
      </c>
      <c r="T2" s="101" t="s">
        <v>388</v>
      </c>
      <c r="U2" s="101" t="s">
        <v>390</v>
      </c>
      <c r="V2" s="101" t="s">
        <v>388</v>
      </c>
      <c r="W2" s="101" t="s">
        <v>388</v>
      </c>
      <c r="X2" s="101" t="s">
        <v>388</v>
      </c>
    </row>
    <row r="3" spans="1:24" s="9" customFormat="1" ht="18.75" customHeight="1" x14ac:dyDescent="0.25">
      <c r="A3" s="9">
        <v>10041942</v>
      </c>
      <c r="B3" s="9" t="s">
        <v>64</v>
      </c>
      <c r="C3" s="108">
        <v>41739</v>
      </c>
      <c r="D3" s="17">
        <v>31.875</v>
      </c>
      <c r="E3" s="109">
        <f>(D3-5.2809)/1.0958</f>
        <v>24.269118452272313</v>
      </c>
      <c r="F3" s="109">
        <f>(E3+0.9449)/0.812</f>
        <v>31.051746862404325</v>
      </c>
      <c r="G3" s="17">
        <v>46</v>
      </c>
      <c r="H3" s="17"/>
      <c r="I3" s="17"/>
      <c r="J3" s="9" t="s">
        <v>69</v>
      </c>
      <c r="K3" s="17"/>
      <c r="L3" s="17"/>
      <c r="M3" s="17">
        <v>25.14</v>
      </c>
      <c r="N3" s="17"/>
      <c r="O3" s="116"/>
      <c r="P3" s="17"/>
      <c r="Q3" s="17"/>
      <c r="R3" s="17"/>
      <c r="S3" s="17"/>
      <c r="T3" s="17"/>
      <c r="U3" s="17"/>
      <c r="V3" s="17"/>
      <c r="W3" s="17"/>
      <c r="X3" s="17"/>
    </row>
    <row r="4" spans="1:24" s="9" customFormat="1" ht="18.75" customHeight="1" x14ac:dyDescent="0.25">
      <c r="B4" s="9" t="s">
        <v>64</v>
      </c>
      <c r="C4" s="108">
        <v>41740</v>
      </c>
      <c r="D4" s="17">
        <v>32.375</v>
      </c>
      <c r="E4" s="109">
        <f t="shared" ref="E4:E53" si="0">(D4-5.2809)/1.0958</f>
        <v>24.725406096002917</v>
      </c>
      <c r="F4" s="109">
        <f t="shared" ref="F4:F55" si="1">(E4+0.9449)/0.812</f>
        <v>31.613677458131669</v>
      </c>
      <c r="G4" s="99">
        <v>53</v>
      </c>
      <c r="H4" s="99">
        <v>38</v>
      </c>
      <c r="I4" s="99">
        <v>5.3</v>
      </c>
      <c r="J4" t="s">
        <v>70</v>
      </c>
      <c r="K4" s="99">
        <v>6.8</v>
      </c>
      <c r="L4" s="99">
        <v>6.1</v>
      </c>
      <c r="M4" s="17"/>
      <c r="N4" s="17"/>
      <c r="O4" s="43">
        <v>6.9</v>
      </c>
      <c r="P4" s="99">
        <v>68</v>
      </c>
      <c r="Q4" s="99">
        <v>18</v>
      </c>
      <c r="R4" s="99">
        <v>11.1</v>
      </c>
      <c r="S4" s="56">
        <v>120</v>
      </c>
      <c r="T4" s="17"/>
      <c r="U4" s="17"/>
      <c r="V4" s="17"/>
      <c r="W4" s="17"/>
      <c r="X4" s="17"/>
    </row>
    <row r="5" spans="1:24" s="9" customFormat="1" ht="18.75" customHeight="1" x14ac:dyDescent="0.25">
      <c r="B5" s="9" t="s">
        <v>64</v>
      </c>
      <c r="C5" s="108">
        <v>41742</v>
      </c>
      <c r="D5" s="17">
        <v>32.375</v>
      </c>
      <c r="E5" s="109">
        <f t="shared" si="0"/>
        <v>24.725406096002917</v>
      </c>
      <c r="F5" s="109">
        <f t="shared" si="1"/>
        <v>31.613677458131669</v>
      </c>
      <c r="G5" s="99"/>
      <c r="H5" s="99"/>
      <c r="I5" s="99"/>
      <c r="J5" t="s">
        <v>13</v>
      </c>
      <c r="K5" s="99"/>
      <c r="L5" s="99"/>
      <c r="M5" s="17"/>
      <c r="N5" s="17"/>
      <c r="O5" s="116"/>
      <c r="P5" s="17"/>
      <c r="Q5" s="17"/>
      <c r="R5" s="17"/>
      <c r="S5" s="56"/>
      <c r="T5" s="17"/>
      <c r="U5" s="17"/>
      <c r="V5" s="17"/>
      <c r="W5" s="17"/>
      <c r="X5" s="17"/>
    </row>
    <row r="6" spans="1:24" s="9" customFormat="1" ht="18.75" customHeight="1" x14ac:dyDescent="0.25">
      <c r="B6" s="9" t="s">
        <v>64</v>
      </c>
      <c r="C6" s="108">
        <v>41744</v>
      </c>
      <c r="D6" s="17">
        <v>30.375</v>
      </c>
      <c r="E6" s="109">
        <f t="shared" si="0"/>
        <v>22.900255521080489</v>
      </c>
      <c r="F6" s="109">
        <f t="shared" si="1"/>
        <v>29.365955075222274</v>
      </c>
      <c r="G6" s="99">
        <v>47</v>
      </c>
      <c r="H6" s="99"/>
      <c r="I6" s="99"/>
      <c r="J6" t="s">
        <v>71</v>
      </c>
      <c r="K6" s="99"/>
      <c r="L6" s="99"/>
      <c r="M6" s="17"/>
      <c r="N6" s="17"/>
      <c r="O6" s="116"/>
      <c r="P6" s="17"/>
      <c r="Q6" s="17"/>
      <c r="R6" s="17"/>
      <c r="S6" s="56"/>
      <c r="T6" s="17"/>
      <c r="U6" s="17"/>
      <c r="V6" s="17"/>
      <c r="W6" s="17"/>
      <c r="X6" s="17"/>
    </row>
    <row r="7" spans="1:24" s="9" customFormat="1" ht="18.75" customHeight="1" x14ac:dyDescent="0.25">
      <c r="B7" s="9" t="s">
        <v>64</v>
      </c>
      <c r="C7" s="108">
        <v>41749</v>
      </c>
      <c r="D7" s="17">
        <v>31.25</v>
      </c>
      <c r="E7" s="109">
        <f t="shared" si="0"/>
        <v>23.69875889760905</v>
      </c>
      <c r="F7" s="109">
        <f t="shared" si="1"/>
        <v>30.349333617745135</v>
      </c>
      <c r="G7" s="99">
        <v>59</v>
      </c>
      <c r="H7" s="99"/>
      <c r="I7" s="99"/>
      <c r="J7" t="s">
        <v>13</v>
      </c>
      <c r="K7" s="99"/>
      <c r="L7" s="99"/>
      <c r="M7" s="17"/>
      <c r="N7" s="17"/>
      <c r="O7" s="116"/>
      <c r="P7" s="17"/>
      <c r="Q7" s="17"/>
      <c r="R7" s="17"/>
      <c r="S7" s="56"/>
      <c r="T7" s="17"/>
      <c r="U7" s="17"/>
      <c r="V7" s="17"/>
      <c r="W7" s="17"/>
      <c r="X7" s="17"/>
    </row>
    <row r="8" spans="1:24" s="9" customFormat="1" ht="18.75" customHeight="1" x14ac:dyDescent="0.25">
      <c r="B8" s="9" t="s">
        <v>64</v>
      </c>
      <c r="C8" s="108">
        <v>41751</v>
      </c>
      <c r="D8" s="17">
        <v>31.5</v>
      </c>
      <c r="E8" s="109">
        <f t="shared" si="0"/>
        <v>23.926902719474356</v>
      </c>
      <c r="F8" s="109">
        <f t="shared" si="1"/>
        <v>30.630298915608812</v>
      </c>
      <c r="G8" s="99">
        <v>73</v>
      </c>
      <c r="H8" s="99"/>
      <c r="I8" s="99"/>
      <c r="J8" t="s">
        <v>13</v>
      </c>
      <c r="K8" s="99"/>
      <c r="L8" s="99"/>
      <c r="M8" s="17"/>
      <c r="N8" s="17"/>
      <c r="O8" s="116"/>
      <c r="P8" s="17"/>
      <c r="Q8" s="17"/>
      <c r="R8" s="17"/>
      <c r="S8" s="56"/>
      <c r="T8" s="17"/>
      <c r="U8" s="17"/>
      <c r="V8" s="17"/>
      <c r="W8" s="17"/>
      <c r="X8" s="17"/>
    </row>
    <row r="9" spans="1:24" s="9" customFormat="1" ht="18.75" customHeight="1" x14ac:dyDescent="0.25">
      <c r="B9" s="9" t="s">
        <v>64</v>
      </c>
      <c r="C9" s="108">
        <v>41761</v>
      </c>
      <c r="D9" s="99">
        <v>34.125</v>
      </c>
      <c r="E9" s="109">
        <f t="shared" si="0"/>
        <v>26.322412849060047</v>
      </c>
      <c r="F9" s="109">
        <f t="shared" si="1"/>
        <v>33.580434543177397</v>
      </c>
      <c r="G9" s="99">
        <v>120</v>
      </c>
      <c r="H9" s="99">
        <v>26</v>
      </c>
      <c r="I9" s="99">
        <v>6.6</v>
      </c>
      <c r="J9" t="s">
        <v>13</v>
      </c>
      <c r="K9" s="99"/>
      <c r="L9" s="99"/>
      <c r="M9" s="17">
        <v>25.55</v>
      </c>
      <c r="N9" s="17"/>
      <c r="O9" s="116"/>
      <c r="P9" s="17"/>
      <c r="Q9" s="17"/>
      <c r="R9" s="17"/>
      <c r="S9" s="56"/>
      <c r="T9" s="17"/>
      <c r="U9" s="17"/>
      <c r="V9" s="17"/>
      <c r="W9" s="17"/>
      <c r="X9" s="17"/>
    </row>
    <row r="10" spans="1:24" s="9" customFormat="1" ht="18.75" customHeight="1" x14ac:dyDescent="0.25">
      <c r="B10" s="9" t="s">
        <v>64</v>
      </c>
      <c r="C10" s="108">
        <v>41766</v>
      </c>
      <c r="D10" s="99">
        <v>31.375</v>
      </c>
      <c r="E10" s="109">
        <f t="shared" si="0"/>
        <v>23.812830808541705</v>
      </c>
      <c r="F10" s="109">
        <f t="shared" si="1"/>
        <v>30.489816266676975</v>
      </c>
      <c r="G10" s="99">
        <v>110</v>
      </c>
      <c r="H10" s="99">
        <v>32</v>
      </c>
      <c r="I10" s="99">
        <v>13.8</v>
      </c>
      <c r="J10" t="s">
        <v>13</v>
      </c>
      <c r="K10" s="99"/>
      <c r="L10" s="99"/>
      <c r="M10" s="17"/>
      <c r="N10" s="17"/>
      <c r="O10" s="116"/>
      <c r="P10" s="17"/>
      <c r="Q10" s="17"/>
      <c r="R10" s="17"/>
      <c r="S10" s="56"/>
      <c r="T10" s="17"/>
      <c r="U10" s="17"/>
      <c r="V10" s="17"/>
      <c r="W10" s="17"/>
      <c r="X10" s="17"/>
    </row>
    <row r="11" spans="1:24" s="9" customFormat="1" ht="18.75" customHeight="1" x14ac:dyDescent="0.25">
      <c r="B11" s="9" t="s">
        <v>64</v>
      </c>
      <c r="C11" s="108">
        <v>41773</v>
      </c>
      <c r="D11" s="99">
        <v>35.25</v>
      </c>
      <c r="E11" s="109">
        <f t="shared" si="0"/>
        <v>27.349060047453914</v>
      </c>
      <c r="F11" s="109">
        <f t="shared" si="1"/>
        <v>34.844778383563934</v>
      </c>
      <c r="G11" s="99">
        <v>120</v>
      </c>
      <c r="H11" s="99">
        <v>32</v>
      </c>
      <c r="I11" s="99">
        <v>11.7</v>
      </c>
      <c r="J11" t="s">
        <v>13</v>
      </c>
      <c r="K11" s="99">
        <v>8.8000000000000007</v>
      </c>
      <c r="L11" s="99">
        <v>6.4</v>
      </c>
      <c r="M11" s="99"/>
      <c r="N11" s="17"/>
      <c r="O11" s="43">
        <v>2.1</v>
      </c>
      <c r="P11" s="99">
        <v>22</v>
      </c>
      <c r="Q11" s="99">
        <v>3.3</v>
      </c>
      <c r="R11" s="99">
        <v>2.7</v>
      </c>
      <c r="S11" s="56">
        <v>100</v>
      </c>
      <c r="T11" s="17"/>
      <c r="U11" s="17"/>
      <c r="V11" s="17"/>
      <c r="W11" s="17"/>
      <c r="X11" s="17"/>
    </row>
    <row r="12" spans="1:24" s="9" customFormat="1" ht="18.75" customHeight="1" x14ac:dyDescent="0.25">
      <c r="B12" s="9" t="s">
        <v>64</v>
      </c>
      <c r="C12" s="108">
        <v>41780</v>
      </c>
      <c r="D12" s="99">
        <v>35.75</v>
      </c>
      <c r="E12" s="109">
        <f t="shared" si="0"/>
        <v>27.805347691184522</v>
      </c>
      <c r="F12" s="109">
        <f t="shared" si="1"/>
        <v>35.406708979291281</v>
      </c>
      <c r="G12" s="99">
        <v>120</v>
      </c>
      <c r="H12" s="99">
        <v>35</v>
      </c>
      <c r="I12" s="99">
        <v>16.899999999999999</v>
      </c>
      <c r="J12" t="s">
        <v>13</v>
      </c>
      <c r="K12" s="99"/>
      <c r="L12" s="99"/>
      <c r="M12" s="17"/>
      <c r="N12" s="17"/>
      <c r="O12" s="116"/>
      <c r="P12" s="17"/>
      <c r="Q12" s="17"/>
      <c r="R12" s="17"/>
      <c r="S12" s="56"/>
      <c r="T12" s="17"/>
      <c r="U12" s="17"/>
      <c r="V12" s="17"/>
      <c r="W12" s="17"/>
      <c r="X12" s="17"/>
    </row>
    <row r="13" spans="1:24" s="9" customFormat="1" ht="18.75" customHeight="1" x14ac:dyDescent="0.25">
      <c r="B13" s="9" t="s">
        <v>64</v>
      </c>
      <c r="C13" s="108">
        <v>41790</v>
      </c>
      <c r="D13" s="99">
        <v>33.5</v>
      </c>
      <c r="E13" s="109">
        <f t="shared" si="0"/>
        <v>25.752053294396784</v>
      </c>
      <c r="F13" s="109">
        <f t="shared" si="1"/>
        <v>32.878021298518206</v>
      </c>
      <c r="G13" s="99">
        <v>20</v>
      </c>
      <c r="H13" s="99">
        <v>93</v>
      </c>
      <c r="I13" s="99">
        <v>23.2</v>
      </c>
      <c r="J13" t="s">
        <v>73</v>
      </c>
      <c r="K13" s="99">
        <v>1.7</v>
      </c>
      <c r="L13" s="99"/>
      <c r="M13" s="17"/>
      <c r="N13" s="99">
        <v>9691868</v>
      </c>
      <c r="O13" s="43">
        <v>26.2</v>
      </c>
      <c r="P13" s="99">
        <v>90</v>
      </c>
      <c r="Q13" s="99">
        <v>35</v>
      </c>
      <c r="R13" s="99">
        <v>48.1</v>
      </c>
      <c r="S13" s="56" t="s">
        <v>110</v>
      </c>
      <c r="T13" s="17"/>
      <c r="U13" s="17"/>
      <c r="V13" s="17"/>
      <c r="W13" s="17"/>
      <c r="X13" s="17"/>
    </row>
    <row r="14" spans="1:24" ht="18.75" customHeight="1" x14ac:dyDescent="0.25">
      <c r="B14" t="s">
        <v>63</v>
      </c>
      <c r="C14" s="110">
        <v>41793</v>
      </c>
      <c r="D14" s="99">
        <v>35.25</v>
      </c>
      <c r="E14" s="109">
        <f t="shared" si="0"/>
        <v>27.349060047453914</v>
      </c>
      <c r="F14" s="109">
        <f t="shared" si="1"/>
        <v>34.844778383563934</v>
      </c>
      <c r="G14" s="99">
        <v>21</v>
      </c>
      <c r="H14" s="99">
        <v>82</v>
      </c>
      <c r="I14" s="99">
        <v>21</v>
      </c>
      <c r="J14" t="s">
        <v>8</v>
      </c>
      <c r="K14" s="99"/>
      <c r="L14" s="99"/>
      <c r="M14" s="99"/>
      <c r="N14" s="99"/>
      <c r="O14" s="43"/>
      <c r="P14" s="99"/>
      <c r="Q14" s="99"/>
      <c r="R14" s="99"/>
      <c r="S14" s="56"/>
      <c r="T14" s="99"/>
      <c r="U14" s="99"/>
      <c r="V14" s="99"/>
      <c r="W14" s="99"/>
      <c r="X14" s="99"/>
    </row>
    <row r="15" spans="1:24" ht="18.75" customHeight="1" x14ac:dyDescent="0.25">
      <c r="B15" t="s">
        <v>63</v>
      </c>
      <c r="C15" s="110">
        <v>41797</v>
      </c>
      <c r="D15" s="99">
        <v>34.25</v>
      </c>
      <c r="E15" s="109">
        <f t="shared" si="0"/>
        <v>26.436484759992698</v>
      </c>
      <c r="F15" s="109">
        <f t="shared" si="1"/>
        <v>33.720917192109233</v>
      </c>
      <c r="G15" s="99">
        <v>18</v>
      </c>
      <c r="H15" s="99">
        <v>122</v>
      </c>
      <c r="I15" s="99">
        <v>18.2</v>
      </c>
      <c r="J15" t="s">
        <v>13</v>
      </c>
      <c r="K15" s="99"/>
      <c r="L15" s="99"/>
      <c r="M15" s="99"/>
      <c r="N15" s="99"/>
      <c r="O15" s="43"/>
      <c r="P15" s="99"/>
      <c r="Q15" s="99"/>
      <c r="R15" s="99"/>
      <c r="S15" s="56"/>
      <c r="T15" s="99"/>
      <c r="U15" s="99"/>
      <c r="V15" s="99"/>
      <c r="W15" s="99"/>
      <c r="X15" s="99"/>
    </row>
    <row r="16" spans="1:24" ht="18.75" customHeight="1" x14ac:dyDescent="0.25">
      <c r="B16" t="s">
        <v>63</v>
      </c>
      <c r="C16" s="110">
        <v>41799</v>
      </c>
      <c r="D16" s="99">
        <v>32.75</v>
      </c>
      <c r="E16" s="109">
        <f t="shared" si="0"/>
        <v>25.067621828800874</v>
      </c>
      <c r="F16" s="109">
        <f t="shared" si="1"/>
        <v>32.035125404927186</v>
      </c>
      <c r="G16" s="99">
        <v>25</v>
      </c>
      <c r="H16" s="99">
        <v>143</v>
      </c>
      <c r="I16" s="99">
        <v>19.100000000000001</v>
      </c>
      <c r="J16" t="s">
        <v>13</v>
      </c>
      <c r="K16" s="99"/>
      <c r="L16" s="99"/>
      <c r="M16" s="99"/>
      <c r="N16" s="99"/>
      <c r="O16" s="43"/>
      <c r="P16" s="99"/>
      <c r="Q16" s="99"/>
      <c r="R16" s="99"/>
      <c r="S16" s="56"/>
      <c r="T16" s="99"/>
      <c r="U16" s="99"/>
      <c r="V16" s="99"/>
      <c r="W16" s="99"/>
      <c r="X16" s="99"/>
    </row>
    <row r="17" spans="2:24" ht="18.75" customHeight="1" x14ac:dyDescent="0.25">
      <c r="B17" t="s">
        <v>63</v>
      </c>
      <c r="C17" s="110">
        <v>41803</v>
      </c>
      <c r="D17" s="99">
        <v>30.25</v>
      </c>
      <c r="E17" s="109">
        <f t="shared" si="0"/>
        <v>22.786183610147837</v>
      </c>
      <c r="F17" s="109">
        <f t="shared" si="1"/>
        <v>29.225472426290438</v>
      </c>
      <c r="G17" s="99">
        <v>16</v>
      </c>
      <c r="H17" s="99">
        <v>97</v>
      </c>
      <c r="I17" s="99">
        <v>16.8</v>
      </c>
      <c r="J17" t="s">
        <v>23</v>
      </c>
      <c r="K17" s="99"/>
      <c r="L17" s="99"/>
      <c r="M17" s="99"/>
      <c r="N17" s="99"/>
      <c r="O17" s="43"/>
      <c r="P17" s="99"/>
      <c r="Q17" s="99"/>
      <c r="R17" s="99"/>
      <c r="S17" s="56"/>
      <c r="T17" s="99"/>
      <c r="U17" s="99"/>
      <c r="V17" s="99"/>
      <c r="W17" s="99"/>
      <c r="X17" s="99"/>
    </row>
    <row r="18" spans="2:24" ht="18.75" customHeight="1" x14ac:dyDescent="0.25">
      <c r="B18" t="s">
        <v>63</v>
      </c>
      <c r="C18" s="110">
        <v>41806</v>
      </c>
      <c r="D18" s="99">
        <v>30</v>
      </c>
      <c r="E18" s="109">
        <f t="shared" si="0"/>
        <v>22.558039788282532</v>
      </c>
      <c r="F18" s="109">
        <f t="shared" si="1"/>
        <v>28.944507128426761</v>
      </c>
      <c r="G18" s="99">
        <v>17</v>
      </c>
      <c r="H18" s="99">
        <v>71</v>
      </c>
      <c r="I18" s="99">
        <v>19.7</v>
      </c>
      <c r="J18" t="s">
        <v>13</v>
      </c>
      <c r="K18" s="99"/>
      <c r="L18" s="99"/>
      <c r="M18" s="99"/>
      <c r="N18" s="99"/>
      <c r="O18" s="43"/>
      <c r="P18" s="99"/>
      <c r="Q18" s="99"/>
      <c r="R18" s="99"/>
      <c r="S18" s="56"/>
      <c r="T18" s="99"/>
      <c r="U18" s="99"/>
      <c r="V18" s="99"/>
      <c r="W18" s="99"/>
      <c r="X18" s="99"/>
    </row>
    <row r="19" spans="2:24" ht="18.75" customHeight="1" x14ac:dyDescent="0.25">
      <c r="B19" t="s">
        <v>64</v>
      </c>
      <c r="C19" s="110">
        <v>41806</v>
      </c>
      <c r="D19" s="99">
        <v>30.5</v>
      </c>
      <c r="E19" s="109">
        <f t="shared" si="0"/>
        <v>23.01432743201314</v>
      </c>
      <c r="F19" s="109">
        <f t="shared" si="1"/>
        <v>29.506437724154111</v>
      </c>
      <c r="G19" s="99">
        <v>21</v>
      </c>
      <c r="H19" s="99">
        <v>70</v>
      </c>
      <c r="I19" s="99">
        <v>21.5</v>
      </c>
      <c r="J19" t="s">
        <v>13</v>
      </c>
      <c r="K19" s="99">
        <v>4.7</v>
      </c>
      <c r="L19" s="99">
        <v>6.4</v>
      </c>
      <c r="M19" s="99"/>
      <c r="N19" s="99"/>
      <c r="O19" s="43">
        <v>30.3</v>
      </c>
      <c r="P19" s="99">
        <v>103</v>
      </c>
      <c r="Q19" s="99">
        <v>34</v>
      </c>
      <c r="R19" s="99">
        <v>76.599999999999994</v>
      </c>
      <c r="S19" s="56" t="s">
        <v>110</v>
      </c>
      <c r="T19" s="99"/>
      <c r="U19" s="99"/>
      <c r="V19" s="99"/>
      <c r="W19" s="99"/>
      <c r="X19" s="99"/>
    </row>
    <row r="20" spans="2:24" ht="18.75" customHeight="1" x14ac:dyDescent="0.25">
      <c r="B20" t="s">
        <v>63</v>
      </c>
      <c r="C20" s="110">
        <v>41809</v>
      </c>
      <c r="D20" s="99">
        <v>30</v>
      </c>
      <c r="E20" s="109">
        <f t="shared" si="0"/>
        <v>22.558039788282532</v>
      </c>
      <c r="F20" s="109">
        <f t="shared" si="1"/>
        <v>28.944507128426761</v>
      </c>
      <c r="G20" s="99">
        <v>19</v>
      </c>
      <c r="H20" s="99">
        <v>73</v>
      </c>
      <c r="I20" s="99">
        <v>20.3</v>
      </c>
      <c r="J20" t="s">
        <v>13</v>
      </c>
      <c r="K20" s="99"/>
      <c r="L20" s="99"/>
      <c r="M20" s="99"/>
      <c r="N20" s="99"/>
      <c r="O20" s="43"/>
      <c r="P20" s="99"/>
      <c r="Q20" s="99"/>
      <c r="R20" s="99"/>
      <c r="S20" s="56"/>
      <c r="T20" s="99"/>
      <c r="U20" s="99"/>
      <c r="V20" s="99"/>
      <c r="W20" s="99"/>
      <c r="X20" s="99"/>
    </row>
    <row r="21" spans="2:24" ht="18.75" customHeight="1" x14ac:dyDescent="0.25">
      <c r="B21" t="s">
        <v>63</v>
      </c>
      <c r="C21" s="110">
        <v>41813</v>
      </c>
      <c r="D21" s="99">
        <v>29.5</v>
      </c>
      <c r="E21" s="109">
        <f t="shared" si="0"/>
        <v>22.101752144551924</v>
      </c>
      <c r="F21" s="109">
        <f t="shared" si="1"/>
        <v>28.382576532699414</v>
      </c>
      <c r="G21" s="99">
        <v>18</v>
      </c>
      <c r="H21" s="99">
        <v>102</v>
      </c>
      <c r="I21" s="99">
        <v>22.1</v>
      </c>
      <c r="J21" t="s">
        <v>13</v>
      </c>
      <c r="K21" s="99"/>
      <c r="L21" s="99"/>
      <c r="M21" s="99"/>
      <c r="N21" s="99"/>
      <c r="O21" s="43"/>
      <c r="P21" s="99"/>
      <c r="Q21" s="99"/>
      <c r="R21" s="99"/>
      <c r="S21" s="56"/>
      <c r="T21" s="99"/>
      <c r="U21" s="99"/>
      <c r="V21" s="99"/>
      <c r="W21" s="99"/>
      <c r="X21" s="99"/>
    </row>
    <row r="22" spans="2:24" ht="18.75" customHeight="1" x14ac:dyDescent="0.25">
      <c r="B22" t="s">
        <v>64</v>
      </c>
      <c r="C22" s="110">
        <v>41816</v>
      </c>
      <c r="D22" s="99">
        <v>29</v>
      </c>
      <c r="E22" s="109">
        <f t="shared" si="0"/>
        <v>21.645464500821316</v>
      </c>
      <c r="F22" s="109">
        <f t="shared" si="1"/>
        <v>27.820645936972063</v>
      </c>
      <c r="G22" s="99">
        <v>21</v>
      </c>
      <c r="H22" s="99">
        <v>97</v>
      </c>
      <c r="I22" s="99">
        <v>17</v>
      </c>
      <c r="J22" t="s">
        <v>13</v>
      </c>
      <c r="K22" s="99">
        <v>3.3</v>
      </c>
      <c r="L22" s="99">
        <v>6.5</v>
      </c>
      <c r="M22" s="117">
        <v>19.5</v>
      </c>
      <c r="N22" s="99"/>
      <c r="O22" s="43">
        <v>35.200000000000003</v>
      </c>
      <c r="P22" s="99">
        <v>81</v>
      </c>
      <c r="Q22" s="99">
        <v>17</v>
      </c>
      <c r="R22" s="99">
        <v>76.8</v>
      </c>
      <c r="S22" s="56" t="s">
        <v>110</v>
      </c>
      <c r="T22" s="99"/>
      <c r="U22" s="99"/>
      <c r="V22" s="99"/>
      <c r="W22" s="99"/>
      <c r="X22" s="99"/>
    </row>
    <row r="23" spans="2:24" ht="18.75" customHeight="1" x14ac:dyDescent="0.25">
      <c r="B23" t="s">
        <v>63</v>
      </c>
      <c r="C23" s="110">
        <v>41817</v>
      </c>
      <c r="D23" s="99">
        <v>28</v>
      </c>
      <c r="E23" s="109">
        <f t="shared" si="0"/>
        <v>20.732889213360099</v>
      </c>
      <c r="F23" s="109">
        <f t="shared" si="1"/>
        <v>26.696784745517363</v>
      </c>
      <c r="G23" s="99">
        <v>19</v>
      </c>
      <c r="H23" s="99">
        <v>110</v>
      </c>
      <c r="I23" s="99">
        <v>20.8</v>
      </c>
      <c r="J23" t="s">
        <v>13</v>
      </c>
      <c r="K23" s="99"/>
      <c r="L23" s="99"/>
      <c r="M23" s="99"/>
      <c r="N23" s="99"/>
      <c r="O23" s="43"/>
      <c r="P23" s="99"/>
      <c r="Q23" s="99"/>
      <c r="R23" s="99"/>
      <c r="S23" s="56"/>
      <c r="T23" s="99"/>
      <c r="U23" s="99"/>
      <c r="V23" s="99"/>
      <c r="W23" s="99"/>
      <c r="X23" s="99"/>
    </row>
    <row r="24" spans="2:24" ht="18.75" customHeight="1" x14ac:dyDescent="0.25">
      <c r="B24" t="s">
        <v>63</v>
      </c>
      <c r="C24" s="110">
        <v>41820</v>
      </c>
      <c r="D24" s="99">
        <v>29.5</v>
      </c>
      <c r="E24" s="109">
        <f t="shared" si="0"/>
        <v>22.101752144551924</v>
      </c>
      <c r="F24" s="109">
        <f t="shared" si="1"/>
        <v>28.382576532699414</v>
      </c>
      <c r="G24" s="99">
        <v>18</v>
      </c>
      <c r="H24" s="99">
        <v>68</v>
      </c>
      <c r="I24" s="99">
        <v>21.9</v>
      </c>
      <c r="J24" t="s">
        <v>13</v>
      </c>
      <c r="K24" s="99"/>
      <c r="L24" s="99"/>
      <c r="M24" s="99"/>
      <c r="N24" s="99"/>
      <c r="O24" s="43"/>
      <c r="P24" s="99"/>
      <c r="Q24" s="99"/>
      <c r="R24" s="99"/>
      <c r="S24" s="56"/>
      <c r="T24" s="99"/>
      <c r="U24" s="99"/>
      <c r="V24" s="99"/>
      <c r="W24" s="99"/>
      <c r="X24" s="99"/>
    </row>
    <row r="25" spans="2:24" ht="18.75" customHeight="1" x14ac:dyDescent="0.25">
      <c r="B25" t="s">
        <v>63</v>
      </c>
      <c r="C25" s="110">
        <v>41822</v>
      </c>
      <c r="D25" s="99">
        <v>27</v>
      </c>
      <c r="E25" s="109">
        <f t="shared" si="0"/>
        <v>19.820313925898887</v>
      </c>
      <c r="F25" s="109">
        <f t="shared" si="1"/>
        <v>25.572923554062669</v>
      </c>
      <c r="G25" s="99">
        <v>18</v>
      </c>
      <c r="H25" s="99">
        <v>73</v>
      </c>
      <c r="I25" s="99">
        <v>22.8</v>
      </c>
      <c r="J25" t="s">
        <v>13</v>
      </c>
      <c r="K25" s="99"/>
      <c r="L25" s="99"/>
      <c r="M25" s="99"/>
      <c r="N25" s="99"/>
      <c r="O25" s="43"/>
      <c r="P25" s="99"/>
      <c r="Q25" s="99"/>
      <c r="R25" s="99"/>
      <c r="S25" s="56"/>
      <c r="T25" s="99"/>
      <c r="U25" s="99"/>
      <c r="V25" s="99"/>
      <c r="W25" s="99"/>
      <c r="X25" s="99"/>
    </row>
    <row r="26" spans="2:24" ht="18.75" customHeight="1" x14ac:dyDescent="0.25">
      <c r="B26" t="s">
        <v>63</v>
      </c>
      <c r="C26" s="110">
        <v>41828</v>
      </c>
      <c r="D26" s="99">
        <v>24.5</v>
      </c>
      <c r="E26" s="109">
        <f t="shared" si="0"/>
        <v>17.538875707245847</v>
      </c>
      <c r="F26" s="109">
        <f t="shared" si="1"/>
        <v>22.763270575425917</v>
      </c>
      <c r="G26" s="99">
        <v>14</v>
      </c>
      <c r="H26" s="99">
        <v>71</v>
      </c>
      <c r="I26" s="99">
        <v>20.2</v>
      </c>
      <c r="J26" t="s">
        <v>13</v>
      </c>
      <c r="K26" s="99"/>
      <c r="L26" s="99"/>
      <c r="M26" s="99"/>
      <c r="N26" s="99"/>
      <c r="O26" s="43"/>
      <c r="P26" s="99"/>
      <c r="Q26" s="99"/>
      <c r="R26" s="99"/>
      <c r="S26" s="56"/>
      <c r="T26" s="99"/>
      <c r="U26" s="99"/>
      <c r="V26" s="99"/>
      <c r="W26" s="99"/>
      <c r="X26" s="99"/>
    </row>
    <row r="27" spans="2:24" ht="18.75" customHeight="1" x14ac:dyDescent="0.25">
      <c r="B27" t="s">
        <v>64</v>
      </c>
      <c r="C27" s="110">
        <v>41829</v>
      </c>
      <c r="D27" s="99">
        <v>22.75</v>
      </c>
      <c r="E27" s="109">
        <f t="shared" si="0"/>
        <v>15.94186895418872</v>
      </c>
      <c r="F27" s="109">
        <f t="shared" si="1"/>
        <v>20.796513490380196</v>
      </c>
      <c r="G27" s="99">
        <v>14</v>
      </c>
      <c r="H27" s="99">
        <v>72</v>
      </c>
      <c r="I27" s="99">
        <v>20.7</v>
      </c>
      <c r="J27" t="s">
        <v>13</v>
      </c>
      <c r="K27" s="99">
        <v>4.5</v>
      </c>
      <c r="L27" s="99">
        <v>6.7</v>
      </c>
      <c r="M27" s="99">
        <v>14.51</v>
      </c>
      <c r="N27" s="99"/>
      <c r="O27" s="43"/>
      <c r="P27" s="99"/>
      <c r="Q27" s="99"/>
      <c r="R27" s="99"/>
      <c r="S27" s="56"/>
      <c r="T27" s="99"/>
      <c r="U27" s="99"/>
      <c r="V27" s="99"/>
      <c r="W27" s="99"/>
      <c r="X27" s="99"/>
    </row>
    <row r="28" spans="2:24" ht="18.75" customHeight="1" x14ac:dyDescent="0.25">
      <c r="B28" t="s">
        <v>63</v>
      </c>
      <c r="C28" s="110">
        <v>41831</v>
      </c>
      <c r="D28" s="99">
        <v>24</v>
      </c>
      <c r="E28" s="109">
        <f t="shared" si="0"/>
        <v>17.082588063515239</v>
      </c>
      <c r="F28" s="109">
        <f t="shared" si="1"/>
        <v>22.20133997969857</v>
      </c>
      <c r="G28" s="99">
        <v>10</v>
      </c>
      <c r="H28" s="99">
        <v>70</v>
      </c>
      <c r="I28" s="99">
        <v>21.3</v>
      </c>
      <c r="J28" t="s">
        <v>13</v>
      </c>
      <c r="K28" s="99"/>
      <c r="L28" s="99"/>
      <c r="M28" s="99"/>
      <c r="N28" s="99"/>
      <c r="O28" s="118"/>
      <c r="P28" s="99"/>
      <c r="Q28" s="99"/>
      <c r="R28" s="99"/>
      <c r="S28" s="56"/>
      <c r="T28" s="99"/>
      <c r="U28" s="99"/>
      <c r="V28" s="99"/>
      <c r="W28" s="99"/>
      <c r="X28" s="99"/>
    </row>
    <row r="29" spans="2:24" ht="18.75" customHeight="1" x14ac:dyDescent="0.25">
      <c r="B29" t="s">
        <v>64</v>
      </c>
      <c r="C29" s="110">
        <v>41831</v>
      </c>
      <c r="D29" s="99">
        <v>24</v>
      </c>
      <c r="E29" s="109">
        <f t="shared" si="0"/>
        <v>17.082588063515239</v>
      </c>
      <c r="F29" s="109">
        <f t="shared" si="1"/>
        <v>22.20133997969857</v>
      </c>
      <c r="G29" s="99">
        <v>11</v>
      </c>
      <c r="H29" s="99">
        <v>70</v>
      </c>
      <c r="I29" s="99">
        <v>21.7</v>
      </c>
      <c r="J29" t="s">
        <v>13</v>
      </c>
      <c r="K29" s="99">
        <v>4.4000000000000004</v>
      </c>
      <c r="L29" s="99">
        <v>6.7</v>
      </c>
      <c r="M29" s="99"/>
      <c r="N29" s="99"/>
      <c r="O29" s="43">
        <v>23.1</v>
      </c>
      <c r="P29" s="99">
        <v>97</v>
      </c>
      <c r="Q29" s="99">
        <v>18</v>
      </c>
      <c r="R29" s="99">
        <v>122</v>
      </c>
      <c r="S29" s="56" t="s">
        <v>110</v>
      </c>
      <c r="T29" s="99"/>
      <c r="U29" s="99"/>
      <c r="V29" s="99"/>
      <c r="W29" s="99"/>
      <c r="X29" s="99"/>
    </row>
    <row r="30" spans="2:24" ht="18.75" customHeight="1" x14ac:dyDescent="0.25">
      <c r="B30" t="s">
        <v>63</v>
      </c>
      <c r="C30" s="110">
        <v>41834</v>
      </c>
      <c r="D30" s="99">
        <v>20.75</v>
      </c>
      <c r="E30" s="109">
        <f t="shared" si="0"/>
        <v>14.116718379266288</v>
      </c>
      <c r="F30" s="109">
        <f t="shared" si="1"/>
        <v>18.548791107470798</v>
      </c>
      <c r="G30" s="99">
        <v>15</v>
      </c>
      <c r="H30" s="99">
        <v>73</v>
      </c>
      <c r="I30" s="99">
        <v>18.2</v>
      </c>
      <c r="J30" t="s">
        <v>13</v>
      </c>
      <c r="K30" s="99"/>
      <c r="L30" s="99"/>
      <c r="M30" s="99"/>
      <c r="N30" s="99"/>
      <c r="O30" s="118"/>
      <c r="P30" s="99"/>
      <c r="Q30" s="99"/>
      <c r="R30" s="99"/>
      <c r="S30" s="56"/>
      <c r="T30" s="99"/>
      <c r="U30" s="99"/>
      <c r="V30" s="99"/>
      <c r="W30" s="99"/>
      <c r="X30" s="99"/>
    </row>
    <row r="31" spans="2:24" ht="18.75" customHeight="1" x14ac:dyDescent="0.25">
      <c r="B31" t="s">
        <v>63</v>
      </c>
      <c r="C31" s="110">
        <v>41838</v>
      </c>
      <c r="D31" s="99">
        <v>14.75</v>
      </c>
      <c r="E31" s="109">
        <f t="shared" si="0"/>
        <v>8.6412666544989953</v>
      </c>
      <c r="F31" s="109">
        <f t="shared" si="1"/>
        <v>11.805623958742604</v>
      </c>
      <c r="G31" s="99">
        <v>13</v>
      </c>
      <c r="H31" s="99">
        <v>76</v>
      </c>
      <c r="I31" s="99">
        <v>19</v>
      </c>
      <c r="J31" t="s">
        <v>13</v>
      </c>
      <c r="K31" s="99"/>
      <c r="L31" s="99"/>
      <c r="M31" s="99"/>
      <c r="N31" s="99"/>
      <c r="O31" s="118"/>
      <c r="P31" s="99"/>
      <c r="Q31" s="99"/>
      <c r="R31" s="99"/>
      <c r="S31" s="56"/>
      <c r="T31" s="99"/>
      <c r="U31" s="99"/>
      <c r="V31" s="99"/>
      <c r="W31" s="99"/>
      <c r="X31" s="99"/>
    </row>
    <row r="32" spans="2:24" ht="18.75" customHeight="1" x14ac:dyDescent="0.25">
      <c r="B32" t="s">
        <v>63</v>
      </c>
      <c r="C32" s="110">
        <v>41841</v>
      </c>
      <c r="D32" s="99">
        <v>10</v>
      </c>
      <c r="E32" s="109">
        <f t="shared" si="0"/>
        <v>4.3065340390582216</v>
      </c>
      <c r="F32" s="109">
        <f t="shared" si="1"/>
        <v>6.4672832993327845</v>
      </c>
      <c r="G32" s="99">
        <v>15</v>
      </c>
      <c r="H32" s="99">
        <v>89</v>
      </c>
      <c r="I32" s="99">
        <v>21.6</v>
      </c>
      <c r="J32" t="s">
        <v>13</v>
      </c>
      <c r="K32" s="99"/>
      <c r="L32" s="99"/>
      <c r="M32" s="99"/>
      <c r="N32" s="99"/>
      <c r="O32" s="118"/>
      <c r="P32" s="99"/>
      <c r="Q32" s="99"/>
      <c r="R32" s="99"/>
      <c r="S32" s="56"/>
      <c r="T32" s="99"/>
      <c r="U32" s="99"/>
      <c r="V32" s="99"/>
      <c r="W32" s="99"/>
      <c r="X32" s="99"/>
    </row>
    <row r="33" spans="2:24" ht="18.75" customHeight="1" x14ac:dyDescent="0.25">
      <c r="B33" t="s">
        <v>63</v>
      </c>
      <c r="C33" s="110">
        <v>41844</v>
      </c>
      <c r="D33" s="99">
        <v>11</v>
      </c>
      <c r="E33" s="109">
        <f t="shared" si="0"/>
        <v>5.2191093265194377</v>
      </c>
      <c r="F33" s="109">
        <f t="shared" si="1"/>
        <v>7.5911444907874843</v>
      </c>
      <c r="G33" s="99">
        <v>18</v>
      </c>
      <c r="H33" s="99">
        <v>85</v>
      </c>
      <c r="I33" s="99">
        <v>26.1</v>
      </c>
      <c r="J33" t="s">
        <v>13</v>
      </c>
      <c r="K33" s="99"/>
      <c r="L33" s="99"/>
      <c r="M33" s="99"/>
      <c r="N33" s="99"/>
      <c r="O33" s="118"/>
      <c r="P33" s="99"/>
      <c r="Q33" s="99"/>
      <c r="R33" s="99"/>
      <c r="S33" s="56"/>
      <c r="T33" s="99"/>
      <c r="U33" s="99"/>
      <c r="V33" s="99"/>
      <c r="W33" s="99"/>
      <c r="X33" s="99"/>
    </row>
    <row r="34" spans="2:24" ht="18.75" customHeight="1" x14ac:dyDescent="0.25">
      <c r="B34" t="s">
        <v>64</v>
      </c>
      <c r="C34" s="110">
        <v>41845</v>
      </c>
      <c r="D34" s="99">
        <v>10</v>
      </c>
      <c r="E34" s="109">
        <f t="shared" si="0"/>
        <v>4.3065340390582216</v>
      </c>
      <c r="F34" s="109">
        <f t="shared" si="1"/>
        <v>6.4672832993327845</v>
      </c>
      <c r="G34" s="99">
        <v>19</v>
      </c>
      <c r="H34" s="99">
        <v>91</v>
      </c>
      <c r="I34" s="99">
        <v>19.5</v>
      </c>
      <c r="J34" t="s">
        <v>149</v>
      </c>
      <c r="K34" s="99">
        <v>5.0999999999999996</v>
      </c>
      <c r="L34" s="99">
        <v>6.9</v>
      </c>
      <c r="M34" s="99"/>
      <c r="N34" s="99"/>
      <c r="O34" s="43">
        <v>19.5</v>
      </c>
      <c r="P34" s="99">
        <v>93</v>
      </c>
      <c r="Q34" s="99">
        <v>12</v>
      </c>
      <c r="R34" s="99">
        <v>73.099999999999994</v>
      </c>
      <c r="S34" s="56">
        <v>400</v>
      </c>
      <c r="T34" s="99"/>
      <c r="U34" s="99"/>
      <c r="V34" s="99"/>
      <c r="W34" s="99"/>
      <c r="X34" s="99"/>
    </row>
    <row r="35" spans="2:24" ht="18.75" customHeight="1" x14ac:dyDescent="0.25">
      <c r="B35" t="s">
        <v>63</v>
      </c>
      <c r="C35" s="110">
        <v>41848</v>
      </c>
      <c r="D35" s="99">
        <v>14.25</v>
      </c>
      <c r="E35" s="109">
        <f t="shared" si="0"/>
        <v>8.1849790107683891</v>
      </c>
      <c r="F35" s="109">
        <f t="shared" si="1"/>
        <v>11.243693363015257</v>
      </c>
      <c r="G35" s="99">
        <v>21</v>
      </c>
      <c r="H35" s="99">
        <v>123</v>
      </c>
      <c r="I35" s="99">
        <v>22.4</v>
      </c>
      <c r="J35" t="s">
        <v>13</v>
      </c>
      <c r="K35" s="99"/>
      <c r="L35" s="99"/>
      <c r="M35" s="99"/>
      <c r="N35" s="99"/>
      <c r="O35" s="43"/>
      <c r="P35" s="99"/>
      <c r="Q35" s="99"/>
      <c r="R35" s="99"/>
      <c r="S35" s="99"/>
      <c r="T35" s="99"/>
      <c r="U35" s="99"/>
      <c r="V35" s="99"/>
      <c r="W35" s="99"/>
      <c r="X35" s="99"/>
    </row>
    <row r="36" spans="2:24" ht="18.75" customHeight="1" x14ac:dyDescent="0.25">
      <c r="B36" t="s">
        <v>64</v>
      </c>
      <c r="C36" s="110">
        <v>41848</v>
      </c>
      <c r="D36" s="99">
        <v>6.75</v>
      </c>
      <c r="E36" s="109">
        <f t="shared" si="0"/>
        <v>1.3406643548092716</v>
      </c>
      <c r="F36" s="109">
        <f t="shared" si="1"/>
        <v>2.8147344271050141</v>
      </c>
      <c r="G36" s="99"/>
      <c r="H36" s="99"/>
      <c r="I36" s="99"/>
      <c r="J36" t="s">
        <v>13</v>
      </c>
      <c r="K36" s="99"/>
      <c r="L36" s="99"/>
      <c r="M36" s="99">
        <v>1.55</v>
      </c>
      <c r="N36" s="99"/>
      <c r="O36" s="43"/>
      <c r="P36" s="99"/>
      <c r="Q36" s="99"/>
      <c r="R36" s="99"/>
      <c r="S36" s="99"/>
      <c r="T36" s="99"/>
      <c r="U36" s="99"/>
      <c r="V36" s="99"/>
      <c r="W36" s="99"/>
      <c r="X36" s="99"/>
    </row>
    <row r="37" spans="2:24" ht="18.75" customHeight="1" x14ac:dyDescent="0.25">
      <c r="B37" t="s">
        <v>63</v>
      </c>
      <c r="C37" s="110">
        <v>41851</v>
      </c>
      <c r="D37" s="99">
        <v>13.75</v>
      </c>
      <c r="E37" s="109">
        <f t="shared" si="0"/>
        <v>7.728691367037781</v>
      </c>
      <c r="F37" s="109">
        <f t="shared" si="1"/>
        <v>10.681762767287907</v>
      </c>
      <c r="G37" s="99">
        <v>26</v>
      </c>
      <c r="H37" s="99">
        <v>166</v>
      </c>
      <c r="I37" s="99">
        <v>15</v>
      </c>
      <c r="J37" t="s">
        <v>13</v>
      </c>
      <c r="K37" s="99"/>
      <c r="L37" s="99"/>
      <c r="M37" s="99"/>
      <c r="N37" s="99"/>
      <c r="O37" s="43"/>
      <c r="P37" s="99"/>
      <c r="Q37" s="99"/>
      <c r="R37" s="99"/>
      <c r="S37" s="99"/>
      <c r="T37" s="99"/>
      <c r="U37" s="99"/>
      <c r="V37" s="99"/>
      <c r="W37" s="99"/>
      <c r="X37" s="99"/>
    </row>
    <row r="38" spans="2:24" ht="18.75" customHeight="1" x14ac:dyDescent="0.25">
      <c r="B38" t="s">
        <v>63</v>
      </c>
      <c r="C38" s="110">
        <v>41855</v>
      </c>
      <c r="D38" s="99">
        <v>5</v>
      </c>
      <c r="E38" s="109">
        <v>0.8</v>
      </c>
      <c r="F38" s="109">
        <f t="shared" si="1"/>
        <v>2.1488916256157631</v>
      </c>
      <c r="G38" s="99">
        <v>27</v>
      </c>
      <c r="H38" s="99">
        <v>161</v>
      </c>
      <c r="I38" s="99">
        <v>17.399999999999999</v>
      </c>
      <c r="J38" t="s">
        <v>13</v>
      </c>
      <c r="K38" s="99"/>
      <c r="L38" s="99"/>
      <c r="M38" s="99"/>
      <c r="N38" s="99"/>
      <c r="O38" s="43"/>
      <c r="P38" s="99"/>
      <c r="Q38" s="99"/>
      <c r="R38" s="99"/>
      <c r="S38" s="99"/>
      <c r="T38" s="99"/>
      <c r="U38" s="99"/>
      <c r="V38" s="99"/>
      <c r="W38" s="99"/>
      <c r="X38" s="99"/>
    </row>
    <row r="39" spans="2:24" ht="18.75" customHeight="1" x14ac:dyDescent="0.25">
      <c r="B39" t="s">
        <v>63</v>
      </c>
      <c r="C39" s="110">
        <v>41859</v>
      </c>
      <c r="D39" s="99">
        <v>5</v>
      </c>
      <c r="E39" s="109">
        <v>0.8</v>
      </c>
      <c r="F39" s="109">
        <f t="shared" si="1"/>
        <v>2.1488916256157631</v>
      </c>
      <c r="G39" s="99">
        <v>31</v>
      </c>
      <c r="H39" s="99">
        <v>177</v>
      </c>
      <c r="I39" s="99">
        <v>14</v>
      </c>
      <c r="J39" t="s">
        <v>13</v>
      </c>
      <c r="K39" s="99"/>
      <c r="L39" s="99"/>
      <c r="M39" s="99"/>
      <c r="N39" s="99"/>
      <c r="O39" s="43"/>
      <c r="P39" s="99"/>
      <c r="Q39" s="99"/>
      <c r="R39" s="99"/>
      <c r="S39" s="99"/>
      <c r="T39" s="99"/>
      <c r="U39" s="99"/>
      <c r="V39" s="99"/>
      <c r="W39" s="99"/>
      <c r="X39" s="99"/>
    </row>
    <row r="40" spans="2:24" ht="18.75" customHeight="1" x14ac:dyDescent="0.25">
      <c r="B40" t="s">
        <v>63</v>
      </c>
      <c r="C40" s="110">
        <v>41862</v>
      </c>
      <c r="D40" s="99">
        <v>15.75</v>
      </c>
      <c r="E40" s="109">
        <f t="shared" si="0"/>
        <v>9.5538419419602114</v>
      </c>
      <c r="F40" s="109">
        <f t="shared" si="1"/>
        <v>12.929485150197305</v>
      </c>
      <c r="G40" s="99">
        <v>23</v>
      </c>
      <c r="H40" s="99">
        <v>106</v>
      </c>
      <c r="I40" s="99">
        <v>19.7</v>
      </c>
      <c r="J40" t="s">
        <v>13</v>
      </c>
      <c r="K40" s="99"/>
      <c r="L40" s="99"/>
      <c r="M40" s="99"/>
      <c r="N40" s="99"/>
      <c r="O40" s="43"/>
      <c r="P40" s="99"/>
      <c r="Q40" s="99"/>
      <c r="R40" s="99"/>
      <c r="S40" s="99"/>
      <c r="T40" s="99"/>
      <c r="U40" s="99"/>
      <c r="V40" s="99"/>
      <c r="W40" s="99"/>
      <c r="X40" s="99"/>
    </row>
    <row r="41" spans="2:24" s="7" customFormat="1" ht="18.75" customHeight="1" x14ac:dyDescent="0.25">
      <c r="B41" s="7" t="s">
        <v>63</v>
      </c>
      <c r="C41" s="111">
        <v>41866</v>
      </c>
      <c r="D41" s="92">
        <v>6</v>
      </c>
      <c r="E41" s="109">
        <f t="shared" si="0"/>
        <v>0.65623288921336009</v>
      </c>
      <c r="F41" s="109">
        <f t="shared" si="1"/>
        <v>1.9718385335139901</v>
      </c>
      <c r="G41" s="92">
        <v>23</v>
      </c>
      <c r="H41" s="92">
        <v>152</v>
      </c>
      <c r="I41" s="92">
        <v>14.9</v>
      </c>
      <c r="J41" s="7" t="s">
        <v>13</v>
      </c>
      <c r="K41" s="92"/>
      <c r="L41" s="92"/>
      <c r="M41" s="92"/>
      <c r="N41" s="92"/>
      <c r="O41" s="43"/>
      <c r="P41" s="92"/>
      <c r="Q41" s="92"/>
      <c r="R41" s="92"/>
      <c r="S41" s="92"/>
      <c r="T41" s="92"/>
      <c r="U41" s="92"/>
      <c r="V41" s="92"/>
      <c r="W41" s="92"/>
      <c r="X41" s="92"/>
    </row>
    <row r="42" spans="2:24" s="7" customFormat="1" ht="18.75" customHeight="1" x14ac:dyDescent="0.25">
      <c r="B42" s="7" t="s">
        <v>64</v>
      </c>
      <c r="C42" s="111">
        <v>41871</v>
      </c>
      <c r="D42" s="92">
        <v>5.25</v>
      </c>
      <c r="E42" s="109">
        <v>0.9</v>
      </c>
      <c r="F42" s="109">
        <f t="shared" si="1"/>
        <v>2.2720443349753694</v>
      </c>
      <c r="G42" s="92">
        <v>17</v>
      </c>
      <c r="H42" s="92">
        <v>137</v>
      </c>
      <c r="I42" s="92">
        <v>20.7</v>
      </c>
      <c r="J42" s="7" t="s">
        <v>75</v>
      </c>
      <c r="K42" s="92">
        <v>6</v>
      </c>
      <c r="L42" s="92">
        <v>7</v>
      </c>
      <c r="M42" s="92">
        <v>0.95</v>
      </c>
      <c r="N42" s="92"/>
      <c r="O42" s="43">
        <v>19.100000000000001</v>
      </c>
      <c r="P42" s="77">
        <v>60</v>
      </c>
      <c r="Q42" s="77">
        <v>6.5</v>
      </c>
      <c r="R42" s="77">
        <v>73.8</v>
      </c>
      <c r="S42" s="92" t="s">
        <v>394</v>
      </c>
      <c r="T42" s="92"/>
      <c r="U42" s="92"/>
      <c r="V42" s="92"/>
      <c r="W42" s="92"/>
      <c r="X42" s="92"/>
    </row>
    <row r="43" spans="2:24" s="7" customFormat="1" ht="18.75" customHeight="1" x14ac:dyDescent="0.25">
      <c r="B43" s="7" t="s">
        <v>64</v>
      </c>
      <c r="C43" s="111">
        <v>41884</v>
      </c>
      <c r="D43" s="17">
        <v>7</v>
      </c>
      <c r="E43" s="109">
        <f t="shared" si="0"/>
        <v>1.5688081766745756</v>
      </c>
      <c r="F43" s="109">
        <f t="shared" si="1"/>
        <v>3.0956997249686893</v>
      </c>
      <c r="G43" s="17">
        <v>25</v>
      </c>
      <c r="H43" s="17">
        <v>107</v>
      </c>
      <c r="I43" s="17">
        <v>19.7</v>
      </c>
      <c r="J43" s="35" t="s">
        <v>13</v>
      </c>
      <c r="K43" s="17">
        <v>5.2</v>
      </c>
      <c r="L43" s="17">
        <v>6.8</v>
      </c>
      <c r="M43" s="103">
        <v>2.04</v>
      </c>
      <c r="N43" s="92"/>
      <c r="O43" s="119">
        <v>16.899999999999999</v>
      </c>
      <c r="P43" s="77">
        <v>63</v>
      </c>
      <c r="Q43" s="92">
        <v>12.3</v>
      </c>
      <c r="R43" s="77">
        <v>58.2</v>
      </c>
      <c r="S43" s="92">
        <v>290</v>
      </c>
      <c r="T43" s="92">
        <v>800</v>
      </c>
      <c r="U43" s="92" t="s">
        <v>147</v>
      </c>
      <c r="V43" s="92">
        <v>600</v>
      </c>
      <c r="W43" s="92">
        <v>100</v>
      </c>
      <c r="X43" s="77">
        <v>100</v>
      </c>
    </row>
    <row r="44" spans="2:24" s="7" customFormat="1" ht="18.75" customHeight="1" x14ac:dyDescent="0.25">
      <c r="B44" s="37" t="s">
        <v>64</v>
      </c>
      <c r="C44" s="111">
        <v>41886</v>
      </c>
      <c r="D44" s="17">
        <v>13.75</v>
      </c>
      <c r="E44" s="109">
        <f t="shared" si="0"/>
        <v>7.728691367037781</v>
      </c>
      <c r="F44" s="109">
        <f t="shared" si="1"/>
        <v>10.681762767287907</v>
      </c>
      <c r="G44" s="17">
        <v>14</v>
      </c>
      <c r="H44" s="17">
        <v>56</v>
      </c>
      <c r="I44" s="17">
        <v>17.3</v>
      </c>
      <c r="J44" s="35" t="s">
        <v>185</v>
      </c>
      <c r="K44" s="17"/>
      <c r="L44" s="17"/>
      <c r="M44" s="103"/>
      <c r="N44" s="92"/>
      <c r="O44" s="119"/>
      <c r="P44" s="77"/>
      <c r="Q44" s="92"/>
      <c r="R44" s="77"/>
      <c r="S44" s="92"/>
      <c r="T44" s="92"/>
      <c r="U44" s="92"/>
      <c r="V44" s="92"/>
      <c r="W44" s="92"/>
      <c r="X44" s="77"/>
    </row>
    <row r="45" spans="2:24" s="7" customFormat="1" ht="18.75" customHeight="1" x14ac:dyDescent="0.25">
      <c r="B45" s="7" t="s">
        <v>64</v>
      </c>
      <c r="C45" s="111">
        <v>41887</v>
      </c>
      <c r="D45" s="17">
        <v>15.5</v>
      </c>
      <c r="E45" s="109">
        <f t="shared" si="0"/>
        <v>9.3256981200949074</v>
      </c>
      <c r="F45" s="109">
        <f t="shared" si="1"/>
        <v>12.64851985233363</v>
      </c>
      <c r="G45" s="92"/>
      <c r="H45" s="92"/>
      <c r="I45" s="92"/>
      <c r="J45" s="35" t="s">
        <v>13</v>
      </c>
      <c r="K45" s="92"/>
      <c r="L45" s="92"/>
      <c r="M45" s="92">
        <v>8.6199999999999992</v>
      </c>
      <c r="N45" s="92"/>
      <c r="O45" s="43"/>
      <c r="P45" s="92"/>
      <c r="Q45" s="92"/>
      <c r="R45" s="92"/>
      <c r="S45" s="92"/>
      <c r="T45" s="92"/>
      <c r="U45" s="92"/>
      <c r="V45" s="92"/>
      <c r="W45" s="92"/>
      <c r="X45" s="92"/>
    </row>
    <row r="46" spans="2:24" s="7" customFormat="1" ht="18.75" customHeight="1" x14ac:dyDescent="0.25">
      <c r="B46" s="7" t="s">
        <v>64</v>
      </c>
      <c r="C46" s="111">
        <v>41890</v>
      </c>
      <c r="D46" s="92">
        <v>12.75</v>
      </c>
      <c r="E46" s="109">
        <f t="shared" si="0"/>
        <v>6.8161160795765641</v>
      </c>
      <c r="F46" s="109">
        <f t="shared" si="1"/>
        <v>9.5579015758332062</v>
      </c>
      <c r="G46" s="92"/>
      <c r="H46" s="92"/>
      <c r="I46" s="92"/>
      <c r="J46" s="35" t="s">
        <v>13</v>
      </c>
      <c r="K46" s="92"/>
      <c r="L46" s="92"/>
      <c r="M46" s="92"/>
      <c r="N46" s="92"/>
      <c r="O46" s="43"/>
      <c r="P46" s="92"/>
      <c r="Q46" s="92"/>
      <c r="R46" s="92"/>
      <c r="S46" s="92"/>
      <c r="T46" s="92"/>
      <c r="U46" s="92"/>
      <c r="V46" s="92"/>
      <c r="W46" s="92"/>
      <c r="X46" s="92"/>
    </row>
    <row r="47" spans="2:24" s="7" customFormat="1" ht="18.75" customHeight="1" x14ac:dyDescent="0.25">
      <c r="B47" s="7" t="s">
        <v>64</v>
      </c>
      <c r="C47" s="111">
        <v>41896</v>
      </c>
      <c r="D47" s="77">
        <v>16</v>
      </c>
      <c r="E47" s="109">
        <f t="shared" si="0"/>
        <v>9.7819857638255154</v>
      </c>
      <c r="F47" s="109">
        <f t="shared" si="1"/>
        <v>13.21045044806098</v>
      </c>
      <c r="G47" s="92"/>
      <c r="H47" s="92"/>
      <c r="I47" s="92"/>
      <c r="J47" s="35"/>
      <c r="K47" s="92"/>
      <c r="L47" s="92"/>
      <c r="M47" s="92"/>
      <c r="N47" s="92"/>
      <c r="O47" s="43"/>
      <c r="P47" s="92"/>
      <c r="Q47" s="92"/>
      <c r="R47" s="92"/>
      <c r="S47" s="92"/>
      <c r="T47" s="92"/>
      <c r="U47" s="92"/>
      <c r="V47" s="92"/>
      <c r="W47" s="92"/>
      <c r="X47" s="92"/>
    </row>
    <row r="48" spans="2:24" s="7" customFormat="1" ht="18.75" customHeight="1" x14ac:dyDescent="0.25">
      <c r="B48" s="7" t="s">
        <v>64</v>
      </c>
      <c r="C48" s="111">
        <v>41897</v>
      </c>
      <c r="D48" s="77">
        <v>15.5</v>
      </c>
      <c r="E48" s="109">
        <f t="shared" si="0"/>
        <v>9.3256981200949074</v>
      </c>
      <c r="F48" s="109">
        <f t="shared" si="1"/>
        <v>12.64851985233363</v>
      </c>
      <c r="G48" s="92">
        <v>52</v>
      </c>
      <c r="H48" s="77">
        <v>43</v>
      </c>
      <c r="I48" s="77">
        <v>13.4</v>
      </c>
      <c r="J48" s="35"/>
      <c r="K48" s="104">
        <v>6.1</v>
      </c>
      <c r="L48" s="104">
        <v>6.8</v>
      </c>
      <c r="M48" s="92"/>
      <c r="N48" s="92"/>
      <c r="O48" s="43">
        <v>12.1</v>
      </c>
      <c r="P48" s="77">
        <v>76</v>
      </c>
      <c r="Q48" s="77">
        <v>9</v>
      </c>
      <c r="R48" s="77">
        <v>18.899999999999999</v>
      </c>
      <c r="S48" s="92">
        <v>325</v>
      </c>
      <c r="T48" s="92"/>
      <c r="U48" s="92"/>
      <c r="V48" s="92"/>
      <c r="W48" s="92"/>
      <c r="X48" s="92"/>
    </row>
    <row r="49" spans="1:36" s="7" customFormat="1" ht="18.75" customHeight="1" x14ac:dyDescent="0.25">
      <c r="B49" s="7" t="s">
        <v>64</v>
      </c>
      <c r="C49" s="111">
        <v>41904</v>
      </c>
      <c r="D49" s="77">
        <f>36-27.75</f>
        <v>8.25</v>
      </c>
      <c r="E49" s="109">
        <f t="shared" si="0"/>
        <v>2.7095272860010948</v>
      </c>
      <c r="F49" s="109">
        <f t="shared" si="1"/>
        <v>4.5005262142870626</v>
      </c>
      <c r="G49" s="92"/>
      <c r="H49" s="77"/>
      <c r="I49" s="77"/>
      <c r="J49" s="35"/>
      <c r="K49" s="104"/>
      <c r="L49" s="104"/>
      <c r="M49" s="92"/>
      <c r="N49" s="92"/>
      <c r="O49" s="43"/>
      <c r="P49" s="92"/>
      <c r="Q49" s="92"/>
      <c r="R49" s="92"/>
      <c r="S49" s="92"/>
      <c r="T49" s="92"/>
      <c r="U49" s="92"/>
      <c r="V49" s="92"/>
      <c r="W49" s="92"/>
      <c r="X49" s="92"/>
    </row>
    <row r="50" spans="1:36" s="7" customFormat="1" ht="18.75" customHeight="1" x14ac:dyDescent="0.25">
      <c r="B50" s="7" t="s">
        <v>64</v>
      </c>
      <c r="C50" s="111">
        <v>41906</v>
      </c>
      <c r="D50" s="77">
        <v>9.75</v>
      </c>
      <c r="E50" s="109">
        <f t="shared" si="0"/>
        <v>4.0783902171929185</v>
      </c>
      <c r="F50" s="109">
        <f t="shared" si="1"/>
        <v>6.1863180014691102</v>
      </c>
      <c r="G50" s="92">
        <v>58</v>
      </c>
      <c r="H50" s="77">
        <v>50</v>
      </c>
      <c r="I50" s="77">
        <v>16.7</v>
      </c>
      <c r="J50" s="35"/>
      <c r="K50" s="104">
        <v>5.6</v>
      </c>
      <c r="L50" s="104">
        <v>6.8</v>
      </c>
      <c r="M50" s="92"/>
      <c r="N50" s="92"/>
      <c r="O50" s="43">
        <v>11.8</v>
      </c>
      <c r="P50" s="77">
        <v>45</v>
      </c>
      <c r="Q50" s="92">
        <v>6</v>
      </c>
      <c r="R50" s="92">
        <v>20.399999999999999</v>
      </c>
      <c r="S50" s="92">
        <v>250</v>
      </c>
      <c r="T50" s="92">
        <v>80</v>
      </c>
      <c r="U50" s="92" t="s">
        <v>147</v>
      </c>
      <c r="V50" s="77">
        <v>80</v>
      </c>
      <c r="W50" s="92"/>
      <c r="X50" s="92"/>
    </row>
    <row r="51" spans="1:36" s="7" customFormat="1" ht="18.75" customHeight="1" x14ac:dyDescent="0.25">
      <c r="B51" s="7" t="s">
        <v>64</v>
      </c>
      <c r="C51" s="111">
        <v>41908</v>
      </c>
      <c r="D51" s="77">
        <v>8.75</v>
      </c>
      <c r="E51" s="109">
        <f t="shared" si="0"/>
        <v>3.1658149297317024</v>
      </c>
      <c r="F51" s="109">
        <f t="shared" si="1"/>
        <v>5.0624568100144112</v>
      </c>
      <c r="G51" s="92"/>
      <c r="H51" s="77"/>
      <c r="I51" s="77"/>
      <c r="J51" s="35"/>
      <c r="K51" s="104"/>
      <c r="L51" s="104"/>
      <c r="M51" s="92"/>
      <c r="N51" s="92"/>
      <c r="O51" s="43"/>
      <c r="P51" s="92"/>
      <c r="Q51" s="92"/>
      <c r="R51" s="92"/>
      <c r="S51" s="92"/>
      <c r="T51" s="92"/>
      <c r="U51" s="92"/>
      <c r="V51" s="92"/>
      <c r="W51" s="92"/>
      <c r="X51" s="92"/>
    </row>
    <row r="52" spans="1:36" s="7" customFormat="1" ht="18.75" customHeight="1" x14ac:dyDescent="0.25">
      <c r="B52" s="37" t="s">
        <v>64</v>
      </c>
      <c r="C52" s="111">
        <v>41921</v>
      </c>
      <c r="D52" s="77">
        <v>8.75</v>
      </c>
      <c r="E52" s="109">
        <f t="shared" si="0"/>
        <v>3.1658149297317024</v>
      </c>
      <c r="F52" s="109">
        <f t="shared" si="1"/>
        <v>5.0624568100144112</v>
      </c>
      <c r="G52" s="92">
        <v>61</v>
      </c>
      <c r="H52" s="77">
        <v>32</v>
      </c>
      <c r="I52" s="77">
        <v>6.6</v>
      </c>
      <c r="J52" s="35" t="s">
        <v>13</v>
      </c>
      <c r="K52" s="104">
        <v>8</v>
      </c>
      <c r="L52" s="104"/>
      <c r="M52" s="92"/>
      <c r="N52" s="92"/>
      <c r="O52" s="43"/>
      <c r="P52" s="92"/>
      <c r="Q52" s="92"/>
      <c r="R52" s="92"/>
      <c r="S52" s="92"/>
      <c r="T52" s="92"/>
      <c r="U52" s="92"/>
      <c r="V52" s="92"/>
      <c r="W52" s="92"/>
      <c r="X52" s="92"/>
    </row>
    <row r="53" spans="1:36" s="7" customFormat="1" ht="18.75" customHeight="1" x14ac:dyDescent="0.25">
      <c r="B53" s="7" t="s">
        <v>64</v>
      </c>
      <c r="C53" s="111">
        <v>41927</v>
      </c>
      <c r="D53" s="77">
        <v>20.75</v>
      </c>
      <c r="E53" s="109">
        <f t="shared" si="0"/>
        <v>14.116718379266288</v>
      </c>
      <c r="F53" s="109">
        <f t="shared" si="1"/>
        <v>18.548791107470798</v>
      </c>
      <c r="G53" s="92">
        <v>64</v>
      </c>
      <c r="H53" s="77">
        <v>28</v>
      </c>
      <c r="I53" s="77">
        <v>10.199999999999999</v>
      </c>
      <c r="J53" s="35"/>
      <c r="K53" s="104">
        <v>8.3000000000000007</v>
      </c>
      <c r="L53" s="104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36" s="5" customFormat="1" ht="18.75" customHeight="1" x14ac:dyDescent="0.25">
      <c r="A54" s="7"/>
      <c r="B54" s="7" t="s">
        <v>64</v>
      </c>
      <c r="C54" s="111">
        <v>41932</v>
      </c>
      <c r="D54" s="77">
        <v>4.25</v>
      </c>
      <c r="E54" s="109">
        <v>0.6</v>
      </c>
      <c r="F54" s="109">
        <f t="shared" si="1"/>
        <v>1.9025862068965516</v>
      </c>
      <c r="G54" s="77">
        <v>83</v>
      </c>
      <c r="H54" s="77">
        <v>64</v>
      </c>
      <c r="I54" s="77">
        <v>9.1999999999999993</v>
      </c>
      <c r="J54" s="35"/>
      <c r="K54" s="104">
        <v>5.5</v>
      </c>
      <c r="L54" s="104">
        <v>6.7</v>
      </c>
      <c r="M54" s="92"/>
      <c r="N54" s="120"/>
      <c r="O54" s="43">
        <v>11.3</v>
      </c>
      <c r="P54" s="92">
        <v>40</v>
      </c>
      <c r="Q54" s="77">
        <v>5.3</v>
      </c>
      <c r="R54" s="92">
        <v>30.1</v>
      </c>
      <c r="S54" s="92">
        <v>225</v>
      </c>
      <c r="T54" s="92"/>
      <c r="U54" s="92"/>
      <c r="V54" s="92"/>
      <c r="W54" s="92"/>
      <c r="X54" s="92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8.75" customHeight="1" x14ac:dyDescent="0.25">
      <c r="A55" s="7"/>
      <c r="B55" s="7" t="s">
        <v>64</v>
      </c>
      <c r="C55" s="111">
        <v>41936</v>
      </c>
      <c r="D55" s="77">
        <v>3.125</v>
      </c>
      <c r="E55" s="112">
        <v>0.25</v>
      </c>
      <c r="F55" s="112">
        <f t="shared" si="1"/>
        <v>1.471551724137931</v>
      </c>
      <c r="G55" s="77">
        <v>55</v>
      </c>
      <c r="H55" s="77">
        <v>115</v>
      </c>
      <c r="I55" s="77">
        <v>12.4</v>
      </c>
      <c r="J55" s="35"/>
      <c r="K55" s="104">
        <v>4.7</v>
      </c>
      <c r="L55" s="104">
        <v>6.7</v>
      </c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8.75" customHeight="1" x14ac:dyDescent="0.25">
      <c r="A56" s="5"/>
      <c r="B56" s="5" t="s">
        <v>64</v>
      </c>
      <c r="C56" s="113">
        <v>41978</v>
      </c>
      <c r="D56" s="114">
        <v>4.9000000000000004</v>
      </c>
      <c r="E56" s="115">
        <v>0.8</v>
      </c>
      <c r="F56" s="115"/>
      <c r="G56" s="114">
        <v>42</v>
      </c>
      <c r="H56" s="114">
        <v>115</v>
      </c>
      <c r="I56" s="114">
        <v>0.6</v>
      </c>
      <c r="J56" s="48" t="s">
        <v>232</v>
      </c>
      <c r="K56" s="121">
        <v>5</v>
      </c>
      <c r="L56" s="121"/>
      <c r="M56" s="95"/>
      <c r="N56" s="95"/>
      <c r="O56" s="122">
        <v>12.5</v>
      </c>
      <c r="P56" s="95"/>
      <c r="Q56" s="95"/>
      <c r="R56" s="95"/>
      <c r="S56" s="95">
        <v>150</v>
      </c>
      <c r="T56" s="95"/>
      <c r="U56" s="95"/>
      <c r="V56" s="95"/>
      <c r="W56" s="95"/>
      <c r="X56" s="9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8.75" customHeight="1" x14ac:dyDescent="0.25">
      <c r="C57" t="s">
        <v>47</v>
      </c>
      <c r="G57" s="2">
        <f>AVERAGE(G3:G56)</f>
        <v>37.234042553191486</v>
      </c>
      <c r="H57" s="2">
        <f>AVERAGE(H3:H56)</f>
        <v>85.883720930232556</v>
      </c>
      <c r="I57" s="2">
        <f>AVERAGE(I3:I56)</f>
        <v>17.144186046511631</v>
      </c>
      <c r="K57" t="s">
        <v>176</v>
      </c>
      <c r="L57" t="s">
        <v>176</v>
      </c>
      <c r="N57"/>
      <c r="O57" s="44" t="s">
        <v>176</v>
      </c>
      <c r="P57" s="44" t="s">
        <v>176</v>
      </c>
      <c r="Q57" s="44" t="s">
        <v>176</v>
      </c>
      <c r="R57" s="44" t="s">
        <v>176</v>
      </c>
      <c r="S57" s="44" t="s">
        <v>176</v>
      </c>
    </row>
    <row r="58" spans="1:36" ht="18.75" customHeight="1" x14ac:dyDescent="0.25">
      <c r="C58" t="s">
        <v>48</v>
      </c>
      <c r="G58" s="2">
        <f>STDEV(G3:G55) / SQRT(COUNT(G3:G55))</f>
        <v>4.5803200841310083</v>
      </c>
      <c r="H58" s="2">
        <f>STDEV(H3:H55) / SQRT(COUNT(H3:H55))</f>
        <v>6.0723701758968938</v>
      </c>
      <c r="I58" s="2">
        <f>STDEV(I3:I55) / SQRT(COUNT(I3:I55))</f>
        <v>0.7516142317180835</v>
      </c>
      <c r="K58" t="s">
        <v>313</v>
      </c>
      <c r="L58" t="s">
        <v>296</v>
      </c>
      <c r="N58"/>
      <c r="O58" s="44" t="s">
        <v>178</v>
      </c>
      <c r="P58" t="s">
        <v>179</v>
      </c>
      <c r="Q58" t="s">
        <v>180</v>
      </c>
      <c r="R58" t="s">
        <v>181</v>
      </c>
      <c r="S58" t="s">
        <v>314</v>
      </c>
    </row>
    <row r="59" spans="1:36" ht="18.75" customHeight="1" x14ac:dyDescent="0.25">
      <c r="C59" t="s">
        <v>309</v>
      </c>
      <c r="G59" t="s">
        <v>310</v>
      </c>
      <c r="H59" t="s">
        <v>311</v>
      </c>
      <c r="I59" t="s">
        <v>312</v>
      </c>
      <c r="K59" t="s">
        <v>177</v>
      </c>
      <c r="L59" t="s">
        <v>177</v>
      </c>
      <c r="N59"/>
      <c r="O59" s="44" t="s">
        <v>177</v>
      </c>
      <c r="P59" s="44" t="s">
        <v>177</v>
      </c>
      <c r="Q59" s="44" t="s">
        <v>177</v>
      </c>
      <c r="R59" s="44" t="s">
        <v>177</v>
      </c>
      <c r="S59" s="44" t="s">
        <v>177</v>
      </c>
    </row>
    <row r="60" spans="1:36" ht="18.75" customHeight="1" x14ac:dyDescent="0.25">
      <c r="K60" s="21">
        <f>AVERAGE(K3:K56)</f>
        <v>5.5117647058823538</v>
      </c>
      <c r="L60" s="49">
        <f>AVERAGE(L4:L56)</f>
        <v>6.6538461538461542</v>
      </c>
      <c r="O60" s="64">
        <f>AVERAGE(O4:O56)</f>
        <v>17.461538461538463</v>
      </c>
      <c r="P60" s="49">
        <f>AVERAGE(P4:P54)</f>
        <v>69.833333333333329</v>
      </c>
      <c r="Q60" s="49">
        <f>AVERAGE(Q4:Q54)</f>
        <v>14.700000000000003</v>
      </c>
      <c r="R60" s="49">
        <f>AVERAGE(R4:R54)</f>
        <v>50.983333333333327</v>
      </c>
      <c r="S60">
        <v>250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0"/>
  <sheetViews>
    <sheetView topLeftCell="B1" zoomScaleNormal="100" workbookViewId="0">
      <pane ySplit="2" topLeftCell="A87" activePane="bottomLeft" state="frozen"/>
      <selection pane="bottomLeft" activeCell="T22" sqref="T22"/>
    </sheetView>
  </sheetViews>
  <sheetFormatPr defaultRowHeight="18.75" customHeight="1" x14ac:dyDescent="0.25"/>
  <cols>
    <col min="1" max="1" width="27" customWidth="1"/>
    <col min="2" max="2" width="12.28515625" customWidth="1"/>
    <col min="3" max="3" width="13.7109375" customWidth="1"/>
    <col min="4" max="4" width="6.140625" customWidth="1"/>
    <col min="5" max="5" width="9.28515625" customWidth="1"/>
    <col min="6" max="6" width="12.42578125" customWidth="1"/>
    <col min="7" max="7" width="11.85546875" customWidth="1"/>
    <col min="8" max="8" width="9.28515625" customWidth="1"/>
    <col min="9" max="9" width="10.42578125" customWidth="1"/>
    <col min="10" max="10" width="6.42578125" customWidth="1"/>
    <col min="11" max="11" width="6.28515625" customWidth="1"/>
    <col min="12" max="12" width="6.85546875" customWidth="1"/>
    <col min="13" max="13" width="13.7109375" customWidth="1"/>
    <col min="14" max="14" width="7.42578125" customWidth="1"/>
    <col min="15" max="15" width="7.85546875" customWidth="1"/>
    <col min="16" max="16" width="7" customWidth="1"/>
    <col min="18" max="18" width="11.7109375" customWidth="1"/>
    <col min="19" max="19" width="20" customWidth="1"/>
    <col min="20" max="20" width="12.140625" customWidth="1"/>
    <col min="21" max="21" width="10.28515625" customWidth="1"/>
  </cols>
  <sheetData>
    <row r="1" spans="1:29" ht="18.75" customHeight="1" x14ac:dyDescent="0.25">
      <c r="A1" s="6"/>
      <c r="B1" s="6"/>
      <c r="C1" s="6"/>
      <c r="D1" s="6" t="s">
        <v>2</v>
      </c>
      <c r="E1" s="6" t="s">
        <v>397</v>
      </c>
      <c r="F1" s="6" t="s">
        <v>366</v>
      </c>
      <c r="G1" s="6" t="s">
        <v>4</v>
      </c>
      <c r="H1" s="101" t="s">
        <v>380</v>
      </c>
      <c r="I1" s="6"/>
      <c r="J1" s="101" t="s">
        <v>102</v>
      </c>
      <c r="K1" s="101" t="s">
        <v>65</v>
      </c>
      <c r="L1" s="101" t="s">
        <v>381</v>
      </c>
      <c r="M1" s="102"/>
      <c r="N1" s="53" t="s">
        <v>220</v>
      </c>
      <c r="O1" s="101" t="s">
        <v>370</v>
      </c>
      <c r="P1" s="101" t="s">
        <v>382</v>
      </c>
      <c r="Q1" s="101" t="s">
        <v>119</v>
      </c>
      <c r="R1" s="101" t="s">
        <v>385</v>
      </c>
      <c r="S1" s="101" t="s">
        <v>387</v>
      </c>
      <c r="T1" s="101" t="s">
        <v>389</v>
      </c>
      <c r="U1" s="101" t="s">
        <v>391</v>
      </c>
      <c r="V1" s="101" t="s">
        <v>392</v>
      </c>
      <c r="W1" s="9"/>
      <c r="X1" s="9"/>
      <c r="Y1" s="9"/>
      <c r="Z1" s="9"/>
      <c r="AA1" s="9"/>
      <c r="AB1" s="9"/>
      <c r="AC1" s="9"/>
    </row>
    <row r="2" spans="1:29" s="6" customFormat="1" ht="18.75" customHeight="1" x14ac:dyDescent="0.25">
      <c r="A2" s="46" t="s">
        <v>12</v>
      </c>
      <c r="B2" s="6" t="s">
        <v>62</v>
      </c>
      <c r="C2" s="6" t="s">
        <v>0</v>
      </c>
      <c r="D2" s="6" t="s">
        <v>395</v>
      </c>
      <c r="E2" s="6" t="s">
        <v>66</v>
      </c>
      <c r="F2" s="6" t="s">
        <v>396</v>
      </c>
      <c r="G2" s="6" t="s">
        <v>129</v>
      </c>
      <c r="H2" s="101" t="s">
        <v>375</v>
      </c>
      <c r="I2" s="6" t="s">
        <v>6</v>
      </c>
      <c r="J2" s="101" t="s">
        <v>221</v>
      </c>
      <c r="K2" s="101" t="s">
        <v>367</v>
      </c>
      <c r="L2" s="101" t="s">
        <v>139</v>
      </c>
      <c r="M2" s="101" t="s">
        <v>376</v>
      </c>
      <c r="N2" s="53" t="s">
        <v>221</v>
      </c>
      <c r="O2" s="101" t="s">
        <v>372</v>
      </c>
      <c r="P2" s="101" t="s">
        <v>383</v>
      </c>
      <c r="Q2" s="101" t="s">
        <v>384</v>
      </c>
      <c r="R2" s="101" t="s">
        <v>386</v>
      </c>
      <c r="S2" s="101" t="s">
        <v>388</v>
      </c>
      <c r="T2" s="101" t="s">
        <v>390</v>
      </c>
      <c r="U2" s="101" t="s">
        <v>388</v>
      </c>
      <c r="V2" s="101" t="s">
        <v>388</v>
      </c>
      <c r="W2" s="9"/>
      <c r="X2" s="9"/>
      <c r="Y2" s="9"/>
      <c r="Z2" s="9"/>
      <c r="AA2" s="9"/>
      <c r="AB2" s="9"/>
      <c r="AC2" s="9"/>
    </row>
    <row r="3" spans="1:29" s="9" customFormat="1" ht="18.75" customHeight="1" x14ac:dyDescent="0.25">
      <c r="A3" s="19">
        <v>10037789</v>
      </c>
      <c r="B3" s="9" t="s">
        <v>64</v>
      </c>
      <c r="C3" s="10">
        <v>41739</v>
      </c>
      <c r="D3" s="9">
        <v>15</v>
      </c>
      <c r="E3" s="50">
        <f>(D3-4.7346)/0.576</f>
        <v>17.821875000000002</v>
      </c>
      <c r="F3" s="9">
        <v>18</v>
      </c>
      <c r="I3" s="9" t="s">
        <v>76</v>
      </c>
      <c r="L3" s="9">
        <v>17.899999999999999</v>
      </c>
    </row>
    <row r="4" spans="1:29" s="9" customFormat="1" ht="18.75" customHeight="1" x14ac:dyDescent="0.25">
      <c r="B4" s="9" t="s">
        <v>64</v>
      </c>
      <c r="C4" s="10">
        <v>41740</v>
      </c>
      <c r="D4" s="9">
        <v>13.9</v>
      </c>
      <c r="E4" s="50">
        <f t="shared" ref="E4:E57" si="0">(D4-4.7346)/0.576</f>
        <v>15.912152777777779</v>
      </c>
      <c r="F4">
        <v>40</v>
      </c>
      <c r="G4">
        <v>32</v>
      </c>
      <c r="H4">
        <v>2.6</v>
      </c>
      <c r="I4" t="s">
        <v>77</v>
      </c>
      <c r="J4">
        <v>9.1</v>
      </c>
      <c r="K4">
        <v>6.1</v>
      </c>
      <c r="N4" s="11">
        <v>7.8</v>
      </c>
      <c r="O4" s="11">
        <v>81</v>
      </c>
      <c r="P4" s="11">
        <v>16.7</v>
      </c>
      <c r="Q4" s="11">
        <v>23.5</v>
      </c>
      <c r="R4" s="11">
        <v>150</v>
      </c>
    </row>
    <row r="5" spans="1:29" s="9" customFormat="1" ht="18.75" customHeight="1" x14ac:dyDescent="0.25">
      <c r="B5" s="9" t="s">
        <v>64</v>
      </c>
      <c r="C5" s="10">
        <v>41742</v>
      </c>
      <c r="D5" s="9">
        <v>14.4</v>
      </c>
      <c r="E5" s="50">
        <f t="shared" si="0"/>
        <v>16.780208333333334</v>
      </c>
      <c r="I5" t="s">
        <v>13</v>
      </c>
    </row>
    <row r="6" spans="1:29" s="9" customFormat="1" ht="18.75" customHeight="1" x14ac:dyDescent="0.25">
      <c r="B6" s="9" t="s">
        <v>64</v>
      </c>
      <c r="C6" s="10">
        <v>41744</v>
      </c>
      <c r="D6" s="9">
        <v>11.625</v>
      </c>
      <c r="E6" s="50">
        <f t="shared" si="0"/>
        <v>11.9625</v>
      </c>
      <c r="F6" s="9">
        <v>34</v>
      </c>
      <c r="I6" t="s">
        <v>13</v>
      </c>
    </row>
    <row r="7" spans="1:29" s="9" customFormat="1" ht="18.75" customHeight="1" x14ac:dyDescent="0.25">
      <c r="B7" s="9" t="s">
        <v>64</v>
      </c>
      <c r="C7" s="10">
        <v>41749</v>
      </c>
      <c r="D7" s="9">
        <v>11</v>
      </c>
      <c r="E7" s="50">
        <f t="shared" si="0"/>
        <v>10.877430555555556</v>
      </c>
      <c r="F7" s="9">
        <v>45</v>
      </c>
      <c r="I7" t="s">
        <v>13</v>
      </c>
    </row>
    <row r="8" spans="1:29" s="9" customFormat="1" ht="18.75" customHeight="1" x14ac:dyDescent="0.25">
      <c r="B8" s="9" t="s">
        <v>64</v>
      </c>
      <c r="C8" s="10">
        <v>41751</v>
      </c>
      <c r="D8" s="9">
        <v>9</v>
      </c>
      <c r="E8" s="50">
        <f t="shared" si="0"/>
        <v>7.4052083333333334</v>
      </c>
      <c r="F8" s="9">
        <v>67</v>
      </c>
      <c r="H8"/>
      <c r="I8" t="s">
        <v>13</v>
      </c>
      <c r="L8" s="9">
        <v>4.72</v>
      </c>
    </row>
    <row r="9" spans="1:29" s="9" customFormat="1" ht="18.75" customHeight="1" x14ac:dyDescent="0.25">
      <c r="B9" s="9" t="s">
        <v>64</v>
      </c>
      <c r="C9" s="10">
        <v>41761</v>
      </c>
      <c r="D9" s="12">
        <v>14</v>
      </c>
      <c r="E9" s="50">
        <f t="shared" si="0"/>
        <v>16.085763888888888</v>
      </c>
      <c r="F9" s="12">
        <v>103</v>
      </c>
      <c r="G9" s="12">
        <v>34</v>
      </c>
      <c r="H9" s="12">
        <v>6.2</v>
      </c>
      <c r="I9" t="s">
        <v>13</v>
      </c>
    </row>
    <row r="10" spans="1:29" s="9" customFormat="1" ht="18.75" customHeight="1" x14ac:dyDescent="0.25">
      <c r="B10" s="9" t="s">
        <v>64</v>
      </c>
      <c r="C10" s="10">
        <v>41766</v>
      </c>
      <c r="D10" s="12">
        <v>15.875</v>
      </c>
      <c r="E10" s="50">
        <f t="shared" si="0"/>
        <v>19.340972222222224</v>
      </c>
      <c r="F10" s="12">
        <v>120</v>
      </c>
      <c r="G10" s="12">
        <v>36</v>
      </c>
      <c r="H10" s="12">
        <v>11.9</v>
      </c>
      <c r="I10" t="s">
        <v>13</v>
      </c>
    </row>
    <row r="11" spans="1:29" s="9" customFormat="1" ht="18.75" customHeight="1" x14ac:dyDescent="0.25">
      <c r="B11" s="9" t="s">
        <v>64</v>
      </c>
      <c r="C11" s="10">
        <v>41773</v>
      </c>
      <c r="D11" s="12">
        <v>19</v>
      </c>
      <c r="E11" s="50">
        <f t="shared" si="0"/>
        <v>24.766319444444445</v>
      </c>
      <c r="F11" s="12">
        <v>120</v>
      </c>
      <c r="G11" s="12">
        <v>37</v>
      </c>
      <c r="H11" s="12">
        <v>9.6999999999999993</v>
      </c>
      <c r="I11" t="s">
        <v>13</v>
      </c>
      <c r="J11" s="12">
        <v>8.8000000000000007</v>
      </c>
      <c r="K11" s="12">
        <v>6.4</v>
      </c>
      <c r="N11" s="11">
        <v>2.5</v>
      </c>
      <c r="O11" s="11">
        <v>30</v>
      </c>
      <c r="P11" s="11">
        <v>6.5</v>
      </c>
      <c r="Q11" s="11">
        <v>4.2</v>
      </c>
      <c r="R11" s="56">
        <v>100</v>
      </c>
    </row>
    <row r="12" spans="1:29" s="9" customFormat="1" ht="18.75" customHeight="1" x14ac:dyDescent="0.25">
      <c r="B12" s="9" t="s">
        <v>64</v>
      </c>
      <c r="C12" s="10">
        <v>41780</v>
      </c>
      <c r="D12" s="12">
        <v>21.5</v>
      </c>
      <c r="E12" s="50">
        <f t="shared" si="0"/>
        <v>29.106597222222224</v>
      </c>
      <c r="F12" s="12">
        <v>120</v>
      </c>
      <c r="G12" s="12">
        <v>37</v>
      </c>
      <c r="H12" s="12">
        <v>15.3</v>
      </c>
      <c r="I12" t="s">
        <v>13</v>
      </c>
      <c r="R12" s="52"/>
    </row>
    <row r="13" spans="1:29" s="9" customFormat="1" ht="18.75" customHeight="1" x14ac:dyDescent="0.25">
      <c r="B13" s="9" t="s">
        <v>64</v>
      </c>
      <c r="C13" s="10">
        <v>41790</v>
      </c>
      <c r="D13">
        <v>17.5</v>
      </c>
      <c r="E13" s="50">
        <f t="shared" si="0"/>
        <v>22.162152777777777</v>
      </c>
      <c r="F13">
        <v>29</v>
      </c>
      <c r="G13">
        <v>73</v>
      </c>
      <c r="H13">
        <v>21.1</v>
      </c>
      <c r="I13" t="s">
        <v>78</v>
      </c>
      <c r="J13">
        <v>3.4</v>
      </c>
      <c r="M13">
        <v>10291771</v>
      </c>
      <c r="N13" s="11">
        <v>18.399999999999999</v>
      </c>
      <c r="O13" s="11">
        <v>89</v>
      </c>
      <c r="P13" s="11">
        <v>26</v>
      </c>
      <c r="Q13" s="11">
        <v>29.4</v>
      </c>
      <c r="R13" s="56" t="s">
        <v>110</v>
      </c>
    </row>
    <row r="14" spans="1:29" ht="18.75" customHeight="1" x14ac:dyDescent="0.25">
      <c r="B14" t="s">
        <v>63</v>
      </c>
      <c r="C14" s="1">
        <v>41793</v>
      </c>
      <c r="D14">
        <v>19.5</v>
      </c>
      <c r="E14" s="50">
        <f t="shared" si="0"/>
        <v>25.634375000000002</v>
      </c>
      <c r="F14">
        <v>24</v>
      </c>
      <c r="G14">
        <v>55</v>
      </c>
      <c r="H14">
        <v>19</v>
      </c>
      <c r="I14" t="s">
        <v>13</v>
      </c>
      <c r="R14" s="52"/>
    </row>
    <row r="15" spans="1:29" ht="18.75" customHeight="1" x14ac:dyDescent="0.25">
      <c r="B15" t="s">
        <v>63</v>
      </c>
      <c r="C15" s="1">
        <v>41797</v>
      </c>
      <c r="D15">
        <v>17.5</v>
      </c>
      <c r="E15" s="50">
        <f t="shared" si="0"/>
        <v>22.162152777777777</v>
      </c>
      <c r="F15">
        <v>28.5</v>
      </c>
      <c r="G15">
        <v>56</v>
      </c>
      <c r="H15">
        <v>18</v>
      </c>
      <c r="I15" t="s">
        <v>13</v>
      </c>
      <c r="R15" s="52"/>
    </row>
    <row r="16" spans="1:29" ht="18.75" customHeight="1" x14ac:dyDescent="0.25">
      <c r="B16" t="s">
        <v>63</v>
      </c>
      <c r="C16" s="1">
        <v>41799</v>
      </c>
      <c r="D16">
        <v>16</v>
      </c>
      <c r="E16" s="50">
        <f t="shared" si="0"/>
        <v>19.557986111111113</v>
      </c>
      <c r="F16">
        <v>21</v>
      </c>
      <c r="G16">
        <v>61</v>
      </c>
      <c r="H16">
        <v>18.2</v>
      </c>
      <c r="I16" t="s">
        <v>13</v>
      </c>
      <c r="R16" s="52"/>
    </row>
    <row r="17" spans="2:18" ht="18.75" customHeight="1" x14ac:dyDescent="0.25">
      <c r="B17" t="s">
        <v>63</v>
      </c>
      <c r="C17" s="1">
        <v>41803</v>
      </c>
      <c r="D17">
        <v>14.5</v>
      </c>
      <c r="E17" s="50">
        <f t="shared" si="0"/>
        <v>16.953819444444445</v>
      </c>
      <c r="F17">
        <v>33</v>
      </c>
      <c r="G17">
        <v>51</v>
      </c>
      <c r="H17">
        <v>15.5</v>
      </c>
      <c r="I17" t="s">
        <v>13</v>
      </c>
      <c r="R17" s="52"/>
    </row>
    <row r="18" spans="2:18" ht="18.75" customHeight="1" x14ac:dyDescent="0.25">
      <c r="B18" t="s">
        <v>63</v>
      </c>
      <c r="C18" s="1">
        <v>41806</v>
      </c>
      <c r="D18">
        <v>16</v>
      </c>
      <c r="E18" s="50">
        <f t="shared" si="0"/>
        <v>19.557986111111113</v>
      </c>
      <c r="F18">
        <v>31</v>
      </c>
      <c r="G18">
        <v>43</v>
      </c>
      <c r="H18">
        <v>19.2</v>
      </c>
      <c r="I18" t="s">
        <v>13</v>
      </c>
      <c r="R18" s="52"/>
    </row>
    <row r="19" spans="2:18" ht="18.75" customHeight="1" x14ac:dyDescent="0.25">
      <c r="B19" s="9" t="s">
        <v>64</v>
      </c>
      <c r="C19" s="1">
        <v>41806</v>
      </c>
      <c r="D19">
        <v>14.75</v>
      </c>
      <c r="E19" s="50">
        <f t="shared" si="0"/>
        <v>17.387847222222224</v>
      </c>
      <c r="F19">
        <v>37</v>
      </c>
      <c r="G19">
        <v>45</v>
      </c>
      <c r="H19">
        <v>20.100000000000001</v>
      </c>
      <c r="J19">
        <v>6.6</v>
      </c>
      <c r="K19">
        <v>6.4</v>
      </c>
      <c r="N19" s="11">
        <v>9</v>
      </c>
      <c r="O19" s="11">
        <v>62</v>
      </c>
      <c r="P19" s="56">
        <v>5</v>
      </c>
      <c r="Q19" s="11">
        <v>30.6</v>
      </c>
      <c r="R19" s="56">
        <v>300</v>
      </c>
    </row>
    <row r="20" spans="2:18" ht="18.75" customHeight="1" x14ac:dyDescent="0.25">
      <c r="B20" t="s">
        <v>63</v>
      </c>
      <c r="C20" s="1">
        <v>41809</v>
      </c>
      <c r="D20">
        <v>16.75</v>
      </c>
      <c r="E20" s="50">
        <f t="shared" si="0"/>
        <v>20.860069444444445</v>
      </c>
      <c r="F20">
        <v>43</v>
      </c>
      <c r="G20">
        <v>44</v>
      </c>
      <c r="H20">
        <v>20.100000000000001</v>
      </c>
      <c r="I20" t="s">
        <v>13</v>
      </c>
      <c r="R20" s="52"/>
    </row>
    <row r="21" spans="2:18" ht="18.75" customHeight="1" x14ac:dyDescent="0.25">
      <c r="B21" t="s">
        <v>63</v>
      </c>
      <c r="C21" s="1">
        <v>41813</v>
      </c>
      <c r="D21">
        <v>14.75</v>
      </c>
      <c r="E21" s="50">
        <f t="shared" si="0"/>
        <v>17.387847222222224</v>
      </c>
      <c r="F21">
        <v>37</v>
      </c>
      <c r="G21">
        <v>47</v>
      </c>
      <c r="H21">
        <v>20.9</v>
      </c>
      <c r="I21" t="s">
        <v>13</v>
      </c>
      <c r="R21" s="52"/>
    </row>
    <row r="22" spans="2:18" ht="18.75" customHeight="1" x14ac:dyDescent="0.25">
      <c r="B22" s="9" t="s">
        <v>64</v>
      </c>
      <c r="C22" s="1">
        <v>41816</v>
      </c>
      <c r="D22">
        <v>13.5</v>
      </c>
      <c r="E22" s="50">
        <f t="shared" si="0"/>
        <v>15.217708333333334</v>
      </c>
      <c r="F22">
        <v>47</v>
      </c>
      <c r="G22">
        <v>45</v>
      </c>
      <c r="H22">
        <v>17.100000000000001</v>
      </c>
      <c r="I22" t="s">
        <v>13</v>
      </c>
      <c r="J22">
        <v>6</v>
      </c>
      <c r="K22">
        <v>6.4</v>
      </c>
      <c r="L22" s="2">
        <v>15.823399999999999</v>
      </c>
      <c r="N22" s="11">
        <v>10.8</v>
      </c>
      <c r="O22" s="11">
        <v>69</v>
      </c>
      <c r="P22" s="11">
        <v>9.5</v>
      </c>
      <c r="Q22" s="11">
        <v>20.5</v>
      </c>
      <c r="R22" s="56">
        <v>400</v>
      </c>
    </row>
    <row r="23" spans="2:18" ht="18.75" customHeight="1" x14ac:dyDescent="0.25">
      <c r="B23" t="s">
        <v>63</v>
      </c>
      <c r="C23" s="1">
        <v>41817</v>
      </c>
      <c r="D23">
        <v>13</v>
      </c>
      <c r="E23" s="50">
        <f t="shared" si="0"/>
        <v>14.349652777777779</v>
      </c>
      <c r="F23">
        <v>55</v>
      </c>
      <c r="G23">
        <v>42</v>
      </c>
      <c r="H23">
        <v>20.3</v>
      </c>
      <c r="I23" t="s">
        <v>13</v>
      </c>
      <c r="R23" s="52"/>
    </row>
    <row r="24" spans="2:18" ht="18.75" customHeight="1" x14ac:dyDescent="0.25">
      <c r="B24" t="s">
        <v>63</v>
      </c>
      <c r="C24" s="1">
        <v>41820</v>
      </c>
      <c r="D24">
        <v>13.5</v>
      </c>
      <c r="E24" s="50">
        <f t="shared" si="0"/>
        <v>15.217708333333334</v>
      </c>
      <c r="F24">
        <v>29</v>
      </c>
      <c r="G24">
        <v>43</v>
      </c>
      <c r="H24">
        <v>21.7</v>
      </c>
      <c r="I24" t="s">
        <v>13</v>
      </c>
      <c r="R24" s="52"/>
    </row>
    <row r="25" spans="2:18" ht="18.75" customHeight="1" x14ac:dyDescent="0.25">
      <c r="B25" t="s">
        <v>63</v>
      </c>
      <c r="C25" s="1">
        <v>41822</v>
      </c>
      <c r="E25" s="50"/>
      <c r="F25">
        <v>42</v>
      </c>
      <c r="G25">
        <v>78</v>
      </c>
      <c r="H25">
        <v>17.3</v>
      </c>
      <c r="I25" t="s">
        <v>188</v>
      </c>
      <c r="R25" s="52"/>
    </row>
    <row r="26" spans="2:18" ht="18.75" customHeight="1" x14ac:dyDescent="0.25">
      <c r="B26" t="s">
        <v>63</v>
      </c>
      <c r="C26" s="1">
        <v>41828</v>
      </c>
      <c r="D26">
        <v>4.5</v>
      </c>
      <c r="E26" s="50">
        <v>0.8</v>
      </c>
      <c r="F26">
        <v>46</v>
      </c>
      <c r="G26">
        <v>46</v>
      </c>
      <c r="H26">
        <v>18.399999999999999</v>
      </c>
      <c r="I26" t="s">
        <v>33</v>
      </c>
      <c r="R26" s="52"/>
    </row>
    <row r="27" spans="2:18" ht="18.75" customHeight="1" x14ac:dyDescent="0.25">
      <c r="B27" s="9" t="s">
        <v>64</v>
      </c>
      <c r="C27" s="1">
        <v>41829</v>
      </c>
      <c r="D27" s="15">
        <v>8.75</v>
      </c>
      <c r="E27" s="50">
        <f t="shared" si="0"/>
        <v>6.9711805555555557</v>
      </c>
      <c r="F27">
        <v>37</v>
      </c>
      <c r="G27">
        <v>52</v>
      </c>
      <c r="H27">
        <v>17</v>
      </c>
      <c r="I27" t="s">
        <v>13</v>
      </c>
      <c r="J27">
        <v>6.1</v>
      </c>
      <c r="K27">
        <v>6.6</v>
      </c>
      <c r="L27">
        <v>3.88</v>
      </c>
      <c r="R27" s="52"/>
    </row>
    <row r="28" spans="2:18" ht="18.75" customHeight="1" x14ac:dyDescent="0.25">
      <c r="B28" t="s">
        <v>63</v>
      </c>
      <c r="C28" s="1">
        <v>41831</v>
      </c>
      <c r="D28">
        <v>8</v>
      </c>
      <c r="E28" s="50">
        <f t="shared" si="0"/>
        <v>5.6690972222222218</v>
      </c>
      <c r="F28">
        <v>22</v>
      </c>
      <c r="G28">
        <v>52</v>
      </c>
      <c r="H28">
        <v>18.2</v>
      </c>
      <c r="I28" t="s">
        <v>13</v>
      </c>
      <c r="R28" s="52"/>
    </row>
    <row r="29" spans="2:18" ht="18.75" customHeight="1" x14ac:dyDescent="0.25">
      <c r="B29" s="9" t="s">
        <v>64</v>
      </c>
      <c r="C29" s="1">
        <v>41831</v>
      </c>
      <c r="D29">
        <v>7.5</v>
      </c>
      <c r="E29" s="50">
        <f t="shared" si="0"/>
        <v>4.8010416666666664</v>
      </c>
      <c r="F29">
        <v>43</v>
      </c>
      <c r="G29">
        <v>53</v>
      </c>
      <c r="H29">
        <v>18</v>
      </c>
      <c r="I29" t="s">
        <v>13</v>
      </c>
      <c r="J29">
        <v>5.9</v>
      </c>
      <c r="K29">
        <v>6.6</v>
      </c>
      <c r="N29" s="11">
        <v>13.5</v>
      </c>
      <c r="O29" s="11">
        <v>73</v>
      </c>
      <c r="P29" s="11">
        <v>17</v>
      </c>
      <c r="Q29" s="11">
        <v>25.5</v>
      </c>
      <c r="R29" s="93" t="s">
        <v>111</v>
      </c>
    </row>
    <row r="30" spans="2:18" ht="18.75" customHeight="1" x14ac:dyDescent="0.25">
      <c r="B30" t="s">
        <v>63</v>
      </c>
      <c r="C30" s="1">
        <v>41834</v>
      </c>
      <c r="D30">
        <v>6.5</v>
      </c>
      <c r="E30" s="50">
        <f t="shared" si="0"/>
        <v>3.0649305555555553</v>
      </c>
      <c r="F30">
        <v>34</v>
      </c>
      <c r="G30">
        <v>62</v>
      </c>
      <c r="H30">
        <v>15.3</v>
      </c>
      <c r="I30" t="s">
        <v>13</v>
      </c>
    </row>
    <row r="31" spans="2:18" ht="18.75" customHeight="1" x14ac:dyDescent="0.25">
      <c r="B31" t="s">
        <v>64</v>
      </c>
      <c r="C31" s="1">
        <v>41837</v>
      </c>
      <c r="E31" s="50"/>
      <c r="F31">
        <v>45</v>
      </c>
      <c r="G31">
        <v>82</v>
      </c>
      <c r="H31">
        <v>11.7</v>
      </c>
      <c r="J31">
        <v>6.8</v>
      </c>
      <c r="K31">
        <v>6.7</v>
      </c>
      <c r="L31">
        <v>1.2</v>
      </c>
      <c r="O31" s="11">
        <v>56</v>
      </c>
    </row>
    <row r="32" spans="2:18" ht="18.75" customHeight="1" x14ac:dyDescent="0.25">
      <c r="B32" t="s">
        <v>63</v>
      </c>
      <c r="C32" s="1">
        <v>41838</v>
      </c>
      <c r="D32">
        <v>5</v>
      </c>
      <c r="E32" s="50">
        <v>1.1499999999999999</v>
      </c>
      <c r="F32">
        <v>37</v>
      </c>
      <c r="G32">
        <v>92</v>
      </c>
      <c r="H32">
        <v>13.7</v>
      </c>
      <c r="I32" t="s">
        <v>13</v>
      </c>
      <c r="O32" s="24"/>
    </row>
    <row r="33" spans="2:21" ht="18.75" customHeight="1" x14ac:dyDescent="0.25">
      <c r="B33" t="s">
        <v>63</v>
      </c>
      <c r="C33" s="1">
        <v>41841</v>
      </c>
      <c r="D33">
        <v>5.5</v>
      </c>
      <c r="E33" s="50">
        <f t="shared" si="0"/>
        <v>1.3288194444444439</v>
      </c>
      <c r="F33">
        <v>21</v>
      </c>
      <c r="G33">
        <v>88</v>
      </c>
      <c r="H33">
        <v>15.8</v>
      </c>
      <c r="I33" t="s">
        <v>13</v>
      </c>
      <c r="O33" s="24"/>
      <c r="P33" s="11"/>
      <c r="Q33" s="11"/>
      <c r="R33" s="11"/>
      <c r="S33" s="11"/>
      <c r="T33" s="11"/>
    </row>
    <row r="34" spans="2:21" ht="18.75" customHeight="1" x14ac:dyDescent="0.25">
      <c r="B34" t="s">
        <v>63</v>
      </c>
      <c r="C34" s="1">
        <v>41844</v>
      </c>
      <c r="D34">
        <v>5.5</v>
      </c>
      <c r="E34" s="50">
        <f t="shared" si="0"/>
        <v>1.3288194444444439</v>
      </c>
      <c r="F34">
        <v>34</v>
      </c>
      <c r="G34">
        <v>93</v>
      </c>
      <c r="H34">
        <v>15.8</v>
      </c>
      <c r="I34" t="s">
        <v>13</v>
      </c>
      <c r="O34" s="24"/>
    </row>
    <row r="35" spans="2:21" ht="18.75" customHeight="1" x14ac:dyDescent="0.25">
      <c r="B35" s="9" t="s">
        <v>64</v>
      </c>
      <c r="C35" s="1">
        <v>41845</v>
      </c>
      <c r="D35">
        <v>4.375</v>
      </c>
      <c r="E35" s="50">
        <v>0.7</v>
      </c>
      <c r="F35">
        <v>20</v>
      </c>
      <c r="G35">
        <v>93</v>
      </c>
      <c r="H35">
        <v>12.3</v>
      </c>
      <c r="I35" t="s">
        <v>150</v>
      </c>
      <c r="J35" s="26">
        <v>6.3</v>
      </c>
      <c r="K35">
        <v>6.7</v>
      </c>
      <c r="N35">
        <v>14.3</v>
      </c>
      <c r="O35">
        <v>57</v>
      </c>
      <c r="P35">
        <v>10.7</v>
      </c>
      <c r="Q35">
        <v>76.7</v>
      </c>
      <c r="R35" s="52">
        <v>40</v>
      </c>
      <c r="S35" s="11"/>
      <c r="T35" s="11"/>
    </row>
    <row r="36" spans="2:21" ht="18.75" customHeight="1" x14ac:dyDescent="0.25">
      <c r="B36" t="s">
        <v>63</v>
      </c>
      <c r="C36" s="1">
        <v>41848</v>
      </c>
      <c r="D36">
        <v>4.25</v>
      </c>
      <c r="E36" s="50">
        <v>0.5</v>
      </c>
      <c r="F36">
        <v>45</v>
      </c>
      <c r="G36">
        <v>92</v>
      </c>
      <c r="H36">
        <v>14.9</v>
      </c>
      <c r="I36" t="s">
        <v>13</v>
      </c>
      <c r="O36" s="24"/>
      <c r="P36" s="11"/>
      <c r="Q36" s="11"/>
      <c r="R36" s="11"/>
      <c r="S36" s="11"/>
      <c r="T36" s="11"/>
    </row>
    <row r="37" spans="2:21" ht="18.75" customHeight="1" x14ac:dyDescent="0.25">
      <c r="B37" s="9" t="s">
        <v>64</v>
      </c>
      <c r="C37" s="1">
        <v>41848</v>
      </c>
      <c r="D37">
        <v>4.25</v>
      </c>
      <c r="E37" s="50">
        <v>0.5</v>
      </c>
      <c r="I37" t="s">
        <v>13</v>
      </c>
      <c r="L37">
        <v>1.04</v>
      </c>
      <c r="O37" s="24"/>
      <c r="P37" s="11"/>
      <c r="Q37" s="11"/>
      <c r="R37" s="11"/>
      <c r="S37" s="11"/>
      <c r="T37" s="25"/>
    </row>
    <row r="38" spans="2:21" ht="18.75" customHeight="1" x14ac:dyDescent="0.25">
      <c r="B38" t="s">
        <v>63</v>
      </c>
      <c r="C38" s="1">
        <v>41851</v>
      </c>
      <c r="D38">
        <v>4.5</v>
      </c>
      <c r="E38" s="50">
        <v>0.8</v>
      </c>
      <c r="F38">
        <v>23</v>
      </c>
      <c r="G38">
        <v>94</v>
      </c>
      <c r="H38">
        <v>12.9</v>
      </c>
      <c r="I38" t="s">
        <v>13</v>
      </c>
      <c r="O38" s="24"/>
      <c r="P38" s="20"/>
      <c r="R38" s="20"/>
      <c r="S38" s="20"/>
      <c r="T38" s="20"/>
    </row>
    <row r="39" spans="2:21" ht="18.75" customHeight="1" x14ac:dyDescent="0.25">
      <c r="B39" t="s">
        <v>63</v>
      </c>
      <c r="C39" s="1">
        <v>41855</v>
      </c>
      <c r="D39">
        <v>4.5</v>
      </c>
      <c r="E39" s="50">
        <v>0.8</v>
      </c>
      <c r="F39">
        <v>27</v>
      </c>
      <c r="G39">
        <v>92</v>
      </c>
      <c r="H39">
        <v>14.7</v>
      </c>
      <c r="I39" t="s">
        <v>13</v>
      </c>
      <c r="O39" s="24"/>
    </row>
    <row r="40" spans="2:21" ht="18.75" customHeight="1" x14ac:dyDescent="0.25">
      <c r="B40" t="s">
        <v>63</v>
      </c>
      <c r="C40" s="1">
        <v>41859</v>
      </c>
      <c r="D40">
        <v>4.5</v>
      </c>
      <c r="E40" s="50">
        <v>0.8</v>
      </c>
      <c r="F40">
        <v>25</v>
      </c>
      <c r="G40">
        <v>91</v>
      </c>
      <c r="H40">
        <v>14.7</v>
      </c>
      <c r="I40" t="s">
        <v>13</v>
      </c>
    </row>
    <row r="41" spans="2:21" ht="18.75" customHeight="1" x14ac:dyDescent="0.25">
      <c r="B41" t="s">
        <v>63</v>
      </c>
      <c r="C41" s="1">
        <v>41862</v>
      </c>
      <c r="D41">
        <v>5</v>
      </c>
      <c r="E41" s="50">
        <v>1.1499999999999999</v>
      </c>
      <c r="F41">
        <v>22</v>
      </c>
      <c r="G41">
        <v>88</v>
      </c>
      <c r="H41">
        <v>16.3</v>
      </c>
      <c r="I41" t="s">
        <v>13</v>
      </c>
    </row>
    <row r="42" spans="2:21" s="7" customFormat="1" ht="18.75" customHeight="1" x14ac:dyDescent="0.25">
      <c r="B42" s="7" t="s">
        <v>63</v>
      </c>
      <c r="C42" s="8">
        <v>41866</v>
      </c>
      <c r="D42" s="7">
        <v>4.25</v>
      </c>
      <c r="E42" s="50">
        <v>0.5</v>
      </c>
      <c r="F42" s="7">
        <v>21</v>
      </c>
      <c r="G42" s="7">
        <v>96</v>
      </c>
      <c r="H42" s="7">
        <v>16.600000000000001</v>
      </c>
      <c r="I42" s="7" t="s">
        <v>13</v>
      </c>
    </row>
    <row r="43" spans="2:21" s="7" customFormat="1" ht="18.75" customHeight="1" x14ac:dyDescent="0.25">
      <c r="B43" s="36" t="s">
        <v>64</v>
      </c>
      <c r="C43" s="8">
        <v>41871</v>
      </c>
      <c r="D43" s="7">
        <v>4.125</v>
      </c>
      <c r="E43" s="50">
        <v>0.45</v>
      </c>
      <c r="F43" s="7">
        <v>28</v>
      </c>
      <c r="G43" s="7">
        <v>94</v>
      </c>
      <c r="H43" s="7">
        <v>13</v>
      </c>
      <c r="I43" s="7" t="s">
        <v>13</v>
      </c>
      <c r="J43" s="7">
        <v>6.6</v>
      </c>
      <c r="K43" s="7">
        <v>6.8</v>
      </c>
      <c r="N43" s="7">
        <v>15.3</v>
      </c>
      <c r="O43" s="7">
        <v>57</v>
      </c>
      <c r="P43" s="7">
        <v>6</v>
      </c>
      <c r="Q43" s="7">
        <v>64.5</v>
      </c>
      <c r="R43" s="7" t="s">
        <v>398</v>
      </c>
    </row>
    <row r="44" spans="2:21" s="7" customFormat="1" ht="18.75" customHeight="1" x14ac:dyDescent="0.25">
      <c r="B44" s="36" t="s">
        <v>64</v>
      </c>
      <c r="C44" s="8">
        <v>41884</v>
      </c>
      <c r="D44" s="9">
        <v>4.25</v>
      </c>
      <c r="E44" s="50">
        <v>0.5</v>
      </c>
      <c r="F44" s="9">
        <v>33</v>
      </c>
      <c r="G44" s="9">
        <v>74</v>
      </c>
      <c r="H44" s="9">
        <v>11.9</v>
      </c>
      <c r="I44" s="7" t="s">
        <v>13</v>
      </c>
      <c r="J44" s="9">
        <v>6.7</v>
      </c>
      <c r="K44" s="9">
        <v>6.7</v>
      </c>
      <c r="L44" s="36">
        <v>0.51</v>
      </c>
      <c r="N44" s="37">
        <v>17.5</v>
      </c>
      <c r="O44" s="37">
        <v>65</v>
      </c>
      <c r="P44" s="37">
        <v>6.8</v>
      </c>
      <c r="Q44" s="37">
        <v>51.3</v>
      </c>
      <c r="R44" s="7">
        <v>310</v>
      </c>
      <c r="S44" s="37">
        <v>500</v>
      </c>
      <c r="T44" s="7" t="s">
        <v>147</v>
      </c>
      <c r="U44" s="7">
        <v>500</v>
      </c>
    </row>
    <row r="45" spans="2:21" s="7" customFormat="1" ht="18.75" customHeight="1" x14ac:dyDescent="0.25">
      <c r="B45" s="35" t="s">
        <v>64</v>
      </c>
      <c r="C45" s="8">
        <v>41886</v>
      </c>
      <c r="D45" s="9">
        <v>6</v>
      </c>
      <c r="E45" s="50">
        <f t="shared" si="0"/>
        <v>2.1968749999999995</v>
      </c>
      <c r="F45" s="9">
        <v>16</v>
      </c>
      <c r="G45" s="9">
        <v>58</v>
      </c>
      <c r="H45" s="9">
        <v>14</v>
      </c>
      <c r="I45" s="37" t="s">
        <v>186</v>
      </c>
      <c r="J45" s="9"/>
      <c r="K45" s="9"/>
      <c r="L45" s="36"/>
      <c r="N45" s="37"/>
      <c r="O45" s="37"/>
      <c r="P45" s="37"/>
      <c r="Q45" s="37"/>
      <c r="S45" s="37"/>
    </row>
    <row r="46" spans="2:21" s="7" customFormat="1" ht="18.75" customHeight="1" x14ac:dyDescent="0.25">
      <c r="B46" s="36" t="s">
        <v>64</v>
      </c>
      <c r="C46" s="8">
        <v>41887</v>
      </c>
      <c r="D46" s="9">
        <v>5.625</v>
      </c>
      <c r="E46" s="50">
        <f t="shared" si="0"/>
        <v>1.5458333333333327</v>
      </c>
      <c r="L46" s="7">
        <v>1.35</v>
      </c>
    </row>
    <row r="47" spans="2:21" s="7" customFormat="1" ht="18.75" customHeight="1" x14ac:dyDescent="0.25">
      <c r="B47" s="36" t="s">
        <v>64</v>
      </c>
      <c r="C47" s="8">
        <v>41890</v>
      </c>
      <c r="D47" s="7">
        <v>5</v>
      </c>
      <c r="E47" s="50">
        <v>1.1499999999999999</v>
      </c>
    </row>
    <row r="48" spans="2:21" s="7" customFormat="1" ht="18.75" customHeight="1" x14ac:dyDescent="0.25">
      <c r="B48" s="36" t="s">
        <v>64</v>
      </c>
      <c r="C48" s="8">
        <v>41896</v>
      </c>
      <c r="D48" s="37">
        <v>6.5</v>
      </c>
      <c r="E48" s="50">
        <f t="shared" si="0"/>
        <v>3.0649305555555553</v>
      </c>
    </row>
    <row r="49" spans="1:165" s="7" customFormat="1" ht="18.75" customHeight="1" x14ac:dyDescent="0.25">
      <c r="B49" s="36" t="s">
        <v>64</v>
      </c>
      <c r="C49" s="8">
        <v>41897</v>
      </c>
      <c r="D49" s="37">
        <v>6.375</v>
      </c>
      <c r="E49" s="50">
        <f t="shared" si="0"/>
        <v>2.8479166666666664</v>
      </c>
      <c r="F49" s="7">
        <v>37</v>
      </c>
      <c r="G49" s="37">
        <v>50</v>
      </c>
      <c r="H49" s="37">
        <v>10.1</v>
      </c>
      <c r="J49" s="37">
        <v>7.6</v>
      </c>
      <c r="K49" s="37">
        <v>6.7</v>
      </c>
      <c r="N49" s="7">
        <v>10.4</v>
      </c>
      <c r="O49" s="7">
        <v>51</v>
      </c>
      <c r="P49" s="37">
        <v>12</v>
      </c>
      <c r="Q49" s="37">
        <v>42.3</v>
      </c>
      <c r="R49" s="7">
        <v>200</v>
      </c>
    </row>
    <row r="50" spans="1:165" s="7" customFormat="1" ht="18.75" customHeight="1" x14ac:dyDescent="0.25">
      <c r="B50" s="36" t="s">
        <v>64</v>
      </c>
      <c r="C50" s="8">
        <v>41904</v>
      </c>
      <c r="D50" s="37">
        <v>5.75</v>
      </c>
      <c r="E50" s="50">
        <f t="shared" si="0"/>
        <v>1.7628472222222218</v>
      </c>
      <c r="G50" s="37"/>
      <c r="H50" s="37"/>
      <c r="J50" s="37"/>
      <c r="K50" s="37"/>
    </row>
    <row r="51" spans="1:165" s="7" customFormat="1" ht="18.75" customHeight="1" x14ac:dyDescent="0.25">
      <c r="B51" s="36" t="s">
        <v>64</v>
      </c>
      <c r="C51" s="8">
        <v>41906</v>
      </c>
      <c r="D51" s="37">
        <v>6</v>
      </c>
      <c r="E51" s="50">
        <f t="shared" si="0"/>
        <v>2.1968749999999995</v>
      </c>
      <c r="F51" s="37">
        <v>34</v>
      </c>
      <c r="G51" s="37">
        <v>49</v>
      </c>
      <c r="H51" s="37">
        <v>13.3</v>
      </c>
      <c r="I51" s="37"/>
      <c r="J51" s="37">
        <v>7.3</v>
      </c>
      <c r="K51" s="37">
        <v>6.7</v>
      </c>
      <c r="N51" s="7">
        <v>10.3</v>
      </c>
      <c r="O51" s="7">
        <v>64</v>
      </c>
      <c r="P51" s="7">
        <v>14</v>
      </c>
      <c r="Q51" s="7">
        <v>45.6</v>
      </c>
      <c r="R51" s="7">
        <v>150</v>
      </c>
      <c r="S51" s="7">
        <v>680</v>
      </c>
      <c r="T51" s="7" t="s">
        <v>147</v>
      </c>
      <c r="U51" s="37">
        <v>660</v>
      </c>
      <c r="V51" s="37">
        <v>20</v>
      </c>
    </row>
    <row r="52" spans="1:165" s="7" customFormat="1" ht="18.75" customHeight="1" x14ac:dyDescent="0.25">
      <c r="B52" s="36" t="s">
        <v>64</v>
      </c>
      <c r="C52" s="8">
        <v>41908</v>
      </c>
      <c r="D52" s="37">
        <v>5.75</v>
      </c>
      <c r="E52" s="50">
        <f t="shared" si="0"/>
        <v>1.7628472222222218</v>
      </c>
      <c r="G52" s="37"/>
      <c r="H52" s="37"/>
      <c r="J52" s="37"/>
      <c r="K52" s="37"/>
    </row>
    <row r="53" spans="1:165" s="7" customFormat="1" ht="18.75" customHeight="1" x14ac:dyDescent="0.25">
      <c r="B53" s="35" t="s">
        <v>64</v>
      </c>
      <c r="C53" s="8">
        <v>41921</v>
      </c>
      <c r="D53" s="37">
        <v>12.875</v>
      </c>
      <c r="E53" s="50">
        <f t="shared" si="0"/>
        <v>14.13263888888889</v>
      </c>
      <c r="F53" s="7">
        <v>104</v>
      </c>
      <c r="G53" s="37">
        <v>21</v>
      </c>
      <c r="H53" s="37">
        <v>5.7</v>
      </c>
      <c r="J53" s="37">
        <v>9.1999999999999993</v>
      </c>
      <c r="K53" s="37"/>
    </row>
    <row r="54" spans="1:165" s="7" customFormat="1" ht="18.75" customHeight="1" x14ac:dyDescent="0.25">
      <c r="B54" s="36" t="s">
        <v>64</v>
      </c>
      <c r="C54" s="8">
        <v>41927</v>
      </c>
      <c r="D54" s="37">
        <v>12.25</v>
      </c>
      <c r="E54" s="50">
        <f t="shared" si="0"/>
        <v>13.047569444444445</v>
      </c>
      <c r="F54" s="7">
        <v>87</v>
      </c>
      <c r="G54" s="37">
        <v>25</v>
      </c>
      <c r="H54" s="37">
        <v>8.8000000000000007</v>
      </c>
      <c r="J54" s="37">
        <v>9.3000000000000007</v>
      </c>
      <c r="K54" s="37"/>
    </row>
    <row r="55" spans="1:165" s="7" customFormat="1" ht="18.75" customHeight="1" x14ac:dyDescent="0.25">
      <c r="B55" s="36" t="s">
        <v>64</v>
      </c>
      <c r="C55" s="8">
        <v>41932</v>
      </c>
      <c r="D55" s="37">
        <v>11.625</v>
      </c>
      <c r="E55" s="50">
        <f t="shared" si="0"/>
        <v>11.9625</v>
      </c>
      <c r="F55" s="37">
        <v>109</v>
      </c>
      <c r="G55" s="37">
        <v>25</v>
      </c>
      <c r="H55" s="37">
        <v>8.9</v>
      </c>
      <c r="J55" s="37">
        <v>8.8000000000000007</v>
      </c>
      <c r="K55" s="37">
        <v>6.7</v>
      </c>
      <c r="N55" s="7">
        <v>2.7</v>
      </c>
      <c r="O55" s="7">
        <v>36</v>
      </c>
      <c r="P55" s="7">
        <v>4.7</v>
      </c>
      <c r="Q55" s="7">
        <v>8.6999999999999993</v>
      </c>
      <c r="R55" s="89">
        <v>150</v>
      </c>
    </row>
    <row r="56" spans="1:165" s="5" customFormat="1" ht="18.75" customHeight="1" x14ac:dyDescent="0.25">
      <c r="A56" s="7"/>
      <c r="B56" s="36" t="s">
        <v>64</v>
      </c>
      <c r="C56" s="8">
        <v>41936</v>
      </c>
      <c r="D56" s="37">
        <v>8.75</v>
      </c>
      <c r="E56" s="62">
        <f t="shared" si="0"/>
        <v>6.9711805555555557</v>
      </c>
      <c r="F56" s="37">
        <v>64</v>
      </c>
      <c r="G56" s="37">
        <v>31</v>
      </c>
      <c r="H56" s="37">
        <v>9.5</v>
      </c>
      <c r="I56" s="7"/>
      <c r="J56" s="37">
        <v>8.8000000000000007</v>
      </c>
      <c r="K56" s="37">
        <v>6.6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</row>
    <row r="57" spans="1:165" s="7" customFormat="1" ht="18.75" customHeight="1" x14ac:dyDescent="0.25">
      <c r="A57" s="5"/>
      <c r="B57" s="48" t="s">
        <v>64</v>
      </c>
      <c r="C57" s="4">
        <v>41978</v>
      </c>
      <c r="D57" s="23">
        <v>7.625</v>
      </c>
      <c r="E57" s="51">
        <f t="shared" si="0"/>
        <v>5.0180555555555557</v>
      </c>
      <c r="F57" s="23">
        <v>109</v>
      </c>
      <c r="G57" s="23">
        <v>54</v>
      </c>
      <c r="H57" s="23">
        <v>0.6</v>
      </c>
      <c r="I57" s="5"/>
      <c r="J57" s="23">
        <v>12.5</v>
      </c>
      <c r="K57" s="23"/>
      <c r="L57" s="5"/>
      <c r="M57" s="5"/>
      <c r="N57" s="5">
        <v>4.7</v>
      </c>
      <c r="O57" s="5"/>
      <c r="P57" s="5"/>
      <c r="Q57" s="5"/>
      <c r="R57" s="5">
        <v>125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ED57" s="5"/>
      <c r="EE57" s="5"/>
      <c r="EF57" s="5"/>
      <c r="EG57" s="5"/>
      <c r="EH57" s="5"/>
      <c r="EI57" s="5"/>
      <c r="FD57" s="5"/>
      <c r="FE57" s="5"/>
      <c r="FF57" s="5"/>
      <c r="FG57" s="5"/>
      <c r="FH57" s="5"/>
      <c r="FI57" s="5"/>
    </row>
    <row r="58" spans="1:165" ht="18.75" customHeight="1" x14ac:dyDescent="0.25">
      <c r="A58" s="7"/>
      <c r="B58" s="7"/>
      <c r="C58" s="7"/>
      <c r="D58" s="7" t="s">
        <v>47</v>
      </c>
      <c r="E58" s="7"/>
      <c r="F58" s="88">
        <f>AVERAGE(F3:F57)</f>
        <v>46.802083333333336</v>
      </c>
      <c r="G58" s="88">
        <f>AVERAGE(G3:G57)</f>
        <v>59.227272727272727</v>
      </c>
      <c r="H58" s="88">
        <f>AVERAGE(H3:H57)</f>
        <v>14.461363636363632</v>
      </c>
      <c r="I58" s="7"/>
      <c r="J58" s="88">
        <f>AVERAGE(J3:J57)</f>
        <v>7.5444444444444434</v>
      </c>
      <c r="K58" s="88">
        <f>AVERAGE(K3:K57)</f>
        <v>6.5785714285714292</v>
      </c>
      <c r="L58" s="7"/>
      <c r="M58" s="7"/>
      <c r="N58" s="88">
        <f>AVERAGE(N4:N57)</f>
        <v>10.553846153846154</v>
      </c>
      <c r="O58" s="88">
        <f>AVERAGE(O4:O57)</f>
        <v>60.769230769230766</v>
      </c>
      <c r="P58" s="88">
        <f>AVERAGE(P4:P57)</f>
        <v>11.241666666666665</v>
      </c>
      <c r="Q58" s="88">
        <f>AVERAGE(Q4:Q57)</f>
        <v>35.233333333333334</v>
      </c>
      <c r="R58" s="7">
        <v>200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</row>
    <row r="59" spans="1:165" ht="18.75" customHeight="1" x14ac:dyDescent="0.25">
      <c r="D59" t="s">
        <v>48</v>
      </c>
      <c r="F59" s="2">
        <f>STDEV(F3:F56) / SQRT(COUNT(F3:F56))</f>
        <v>4.2771945816254551</v>
      </c>
      <c r="G59" s="21">
        <f>STDEV(G3:G56) / SQRT(COUNT(G3:G56))</f>
        <v>3.5647597992402411</v>
      </c>
      <c r="H59" s="21">
        <f>STDEV(H3:H56) / SQRT(COUNT(H3:H56))</f>
        <v>0.67613102186009644</v>
      </c>
      <c r="M59" t="s">
        <v>185</v>
      </c>
    </row>
    <row r="60" spans="1:165" ht="18.75" customHeight="1" x14ac:dyDescent="0.25">
      <c r="D60" t="s">
        <v>309</v>
      </c>
      <c r="F60" t="s">
        <v>315</v>
      </c>
      <c r="G60" t="s">
        <v>334</v>
      </c>
      <c r="H60" t="s">
        <v>333</v>
      </c>
      <c r="J60" t="s">
        <v>316</v>
      </c>
      <c r="K60" t="s">
        <v>317</v>
      </c>
      <c r="N60" t="s">
        <v>228</v>
      </c>
      <c r="O60" t="s">
        <v>318</v>
      </c>
      <c r="P60" t="s">
        <v>330</v>
      </c>
      <c r="Q60" t="s">
        <v>331</v>
      </c>
      <c r="R60" t="s">
        <v>319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opLeftCell="C1" zoomScaleNormal="100" workbookViewId="0">
      <pane ySplit="2" topLeftCell="A85" activePane="bottomLeft" state="frozen"/>
      <selection pane="bottomLeft" activeCell="N96" sqref="N96"/>
    </sheetView>
  </sheetViews>
  <sheetFormatPr defaultColWidth="11" defaultRowHeight="17.25" customHeight="1" x14ac:dyDescent="0.25"/>
  <cols>
    <col min="1" max="1" width="31.42578125" customWidth="1"/>
    <col min="2" max="2" width="11.85546875" customWidth="1"/>
    <col min="3" max="3" width="11.5703125" customWidth="1"/>
    <col min="4" max="4" width="9" customWidth="1"/>
    <col min="5" max="5" width="9.5703125" customWidth="1"/>
    <col min="6" max="6" width="9.42578125" customWidth="1"/>
    <col min="7" max="7" width="12.7109375" customWidth="1"/>
    <col min="8" max="8" width="11.7109375" customWidth="1"/>
    <col min="9" max="9" width="8.140625" customWidth="1"/>
    <col min="11" max="11" width="7.5703125" customWidth="1"/>
    <col min="12" max="12" width="6" customWidth="1"/>
    <col min="13" max="13" width="7.7109375" customWidth="1"/>
    <col min="14" max="14" width="13.140625" customWidth="1"/>
    <col min="15" max="15" width="7.42578125" customWidth="1"/>
    <col min="16" max="16" width="6.85546875" customWidth="1"/>
    <col min="17" max="17" width="7.28515625" customWidth="1"/>
    <col min="18" max="18" width="10.140625" customWidth="1"/>
    <col min="19" max="19" width="13.5703125" customWidth="1"/>
    <col min="20" max="20" width="20.140625" customWidth="1"/>
    <col min="21" max="21" width="12.28515625" customWidth="1"/>
    <col min="22" max="22" width="10.140625" customWidth="1"/>
  </cols>
  <sheetData>
    <row r="1" spans="1:24" ht="17.25" customHeight="1" x14ac:dyDescent="0.25">
      <c r="C1" s="99"/>
      <c r="D1" s="101" t="s">
        <v>400</v>
      </c>
      <c r="E1" s="101" t="s">
        <v>402</v>
      </c>
      <c r="F1" s="101" t="s">
        <v>397</v>
      </c>
      <c r="G1" s="101" t="s">
        <v>366</v>
      </c>
      <c r="H1" s="101" t="s">
        <v>4</v>
      </c>
      <c r="I1" s="101" t="s">
        <v>380</v>
      </c>
      <c r="K1" s="101" t="s">
        <v>102</v>
      </c>
      <c r="L1" s="101" t="s">
        <v>65</v>
      </c>
      <c r="M1" s="101" t="s">
        <v>381</v>
      </c>
      <c r="N1" s="102"/>
      <c r="O1" s="53" t="s">
        <v>220</v>
      </c>
      <c r="P1" s="101" t="s">
        <v>370</v>
      </c>
      <c r="Q1" s="101" t="s">
        <v>382</v>
      </c>
      <c r="R1" s="101" t="s">
        <v>119</v>
      </c>
      <c r="S1" s="101" t="s">
        <v>385</v>
      </c>
      <c r="T1" s="101" t="s">
        <v>387</v>
      </c>
      <c r="U1" s="101" t="s">
        <v>389</v>
      </c>
      <c r="V1" s="101" t="s">
        <v>391</v>
      </c>
      <c r="W1" s="101" t="s">
        <v>404</v>
      </c>
      <c r="X1" s="101" t="s">
        <v>393</v>
      </c>
    </row>
    <row r="2" spans="1:24" s="6" customFormat="1" ht="17.25" customHeight="1" x14ac:dyDescent="0.25">
      <c r="A2" s="46" t="s">
        <v>173</v>
      </c>
      <c r="B2" s="6" t="s">
        <v>62</v>
      </c>
      <c r="C2" s="101" t="s">
        <v>0</v>
      </c>
      <c r="D2" s="101" t="s">
        <v>401</v>
      </c>
      <c r="E2" s="101" t="s">
        <v>395</v>
      </c>
      <c r="F2" s="101" t="s">
        <v>66</v>
      </c>
      <c r="G2" s="101" t="s">
        <v>396</v>
      </c>
      <c r="H2" s="101" t="s">
        <v>129</v>
      </c>
      <c r="I2" s="101" t="s">
        <v>375</v>
      </c>
      <c r="J2" s="6" t="s">
        <v>6</v>
      </c>
      <c r="K2" s="101" t="s">
        <v>221</v>
      </c>
      <c r="L2" s="101" t="s">
        <v>367</v>
      </c>
      <c r="M2" s="101" t="s">
        <v>139</v>
      </c>
      <c r="N2" s="101" t="s">
        <v>376</v>
      </c>
      <c r="O2" s="53" t="s">
        <v>221</v>
      </c>
      <c r="P2" s="101" t="s">
        <v>372</v>
      </c>
      <c r="Q2" s="101" t="s">
        <v>383</v>
      </c>
      <c r="R2" s="101" t="s">
        <v>384</v>
      </c>
      <c r="S2" s="101" t="s">
        <v>386</v>
      </c>
      <c r="T2" s="101" t="s">
        <v>388</v>
      </c>
      <c r="U2" s="101" t="s">
        <v>390</v>
      </c>
      <c r="V2" s="101" t="s">
        <v>388</v>
      </c>
      <c r="W2" s="101" t="s">
        <v>388</v>
      </c>
      <c r="X2" s="101" t="s">
        <v>388</v>
      </c>
    </row>
    <row r="3" spans="1:24" s="9" customFormat="1" ht="17.25" customHeight="1" x14ac:dyDescent="0.25">
      <c r="A3" s="47" t="s">
        <v>153</v>
      </c>
      <c r="B3" s="9" t="s">
        <v>64</v>
      </c>
      <c r="C3" s="108">
        <v>41739</v>
      </c>
      <c r="D3" s="17">
        <v>24.5</v>
      </c>
      <c r="E3" s="109">
        <f t="shared" ref="E3:E28" si="0">(68.625-D3)</f>
        <v>44.125</v>
      </c>
      <c r="F3" s="109">
        <f>(E3-9.9257)/0.5701</f>
        <v>59.988247675846338</v>
      </c>
      <c r="G3" s="17">
        <v>49</v>
      </c>
      <c r="H3" s="17"/>
      <c r="I3" s="17"/>
      <c r="J3" s="9" t="s">
        <v>79</v>
      </c>
      <c r="K3" s="17"/>
      <c r="L3" s="17"/>
      <c r="M3" s="17">
        <v>61.58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9" customFormat="1" ht="17.25" customHeight="1" x14ac:dyDescent="0.25">
      <c r="A4" s="9">
        <v>10041943</v>
      </c>
      <c r="B4" s="9" t="s">
        <v>64</v>
      </c>
      <c r="C4" s="108">
        <v>41740</v>
      </c>
      <c r="D4" s="17">
        <v>25.25</v>
      </c>
      <c r="E4" s="109">
        <f t="shared" si="0"/>
        <v>43.375</v>
      </c>
      <c r="F4" s="109">
        <f t="shared" ref="F4:F5" si="1">(E4-9.9257)/0.5701</f>
        <v>58.672689001929484</v>
      </c>
      <c r="G4" s="99">
        <v>37</v>
      </c>
      <c r="H4" s="99">
        <v>91</v>
      </c>
      <c r="I4" s="99">
        <v>4.4000000000000004</v>
      </c>
      <c r="J4" t="s">
        <v>80</v>
      </c>
      <c r="K4" s="99">
        <v>7.4</v>
      </c>
      <c r="L4" s="99">
        <v>6.1</v>
      </c>
      <c r="M4" s="17"/>
      <c r="N4" s="17"/>
      <c r="O4" s="17">
        <v>10.9</v>
      </c>
      <c r="P4" s="17">
        <v>103</v>
      </c>
      <c r="Q4" s="17">
        <v>19</v>
      </c>
      <c r="R4" s="17">
        <v>28.2</v>
      </c>
      <c r="S4" s="56">
        <v>250</v>
      </c>
      <c r="T4" s="17"/>
      <c r="U4" s="17"/>
      <c r="V4" s="17"/>
      <c r="W4" s="17"/>
      <c r="X4" s="17"/>
    </row>
    <row r="5" spans="1:24" s="9" customFormat="1" ht="17.25" customHeight="1" x14ac:dyDescent="0.25">
      <c r="B5" s="9" t="s">
        <v>64</v>
      </c>
      <c r="C5" s="108">
        <v>41742</v>
      </c>
      <c r="D5" s="17">
        <v>19.5</v>
      </c>
      <c r="E5" s="109">
        <f t="shared" si="0"/>
        <v>49.125</v>
      </c>
      <c r="F5" s="109">
        <f t="shared" si="1"/>
        <v>68.758638835292047</v>
      </c>
      <c r="G5" s="17"/>
      <c r="H5" s="17"/>
      <c r="I5" s="17"/>
      <c r="J5" s="9" t="s">
        <v>13</v>
      </c>
      <c r="K5" s="17"/>
      <c r="L5" s="17"/>
      <c r="M5" s="17"/>
      <c r="N5" s="17"/>
      <c r="O5" s="17"/>
      <c r="P5" s="17"/>
      <c r="Q5" s="17"/>
      <c r="R5" s="17"/>
      <c r="S5" s="56"/>
      <c r="T5" s="17"/>
      <c r="U5" s="17"/>
      <c r="V5" s="17"/>
      <c r="W5" s="17"/>
      <c r="X5" s="17"/>
    </row>
    <row r="6" spans="1:24" s="9" customFormat="1" ht="17.25" customHeight="1" x14ac:dyDescent="0.25">
      <c r="B6" s="9" t="s">
        <v>64</v>
      </c>
      <c r="C6" s="108">
        <v>41744</v>
      </c>
      <c r="D6" s="17">
        <v>20.5</v>
      </c>
      <c r="E6" s="109">
        <f t="shared" si="0"/>
        <v>48.125</v>
      </c>
      <c r="F6" s="109">
        <f>(E6-9.9257)/0.5701</f>
        <v>67.004560603402908</v>
      </c>
      <c r="G6" s="17">
        <v>76</v>
      </c>
      <c r="H6" s="99"/>
      <c r="I6" s="99"/>
      <c r="J6" s="9" t="s">
        <v>13</v>
      </c>
      <c r="K6" s="17"/>
      <c r="L6" s="17"/>
      <c r="M6" s="17">
        <v>67.7</v>
      </c>
      <c r="N6" s="17"/>
      <c r="O6" s="17"/>
      <c r="P6" s="17"/>
      <c r="Q6" s="17"/>
      <c r="R6" s="17"/>
      <c r="S6" s="56"/>
      <c r="T6" s="17"/>
      <c r="U6" s="17"/>
      <c r="V6" s="17"/>
      <c r="W6" s="17"/>
      <c r="X6" s="17"/>
    </row>
    <row r="7" spans="1:24" s="9" customFormat="1" ht="17.25" customHeight="1" x14ac:dyDescent="0.25">
      <c r="B7" s="9" t="s">
        <v>64</v>
      </c>
      <c r="C7" s="108">
        <v>41749</v>
      </c>
      <c r="D7" s="17">
        <v>19.625</v>
      </c>
      <c r="E7" s="109">
        <f t="shared" si="0"/>
        <v>49</v>
      </c>
      <c r="F7" s="109">
        <f t="shared" ref="F7:F57" si="2">(E7-9.9257)/0.5701</f>
        <v>68.539379056305904</v>
      </c>
      <c r="G7" s="17">
        <v>86</v>
      </c>
      <c r="H7" s="17"/>
      <c r="I7" s="99"/>
      <c r="J7" s="9" t="s">
        <v>13</v>
      </c>
      <c r="K7" s="17"/>
      <c r="L7" s="17"/>
      <c r="M7" s="17"/>
      <c r="N7" s="17"/>
      <c r="O7" s="17"/>
      <c r="P7" s="17"/>
      <c r="Q7" s="17"/>
      <c r="R7" s="17"/>
      <c r="S7" s="56"/>
      <c r="T7" s="17"/>
      <c r="U7" s="17"/>
      <c r="V7" s="17"/>
      <c r="W7" s="17"/>
      <c r="X7" s="17"/>
    </row>
    <row r="8" spans="1:24" s="9" customFormat="1" ht="17.25" customHeight="1" x14ac:dyDescent="0.25">
      <c r="B8" s="9" t="s">
        <v>64</v>
      </c>
      <c r="C8" s="108">
        <v>41751</v>
      </c>
      <c r="D8" s="99">
        <v>20.75</v>
      </c>
      <c r="E8" s="109">
        <f t="shared" si="0"/>
        <v>47.875</v>
      </c>
      <c r="F8" s="109">
        <f t="shared" si="2"/>
        <v>66.566041045430623</v>
      </c>
      <c r="G8" s="99">
        <v>81</v>
      </c>
      <c r="H8" s="17"/>
      <c r="I8" s="99"/>
      <c r="J8" s="9" t="s">
        <v>13</v>
      </c>
      <c r="K8" s="17"/>
      <c r="L8" s="17"/>
      <c r="M8" s="17"/>
      <c r="N8" s="17"/>
      <c r="O8" s="17"/>
      <c r="P8" s="17"/>
      <c r="Q8" s="17"/>
      <c r="R8" s="17"/>
      <c r="S8" s="56"/>
      <c r="T8" s="17"/>
      <c r="U8" s="17"/>
      <c r="V8" s="17"/>
      <c r="W8" s="17"/>
      <c r="X8" s="17"/>
    </row>
    <row r="9" spans="1:24" s="9" customFormat="1" ht="17.25" customHeight="1" x14ac:dyDescent="0.25">
      <c r="B9" s="9" t="s">
        <v>64</v>
      </c>
      <c r="C9" s="108">
        <v>41761</v>
      </c>
      <c r="D9" s="99">
        <v>18.125</v>
      </c>
      <c r="E9" s="109">
        <f t="shared" si="0"/>
        <v>50.5</v>
      </c>
      <c r="F9" s="109">
        <f t="shared" si="2"/>
        <v>71.170496404139627</v>
      </c>
      <c r="G9" s="99">
        <v>115</v>
      </c>
      <c r="H9" s="99">
        <v>36</v>
      </c>
      <c r="I9" s="99">
        <v>6.1</v>
      </c>
      <c r="J9" s="9" t="s">
        <v>13</v>
      </c>
      <c r="K9" s="17"/>
      <c r="L9" s="17"/>
      <c r="M9" s="17"/>
      <c r="N9" s="17"/>
      <c r="O9" s="17"/>
      <c r="P9" s="17"/>
      <c r="Q9" s="17"/>
      <c r="R9" s="17"/>
      <c r="S9" s="56"/>
      <c r="T9" s="17"/>
      <c r="U9" s="17"/>
      <c r="V9" s="17"/>
      <c r="W9" s="17"/>
      <c r="X9" s="17"/>
    </row>
    <row r="10" spans="1:24" s="9" customFormat="1" ht="17.25" customHeight="1" x14ac:dyDescent="0.25">
      <c r="B10" s="9" t="s">
        <v>64</v>
      </c>
      <c r="C10" s="108">
        <v>41766</v>
      </c>
      <c r="D10" s="99">
        <v>23.25</v>
      </c>
      <c r="E10" s="109">
        <f t="shared" si="0"/>
        <v>45.375</v>
      </c>
      <c r="F10" s="109">
        <f t="shared" si="2"/>
        <v>62.180845465707769</v>
      </c>
      <c r="G10" s="99">
        <v>120</v>
      </c>
      <c r="H10" s="99">
        <v>38</v>
      </c>
      <c r="I10" s="99">
        <v>12.8</v>
      </c>
      <c r="J10" s="9" t="s">
        <v>13</v>
      </c>
      <c r="K10" s="17"/>
      <c r="L10" s="17"/>
      <c r="M10" s="17">
        <v>61.64</v>
      </c>
      <c r="N10" s="17"/>
      <c r="O10" s="17"/>
      <c r="P10" s="17"/>
      <c r="Q10" s="17"/>
      <c r="R10" s="17"/>
      <c r="S10" s="56"/>
      <c r="T10" s="17"/>
      <c r="U10" s="17"/>
      <c r="V10" s="17"/>
      <c r="W10" s="17"/>
      <c r="X10" s="17"/>
    </row>
    <row r="11" spans="1:24" s="13" customFormat="1" ht="17.25" customHeight="1" x14ac:dyDescent="0.25">
      <c r="B11" s="19" t="s">
        <v>64</v>
      </c>
      <c r="C11" s="108">
        <v>41773</v>
      </c>
      <c r="D11" s="99">
        <v>16.75</v>
      </c>
      <c r="E11" s="109">
        <f t="shared" si="0"/>
        <v>51.875</v>
      </c>
      <c r="F11" s="109">
        <f t="shared" si="2"/>
        <v>73.582353972987192</v>
      </c>
      <c r="G11" s="99">
        <v>120</v>
      </c>
      <c r="H11" s="99">
        <v>37</v>
      </c>
      <c r="I11" s="99">
        <v>11.7</v>
      </c>
      <c r="J11" s="9" t="s">
        <v>13</v>
      </c>
      <c r="K11" s="99">
        <v>8.9</v>
      </c>
      <c r="L11" s="99">
        <v>6.4</v>
      </c>
      <c r="M11" s="17"/>
      <c r="N11" s="17"/>
      <c r="O11" s="99">
        <v>1.3</v>
      </c>
      <c r="P11" s="99">
        <v>23</v>
      </c>
      <c r="Q11" s="56">
        <v>1.25</v>
      </c>
      <c r="R11" s="99">
        <v>2.1</v>
      </c>
      <c r="S11" s="56">
        <v>150</v>
      </c>
      <c r="T11" s="17"/>
      <c r="U11" s="17"/>
      <c r="V11" s="17"/>
      <c r="W11" s="17"/>
      <c r="X11" s="17"/>
    </row>
    <row r="12" spans="1:24" s="9" customFormat="1" ht="17.25" customHeight="1" x14ac:dyDescent="0.25">
      <c r="B12" s="9" t="s">
        <v>64</v>
      </c>
      <c r="C12" s="108">
        <v>41780</v>
      </c>
      <c r="D12" s="99">
        <v>17.25</v>
      </c>
      <c r="E12" s="109">
        <f t="shared" si="0"/>
        <v>51.375</v>
      </c>
      <c r="F12" s="109">
        <f t="shared" si="2"/>
        <v>72.705314857042623</v>
      </c>
      <c r="G12" s="99">
        <v>120</v>
      </c>
      <c r="H12" s="99" t="s">
        <v>399</v>
      </c>
      <c r="I12" s="99">
        <v>15.3</v>
      </c>
      <c r="J12" s="9" t="s">
        <v>13</v>
      </c>
      <c r="K12" s="17"/>
      <c r="L12" s="17"/>
      <c r="M12" s="17"/>
      <c r="N12" s="17"/>
      <c r="O12" s="17"/>
      <c r="P12" s="17"/>
      <c r="Q12" s="17"/>
      <c r="R12" s="17"/>
      <c r="S12" s="56"/>
      <c r="T12" s="17"/>
      <c r="U12" s="17"/>
      <c r="V12" s="17"/>
      <c r="W12" s="17"/>
      <c r="X12" s="17"/>
    </row>
    <row r="13" spans="1:24" s="9" customFormat="1" ht="17.25" customHeight="1" x14ac:dyDescent="0.25">
      <c r="B13" s="9" t="s">
        <v>64</v>
      </c>
      <c r="C13" s="108">
        <v>41790</v>
      </c>
      <c r="D13" s="99">
        <v>20.5</v>
      </c>
      <c r="E13" s="109">
        <f t="shared" si="0"/>
        <v>48.125</v>
      </c>
      <c r="F13" s="109">
        <f t="shared" si="2"/>
        <v>67.004560603402908</v>
      </c>
      <c r="G13" s="99">
        <v>65</v>
      </c>
      <c r="H13" s="99">
        <v>65</v>
      </c>
      <c r="I13" s="99">
        <v>21.5</v>
      </c>
      <c r="J13" s="9" t="s">
        <v>81</v>
      </c>
      <c r="K13" s="99">
        <v>3.8</v>
      </c>
      <c r="L13" s="17"/>
      <c r="M13" s="17"/>
      <c r="N13" s="99">
        <v>9691865</v>
      </c>
      <c r="O13" s="99">
        <v>10.5</v>
      </c>
      <c r="P13" s="99">
        <v>68</v>
      </c>
      <c r="Q13" s="99">
        <v>13</v>
      </c>
      <c r="R13" s="99">
        <v>11.3</v>
      </c>
      <c r="S13" s="56" t="s">
        <v>110</v>
      </c>
      <c r="T13" s="17"/>
      <c r="U13" s="17"/>
      <c r="V13" s="17"/>
      <c r="W13" s="17"/>
      <c r="X13" s="17"/>
    </row>
    <row r="14" spans="1:24" ht="17.25" customHeight="1" x14ac:dyDescent="0.25">
      <c r="B14" t="s">
        <v>63</v>
      </c>
      <c r="C14" s="110">
        <v>41793</v>
      </c>
      <c r="D14" s="99">
        <v>18.5</v>
      </c>
      <c r="E14" s="109">
        <f t="shared" si="0"/>
        <v>50.125</v>
      </c>
      <c r="F14" s="109">
        <f t="shared" si="2"/>
        <v>70.512717067181185</v>
      </c>
      <c r="G14" s="99">
        <v>45</v>
      </c>
      <c r="H14" s="99">
        <v>55</v>
      </c>
      <c r="I14" s="99">
        <v>22.1</v>
      </c>
      <c r="J14" t="s">
        <v>13</v>
      </c>
      <c r="K14" s="99"/>
      <c r="L14" s="99"/>
      <c r="M14" s="99"/>
      <c r="N14" s="99"/>
      <c r="O14" s="99"/>
      <c r="P14" s="99"/>
      <c r="Q14" s="99"/>
      <c r="R14" s="99"/>
      <c r="S14" s="56"/>
      <c r="T14" s="99"/>
      <c r="U14" s="99"/>
      <c r="V14" s="99"/>
      <c r="W14" s="99"/>
      <c r="X14" s="99"/>
    </row>
    <row r="15" spans="1:24" ht="17.25" customHeight="1" x14ac:dyDescent="0.25">
      <c r="B15" t="s">
        <v>63</v>
      </c>
      <c r="C15" s="110">
        <v>41797</v>
      </c>
      <c r="D15" s="99">
        <v>19.25</v>
      </c>
      <c r="E15" s="109">
        <f t="shared" si="0"/>
        <v>49.375</v>
      </c>
      <c r="F15" s="109">
        <f t="shared" si="2"/>
        <v>69.197158393264331</v>
      </c>
      <c r="G15" s="99">
        <v>41</v>
      </c>
      <c r="H15" s="99">
        <v>59</v>
      </c>
      <c r="I15" s="99">
        <v>19.8</v>
      </c>
      <c r="J15" t="s">
        <v>13</v>
      </c>
      <c r="K15" s="99"/>
      <c r="L15" s="99"/>
      <c r="M15" s="99"/>
      <c r="N15" s="99"/>
      <c r="O15" s="99"/>
      <c r="P15" s="99"/>
      <c r="Q15" s="99"/>
      <c r="R15" s="99"/>
      <c r="S15" s="56"/>
      <c r="T15" s="99"/>
      <c r="U15" s="99"/>
      <c r="V15" s="99"/>
      <c r="W15" s="99"/>
      <c r="X15" s="99"/>
    </row>
    <row r="16" spans="1:24" ht="17.25" customHeight="1" x14ac:dyDescent="0.25">
      <c r="B16" t="s">
        <v>63</v>
      </c>
      <c r="C16" s="110">
        <v>41799</v>
      </c>
      <c r="D16" s="99">
        <v>20.5</v>
      </c>
      <c r="E16" s="109">
        <f t="shared" si="0"/>
        <v>48.125</v>
      </c>
      <c r="F16" s="109">
        <f t="shared" si="2"/>
        <v>67.004560603402908</v>
      </c>
      <c r="G16" s="99">
        <v>51</v>
      </c>
      <c r="H16" s="99">
        <v>65</v>
      </c>
      <c r="I16" s="99">
        <v>20.2</v>
      </c>
      <c r="J16" t="s">
        <v>13</v>
      </c>
      <c r="K16" s="99"/>
      <c r="L16" s="99"/>
      <c r="M16" s="99"/>
      <c r="N16" s="99"/>
      <c r="O16" s="99"/>
      <c r="P16" s="99"/>
      <c r="Q16" s="99"/>
      <c r="R16" s="99"/>
      <c r="S16" s="56"/>
      <c r="T16" s="99"/>
      <c r="U16" s="99"/>
      <c r="V16" s="99"/>
      <c r="W16" s="99"/>
      <c r="X16" s="99"/>
    </row>
    <row r="17" spans="2:24" ht="17.25" customHeight="1" x14ac:dyDescent="0.25">
      <c r="B17" t="s">
        <v>63</v>
      </c>
      <c r="C17" s="110">
        <v>41803</v>
      </c>
      <c r="D17" s="99">
        <v>24</v>
      </c>
      <c r="E17" s="109">
        <f t="shared" si="0"/>
        <v>44.625</v>
      </c>
      <c r="F17" s="109">
        <f t="shared" si="2"/>
        <v>60.865286791790908</v>
      </c>
      <c r="G17" s="99">
        <v>36</v>
      </c>
      <c r="H17" s="99">
        <v>72</v>
      </c>
      <c r="I17" s="99">
        <v>18.8</v>
      </c>
      <c r="J17" t="s">
        <v>13</v>
      </c>
      <c r="K17" s="99"/>
      <c r="L17" s="99"/>
      <c r="M17" s="99"/>
      <c r="N17" s="99"/>
      <c r="O17" s="99"/>
      <c r="P17" s="99"/>
      <c r="Q17" s="99"/>
      <c r="R17" s="99"/>
      <c r="S17" s="56"/>
      <c r="T17" s="99"/>
      <c r="U17" s="99"/>
      <c r="V17" s="99"/>
      <c r="W17" s="99"/>
      <c r="X17" s="99"/>
    </row>
    <row r="18" spans="2:24" ht="17.25" customHeight="1" x14ac:dyDescent="0.25">
      <c r="B18" t="s">
        <v>63</v>
      </c>
      <c r="C18" s="110">
        <v>41806</v>
      </c>
      <c r="D18" s="99">
        <v>25</v>
      </c>
      <c r="E18" s="109">
        <f t="shared" si="0"/>
        <v>43.625</v>
      </c>
      <c r="F18" s="109">
        <f t="shared" si="2"/>
        <v>59.111208559901769</v>
      </c>
      <c r="G18" s="99">
        <v>36</v>
      </c>
      <c r="H18" s="99">
        <v>66</v>
      </c>
      <c r="I18" s="99">
        <v>20.2</v>
      </c>
      <c r="J18" t="s">
        <v>13</v>
      </c>
      <c r="K18" s="99"/>
      <c r="L18" s="99"/>
      <c r="M18" s="99"/>
      <c r="N18" s="99"/>
      <c r="O18" s="99"/>
      <c r="P18" s="99"/>
      <c r="Q18" s="99"/>
      <c r="R18" s="99"/>
      <c r="S18" s="56"/>
      <c r="T18" s="99"/>
      <c r="U18" s="99"/>
      <c r="V18" s="99"/>
      <c r="W18" s="99"/>
      <c r="X18" s="99"/>
    </row>
    <row r="19" spans="2:24" ht="17.25" customHeight="1" x14ac:dyDescent="0.25">
      <c r="B19" s="9" t="s">
        <v>64</v>
      </c>
      <c r="C19" s="110">
        <v>41806</v>
      </c>
      <c r="D19" s="99">
        <v>25</v>
      </c>
      <c r="E19" s="109">
        <f t="shared" si="0"/>
        <v>43.625</v>
      </c>
      <c r="F19" s="109">
        <f t="shared" si="2"/>
        <v>59.111208559901769</v>
      </c>
      <c r="G19" s="99">
        <v>46</v>
      </c>
      <c r="H19" s="99">
        <v>64</v>
      </c>
      <c r="I19" s="99">
        <v>20.2</v>
      </c>
      <c r="J19" t="s">
        <v>13</v>
      </c>
      <c r="K19" s="99">
        <v>6.2</v>
      </c>
      <c r="L19" s="99">
        <v>6.8</v>
      </c>
      <c r="M19" s="99"/>
      <c r="N19" s="99"/>
      <c r="O19" s="99">
        <v>14.3</v>
      </c>
      <c r="P19" s="99">
        <v>108</v>
      </c>
      <c r="Q19" s="56">
        <v>5</v>
      </c>
      <c r="R19" s="99">
        <v>18.3</v>
      </c>
      <c r="S19" s="56" t="s">
        <v>110</v>
      </c>
      <c r="T19" s="99"/>
      <c r="U19" s="99"/>
      <c r="V19" s="99"/>
      <c r="W19" s="99"/>
      <c r="X19" s="99"/>
    </row>
    <row r="20" spans="2:24" ht="17.25" customHeight="1" x14ac:dyDescent="0.25">
      <c r="B20" t="s">
        <v>63</v>
      </c>
      <c r="C20" s="110">
        <v>41809</v>
      </c>
      <c r="D20" s="99">
        <v>25.5</v>
      </c>
      <c r="E20" s="109">
        <f t="shared" si="0"/>
        <v>43.125</v>
      </c>
      <c r="F20" s="109">
        <f t="shared" si="2"/>
        <v>58.2341694439572</v>
      </c>
      <c r="G20" s="99">
        <v>41</v>
      </c>
      <c r="H20" s="99">
        <v>63</v>
      </c>
      <c r="I20" s="99">
        <v>21.4</v>
      </c>
      <c r="J20" t="s">
        <v>13</v>
      </c>
      <c r="K20" s="99"/>
      <c r="L20" s="99"/>
      <c r="M20" s="99"/>
      <c r="N20" s="99"/>
      <c r="O20" s="99"/>
      <c r="P20" s="99"/>
      <c r="Q20" s="99"/>
      <c r="R20" s="99"/>
      <c r="S20" s="56"/>
      <c r="T20" s="99"/>
      <c r="U20" s="99"/>
      <c r="V20" s="99"/>
      <c r="W20" s="99"/>
      <c r="X20" s="99"/>
    </row>
    <row r="21" spans="2:24" ht="17.25" customHeight="1" x14ac:dyDescent="0.25">
      <c r="B21" t="s">
        <v>63</v>
      </c>
      <c r="C21" s="110">
        <v>41813</v>
      </c>
      <c r="D21" s="99">
        <v>29.25</v>
      </c>
      <c r="E21" s="109">
        <f t="shared" si="0"/>
        <v>39.375</v>
      </c>
      <c r="F21" s="109">
        <f t="shared" si="2"/>
        <v>51.656376074372915</v>
      </c>
      <c r="G21" s="99">
        <v>44</v>
      </c>
      <c r="H21" s="99">
        <v>67</v>
      </c>
      <c r="I21" s="99">
        <v>22.3</v>
      </c>
      <c r="J21" t="s">
        <v>13</v>
      </c>
      <c r="K21" s="99"/>
      <c r="L21" s="99"/>
      <c r="M21" s="99"/>
      <c r="N21" s="99"/>
      <c r="O21" s="99"/>
      <c r="P21" s="99"/>
      <c r="Q21" s="99"/>
      <c r="R21" s="99"/>
      <c r="S21" s="56"/>
      <c r="T21" s="99"/>
      <c r="U21" s="99"/>
      <c r="V21" s="99"/>
      <c r="W21" s="99"/>
      <c r="X21" s="99"/>
    </row>
    <row r="22" spans="2:24" ht="17.25" customHeight="1" x14ac:dyDescent="0.25">
      <c r="B22" s="9" t="s">
        <v>64</v>
      </c>
      <c r="C22" s="110">
        <v>41816</v>
      </c>
      <c r="D22" s="99">
        <v>32.5</v>
      </c>
      <c r="E22" s="109">
        <f t="shared" si="0"/>
        <v>36.125</v>
      </c>
      <c r="F22" s="109">
        <f t="shared" si="2"/>
        <v>45.955621820733199</v>
      </c>
      <c r="G22" s="99">
        <v>41</v>
      </c>
      <c r="H22" s="99">
        <v>71</v>
      </c>
      <c r="I22" s="99">
        <v>19.899999999999999</v>
      </c>
      <c r="J22" t="s">
        <v>171</v>
      </c>
      <c r="K22" s="99">
        <v>5.9</v>
      </c>
      <c r="L22" s="99">
        <v>6.4</v>
      </c>
      <c r="M22" s="99">
        <v>44.04</v>
      </c>
      <c r="N22" s="99"/>
      <c r="O22" s="99">
        <v>14.8</v>
      </c>
      <c r="P22" s="99">
        <v>109</v>
      </c>
      <c r="Q22" s="99">
        <v>9.5</v>
      </c>
      <c r="R22" s="99">
        <v>18.7</v>
      </c>
      <c r="S22" s="56" t="s">
        <v>110</v>
      </c>
      <c r="T22" s="99"/>
      <c r="U22" s="99"/>
      <c r="V22" s="99"/>
      <c r="W22" s="99"/>
      <c r="X22" s="99"/>
    </row>
    <row r="23" spans="2:24" ht="17.25" customHeight="1" x14ac:dyDescent="0.25">
      <c r="B23" t="s">
        <v>63</v>
      </c>
      <c r="C23" s="110">
        <v>41817</v>
      </c>
      <c r="D23" s="99">
        <v>33</v>
      </c>
      <c r="E23" s="109">
        <f t="shared" si="0"/>
        <v>35.625</v>
      </c>
      <c r="F23" s="109">
        <f t="shared" si="2"/>
        <v>45.07858270478863</v>
      </c>
      <c r="G23" s="99">
        <v>33</v>
      </c>
      <c r="H23" s="99">
        <v>74</v>
      </c>
      <c r="I23" s="99">
        <v>21.5</v>
      </c>
      <c r="J23" t="s">
        <v>13</v>
      </c>
      <c r="K23" s="99"/>
      <c r="L23" s="99"/>
      <c r="M23" s="99"/>
      <c r="N23" s="99"/>
      <c r="O23" s="99"/>
      <c r="P23" s="99"/>
      <c r="Q23" s="99"/>
      <c r="R23" s="99"/>
      <c r="S23" s="56"/>
      <c r="T23" s="99"/>
      <c r="U23" s="99"/>
      <c r="V23" s="99"/>
      <c r="W23" s="99"/>
      <c r="X23" s="99"/>
    </row>
    <row r="24" spans="2:24" ht="17.25" customHeight="1" x14ac:dyDescent="0.25">
      <c r="B24" t="s">
        <v>63</v>
      </c>
      <c r="C24" s="110">
        <v>41820</v>
      </c>
      <c r="D24" s="99">
        <v>34</v>
      </c>
      <c r="E24" s="109">
        <f t="shared" si="0"/>
        <v>34.625</v>
      </c>
      <c r="F24" s="109">
        <f t="shared" si="2"/>
        <v>43.324504472899491</v>
      </c>
      <c r="G24" s="99">
        <v>30</v>
      </c>
      <c r="H24" s="99">
        <v>69</v>
      </c>
      <c r="I24" s="99">
        <v>24</v>
      </c>
      <c r="J24" t="s">
        <v>13</v>
      </c>
      <c r="K24" s="99"/>
      <c r="L24" s="99"/>
      <c r="M24" s="99"/>
      <c r="N24" s="99"/>
      <c r="O24" s="99"/>
      <c r="P24" s="99"/>
      <c r="Q24" s="99"/>
      <c r="R24" s="99"/>
      <c r="S24" s="56"/>
      <c r="T24" s="99"/>
      <c r="U24" s="99"/>
      <c r="V24" s="99"/>
      <c r="W24" s="99"/>
      <c r="X24" s="99"/>
    </row>
    <row r="25" spans="2:24" ht="17.25" customHeight="1" x14ac:dyDescent="0.25">
      <c r="B25" t="s">
        <v>63</v>
      </c>
      <c r="C25" s="110">
        <v>41822</v>
      </c>
      <c r="D25" s="99">
        <v>35.5</v>
      </c>
      <c r="E25" s="109">
        <f t="shared" si="0"/>
        <v>33.125</v>
      </c>
      <c r="F25" s="109">
        <f t="shared" si="2"/>
        <v>40.693387125065776</v>
      </c>
      <c r="G25" s="99">
        <v>32</v>
      </c>
      <c r="H25" s="99">
        <v>75</v>
      </c>
      <c r="I25" s="99">
        <v>21.9</v>
      </c>
      <c r="J25" t="s">
        <v>13</v>
      </c>
      <c r="K25" s="99"/>
      <c r="L25" s="99"/>
      <c r="M25" s="99"/>
      <c r="N25" s="99"/>
      <c r="O25" s="99"/>
      <c r="P25" s="99"/>
      <c r="Q25" s="99"/>
      <c r="R25" s="99"/>
      <c r="S25" s="56"/>
      <c r="T25" s="99"/>
      <c r="U25" s="99"/>
      <c r="V25" s="99"/>
      <c r="W25" s="99"/>
      <c r="X25" s="99"/>
    </row>
    <row r="26" spans="2:24" ht="17.25" customHeight="1" x14ac:dyDescent="0.25">
      <c r="B26" t="s">
        <v>63</v>
      </c>
      <c r="C26" s="110">
        <v>41828</v>
      </c>
      <c r="D26" s="99">
        <v>54.5</v>
      </c>
      <c r="E26" s="109">
        <f t="shared" si="0"/>
        <v>14.125</v>
      </c>
      <c r="F26" s="109">
        <f t="shared" si="2"/>
        <v>7.3659007191720729</v>
      </c>
      <c r="G26" s="99">
        <v>26</v>
      </c>
      <c r="H26" s="99">
        <v>93</v>
      </c>
      <c r="I26" s="99">
        <v>21.8</v>
      </c>
      <c r="J26" t="s">
        <v>13</v>
      </c>
      <c r="K26" s="99"/>
      <c r="L26" s="99"/>
      <c r="M26" s="99"/>
      <c r="N26" s="99"/>
      <c r="O26" s="99"/>
      <c r="P26" s="99"/>
      <c r="Q26" s="99"/>
      <c r="R26" s="99"/>
      <c r="S26" s="56"/>
      <c r="T26" s="99"/>
      <c r="U26" s="99"/>
      <c r="V26" s="99"/>
      <c r="W26" s="99"/>
      <c r="X26" s="99"/>
    </row>
    <row r="27" spans="2:24" ht="17.25" customHeight="1" x14ac:dyDescent="0.25">
      <c r="B27" s="9" t="s">
        <v>64</v>
      </c>
      <c r="C27" s="110">
        <v>41829</v>
      </c>
      <c r="D27" s="99">
        <v>50</v>
      </c>
      <c r="E27" s="109">
        <f t="shared" si="0"/>
        <v>18.625</v>
      </c>
      <c r="F27" s="109">
        <f t="shared" si="2"/>
        <v>15.259252762673212</v>
      </c>
      <c r="G27" s="99">
        <v>23</v>
      </c>
      <c r="H27" s="99">
        <v>87</v>
      </c>
      <c r="I27" s="99">
        <v>22.6</v>
      </c>
      <c r="J27" t="s">
        <v>13</v>
      </c>
      <c r="K27" s="99">
        <v>5.3</v>
      </c>
      <c r="L27" s="99">
        <v>6.9</v>
      </c>
      <c r="M27" s="99">
        <v>13.2</v>
      </c>
      <c r="N27" s="99"/>
      <c r="O27" s="99"/>
      <c r="P27" s="99"/>
      <c r="Q27" s="99"/>
      <c r="R27" s="99"/>
      <c r="S27" s="56"/>
      <c r="T27" s="99"/>
      <c r="U27" s="99"/>
      <c r="V27" s="99"/>
      <c r="W27" s="99"/>
      <c r="X27" s="99"/>
    </row>
    <row r="28" spans="2:24" ht="17.25" customHeight="1" x14ac:dyDescent="0.25">
      <c r="B28" t="s">
        <v>63</v>
      </c>
      <c r="C28" s="110">
        <v>41831</v>
      </c>
      <c r="D28" s="99">
        <v>49</v>
      </c>
      <c r="E28" s="109">
        <f t="shared" si="0"/>
        <v>19.625</v>
      </c>
      <c r="F28" s="109">
        <f t="shared" si="2"/>
        <v>17.013330994562356</v>
      </c>
      <c r="G28" s="99">
        <v>26</v>
      </c>
      <c r="H28" s="99">
        <v>88</v>
      </c>
      <c r="I28" s="99">
        <v>21.1</v>
      </c>
      <c r="J28" t="s">
        <v>13</v>
      </c>
      <c r="K28" s="99"/>
      <c r="L28" s="99"/>
      <c r="M28" s="99"/>
      <c r="N28" s="99"/>
      <c r="O28" s="99"/>
      <c r="P28" s="99"/>
      <c r="Q28" s="99"/>
      <c r="R28" s="99"/>
      <c r="S28" s="56"/>
      <c r="T28" s="99"/>
      <c r="U28" s="99"/>
      <c r="V28" s="99"/>
      <c r="W28" s="99"/>
      <c r="X28" s="99"/>
    </row>
    <row r="29" spans="2:24" ht="17.25" customHeight="1" x14ac:dyDescent="0.25">
      <c r="B29" s="9" t="s">
        <v>64</v>
      </c>
      <c r="C29" s="110">
        <v>41831</v>
      </c>
      <c r="D29" s="99" t="s">
        <v>82</v>
      </c>
      <c r="E29" s="17">
        <v>18.125</v>
      </c>
      <c r="F29" s="109">
        <f t="shared" si="2"/>
        <v>14.382213646728641</v>
      </c>
      <c r="G29" s="99">
        <v>29</v>
      </c>
      <c r="H29" s="99">
        <v>93</v>
      </c>
      <c r="I29" s="99">
        <v>21</v>
      </c>
      <c r="J29" t="s">
        <v>13</v>
      </c>
      <c r="K29" s="99">
        <v>5.0999999999999996</v>
      </c>
      <c r="L29" s="99">
        <v>7</v>
      </c>
      <c r="M29" s="99"/>
      <c r="N29" s="99"/>
      <c r="O29" s="99">
        <v>14.6</v>
      </c>
      <c r="P29" s="99">
        <v>116</v>
      </c>
      <c r="Q29" s="99">
        <v>11</v>
      </c>
      <c r="R29" s="99">
        <v>26.3</v>
      </c>
      <c r="S29" s="56" t="s">
        <v>110</v>
      </c>
      <c r="T29" s="99"/>
      <c r="U29" s="99"/>
      <c r="V29" s="99"/>
      <c r="W29" s="99"/>
      <c r="X29" s="99"/>
    </row>
    <row r="30" spans="2:24" ht="17.25" customHeight="1" x14ac:dyDescent="0.25">
      <c r="B30" t="s">
        <v>63</v>
      </c>
      <c r="C30" s="110">
        <v>41834</v>
      </c>
      <c r="D30" s="99" t="s">
        <v>37</v>
      </c>
      <c r="E30" s="109">
        <v>18.625</v>
      </c>
      <c r="F30" s="109">
        <f t="shared" si="2"/>
        <v>15.259252762673212</v>
      </c>
      <c r="G30" s="99">
        <v>37</v>
      </c>
      <c r="H30" s="99">
        <v>81</v>
      </c>
      <c r="I30" s="99">
        <v>20.100000000000001</v>
      </c>
      <c r="J30" t="s">
        <v>13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2:24" ht="17.25" customHeight="1" x14ac:dyDescent="0.25">
      <c r="B31" s="9" t="s">
        <v>64</v>
      </c>
      <c r="C31" s="110">
        <v>41837</v>
      </c>
      <c r="D31" s="99" t="s">
        <v>100</v>
      </c>
      <c r="E31" s="99">
        <v>17.875</v>
      </c>
      <c r="F31" s="109">
        <f t="shared" si="2"/>
        <v>13.943694088756356</v>
      </c>
      <c r="G31" s="99"/>
      <c r="H31" s="99"/>
      <c r="I31" s="99"/>
      <c r="J31" t="s">
        <v>13</v>
      </c>
      <c r="K31" s="99"/>
      <c r="L31" s="99"/>
      <c r="M31" s="99">
        <v>17.350000000000001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2:24" ht="17.25" customHeight="1" x14ac:dyDescent="0.25">
      <c r="B32" t="s">
        <v>63</v>
      </c>
      <c r="C32" s="110">
        <v>41838</v>
      </c>
      <c r="D32" s="99">
        <v>18</v>
      </c>
      <c r="E32" s="99">
        <v>18</v>
      </c>
      <c r="F32" s="109">
        <f t="shared" si="2"/>
        <v>14.162953867742498</v>
      </c>
      <c r="G32" s="99">
        <v>46</v>
      </c>
      <c r="H32" s="99">
        <v>87</v>
      </c>
      <c r="I32" s="99">
        <v>20.7</v>
      </c>
      <c r="J32" t="s">
        <v>13</v>
      </c>
      <c r="K32" s="99"/>
      <c r="L32" s="99"/>
      <c r="M32" s="99"/>
      <c r="N32" s="99"/>
      <c r="O32" s="110"/>
      <c r="P32" s="99"/>
      <c r="Q32" s="99"/>
      <c r="R32" s="99"/>
      <c r="S32" s="99"/>
      <c r="T32" s="99"/>
      <c r="U32" s="99"/>
      <c r="V32" s="99"/>
      <c r="W32" s="99"/>
      <c r="X32" s="99"/>
    </row>
    <row r="33" spans="2:24" ht="17.25" customHeight="1" x14ac:dyDescent="0.25">
      <c r="B33" t="s">
        <v>63</v>
      </c>
      <c r="C33" s="110">
        <v>41841</v>
      </c>
      <c r="D33" s="99">
        <v>17</v>
      </c>
      <c r="E33" s="99">
        <v>17</v>
      </c>
      <c r="F33" s="109">
        <f t="shared" si="2"/>
        <v>12.408875635853356</v>
      </c>
      <c r="G33" s="99">
        <v>41</v>
      </c>
      <c r="H33" s="99">
        <v>89</v>
      </c>
      <c r="I33" s="99">
        <v>23.8</v>
      </c>
      <c r="J33" t="s">
        <v>13</v>
      </c>
      <c r="K33" s="99"/>
      <c r="L33" s="99"/>
      <c r="M33" s="99"/>
      <c r="N33" s="99"/>
      <c r="O33" s="110"/>
      <c r="P33" s="99"/>
      <c r="Q33" s="99"/>
      <c r="R33" s="99"/>
      <c r="S33" s="99"/>
      <c r="T33" s="99"/>
      <c r="U33" s="99"/>
      <c r="V33" s="99"/>
      <c r="W33" s="99"/>
      <c r="X33" s="99"/>
    </row>
    <row r="34" spans="2:24" ht="17.25" customHeight="1" x14ac:dyDescent="0.25">
      <c r="B34" t="s">
        <v>63</v>
      </c>
      <c r="C34" s="110">
        <v>41844</v>
      </c>
      <c r="D34" s="99">
        <v>16</v>
      </c>
      <c r="E34" s="99">
        <v>16</v>
      </c>
      <c r="F34" s="109">
        <f t="shared" si="2"/>
        <v>10.654797403964213</v>
      </c>
      <c r="G34" s="99">
        <v>42</v>
      </c>
      <c r="H34" s="99">
        <v>91</v>
      </c>
      <c r="I34" s="99">
        <v>25.9</v>
      </c>
      <c r="J34" t="s">
        <v>13</v>
      </c>
      <c r="K34" s="99"/>
      <c r="L34" s="99"/>
      <c r="M34" s="99"/>
      <c r="N34" s="99"/>
      <c r="O34" s="110"/>
      <c r="P34" s="99"/>
      <c r="Q34" s="99"/>
      <c r="R34" s="99"/>
      <c r="S34" s="99"/>
      <c r="T34" s="99"/>
      <c r="U34" s="99"/>
      <c r="V34" s="99"/>
      <c r="W34" s="99"/>
      <c r="X34" s="99"/>
    </row>
    <row r="35" spans="2:24" ht="17.25" customHeight="1" x14ac:dyDescent="0.25">
      <c r="B35" s="9" t="s">
        <v>64</v>
      </c>
      <c r="C35" s="110">
        <v>41845</v>
      </c>
      <c r="D35" s="99">
        <v>15.25</v>
      </c>
      <c r="E35" s="99">
        <v>15.25</v>
      </c>
      <c r="F35" s="109">
        <f t="shared" si="2"/>
        <v>9.3392387300473576</v>
      </c>
      <c r="G35" s="99">
        <v>38</v>
      </c>
      <c r="H35" s="99">
        <v>93</v>
      </c>
      <c r="I35" s="99">
        <v>23</v>
      </c>
      <c r="J35" t="s">
        <v>13</v>
      </c>
      <c r="K35" s="99">
        <v>5.2</v>
      </c>
      <c r="L35" s="99">
        <v>7.1</v>
      </c>
      <c r="M35" s="99"/>
      <c r="N35" s="99"/>
      <c r="O35" s="99">
        <v>12.6</v>
      </c>
      <c r="P35" s="99">
        <v>85</v>
      </c>
      <c r="Q35" s="99">
        <v>9</v>
      </c>
      <c r="R35" s="99">
        <v>25.9</v>
      </c>
      <c r="S35" s="56" t="s">
        <v>110</v>
      </c>
      <c r="T35" s="99"/>
      <c r="U35" s="99"/>
      <c r="V35" s="99"/>
      <c r="W35" s="99"/>
      <c r="X35" s="99"/>
    </row>
    <row r="36" spans="2:24" ht="17.25" customHeight="1" x14ac:dyDescent="0.25">
      <c r="B36" t="s">
        <v>63</v>
      </c>
      <c r="C36" s="110">
        <v>41848</v>
      </c>
      <c r="D36" s="99">
        <v>11.5</v>
      </c>
      <c r="E36" s="99">
        <v>11.5</v>
      </c>
      <c r="F36" s="109">
        <v>3.36</v>
      </c>
      <c r="G36" s="99">
        <v>33</v>
      </c>
      <c r="H36" s="99">
        <v>120</v>
      </c>
      <c r="I36" s="99">
        <v>22.6</v>
      </c>
      <c r="J36" t="s">
        <v>13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2:24" ht="17.25" customHeight="1" x14ac:dyDescent="0.25">
      <c r="B37" s="9" t="s">
        <v>64</v>
      </c>
      <c r="C37" s="110">
        <v>41848</v>
      </c>
      <c r="D37" s="99">
        <v>11.625</v>
      </c>
      <c r="E37" s="99">
        <v>11.625</v>
      </c>
      <c r="F37" s="109">
        <v>3.38</v>
      </c>
      <c r="G37" s="99"/>
      <c r="H37" s="99"/>
      <c r="I37" s="99"/>
      <c r="J37" t="s">
        <v>13</v>
      </c>
      <c r="K37" s="99"/>
      <c r="L37" s="99"/>
      <c r="M37" s="99">
        <v>3.36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2:24" ht="17.25" customHeight="1" x14ac:dyDescent="0.25">
      <c r="B38" t="s">
        <v>63</v>
      </c>
      <c r="C38" s="110">
        <v>41851</v>
      </c>
      <c r="D38" s="99">
        <v>10</v>
      </c>
      <c r="E38" s="99">
        <v>10</v>
      </c>
      <c r="F38" s="109">
        <v>2.12</v>
      </c>
      <c r="G38" s="99">
        <v>26</v>
      </c>
      <c r="H38" s="99">
        <v>173</v>
      </c>
      <c r="I38" s="99">
        <v>16.5</v>
      </c>
      <c r="J38" t="s">
        <v>13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2:24" ht="17.25" customHeight="1" x14ac:dyDescent="0.25">
      <c r="B39" t="s">
        <v>63</v>
      </c>
      <c r="C39" s="110">
        <v>41855</v>
      </c>
      <c r="D39" s="99">
        <v>9.75</v>
      </c>
      <c r="E39" s="99">
        <v>9.75</v>
      </c>
      <c r="F39" s="109">
        <v>1.9</v>
      </c>
      <c r="G39" s="99">
        <v>34</v>
      </c>
      <c r="H39" s="99">
        <v>173</v>
      </c>
      <c r="I39" s="99">
        <v>18.2</v>
      </c>
      <c r="J39" t="s">
        <v>13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</row>
    <row r="40" spans="2:24" ht="17.25" customHeight="1" x14ac:dyDescent="0.25">
      <c r="B40" t="s">
        <v>63</v>
      </c>
      <c r="C40" s="110">
        <v>41859</v>
      </c>
      <c r="D40" s="99">
        <v>9.5</v>
      </c>
      <c r="E40" s="99">
        <v>9.5</v>
      </c>
      <c r="F40" s="109">
        <v>1.65</v>
      </c>
      <c r="G40" s="99">
        <v>31</v>
      </c>
      <c r="H40" s="99">
        <v>182</v>
      </c>
      <c r="I40" s="99">
        <v>16.8</v>
      </c>
      <c r="J40" t="s">
        <v>13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2:24" ht="17.25" customHeight="1" x14ac:dyDescent="0.25">
      <c r="B41" t="s">
        <v>63</v>
      </c>
      <c r="C41" s="110">
        <v>41862</v>
      </c>
      <c r="D41" s="99">
        <v>12</v>
      </c>
      <c r="E41" s="99">
        <v>12</v>
      </c>
      <c r="F41" s="109">
        <f t="shared" si="2"/>
        <v>3.6384844764076458</v>
      </c>
      <c r="G41" s="99">
        <v>26</v>
      </c>
      <c r="H41" s="99">
        <v>131</v>
      </c>
      <c r="I41" s="99">
        <v>19.600000000000001</v>
      </c>
      <c r="J41" t="s">
        <v>13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2:24" s="7" customFormat="1" ht="17.25" customHeight="1" x14ac:dyDescent="0.25">
      <c r="B42" s="7" t="s">
        <v>63</v>
      </c>
      <c r="C42" s="111">
        <v>41866</v>
      </c>
      <c r="D42" s="92">
        <v>10</v>
      </c>
      <c r="E42" s="92">
        <v>10</v>
      </c>
      <c r="F42" s="109">
        <v>2.12</v>
      </c>
      <c r="G42" s="92">
        <v>31</v>
      </c>
      <c r="H42" s="92">
        <v>174</v>
      </c>
      <c r="I42" s="92">
        <v>20</v>
      </c>
      <c r="J42" s="7" t="s">
        <v>13</v>
      </c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2:24" s="7" customFormat="1" ht="17.25" customHeight="1" x14ac:dyDescent="0.25">
      <c r="B43" s="36" t="s">
        <v>64</v>
      </c>
      <c r="C43" s="111">
        <v>41871</v>
      </c>
      <c r="D43" s="92">
        <v>10</v>
      </c>
      <c r="E43" s="92">
        <v>10</v>
      </c>
      <c r="F43" s="109">
        <v>2.12</v>
      </c>
      <c r="G43" s="92">
        <v>27</v>
      </c>
      <c r="H43" s="92">
        <v>168</v>
      </c>
      <c r="I43" s="92">
        <v>15.8</v>
      </c>
      <c r="J43" s="7" t="s">
        <v>83</v>
      </c>
      <c r="K43" s="92">
        <v>5.0999999999999996</v>
      </c>
      <c r="L43" s="92">
        <v>7</v>
      </c>
      <c r="M43" s="92">
        <v>2.12</v>
      </c>
      <c r="N43" s="92"/>
      <c r="O43" s="77">
        <v>10.1</v>
      </c>
      <c r="P43" s="92">
        <v>91</v>
      </c>
      <c r="Q43" s="77">
        <v>18.5</v>
      </c>
      <c r="R43" s="92"/>
      <c r="S43" s="92" t="s">
        <v>403</v>
      </c>
      <c r="T43" s="92"/>
      <c r="U43" s="92"/>
      <c r="V43" s="92"/>
      <c r="W43" s="92"/>
      <c r="X43" s="92"/>
    </row>
    <row r="44" spans="2:24" s="7" customFormat="1" ht="17.25" customHeight="1" x14ac:dyDescent="0.25">
      <c r="B44" s="36" t="s">
        <v>64</v>
      </c>
      <c r="C44" s="111">
        <v>41884</v>
      </c>
      <c r="D44" s="17">
        <v>11.625</v>
      </c>
      <c r="E44" s="17">
        <v>11.625</v>
      </c>
      <c r="F44" s="109">
        <v>3.38</v>
      </c>
      <c r="G44" s="17">
        <v>46</v>
      </c>
      <c r="H44" s="17">
        <v>112</v>
      </c>
      <c r="I44" s="17">
        <v>14.4</v>
      </c>
      <c r="J44" s="7" t="s">
        <v>144</v>
      </c>
      <c r="K44" s="17">
        <v>4.7</v>
      </c>
      <c r="L44" s="17">
        <v>6.9</v>
      </c>
      <c r="M44" s="103">
        <v>3.38</v>
      </c>
      <c r="N44" s="92"/>
      <c r="O44" s="77">
        <v>8.8000000000000007</v>
      </c>
      <c r="P44" s="77">
        <v>97</v>
      </c>
      <c r="Q44" s="92">
        <v>7</v>
      </c>
      <c r="R44" s="77">
        <v>36.299999999999997</v>
      </c>
      <c r="S44" s="92">
        <v>210</v>
      </c>
      <c r="T44" s="77">
        <v>1100</v>
      </c>
      <c r="U44" s="92" t="s">
        <v>147</v>
      </c>
      <c r="V44" s="77">
        <v>600</v>
      </c>
      <c r="W44" s="92"/>
      <c r="X44" s="92">
        <v>500</v>
      </c>
    </row>
    <row r="45" spans="2:24" s="7" customFormat="1" ht="17.25" customHeight="1" x14ac:dyDescent="0.25">
      <c r="B45" s="35" t="s">
        <v>64</v>
      </c>
      <c r="C45" s="111">
        <v>41886</v>
      </c>
      <c r="D45" s="17">
        <v>23.5</v>
      </c>
      <c r="E45" s="17">
        <v>23.5</v>
      </c>
      <c r="F45" s="109">
        <f t="shared" si="2"/>
        <v>23.810384143132779</v>
      </c>
      <c r="G45" s="17">
        <v>28</v>
      </c>
      <c r="H45" s="17">
        <v>59</v>
      </c>
      <c r="I45" s="17">
        <v>16.8</v>
      </c>
      <c r="J45" s="37" t="s">
        <v>186</v>
      </c>
      <c r="K45" s="17"/>
      <c r="L45" s="17"/>
      <c r="M45" s="103"/>
      <c r="N45" s="92"/>
      <c r="O45" s="77"/>
      <c r="P45" s="77"/>
      <c r="Q45" s="92"/>
      <c r="R45" s="77"/>
      <c r="S45" s="92"/>
      <c r="T45" s="77"/>
      <c r="U45" s="92"/>
      <c r="V45" s="77"/>
      <c r="W45" s="92"/>
      <c r="X45" s="92"/>
    </row>
    <row r="46" spans="2:24" s="7" customFormat="1" ht="17.25" customHeight="1" x14ac:dyDescent="0.25">
      <c r="B46" s="36" t="s">
        <v>64</v>
      </c>
      <c r="C46" s="111">
        <v>41887</v>
      </c>
      <c r="D46" s="17">
        <v>21.625</v>
      </c>
      <c r="E46" s="17">
        <v>21.625</v>
      </c>
      <c r="F46" s="109">
        <f t="shared" si="2"/>
        <v>20.521487458340637</v>
      </c>
      <c r="G46" s="92"/>
      <c r="H46" s="92"/>
      <c r="I46" s="92"/>
      <c r="K46" s="92"/>
      <c r="L46" s="92"/>
      <c r="M46" s="92">
        <v>16.34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2:24" s="7" customFormat="1" ht="17.25" customHeight="1" x14ac:dyDescent="0.25">
      <c r="B47" s="36" t="s">
        <v>64</v>
      </c>
      <c r="C47" s="111">
        <v>41890</v>
      </c>
      <c r="D47" s="92">
        <v>22.125</v>
      </c>
      <c r="E47" s="92">
        <v>22.125</v>
      </c>
      <c r="F47" s="109">
        <f t="shared" si="2"/>
        <v>21.39852657428521</v>
      </c>
      <c r="G47" s="92"/>
      <c r="H47" s="92"/>
      <c r="I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2:24" s="7" customFormat="1" ht="17.25" customHeight="1" x14ac:dyDescent="0.25">
      <c r="B48" s="36" t="s">
        <v>64</v>
      </c>
      <c r="C48" s="111">
        <v>41896</v>
      </c>
      <c r="D48" s="77">
        <v>38</v>
      </c>
      <c r="E48" s="77">
        <v>38</v>
      </c>
      <c r="F48" s="109">
        <f t="shared" si="2"/>
        <v>49.244518505525342</v>
      </c>
      <c r="G48" s="92"/>
      <c r="H48" s="92"/>
      <c r="I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95" s="7" customFormat="1" ht="17.25" customHeight="1" x14ac:dyDescent="0.25">
      <c r="B49" s="36" t="s">
        <v>64</v>
      </c>
      <c r="C49" s="111">
        <v>41897</v>
      </c>
      <c r="D49" s="77">
        <v>37.5</v>
      </c>
      <c r="E49" s="77">
        <v>37.5</v>
      </c>
      <c r="F49" s="109">
        <f t="shared" si="2"/>
        <v>48.367479389580772</v>
      </c>
      <c r="G49" s="92">
        <v>55</v>
      </c>
      <c r="H49" s="77">
        <v>50</v>
      </c>
      <c r="I49" s="77">
        <v>13.4</v>
      </c>
      <c r="K49" s="77">
        <v>7.9</v>
      </c>
      <c r="L49" s="77">
        <v>6.9</v>
      </c>
      <c r="M49" s="92"/>
      <c r="N49" s="92"/>
      <c r="O49" s="92">
        <v>4.0999999999999996</v>
      </c>
      <c r="P49" s="77">
        <v>47</v>
      </c>
      <c r="Q49" s="92">
        <v>4</v>
      </c>
      <c r="R49" s="77">
        <v>11</v>
      </c>
      <c r="S49" s="92">
        <v>150</v>
      </c>
      <c r="T49" s="92"/>
      <c r="U49" s="92"/>
      <c r="V49" s="92"/>
      <c r="W49" s="92"/>
      <c r="X49" s="92"/>
    </row>
    <row r="50" spans="1:95" s="7" customFormat="1" ht="17.25" customHeight="1" x14ac:dyDescent="0.25">
      <c r="B50" s="36" t="s">
        <v>64</v>
      </c>
      <c r="C50" s="111">
        <v>41904</v>
      </c>
      <c r="D50" s="77">
        <v>24.875</v>
      </c>
      <c r="E50" s="77">
        <v>24.875</v>
      </c>
      <c r="F50" s="109">
        <f t="shared" si="2"/>
        <v>26.222241711980349</v>
      </c>
      <c r="G50" s="92"/>
      <c r="H50" s="77"/>
      <c r="I50" s="77"/>
      <c r="K50" s="77"/>
      <c r="L50" s="77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95" s="7" customFormat="1" ht="17.25" customHeight="1" x14ac:dyDescent="0.25">
      <c r="B51" s="36" t="s">
        <v>64</v>
      </c>
      <c r="C51" s="111">
        <v>41906</v>
      </c>
      <c r="D51" s="77">
        <v>24.5</v>
      </c>
      <c r="E51" s="77">
        <v>24.5</v>
      </c>
      <c r="F51" s="109">
        <f t="shared" si="2"/>
        <v>25.564462375021922</v>
      </c>
      <c r="G51" s="92">
        <v>60</v>
      </c>
      <c r="H51" s="77">
        <v>54</v>
      </c>
      <c r="I51" s="77">
        <v>17.5</v>
      </c>
      <c r="K51" s="77">
        <v>7.6</v>
      </c>
      <c r="L51" s="77">
        <v>6.9</v>
      </c>
      <c r="M51" s="92"/>
      <c r="N51" s="92"/>
      <c r="O51" s="92">
        <v>5.4</v>
      </c>
      <c r="P51" s="77">
        <v>48</v>
      </c>
      <c r="Q51" s="77">
        <v>6.7</v>
      </c>
      <c r="R51" s="92">
        <v>14.2</v>
      </c>
      <c r="S51" s="92">
        <v>175</v>
      </c>
      <c r="T51" s="92">
        <v>120</v>
      </c>
      <c r="U51" s="92" t="s">
        <v>147</v>
      </c>
      <c r="V51" s="77">
        <v>20</v>
      </c>
      <c r="W51" s="77">
        <v>20</v>
      </c>
      <c r="X51" s="77">
        <v>80</v>
      </c>
    </row>
    <row r="52" spans="1:95" s="7" customFormat="1" ht="17.25" customHeight="1" x14ac:dyDescent="0.25">
      <c r="B52" s="36" t="s">
        <v>64</v>
      </c>
      <c r="C52" s="111">
        <v>41908</v>
      </c>
      <c r="D52" s="77">
        <v>23.125</v>
      </c>
      <c r="E52" s="77">
        <v>23.125</v>
      </c>
      <c r="F52" s="109">
        <f t="shared" si="2"/>
        <v>23.152604806174352</v>
      </c>
      <c r="G52" s="92"/>
      <c r="H52" s="77"/>
      <c r="I52" s="77"/>
      <c r="K52" s="77"/>
      <c r="L52" s="77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95" s="7" customFormat="1" ht="17.25" customHeight="1" x14ac:dyDescent="0.25">
      <c r="B53" s="35" t="s">
        <v>64</v>
      </c>
      <c r="C53" s="111">
        <v>41921</v>
      </c>
      <c r="D53" s="77">
        <v>25.875</v>
      </c>
      <c r="E53" s="77">
        <v>25.875</v>
      </c>
      <c r="F53" s="109">
        <f t="shared" si="2"/>
        <v>27.976319943869491</v>
      </c>
      <c r="G53" s="92">
        <v>63</v>
      </c>
      <c r="H53" s="77">
        <v>39</v>
      </c>
      <c r="I53" s="77">
        <v>7.8</v>
      </c>
      <c r="K53" s="77">
        <v>9.3000000000000007</v>
      </c>
      <c r="L53" s="77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95" s="7" customFormat="1" ht="17.25" customHeight="1" x14ac:dyDescent="0.25">
      <c r="B54" s="36" t="s">
        <v>64</v>
      </c>
      <c r="C54" s="111">
        <v>41927</v>
      </c>
      <c r="D54" s="77">
        <v>19.75</v>
      </c>
      <c r="E54" s="77">
        <v>19.75</v>
      </c>
      <c r="F54" s="109">
        <f t="shared" si="2"/>
        <v>17.232590773548498</v>
      </c>
      <c r="G54" s="92">
        <v>51</v>
      </c>
      <c r="H54" s="77">
        <v>47</v>
      </c>
      <c r="I54" s="77">
        <v>11.1</v>
      </c>
      <c r="K54" s="77">
        <v>9.1999999999999993</v>
      </c>
      <c r="L54" s="77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95" s="7" customFormat="1" ht="17.25" customHeight="1" x14ac:dyDescent="0.25">
      <c r="B55" s="36" t="s">
        <v>64</v>
      </c>
      <c r="C55" s="111">
        <v>41932</v>
      </c>
      <c r="D55" s="77">
        <v>19</v>
      </c>
      <c r="E55" s="77">
        <v>19</v>
      </c>
      <c r="F55" s="109">
        <f t="shared" si="2"/>
        <v>15.917032099631641</v>
      </c>
      <c r="G55" s="77">
        <v>60</v>
      </c>
      <c r="H55" s="77">
        <v>45</v>
      </c>
      <c r="I55" s="77">
        <v>10.5</v>
      </c>
      <c r="K55" s="77">
        <v>8.6</v>
      </c>
      <c r="L55" s="77">
        <v>7</v>
      </c>
      <c r="M55" s="92"/>
      <c r="N55" s="92"/>
      <c r="O55" s="92">
        <v>6.5</v>
      </c>
      <c r="P55" s="77">
        <v>60</v>
      </c>
      <c r="Q55" s="77">
        <v>4.7</v>
      </c>
      <c r="R55" s="92">
        <v>16.2</v>
      </c>
      <c r="S55" s="92">
        <v>200</v>
      </c>
      <c r="T55" s="92"/>
      <c r="U55" s="92"/>
      <c r="V55" s="92"/>
      <c r="W55" s="92"/>
      <c r="X55" s="92"/>
    </row>
    <row r="56" spans="1:95" s="5" customFormat="1" ht="17.25" customHeight="1" x14ac:dyDescent="0.25">
      <c r="A56" s="7"/>
      <c r="B56" s="36" t="s">
        <v>64</v>
      </c>
      <c r="C56" s="111">
        <v>41936</v>
      </c>
      <c r="D56" s="77">
        <v>18.375</v>
      </c>
      <c r="E56" s="77">
        <v>18.375</v>
      </c>
      <c r="F56" s="112">
        <f t="shared" si="2"/>
        <v>14.820733204700927</v>
      </c>
      <c r="G56" s="77">
        <v>55</v>
      </c>
      <c r="H56" s="77">
        <v>46</v>
      </c>
      <c r="I56" s="77">
        <v>10.9</v>
      </c>
      <c r="J56" s="7"/>
      <c r="K56" s="77">
        <v>9.1</v>
      </c>
      <c r="L56" s="77">
        <v>7</v>
      </c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</row>
    <row r="57" spans="1:95" s="7" customFormat="1" ht="17.25" customHeight="1" x14ac:dyDescent="0.25">
      <c r="A57" s="5"/>
      <c r="B57" s="14" t="s">
        <v>64</v>
      </c>
      <c r="C57" s="113">
        <v>41978</v>
      </c>
      <c r="D57" s="114">
        <v>15.375</v>
      </c>
      <c r="E57" s="114">
        <v>15.375</v>
      </c>
      <c r="F57" s="115">
        <f t="shared" si="2"/>
        <v>9.5584985090335</v>
      </c>
      <c r="G57" s="114">
        <v>70</v>
      </c>
      <c r="H57" s="114">
        <v>49</v>
      </c>
      <c r="I57" s="114">
        <v>3.4</v>
      </c>
      <c r="J57" s="5"/>
      <c r="K57" s="114">
        <v>10.3</v>
      </c>
      <c r="L57" s="114"/>
      <c r="M57" s="95"/>
      <c r="N57" s="95"/>
      <c r="O57" s="95">
        <v>6.5</v>
      </c>
      <c r="P57" s="95"/>
      <c r="Q57" s="95"/>
      <c r="R57" s="95"/>
      <c r="S57" s="95">
        <v>200</v>
      </c>
      <c r="T57" s="95"/>
      <c r="U57" s="95"/>
      <c r="V57" s="95"/>
      <c r="W57" s="95"/>
      <c r="X57" s="9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</row>
    <row r="58" spans="1:95" ht="17.25" customHeight="1" x14ac:dyDescent="0.25">
      <c r="C58" t="s">
        <v>47</v>
      </c>
      <c r="G58" s="2">
        <f>AVERAGE(G3:G57)</f>
        <v>49.978723404255319</v>
      </c>
      <c r="H58" s="2">
        <f>AVERAGE(H3:H57)</f>
        <v>83.11904761904762</v>
      </c>
      <c r="I58" s="2">
        <f>AVERAGE(I3:I57)</f>
        <v>17.660465116279067</v>
      </c>
      <c r="K58" s="21">
        <f>AVERAGE(K3:K57)</f>
        <v>7.0352941176470587</v>
      </c>
      <c r="L58" s="21">
        <f>AVERAGE(L3:L57)</f>
        <v>6.8000000000000007</v>
      </c>
      <c r="O58" s="21">
        <f>AVERAGE(O4:O57)</f>
        <v>9.2615384615384606</v>
      </c>
      <c r="P58" s="21">
        <f>AVERAGE(P4:P57)</f>
        <v>79.583333333333329</v>
      </c>
      <c r="Q58" s="21">
        <f>AVERAGE(Q4:Q57)</f>
        <v>9.0541666666666671</v>
      </c>
      <c r="R58" s="21">
        <f>AVERAGE(R4:R57)</f>
        <v>18.954545454545453</v>
      </c>
      <c r="S58">
        <v>183</v>
      </c>
    </row>
    <row r="59" spans="1:95" ht="17.25" customHeight="1" x14ac:dyDescent="0.25">
      <c r="C59" t="s">
        <v>48</v>
      </c>
      <c r="G59" s="2">
        <f>STDEV(G3:G56) / SQRT(COUNT(G3:G56))</f>
        <v>3.846914382014484</v>
      </c>
      <c r="H59" s="2">
        <f>STDEV(H3:H56) / SQRT(COUNT(H3:H56))</f>
        <v>6.3115217155024341</v>
      </c>
      <c r="I59" s="2">
        <f>STDEV(I3:I56) / SQRT(COUNT(I3:I56))</f>
        <v>0.78551787218759883</v>
      </c>
    </row>
    <row r="60" spans="1:95" ht="17.25" customHeight="1" x14ac:dyDescent="0.25">
      <c r="C60" t="s">
        <v>309</v>
      </c>
      <c r="G60" t="s">
        <v>320</v>
      </c>
      <c r="H60" t="s">
        <v>321</v>
      </c>
      <c r="I60" t="s">
        <v>322</v>
      </c>
      <c r="K60" t="s">
        <v>323</v>
      </c>
      <c r="L60" t="s">
        <v>324</v>
      </c>
      <c r="O60" t="s">
        <v>329</v>
      </c>
      <c r="P60" t="s">
        <v>328</v>
      </c>
      <c r="Q60" t="s">
        <v>327</v>
      </c>
      <c r="R60" t="s">
        <v>326</v>
      </c>
      <c r="S60" t="s">
        <v>325</v>
      </c>
    </row>
    <row r="61" spans="1:95" ht="17.25" customHeight="1" x14ac:dyDescent="0.25">
      <c r="A61" t="s">
        <v>157</v>
      </c>
      <c r="B61" t="s">
        <v>64</v>
      </c>
      <c r="C61" s="1">
        <v>41816</v>
      </c>
      <c r="G61" t="s">
        <v>158</v>
      </c>
      <c r="H61">
        <v>38</v>
      </c>
      <c r="I61">
        <v>17.3</v>
      </c>
      <c r="J61" t="s">
        <v>159</v>
      </c>
      <c r="K61">
        <v>0.4</v>
      </c>
      <c r="L61">
        <v>5.3</v>
      </c>
    </row>
    <row r="62" spans="1:95" ht="17.25" customHeight="1" x14ac:dyDescent="0.25">
      <c r="A62" t="s">
        <v>160</v>
      </c>
      <c r="B62" t="s">
        <v>64</v>
      </c>
      <c r="C62" s="1">
        <v>41816</v>
      </c>
      <c r="G62">
        <v>50</v>
      </c>
      <c r="H62">
        <v>266</v>
      </c>
      <c r="I62">
        <v>16.8</v>
      </c>
      <c r="J62" t="s">
        <v>161</v>
      </c>
      <c r="K62">
        <v>2.2000000000000002</v>
      </c>
      <c r="L62">
        <v>6.9</v>
      </c>
    </row>
    <row r="96" spans="14:14" ht="17.25" customHeight="1" x14ac:dyDescent="0.25">
      <c r="N96" t="s">
        <v>185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7"/>
  <sheetViews>
    <sheetView zoomScale="90" zoomScaleNormal="90" workbookViewId="0">
      <pane ySplit="1" topLeftCell="A32" activePane="bottomLeft" state="frozen"/>
      <selection pane="bottomLeft" activeCell="T62" sqref="T62"/>
    </sheetView>
  </sheetViews>
  <sheetFormatPr defaultRowHeight="15" x14ac:dyDescent="0.25"/>
  <cols>
    <col min="1" max="1" width="20.28515625" customWidth="1"/>
    <col min="2" max="2" width="20.7109375" customWidth="1"/>
    <col min="3" max="3" width="13.7109375" customWidth="1"/>
    <col min="5" max="5" width="17.5703125" customWidth="1"/>
    <col min="6" max="6" width="17.140625" customWidth="1"/>
    <col min="7" max="7" width="18.28515625" customWidth="1"/>
    <col min="8" max="8" width="25.42578125" customWidth="1"/>
    <col min="9" max="9" width="12" customWidth="1"/>
    <col min="11" max="11" width="11.7109375" customWidth="1"/>
  </cols>
  <sheetData>
    <row r="1" spans="1:16" s="6" customFormat="1" x14ac:dyDescent="0.25">
      <c r="A1" s="46" t="s">
        <v>1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  <c r="L1" s="6" t="s">
        <v>105</v>
      </c>
      <c r="M1" s="6" t="s">
        <v>106</v>
      </c>
      <c r="N1" s="6" t="s">
        <v>107</v>
      </c>
      <c r="O1" s="6" t="s">
        <v>108</v>
      </c>
      <c r="P1" s="6" t="s">
        <v>109</v>
      </c>
    </row>
    <row r="2" spans="1:16" x14ac:dyDescent="0.25">
      <c r="A2">
        <v>10042528</v>
      </c>
      <c r="B2" t="s">
        <v>63</v>
      </c>
      <c r="C2" s="1">
        <v>41793</v>
      </c>
      <c r="D2" t="s">
        <v>7</v>
      </c>
      <c r="E2">
        <v>23</v>
      </c>
      <c r="F2">
        <v>89</v>
      </c>
      <c r="G2">
        <v>19.5</v>
      </c>
      <c r="H2" t="s">
        <v>8</v>
      </c>
    </row>
    <row r="3" spans="1:16" x14ac:dyDescent="0.25">
      <c r="B3" t="s">
        <v>63</v>
      </c>
      <c r="C3" s="1">
        <v>41797</v>
      </c>
      <c r="D3" t="s">
        <v>7</v>
      </c>
      <c r="E3">
        <v>19.5</v>
      </c>
      <c r="F3">
        <v>139</v>
      </c>
      <c r="G3">
        <v>18.5</v>
      </c>
      <c r="H3" t="s">
        <v>13</v>
      </c>
    </row>
    <row r="4" spans="1:16" x14ac:dyDescent="0.25">
      <c r="B4" t="s">
        <v>63</v>
      </c>
      <c r="C4" s="1">
        <v>41799</v>
      </c>
      <c r="D4" t="s">
        <v>7</v>
      </c>
      <c r="E4">
        <v>24</v>
      </c>
      <c r="F4">
        <v>152</v>
      </c>
      <c r="G4">
        <v>18.7</v>
      </c>
      <c r="H4" t="s">
        <v>13</v>
      </c>
    </row>
    <row r="5" spans="1:16" x14ac:dyDescent="0.25">
      <c r="B5" t="s">
        <v>63</v>
      </c>
      <c r="C5" s="1">
        <v>41803</v>
      </c>
      <c r="D5" t="s">
        <v>7</v>
      </c>
      <c r="E5">
        <v>15</v>
      </c>
      <c r="F5">
        <v>122</v>
      </c>
      <c r="G5">
        <v>15.6</v>
      </c>
      <c r="H5" t="s">
        <v>22</v>
      </c>
    </row>
    <row r="6" spans="1:16" x14ac:dyDescent="0.25">
      <c r="B6" t="s">
        <v>63</v>
      </c>
      <c r="C6" s="1">
        <v>41806</v>
      </c>
      <c r="D6" t="s">
        <v>7</v>
      </c>
      <c r="E6">
        <v>17</v>
      </c>
      <c r="F6">
        <v>79</v>
      </c>
      <c r="G6">
        <v>19.5</v>
      </c>
      <c r="H6" t="s">
        <v>13</v>
      </c>
    </row>
    <row r="7" spans="1:16" x14ac:dyDescent="0.25">
      <c r="B7" t="s">
        <v>64</v>
      </c>
      <c r="C7" s="1">
        <v>41806</v>
      </c>
      <c r="E7">
        <v>21</v>
      </c>
      <c r="F7">
        <v>75</v>
      </c>
      <c r="G7">
        <v>21.7</v>
      </c>
    </row>
    <row r="8" spans="1:16" x14ac:dyDescent="0.25">
      <c r="B8" t="s">
        <v>63</v>
      </c>
      <c r="C8" s="1">
        <v>41809</v>
      </c>
      <c r="D8" t="s">
        <v>7</v>
      </c>
      <c r="E8">
        <v>28</v>
      </c>
      <c r="F8">
        <v>84</v>
      </c>
      <c r="G8">
        <v>20</v>
      </c>
      <c r="H8" t="s">
        <v>26</v>
      </c>
    </row>
    <row r="9" spans="1:16" x14ac:dyDescent="0.25">
      <c r="B9" t="s">
        <v>63</v>
      </c>
      <c r="C9" s="1">
        <v>41813</v>
      </c>
      <c r="D9" t="s">
        <v>7</v>
      </c>
      <c r="E9">
        <v>21</v>
      </c>
      <c r="F9">
        <v>119</v>
      </c>
      <c r="G9">
        <v>21.3</v>
      </c>
      <c r="H9" t="s">
        <v>13</v>
      </c>
    </row>
    <row r="10" spans="1:16" x14ac:dyDescent="0.25">
      <c r="B10" t="s">
        <v>64</v>
      </c>
      <c r="C10" s="1">
        <v>41816</v>
      </c>
      <c r="D10" t="s">
        <v>7</v>
      </c>
      <c r="E10">
        <v>21</v>
      </c>
      <c r="F10">
        <v>110</v>
      </c>
      <c r="G10">
        <v>16.8</v>
      </c>
      <c r="H10" t="s">
        <v>13</v>
      </c>
      <c r="I10">
        <v>2.6</v>
      </c>
      <c r="J10">
        <v>6.5</v>
      </c>
      <c r="K10">
        <v>23.91</v>
      </c>
    </row>
    <row r="11" spans="1:16" x14ac:dyDescent="0.25">
      <c r="B11" t="s">
        <v>63</v>
      </c>
      <c r="C11" s="1">
        <v>41817</v>
      </c>
      <c r="D11" t="s">
        <v>7</v>
      </c>
      <c r="E11">
        <v>19</v>
      </c>
      <c r="F11">
        <v>110</v>
      </c>
      <c r="G11">
        <v>20.3</v>
      </c>
      <c r="H11" t="s">
        <v>13</v>
      </c>
    </row>
    <row r="12" spans="1:16" x14ac:dyDescent="0.25">
      <c r="B12" t="s">
        <v>63</v>
      </c>
      <c r="C12" s="1">
        <v>41820</v>
      </c>
      <c r="D12" t="s">
        <v>7</v>
      </c>
      <c r="E12">
        <v>17</v>
      </c>
      <c r="F12">
        <v>81</v>
      </c>
      <c r="G12">
        <v>21.9</v>
      </c>
      <c r="H12" t="s">
        <v>13</v>
      </c>
    </row>
    <row r="13" spans="1:16" x14ac:dyDescent="0.25">
      <c r="B13" t="s">
        <v>63</v>
      </c>
      <c r="C13" s="1">
        <v>41822</v>
      </c>
      <c r="D13" t="s">
        <v>7</v>
      </c>
      <c r="E13">
        <v>16</v>
      </c>
      <c r="F13">
        <v>79</v>
      </c>
      <c r="G13">
        <v>22.7</v>
      </c>
      <c r="H13" t="s">
        <v>31</v>
      </c>
    </row>
    <row r="14" spans="1:16" x14ac:dyDescent="0.25">
      <c r="B14" t="s">
        <v>63</v>
      </c>
      <c r="C14" s="1">
        <v>41828</v>
      </c>
      <c r="D14" t="s">
        <v>7</v>
      </c>
      <c r="E14">
        <v>15</v>
      </c>
      <c r="F14">
        <v>76</v>
      </c>
      <c r="G14">
        <v>20.5</v>
      </c>
      <c r="H14" t="s">
        <v>13</v>
      </c>
    </row>
    <row r="15" spans="1:16" x14ac:dyDescent="0.25">
      <c r="B15" t="s">
        <v>64</v>
      </c>
      <c r="C15" s="1">
        <v>41829</v>
      </c>
      <c r="D15" t="s">
        <v>7</v>
      </c>
      <c r="E15">
        <v>15</v>
      </c>
      <c r="F15">
        <v>78</v>
      </c>
      <c r="G15">
        <v>20.2</v>
      </c>
      <c r="H15" s="52" t="s">
        <v>68</v>
      </c>
      <c r="I15">
        <v>3.8</v>
      </c>
      <c r="J15">
        <v>6.6</v>
      </c>
      <c r="K15" s="52">
        <v>10.62</v>
      </c>
    </row>
    <row r="16" spans="1:16" x14ac:dyDescent="0.25">
      <c r="B16" t="s">
        <v>63</v>
      </c>
      <c r="C16" s="1">
        <v>41831</v>
      </c>
      <c r="D16" t="s">
        <v>7</v>
      </c>
      <c r="E16">
        <v>10</v>
      </c>
      <c r="F16">
        <v>73</v>
      </c>
      <c r="G16">
        <v>21.4</v>
      </c>
      <c r="H16" t="s">
        <v>35</v>
      </c>
    </row>
    <row r="17" spans="2:13" x14ac:dyDescent="0.25">
      <c r="B17" t="s">
        <v>63</v>
      </c>
      <c r="C17" s="1">
        <v>41834</v>
      </c>
      <c r="D17" t="s">
        <v>7</v>
      </c>
      <c r="E17">
        <v>12</v>
      </c>
      <c r="F17">
        <v>78</v>
      </c>
      <c r="G17">
        <v>18.7</v>
      </c>
      <c r="H17" t="s">
        <v>13</v>
      </c>
    </row>
    <row r="18" spans="2:13" x14ac:dyDescent="0.25">
      <c r="B18" t="s">
        <v>63</v>
      </c>
      <c r="C18" s="1">
        <v>41834</v>
      </c>
      <c r="D18" t="s">
        <v>7</v>
      </c>
      <c r="E18">
        <v>17</v>
      </c>
      <c r="F18">
        <v>83</v>
      </c>
      <c r="G18">
        <v>19.2</v>
      </c>
      <c r="H18" t="s">
        <v>13</v>
      </c>
    </row>
    <row r="19" spans="2:13" x14ac:dyDescent="0.25">
      <c r="B19" t="s">
        <v>63</v>
      </c>
      <c r="C19" s="1">
        <v>41841</v>
      </c>
      <c r="D19" t="s">
        <v>7</v>
      </c>
      <c r="E19">
        <v>10</v>
      </c>
      <c r="F19">
        <v>95</v>
      </c>
      <c r="G19">
        <v>21.6</v>
      </c>
      <c r="H19" t="s">
        <v>13</v>
      </c>
    </row>
    <row r="20" spans="2:13" x14ac:dyDescent="0.25">
      <c r="B20" t="s">
        <v>63</v>
      </c>
      <c r="C20" s="1">
        <v>41844</v>
      </c>
      <c r="D20" t="s">
        <v>7</v>
      </c>
      <c r="E20">
        <v>20</v>
      </c>
      <c r="F20">
        <v>89</v>
      </c>
      <c r="G20">
        <v>25.2</v>
      </c>
      <c r="H20" t="s">
        <v>13</v>
      </c>
    </row>
    <row r="21" spans="2:13" x14ac:dyDescent="0.25">
      <c r="B21" t="s">
        <v>63</v>
      </c>
      <c r="C21" s="1">
        <v>41848</v>
      </c>
      <c r="D21" t="s">
        <v>7</v>
      </c>
      <c r="E21">
        <v>27</v>
      </c>
      <c r="F21">
        <v>121</v>
      </c>
      <c r="G21">
        <v>22.4</v>
      </c>
      <c r="H21" t="s">
        <v>13</v>
      </c>
      <c r="K21">
        <v>2.37</v>
      </c>
    </row>
    <row r="22" spans="2:13" x14ac:dyDescent="0.25">
      <c r="B22" t="s">
        <v>63</v>
      </c>
      <c r="C22" s="1">
        <v>41851</v>
      </c>
      <c r="D22" t="s">
        <v>7</v>
      </c>
      <c r="E22">
        <v>27</v>
      </c>
      <c r="F22">
        <v>145</v>
      </c>
      <c r="G22">
        <v>15.9</v>
      </c>
      <c r="H22" t="s">
        <v>13</v>
      </c>
    </row>
    <row r="23" spans="2:13" x14ac:dyDescent="0.25">
      <c r="B23" t="s">
        <v>64</v>
      </c>
      <c r="C23" s="1">
        <v>41851</v>
      </c>
      <c r="E23">
        <v>25</v>
      </c>
      <c r="F23">
        <v>139</v>
      </c>
      <c r="G23">
        <v>15.3</v>
      </c>
      <c r="I23">
        <v>6.4</v>
      </c>
      <c r="J23">
        <v>6.9</v>
      </c>
      <c r="K23">
        <v>1.1000000000000001</v>
      </c>
      <c r="M23">
        <v>50.4</v>
      </c>
    </row>
    <row r="24" spans="2:13" x14ac:dyDescent="0.25">
      <c r="B24" t="s">
        <v>63</v>
      </c>
      <c r="C24" s="1">
        <v>41855</v>
      </c>
      <c r="D24" t="s">
        <v>7</v>
      </c>
      <c r="E24">
        <v>22</v>
      </c>
      <c r="F24">
        <v>147</v>
      </c>
      <c r="G24">
        <v>17.7</v>
      </c>
      <c r="H24" t="s">
        <v>13</v>
      </c>
    </row>
    <row r="25" spans="2:13" x14ac:dyDescent="0.25">
      <c r="B25" t="s">
        <v>63</v>
      </c>
      <c r="C25" s="1">
        <v>41859</v>
      </c>
      <c r="D25" t="s">
        <v>7</v>
      </c>
      <c r="E25">
        <v>28</v>
      </c>
      <c r="F25">
        <v>159</v>
      </c>
      <c r="G25">
        <v>16.2</v>
      </c>
      <c r="H25" t="s">
        <v>13</v>
      </c>
    </row>
    <row r="26" spans="2:13" x14ac:dyDescent="0.25">
      <c r="B26" t="s">
        <v>63</v>
      </c>
      <c r="C26" s="1">
        <v>41862</v>
      </c>
      <c r="D26" t="s">
        <v>7</v>
      </c>
      <c r="E26">
        <v>35</v>
      </c>
      <c r="F26">
        <v>81</v>
      </c>
      <c r="G26">
        <v>20.3</v>
      </c>
      <c r="H26" t="s">
        <v>45</v>
      </c>
    </row>
    <row r="27" spans="2:13" x14ac:dyDescent="0.25">
      <c r="B27" s="7" t="s">
        <v>63</v>
      </c>
      <c r="C27" s="8">
        <v>41866</v>
      </c>
      <c r="D27" s="7" t="s">
        <v>7</v>
      </c>
      <c r="E27" s="7">
        <v>29</v>
      </c>
      <c r="F27" s="7">
        <v>132</v>
      </c>
      <c r="G27" s="7">
        <v>15.3</v>
      </c>
      <c r="H27" s="7" t="s">
        <v>13</v>
      </c>
    </row>
    <row r="28" spans="2:13" s="7" customFormat="1" x14ac:dyDescent="0.25">
      <c r="B28" s="7" t="s">
        <v>64</v>
      </c>
      <c r="C28" s="8">
        <v>41871</v>
      </c>
      <c r="D28" s="7" t="s">
        <v>7</v>
      </c>
      <c r="E28" s="7">
        <v>18</v>
      </c>
      <c r="F28" s="7">
        <v>116</v>
      </c>
      <c r="G28" s="7">
        <v>20.6</v>
      </c>
      <c r="H28" s="7" t="s">
        <v>13</v>
      </c>
      <c r="I28" s="7">
        <v>6</v>
      </c>
      <c r="J28" s="7">
        <v>7</v>
      </c>
      <c r="K28" s="7">
        <v>1.73</v>
      </c>
    </row>
    <row r="29" spans="2:13" s="7" customFormat="1" x14ac:dyDescent="0.25">
      <c r="B29" s="7" t="s">
        <v>64</v>
      </c>
      <c r="C29" s="8">
        <v>41884</v>
      </c>
      <c r="D29" s="7" t="s">
        <v>7</v>
      </c>
      <c r="E29" s="9">
        <v>22</v>
      </c>
      <c r="F29" s="9">
        <v>86</v>
      </c>
      <c r="G29" s="9">
        <v>19.600000000000001</v>
      </c>
      <c r="H29" s="7" t="s">
        <v>13</v>
      </c>
      <c r="I29" s="9">
        <v>5.6</v>
      </c>
      <c r="J29" s="9">
        <v>6.8</v>
      </c>
      <c r="K29" s="36">
        <v>3.99</v>
      </c>
    </row>
    <row r="30" spans="2:13" s="7" customFormat="1" x14ac:dyDescent="0.25">
      <c r="B30" s="7" t="s">
        <v>64</v>
      </c>
      <c r="C30" s="8">
        <v>41887</v>
      </c>
      <c r="D30" s="7" t="s">
        <v>7</v>
      </c>
      <c r="H30" s="7" t="s">
        <v>13</v>
      </c>
      <c r="K30" s="7">
        <v>13.99</v>
      </c>
    </row>
    <row r="31" spans="2:13" s="7" customFormat="1" x14ac:dyDescent="0.25">
      <c r="B31" s="7" t="s">
        <v>64</v>
      </c>
      <c r="C31" s="8">
        <v>41897</v>
      </c>
      <c r="E31" s="37">
        <v>53</v>
      </c>
      <c r="F31" s="37">
        <v>40</v>
      </c>
      <c r="G31" s="37">
        <v>12.6</v>
      </c>
      <c r="I31" s="37">
        <v>6.4</v>
      </c>
      <c r="J31" s="37">
        <v>6.6</v>
      </c>
    </row>
    <row r="32" spans="2:13" s="7" customFormat="1" x14ac:dyDescent="0.25">
      <c r="B32" s="7" t="s">
        <v>64</v>
      </c>
      <c r="C32" s="8">
        <v>41906</v>
      </c>
      <c r="E32" s="37">
        <v>41</v>
      </c>
      <c r="F32" s="37">
        <v>48</v>
      </c>
      <c r="G32" s="37">
        <v>15.9</v>
      </c>
      <c r="I32" s="37">
        <v>5.7</v>
      </c>
      <c r="J32" s="37">
        <v>6.6</v>
      </c>
    </row>
    <row r="33" spans="2:17" s="5" customFormat="1" x14ac:dyDescent="0.25">
      <c r="B33" s="5" t="s">
        <v>64</v>
      </c>
      <c r="C33" s="4">
        <v>41936</v>
      </c>
      <c r="E33" s="23">
        <v>41</v>
      </c>
      <c r="F33" s="23">
        <v>57</v>
      </c>
      <c r="G33" s="23">
        <v>10.7</v>
      </c>
      <c r="I33" s="23">
        <v>6.9</v>
      </c>
      <c r="J33" s="23">
        <v>6.7</v>
      </c>
    </row>
    <row r="34" spans="2:17" x14ac:dyDescent="0.25">
      <c r="D34" t="s">
        <v>47</v>
      </c>
      <c r="E34" s="2">
        <f>AVERAGE(E2:E33)</f>
        <v>22.85483870967742</v>
      </c>
      <c r="F34" s="2">
        <f>AVERAGE(F2:F33)</f>
        <v>99.41935483870968</v>
      </c>
      <c r="G34" s="2">
        <f>AVERAGE(G2:G33)</f>
        <v>18.896774193548385</v>
      </c>
    </row>
    <row r="35" spans="2:17" x14ac:dyDescent="0.25">
      <c r="D35" t="s">
        <v>48</v>
      </c>
      <c r="E35" s="3">
        <f>STDEV(E2:E33) / SQRT(COUNT(E2:E33))</f>
        <v>1.7034426792523545</v>
      </c>
      <c r="F35" s="3">
        <f>STDEV(F2:F33) / SQRT(COUNT(F2:F33))</f>
        <v>5.6682048880392681</v>
      </c>
      <c r="G35" s="3">
        <f>STDEV(G2:G33) / SQRT(COUNT(G2:G33))</f>
        <v>0.55957902515833735</v>
      </c>
    </row>
    <row r="36" spans="2:17" x14ac:dyDescent="0.25">
      <c r="N36" s="132" t="s">
        <v>189</v>
      </c>
      <c r="O36" s="132"/>
      <c r="P36" s="132"/>
      <c r="Q36" s="132"/>
    </row>
    <row r="37" spans="2:17" x14ac:dyDescent="0.25">
      <c r="O37" t="s">
        <v>183</v>
      </c>
      <c r="P37" t="s">
        <v>184</v>
      </c>
    </row>
    <row r="38" spans="2:17" x14ac:dyDescent="0.25">
      <c r="N38" s="22" t="s">
        <v>0</v>
      </c>
      <c r="O38" s="22" t="s">
        <v>66</v>
      </c>
      <c r="P38" s="22" t="s">
        <v>66</v>
      </c>
    </row>
    <row r="39" spans="2:17" x14ac:dyDescent="0.25">
      <c r="N39" s="42" t="s">
        <v>190</v>
      </c>
      <c r="O39">
        <v>23.91</v>
      </c>
      <c r="P39">
        <v>19.5</v>
      </c>
    </row>
    <row r="40" spans="2:17" x14ac:dyDescent="0.25">
      <c r="N40" s="42" t="s">
        <v>191</v>
      </c>
      <c r="O40">
        <v>2.37</v>
      </c>
      <c r="P40">
        <v>1.55</v>
      </c>
    </row>
    <row r="41" spans="2:17" x14ac:dyDescent="0.25">
      <c r="N41" s="42" t="s">
        <v>192</v>
      </c>
      <c r="O41">
        <v>1.73</v>
      </c>
      <c r="P41">
        <v>0.95</v>
      </c>
    </row>
    <row r="42" spans="2:17" x14ac:dyDescent="0.25">
      <c r="N42" s="42" t="s">
        <v>193</v>
      </c>
      <c r="O42">
        <v>3.99</v>
      </c>
      <c r="P42">
        <v>2.04</v>
      </c>
    </row>
    <row r="43" spans="2:17" x14ac:dyDescent="0.25">
      <c r="N43" s="42" t="s">
        <v>194</v>
      </c>
      <c r="O43">
        <v>13.99</v>
      </c>
      <c r="P43">
        <v>8.6199999999999992</v>
      </c>
    </row>
    <row r="65" spans="5:12" x14ac:dyDescent="0.25">
      <c r="E65" t="s">
        <v>183</v>
      </c>
      <c r="F65" t="s">
        <v>183</v>
      </c>
      <c r="G65" t="s">
        <v>184</v>
      </c>
      <c r="H65" t="s">
        <v>184</v>
      </c>
      <c r="I65" t="s">
        <v>183</v>
      </c>
      <c r="J65" t="s">
        <v>183</v>
      </c>
      <c r="K65" t="s">
        <v>184</v>
      </c>
      <c r="L65" t="s">
        <v>184</v>
      </c>
    </row>
    <row r="66" spans="5:12" x14ac:dyDescent="0.25">
      <c r="E66" s="6" t="s">
        <v>0</v>
      </c>
      <c r="F66" s="6" t="s">
        <v>3</v>
      </c>
      <c r="G66" s="6" t="s">
        <v>0</v>
      </c>
      <c r="H66" s="6" t="s">
        <v>3</v>
      </c>
      <c r="I66" s="6" t="s">
        <v>0</v>
      </c>
      <c r="J66" s="6" t="s">
        <v>4</v>
      </c>
      <c r="K66" s="6" t="s">
        <v>0</v>
      </c>
      <c r="L66" s="6" t="s">
        <v>4</v>
      </c>
    </row>
    <row r="67" spans="5:12" x14ac:dyDescent="0.25">
      <c r="E67" s="1">
        <v>41793</v>
      </c>
      <c r="F67">
        <v>23</v>
      </c>
      <c r="G67" s="1">
        <v>41793</v>
      </c>
      <c r="H67">
        <v>21</v>
      </c>
      <c r="I67" s="1">
        <v>41793</v>
      </c>
      <c r="J67">
        <v>89</v>
      </c>
      <c r="K67" s="1">
        <v>41793</v>
      </c>
      <c r="L67">
        <v>82</v>
      </c>
    </row>
    <row r="68" spans="5:12" x14ac:dyDescent="0.25">
      <c r="E68" s="1">
        <v>41797</v>
      </c>
      <c r="F68">
        <v>19.5</v>
      </c>
      <c r="G68" s="1">
        <v>41797</v>
      </c>
      <c r="H68">
        <v>18</v>
      </c>
      <c r="I68" s="1">
        <v>41797</v>
      </c>
      <c r="J68">
        <v>139</v>
      </c>
      <c r="K68" s="1">
        <v>41797</v>
      </c>
      <c r="L68">
        <v>122</v>
      </c>
    </row>
    <row r="69" spans="5:12" x14ac:dyDescent="0.25">
      <c r="E69" s="1">
        <v>41799</v>
      </c>
      <c r="F69">
        <v>24</v>
      </c>
      <c r="G69" s="1">
        <v>41799</v>
      </c>
      <c r="H69">
        <v>25</v>
      </c>
      <c r="I69" s="1">
        <v>41799</v>
      </c>
      <c r="J69">
        <v>152</v>
      </c>
      <c r="K69" s="1">
        <v>41799</v>
      </c>
      <c r="L69">
        <v>143</v>
      </c>
    </row>
    <row r="70" spans="5:12" x14ac:dyDescent="0.25">
      <c r="E70" s="1">
        <v>41803</v>
      </c>
      <c r="F70">
        <v>15</v>
      </c>
      <c r="G70" s="1">
        <v>41803</v>
      </c>
      <c r="H70">
        <v>16</v>
      </c>
      <c r="I70" s="1">
        <v>41803</v>
      </c>
      <c r="J70">
        <v>122</v>
      </c>
      <c r="K70" s="1">
        <v>41803</v>
      </c>
      <c r="L70">
        <v>97</v>
      </c>
    </row>
    <row r="71" spans="5:12" x14ac:dyDescent="0.25">
      <c r="E71" s="1">
        <v>41806</v>
      </c>
      <c r="F71">
        <v>17</v>
      </c>
      <c r="G71" s="1">
        <v>41806</v>
      </c>
      <c r="H71">
        <v>17</v>
      </c>
      <c r="I71" s="1">
        <v>41806</v>
      </c>
      <c r="J71">
        <v>79</v>
      </c>
      <c r="K71" s="1">
        <v>41806</v>
      </c>
      <c r="L71">
        <v>71</v>
      </c>
    </row>
    <row r="72" spans="5:12" x14ac:dyDescent="0.25">
      <c r="E72" s="1">
        <v>41806</v>
      </c>
      <c r="F72">
        <v>21</v>
      </c>
      <c r="G72" s="1">
        <v>41806</v>
      </c>
      <c r="H72">
        <v>21</v>
      </c>
      <c r="I72" s="1">
        <v>41806</v>
      </c>
      <c r="J72">
        <v>75</v>
      </c>
      <c r="K72" s="1">
        <v>41806</v>
      </c>
      <c r="L72">
        <v>70</v>
      </c>
    </row>
    <row r="73" spans="5:12" x14ac:dyDescent="0.25">
      <c r="E73" s="1">
        <v>41809</v>
      </c>
      <c r="F73">
        <v>28</v>
      </c>
      <c r="G73" s="1">
        <v>41809</v>
      </c>
      <c r="H73">
        <v>19</v>
      </c>
      <c r="I73" s="1">
        <v>41809</v>
      </c>
      <c r="J73">
        <v>84</v>
      </c>
      <c r="K73" s="1">
        <v>41809</v>
      </c>
      <c r="L73">
        <v>73</v>
      </c>
    </row>
    <row r="74" spans="5:12" x14ac:dyDescent="0.25">
      <c r="E74" s="1">
        <v>41813</v>
      </c>
      <c r="F74">
        <v>21</v>
      </c>
      <c r="G74" s="1">
        <v>41813</v>
      </c>
      <c r="H74">
        <v>18</v>
      </c>
      <c r="I74" s="1">
        <v>41813</v>
      </c>
      <c r="J74">
        <v>119</v>
      </c>
      <c r="K74" s="1">
        <v>41813</v>
      </c>
      <c r="L74">
        <v>102</v>
      </c>
    </row>
    <row r="75" spans="5:12" x14ac:dyDescent="0.25">
      <c r="E75" s="1">
        <v>41816</v>
      </c>
      <c r="F75">
        <v>21</v>
      </c>
      <c r="G75" s="1">
        <v>41816</v>
      </c>
      <c r="H75">
        <v>21</v>
      </c>
      <c r="I75" s="1">
        <v>41816</v>
      </c>
      <c r="J75">
        <v>110</v>
      </c>
      <c r="K75" s="1">
        <v>41816</v>
      </c>
      <c r="L75">
        <v>97</v>
      </c>
    </row>
    <row r="76" spans="5:12" x14ac:dyDescent="0.25">
      <c r="E76" s="1">
        <v>41817</v>
      </c>
      <c r="F76">
        <v>19</v>
      </c>
      <c r="G76" s="1">
        <v>41817</v>
      </c>
      <c r="H76">
        <v>19</v>
      </c>
      <c r="I76" s="1">
        <v>41817</v>
      </c>
      <c r="J76">
        <v>110</v>
      </c>
      <c r="K76" s="1">
        <v>41817</v>
      </c>
      <c r="L76">
        <v>110</v>
      </c>
    </row>
    <row r="77" spans="5:12" x14ac:dyDescent="0.25">
      <c r="E77" s="1">
        <v>41820</v>
      </c>
      <c r="F77">
        <v>17</v>
      </c>
      <c r="G77" s="1">
        <v>41820</v>
      </c>
      <c r="H77">
        <v>18</v>
      </c>
      <c r="I77" s="1">
        <v>41820</v>
      </c>
      <c r="J77">
        <v>81</v>
      </c>
      <c r="K77" s="1">
        <v>41820</v>
      </c>
      <c r="L77">
        <v>68</v>
      </c>
    </row>
    <row r="78" spans="5:12" x14ac:dyDescent="0.25">
      <c r="E78" s="1">
        <v>41822</v>
      </c>
      <c r="F78">
        <v>16</v>
      </c>
      <c r="G78" s="1">
        <v>41822</v>
      </c>
      <c r="H78">
        <v>18</v>
      </c>
      <c r="I78" s="1">
        <v>41822</v>
      </c>
      <c r="J78">
        <v>79</v>
      </c>
      <c r="K78" s="1">
        <v>41822</v>
      </c>
      <c r="L78">
        <v>73</v>
      </c>
    </row>
    <row r="79" spans="5:12" x14ac:dyDescent="0.25">
      <c r="E79" s="1">
        <v>41828</v>
      </c>
      <c r="F79">
        <v>15</v>
      </c>
      <c r="G79" s="1">
        <v>41828</v>
      </c>
      <c r="H79">
        <v>14</v>
      </c>
      <c r="I79" s="1">
        <v>41828</v>
      </c>
      <c r="J79">
        <v>76</v>
      </c>
      <c r="K79" s="1">
        <v>41828</v>
      </c>
      <c r="L79">
        <v>71</v>
      </c>
    </row>
    <row r="80" spans="5:12" x14ac:dyDescent="0.25">
      <c r="E80" s="1">
        <v>41829</v>
      </c>
      <c r="F80">
        <v>15</v>
      </c>
      <c r="G80" s="1">
        <v>41829</v>
      </c>
      <c r="H80">
        <v>14</v>
      </c>
      <c r="I80" s="1">
        <v>41829</v>
      </c>
      <c r="J80">
        <v>78</v>
      </c>
      <c r="K80" s="1">
        <v>41829</v>
      </c>
      <c r="L80">
        <v>72</v>
      </c>
    </row>
    <row r="81" spans="5:12" x14ac:dyDescent="0.25">
      <c r="E81" s="1">
        <v>41831</v>
      </c>
      <c r="F81">
        <v>10</v>
      </c>
      <c r="G81" s="1">
        <v>41831</v>
      </c>
      <c r="H81">
        <v>10</v>
      </c>
      <c r="I81" s="1">
        <v>41831</v>
      </c>
      <c r="J81">
        <v>73</v>
      </c>
      <c r="K81" s="1">
        <v>41831</v>
      </c>
      <c r="L81">
        <v>70</v>
      </c>
    </row>
    <row r="82" spans="5:12" x14ac:dyDescent="0.25">
      <c r="E82" s="1">
        <v>41834</v>
      </c>
      <c r="F82">
        <v>17</v>
      </c>
      <c r="G82" s="1">
        <v>41834</v>
      </c>
      <c r="H82">
        <v>15</v>
      </c>
      <c r="I82" s="1">
        <v>41834</v>
      </c>
      <c r="J82">
        <v>78</v>
      </c>
      <c r="K82" s="1">
        <v>41834</v>
      </c>
      <c r="L82">
        <v>73</v>
      </c>
    </row>
    <row r="83" spans="5:12" x14ac:dyDescent="0.25">
      <c r="E83" s="1">
        <v>41841</v>
      </c>
      <c r="F83">
        <v>10</v>
      </c>
      <c r="G83" s="1">
        <v>41841</v>
      </c>
      <c r="H83">
        <v>15</v>
      </c>
      <c r="I83" s="1">
        <v>41841</v>
      </c>
      <c r="J83">
        <v>95</v>
      </c>
      <c r="K83" s="1">
        <v>41841</v>
      </c>
      <c r="L83">
        <v>89</v>
      </c>
    </row>
    <row r="84" spans="5:12" x14ac:dyDescent="0.25">
      <c r="E84" s="1">
        <v>41844</v>
      </c>
      <c r="F84">
        <v>20</v>
      </c>
      <c r="G84" s="1">
        <v>41844</v>
      </c>
      <c r="H84">
        <v>18</v>
      </c>
      <c r="I84" s="1">
        <v>41844</v>
      </c>
      <c r="J84">
        <v>89</v>
      </c>
      <c r="K84" s="1">
        <v>41844</v>
      </c>
      <c r="L84">
        <v>85</v>
      </c>
    </row>
    <row r="85" spans="5:12" x14ac:dyDescent="0.25">
      <c r="E85" s="1">
        <v>41848</v>
      </c>
      <c r="F85">
        <v>27</v>
      </c>
      <c r="G85" s="1">
        <v>41848</v>
      </c>
      <c r="H85">
        <v>21</v>
      </c>
      <c r="I85" s="1">
        <v>41848</v>
      </c>
      <c r="J85">
        <v>121</v>
      </c>
      <c r="K85" s="1">
        <v>41848</v>
      </c>
      <c r="L85">
        <v>123</v>
      </c>
    </row>
    <row r="86" spans="5:12" x14ac:dyDescent="0.25">
      <c r="E86" s="1">
        <v>41851</v>
      </c>
      <c r="F86">
        <v>27</v>
      </c>
      <c r="G86" s="1">
        <v>41851</v>
      </c>
      <c r="H86">
        <v>26</v>
      </c>
      <c r="I86" s="1">
        <v>41851</v>
      </c>
      <c r="J86">
        <v>145</v>
      </c>
      <c r="K86" s="1">
        <v>41851</v>
      </c>
      <c r="L86">
        <v>166</v>
      </c>
    </row>
    <row r="87" spans="5:12" x14ac:dyDescent="0.25">
      <c r="E87" s="1">
        <v>41855</v>
      </c>
      <c r="F87">
        <v>22</v>
      </c>
      <c r="G87" s="1">
        <v>41855</v>
      </c>
      <c r="H87">
        <v>27</v>
      </c>
      <c r="I87" s="1">
        <v>41855</v>
      </c>
      <c r="J87">
        <v>147</v>
      </c>
      <c r="K87" s="1">
        <v>41855</v>
      </c>
      <c r="L87">
        <v>161</v>
      </c>
    </row>
    <row r="88" spans="5:12" x14ac:dyDescent="0.25">
      <c r="E88" s="1">
        <v>41859</v>
      </c>
      <c r="F88">
        <v>28</v>
      </c>
      <c r="G88" s="1">
        <v>41859</v>
      </c>
      <c r="H88">
        <v>31</v>
      </c>
      <c r="I88" s="1">
        <v>41859</v>
      </c>
      <c r="J88">
        <v>159</v>
      </c>
      <c r="K88" s="1">
        <v>41859</v>
      </c>
      <c r="L88">
        <v>177</v>
      </c>
    </row>
    <row r="89" spans="5:12" x14ac:dyDescent="0.25">
      <c r="E89" s="1">
        <v>41862</v>
      </c>
      <c r="F89">
        <v>35</v>
      </c>
      <c r="G89" s="1">
        <v>41862</v>
      </c>
      <c r="H89">
        <v>23</v>
      </c>
      <c r="I89" s="1">
        <v>41862</v>
      </c>
      <c r="J89">
        <v>81</v>
      </c>
      <c r="K89" s="1">
        <v>41862</v>
      </c>
      <c r="L89">
        <v>106</v>
      </c>
    </row>
    <row r="90" spans="5:12" x14ac:dyDescent="0.25">
      <c r="E90" s="8">
        <v>41866</v>
      </c>
      <c r="F90" s="7">
        <v>29</v>
      </c>
      <c r="G90" s="8">
        <v>41866</v>
      </c>
      <c r="H90" s="7">
        <v>23</v>
      </c>
      <c r="I90" s="8">
        <v>41866</v>
      </c>
      <c r="J90" s="7">
        <v>132</v>
      </c>
      <c r="K90" s="8">
        <v>41866</v>
      </c>
      <c r="L90" s="7">
        <v>152</v>
      </c>
    </row>
    <row r="91" spans="5:12" x14ac:dyDescent="0.25">
      <c r="E91" s="8">
        <v>41871</v>
      </c>
      <c r="F91" s="7">
        <v>18</v>
      </c>
      <c r="G91" s="8">
        <v>41871</v>
      </c>
      <c r="H91" s="7">
        <v>17</v>
      </c>
      <c r="I91" s="8">
        <v>41871</v>
      </c>
      <c r="J91" s="7">
        <v>116</v>
      </c>
      <c r="K91" s="8">
        <v>41871</v>
      </c>
      <c r="L91" s="7">
        <v>137</v>
      </c>
    </row>
    <row r="92" spans="5:12" x14ac:dyDescent="0.25">
      <c r="E92" s="8">
        <v>41884</v>
      </c>
      <c r="F92" s="9">
        <v>22</v>
      </c>
      <c r="G92" s="8">
        <v>41884</v>
      </c>
      <c r="H92" s="9">
        <v>25</v>
      </c>
      <c r="I92" s="8">
        <v>41884</v>
      </c>
      <c r="J92" s="9">
        <v>86</v>
      </c>
      <c r="K92" s="8">
        <v>41884</v>
      </c>
      <c r="L92" s="9">
        <v>107</v>
      </c>
    </row>
    <row r="93" spans="5:12" x14ac:dyDescent="0.25">
      <c r="E93" s="8">
        <v>41897</v>
      </c>
      <c r="F93" s="37">
        <v>53</v>
      </c>
      <c r="G93" s="8">
        <v>41897</v>
      </c>
      <c r="H93" s="7">
        <v>52</v>
      </c>
      <c r="I93" s="8">
        <v>41897</v>
      </c>
      <c r="J93" s="37">
        <v>40</v>
      </c>
      <c r="K93" s="8">
        <v>41897</v>
      </c>
      <c r="L93" s="37">
        <v>43</v>
      </c>
    </row>
    <row r="94" spans="5:12" x14ac:dyDescent="0.25">
      <c r="E94" s="8">
        <v>41906</v>
      </c>
      <c r="F94" s="37">
        <v>41</v>
      </c>
      <c r="G94" s="8">
        <v>41906</v>
      </c>
      <c r="H94" s="7">
        <v>58</v>
      </c>
      <c r="I94" s="8">
        <v>41906</v>
      </c>
      <c r="J94" s="37">
        <v>48</v>
      </c>
      <c r="K94" s="8">
        <v>41906</v>
      </c>
      <c r="L94" s="37">
        <v>50</v>
      </c>
    </row>
    <row r="95" spans="5:12" x14ac:dyDescent="0.25">
      <c r="E95" s="4">
        <v>41936</v>
      </c>
      <c r="F95" s="23">
        <v>41</v>
      </c>
      <c r="G95" s="4">
        <v>41936</v>
      </c>
      <c r="H95" s="23">
        <v>55</v>
      </c>
      <c r="I95" s="4">
        <v>41936</v>
      </c>
      <c r="J95" s="23">
        <v>57</v>
      </c>
      <c r="K95" s="4">
        <v>41936</v>
      </c>
      <c r="L95" s="23">
        <v>115</v>
      </c>
    </row>
    <row r="105" spans="8:10" x14ac:dyDescent="0.25">
      <c r="J105" s="7"/>
    </row>
    <row r="106" spans="8:10" x14ac:dyDescent="0.25">
      <c r="H106" t="s">
        <v>185</v>
      </c>
      <c r="J106" s="7"/>
    </row>
    <row r="107" spans="8:10" x14ac:dyDescent="0.25">
      <c r="J107" s="7"/>
    </row>
  </sheetData>
  <mergeCells count="1">
    <mergeCell ref="N36:Q36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zoomScale="80" zoomScaleNormal="80" workbookViewId="0">
      <pane ySplit="1" topLeftCell="A2" activePane="bottomLeft" state="frozen"/>
      <selection pane="bottomLeft" activeCell="L13" sqref="L13"/>
    </sheetView>
  </sheetViews>
  <sheetFormatPr defaultRowHeight="15" x14ac:dyDescent="0.25"/>
  <cols>
    <col min="1" max="2" width="27.140625" customWidth="1"/>
    <col min="3" max="3" width="13.7109375" customWidth="1"/>
    <col min="5" max="5" width="17.5703125" customWidth="1"/>
    <col min="6" max="6" width="17.140625" customWidth="1"/>
    <col min="7" max="7" width="18.28515625" customWidth="1"/>
    <col min="8" max="8" width="22.42578125" customWidth="1"/>
  </cols>
  <sheetData>
    <row r="1" spans="1:12" s="6" customFormat="1" x14ac:dyDescent="0.25">
      <c r="A1" s="6" t="s">
        <v>10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  <c r="L1" s="6" t="s">
        <v>74</v>
      </c>
    </row>
    <row r="2" spans="1:12" s="6" customFormat="1" x14ac:dyDescent="0.25">
      <c r="B2" s="9" t="s">
        <v>64</v>
      </c>
      <c r="C2" s="10">
        <v>41790</v>
      </c>
      <c r="D2" s="9"/>
      <c r="E2" s="9">
        <v>19</v>
      </c>
      <c r="F2" s="9"/>
    </row>
    <row r="3" spans="1:12" x14ac:dyDescent="0.25">
      <c r="B3" s="7" t="s">
        <v>63</v>
      </c>
      <c r="C3" s="1">
        <v>41793</v>
      </c>
      <c r="D3" t="s">
        <v>7</v>
      </c>
      <c r="E3">
        <v>21</v>
      </c>
      <c r="F3">
        <v>73</v>
      </c>
      <c r="G3">
        <v>21</v>
      </c>
      <c r="H3" t="s">
        <v>11</v>
      </c>
    </row>
    <row r="4" spans="1:12" x14ac:dyDescent="0.25">
      <c r="B4" s="7" t="s">
        <v>63</v>
      </c>
      <c r="C4" s="1">
        <v>41797</v>
      </c>
      <c r="D4" t="s">
        <v>7</v>
      </c>
      <c r="E4">
        <v>19</v>
      </c>
      <c r="F4">
        <v>100</v>
      </c>
      <c r="G4">
        <v>18.7</v>
      </c>
      <c r="H4" t="s">
        <v>13</v>
      </c>
    </row>
    <row r="5" spans="1:12" x14ac:dyDescent="0.25">
      <c r="B5" s="7" t="s">
        <v>63</v>
      </c>
      <c r="C5" s="1">
        <v>41799</v>
      </c>
      <c r="D5" t="s">
        <v>7</v>
      </c>
      <c r="E5">
        <v>22</v>
      </c>
      <c r="F5">
        <v>149</v>
      </c>
      <c r="G5">
        <v>19.399999999999999</v>
      </c>
      <c r="H5" t="s">
        <v>13</v>
      </c>
    </row>
    <row r="6" spans="1:12" x14ac:dyDescent="0.25">
      <c r="B6" s="7" t="s">
        <v>63</v>
      </c>
      <c r="C6" s="1">
        <v>41803</v>
      </c>
      <c r="D6" t="s">
        <v>7</v>
      </c>
      <c r="E6">
        <v>14</v>
      </c>
      <c r="F6">
        <v>95</v>
      </c>
      <c r="G6">
        <v>16.7</v>
      </c>
      <c r="H6" t="s">
        <v>13</v>
      </c>
    </row>
    <row r="7" spans="1:12" x14ac:dyDescent="0.25">
      <c r="B7" s="7" t="s">
        <v>63</v>
      </c>
      <c r="C7" s="1">
        <v>41806</v>
      </c>
      <c r="D7" t="s">
        <v>7</v>
      </c>
      <c r="E7">
        <v>15</v>
      </c>
      <c r="F7">
        <v>73</v>
      </c>
      <c r="G7">
        <v>20.5</v>
      </c>
      <c r="H7" t="s">
        <v>13</v>
      </c>
    </row>
    <row r="8" spans="1:12" x14ac:dyDescent="0.25">
      <c r="B8" s="37" t="s">
        <v>64</v>
      </c>
      <c r="C8" s="1">
        <v>41806</v>
      </c>
      <c r="E8">
        <v>24</v>
      </c>
      <c r="F8">
        <v>70</v>
      </c>
      <c r="G8">
        <v>21.1</v>
      </c>
    </row>
    <row r="9" spans="1:12" x14ac:dyDescent="0.25">
      <c r="B9" s="7" t="s">
        <v>63</v>
      </c>
      <c r="C9" s="1">
        <v>41809</v>
      </c>
      <c r="D9" t="s">
        <v>7</v>
      </c>
      <c r="E9">
        <v>29</v>
      </c>
      <c r="F9">
        <v>70</v>
      </c>
      <c r="G9">
        <v>21</v>
      </c>
      <c r="H9" t="s">
        <v>13</v>
      </c>
    </row>
    <row r="10" spans="1:12" x14ac:dyDescent="0.25">
      <c r="B10" s="7" t="s">
        <v>63</v>
      </c>
      <c r="C10" s="1">
        <v>41813</v>
      </c>
      <c r="D10" t="s">
        <v>7</v>
      </c>
      <c r="E10">
        <v>21</v>
      </c>
      <c r="F10">
        <v>81</v>
      </c>
      <c r="G10">
        <v>23</v>
      </c>
      <c r="H10" t="s">
        <v>13</v>
      </c>
    </row>
    <row r="11" spans="1:12" x14ac:dyDescent="0.25">
      <c r="B11" s="37" t="s">
        <v>64</v>
      </c>
      <c r="C11" s="1">
        <v>41816</v>
      </c>
      <c r="E11">
        <v>22</v>
      </c>
      <c r="F11">
        <v>81</v>
      </c>
      <c r="G11">
        <v>17.600000000000001</v>
      </c>
      <c r="H11" t="s">
        <v>13</v>
      </c>
      <c r="I11">
        <v>3.4</v>
      </c>
    </row>
    <row r="12" spans="1:12" x14ac:dyDescent="0.25">
      <c r="B12" s="7" t="s">
        <v>63</v>
      </c>
      <c r="C12" s="1">
        <v>41817</v>
      </c>
      <c r="D12" t="s">
        <v>7</v>
      </c>
      <c r="E12">
        <v>20</v>
      </c>
      <c r="F12">
        <v>81</v>
      </c>
      <c r="G12">
        <v>21.4</v>
      </c>
      <c r="H12" t="s">
        <v>13</v>
      </c>
    </row>
    <row r="13" spans="1:12" x14ac:dyDescent="0.25">
      <c r="B13" s="7" t="s">
        <v>63</v>
      </c>
      <c r="C13" s="1">
        <v>41820</v>
      </c>
      <c r="D13" t="s">
        <v>7</v>
      </c>
      <c r="E13">
        <v>23</v>
      </c>
      <c r="F13">
        <v>60</v>
      </c>
      <c r="G13">
        <v>23</v>
      </c>
      <c r="H13" t="s">
        <v>13</v>
      </c>
    </row>
    <row r="14" spans="1:12" x14ac:dyDescent="0.25">
      <c r="B14" s="7" t="s">
        <v>63</v>
      </c>
      <c r="C14" s="1">
        <v>41822</v>
      </c>
      <c r="D14" t="s">
        <v>7</v>
      </c>
      <c r="E14">
        <v>23</v>
      </c>
      <c r="F14">
        <v>70</v>
      </c>
      <c r="G14">
        <v>23.4</v>
      </c>
      <c r="H14" t="s">
        <v>13</v>
      </c>
    </row>
    <row r="15" spans="1:12" x14ac:dyDescent="0.25">
      <c r="B15" s="7" t="s">
        <v>63</v>
      </c>
      <c r="C15" s="1">
        <v>41828</v>
      </c>
      <c r="D15" t="s">
        <v>7</v>
      </c>
      <c r="E15">
        <v>17</v>
      </c>
      <c r="F15">
        <v>66</v>
      </c>
      <c r="G15">
        <v>21.2</v>
      </c>
      <c r="H15" t="s">
        <v>13</v>
      </c>
    </row>
    <row r="16" spans="1:12" x14ac:dyDescent="0.25">
      <c r="B16" s="7" t="s">
        <v>63</v>
      </c>
      <c r="C16" s="1">
        <v>41831</v>
      </c>
      <c r="D16" t="s">
        <v>7</v>
      </c>
      <c r="E16">
        <v>22</v>
      </c>
      <c r="F16">
        <v>67</v>
      </c>
      <c r="G16">
        <v>21.9</v>
      </c>
      <c r="H16" t="s">
        <v>13</v>
      </c>
    </row>
    <row r="17" spans="2:10" x14ac:dyDescent="0.25">
      <c r="B17" s="7" t="s">
        <v>63</v>
      </c>
      <c r="C17" s="1">
        <v>41834</v>
      </c>
      <c r="D17" t="s">
        <v>7</v>
      </c>
      <c r="E17">
        <v>23</v>
      </c>
      <c r="F17">
        <v>64</v>
      </c>
      <c r="G17">
        <v>19.2</v>
      </c>
      <c r="H17" t="s">
        <v>13</v>
      </c>
    </row>
    <row r="18" spans="2:10" x14ac:dyDescent="0.25">
      <c r="B18" s="7" t="s">
        <v>63</v>
      </c>
      <c r="C18" s="1">
        <v>41838</v>
      </c>
      <c r="D18" t="s">
        <v>7</v>
      </c>
      <c r="E18">
        <v>14</v>
      </c>
      <c r="F18">
        <v>68</v>
      </c>
      <c r="G18">
        <v>20.399999999999999</v>
      </c>
      <c r="H18" t="s">
        <v>13</v>
      </c>
    </row>
    <row r="19" spans="2:10" x14ac:dyDescent="0.25">
      <c r="B19" s="7" t="s">
        <v>63</v>
      </c>
      <c r="C19" s="1">
        <v>41841</v>
      </c>
      <c r="D19" t="s">
        <v>7</v>
      </c>
      <c r="E19">
        <v>19</v>
      </c>
      <c r="F19">
        <v>61</v>
      </c>
      <c r="G19">
        <v>25.3</v>
      </c>
      <c r="H19" t="s">
        <v>39</v>
      </c>
    </row>
    <row r="20" spans="2:10" x14ac:dyDescent="0.25">
      <c r="B20" s="7" t="s">
        <v>63</v>
      </c>
      <c r="C20" s="1">
        <v>41844</v>
      </c>
      <c r="D20" t="s">
        <v>7</v>
      </c>
      <c r="E20">
        <v>24</v>
      </c>
      <c r="F20">
        <v>68</v>
      </c>
      <c r="G20">
        <v>29.9</v>
      </c>
      <c r="H20" t="s">
        <v>13</v>
      </c>
    </row>
    <row r="21" spans="2:10" x14ac:dyDescent="0.25">
      <c r="B21" s="7" t="s">
        <v>63</v>
      </c>
      <c r="C21" s="1">
        <v>41848</v>
      </c>
      <c r="D21" t="s">
        <v>7</v>
      </c>
      <c r="E21">
        <v>28</v>
      </c>
      <c r="F21">
        <v>61</v>
      </c>
      <c r="G21">
        <v>27.6</v>
      </c>
      <c r="H21" t="s">
        <v>13</v>
      </c>
    </row>
    <row r="22" spans="2:10" x14ac:dyDescent="0.25">
      <c r="B22" s="7" t="s">
        <v>63</v>
      </c>
      <c r="C22" s="1">
        <v>41851</v>
      </c>
      <c r="D22" t="s">
        <v>7</v>
      </c>
      <c r="E22">
        <v>27</v>
      </c>
      <c r="F22">
        <v>77</v>
      </c>
      <c r="G22">
        <v>18.399999999999999</v>
      </c>
      <c r="H22" t="s">
        <v>13</v>
      </c>
    </row>
    <row r="23" spans="2:10" x14ac:dyDescent="0.25">
      <c r="B23" s="7" t="s">
        <v>63</v>
      </c>
      <c r="C23" s="1">
        <v>41855</v>
      </c>
      <c r="D23" t="s">
        <v>7</v>
      </c>
      <c r="E23">
        <v>29</v>
      </c>
      <c r="F23">
        <v>77</v>
      </c>
      <c r="G23">
        <v>22.1</v>
      </c>
      <c r="H23" t="s">
        <v>13</v>
      </c>
    </row>
    <row r="24" spans="2:10" x14ac:dyDescent="0.25">
      <c r="B24" s="7" t="s">
        <v>63</v>
      </c>
      <c r="C24" s="1">
        <v>41859</v>
      </c>
      <c r="D24" t="s">
        <v>7</v>
      </c>
      <c r="E24">
        <v>23</v>
      </c>
      <c r="F24">
        <v>84</v>
      </c>
      <c r="G24">
        <v>19.100000000000001</v>
      </c>
      <c r="H24" t="s">
        <v>13</v>
      </c>
    </row>
    <row r="25" spans="2:10" x14ac:dyDescent="0.25">
      <c r="B25" s="7" t="s">
        <v>63</v>
      </c>
      <c r="C25" s="1">
        <v>41862</v>
      </c>
      <c r="D25" t="s">
        <v>7</v>
      </c>
      <c r="E25">
        <v>32</v>
      </c>
      <c r="F25">
        <v>54</v>
      </c>
      <c r="G25">
        <v>24</v>
      </c>
      <c r="H25" t="s">
        <v>13</v>
      </c>
    </row>
    <row r="26" spans="2:10" s="7" customFormat="1" x14ac:dyDescent="0.25">
      <c r="B26" s="7" t="s">
        <v>63</v>
      </c>
      <c r="C26" s="8">
        <v>41866</v>
      </c>
      <c r="D26" s="7" t="s">
        <v>7</v>
      </c>
      <c r="E26" s="7">
        <v>24</v>
      </c>
      <c r="F26" s="7">
        <v>74</v>
      </c>
      <c r="G26" s="7">
        <v>19</v>
      </c>
      <c r="H26" s="7" t="s">
        <v>13</v>
      </c>
    </row>
    <row r="27" spans="2:10" s="7" customFormat="1" x14ac:dyDescent="0.25">
      <c r="B27" s="37" t="s">
        <v>64</v>
      </c>
      <c r="C27" s="8">
        <v>41871</v>
      </c>
      <c r="D27" s="7" t="s">
        <v>7</v>
      </c>
      <c r="E27" s="7">
        <v>28</v>
      </c>
      <c r="F27" s="7">
        <v>66</v>
      </c>
      <c r="G27" s="7">
        <v>29</v>
      </c>
      <c r="H27" s="7" t="s">
        <v>13</v>
      </c>
      <c r="I27" s="7">
        <v>8.9</v>
      </c>
      <c r="J27" s="7">
        <v>7.2</v>
      </c>
    </row>
    <row r="28" spans="2:10" s="7" customFormat="1" x14ac:dyDescent="0.25">
      <c r="B28" s="37" t="s">
        <v>64</v>
      </c>
      <c r="C28" s="8">
        <v>41884</v>
      </c>
      <c r="D28" s="7" t="s">
        <v>7</v>
      </c>
      <c r="E28" s="36">
        <v>31</v>
      </c>
      <c r="F28" s="36">
        <v>60</v>
      </c>
      <c r="G28" s="36">
        <v>25.5</v>
      </c>
      <c r="H28" s="7" t="s">
        <v>13</v>
      </c>
      <c r="I28" s="36">
        <v>7.6</v>
      </c>
      <c r="J28" s="36">
        <v>7</v>
      </c>
    </row>
    <row r="29" spans="2:10" s="7" customFormat="1" x14ac:dyDescent="0.25">
      <c r="B29" s="37" t="s">
        <v>64</v>
      </c>
      <c r="C29" s="8" t="s">
        <v>146</v>
      </c>
      <c r="E29" s="35">
        <v>56</v>
      </c>
      <c r="F29" s="35">
        <v>37</v>
      </c>
      <c r="G29" s="35">
        <v>15.5</v>
      </c>
      <c r="H29" s="7" t="s">
        <v>13</v>
      </c>
      <c r="I29" s="35">
        <v>8.4</v>
      </c>
      <c r="J29" s="35">
        <v>6.9</v>
      </c>
    </row>
    <row r="30" spans="2:10" s="7" customFormat="1" x14ac:dyDescent="0.25">
      <c r="B30" s="37" t="s">
        <v>64</v>
      </c>
      <c r="C30" s="8">
        <v>41906</v>
      </c>
      <c r="E30" s="35">
        <v>54</v>
      </c>
      <c r="F30" s="35">
        <v>46</v>
      </c>
      <c r="G30" s="35">
        <v>16.399999999999999</v>
      </c>
      <c r="H30" s="7" t="s">
        <v>13</v>
      </c>
      <c r="I30" s="35">
        <v>5.9</v>
      </c>
      <c r="J30" s="35">
        <v>6.6</v>
      </c>
    </row>
    <row r="31" spans="2:10" s="5" customFormat="1" x14ac:dyDescent="0.25">
      <c r="B31" s="23" t="s">
        <v>64</v>
      </c>
      <c r="C31" s="4">
        <v>41936</v>
      </c>
      <c r="E31" s="48">
        <v>61</v>
      </c>
      <c r="F31" s="48">
        <v>29</v>
      </c>
      <c r="G31" s="48">
        <v>9.3000000000000007</v>
      </c>
      <c r="H31" s="23" t="s">
        <v>175</v>
      </c>
      <c r="I31" s="48">
        <v>9</v>
      </c>
      <c r="J31" s="48">
        <v>6.9</v>
      </c>
    </row>
    <row r="32" spans="2:10" x14ac:dyDescent="0.25">
      <c r="D32" t="s">
        <v>47</v>
      </c>
      <c r="E32" s="2">
        <f>AVERAGE(E3:E31)</f>
        <v>26.379310344827587</v>
      </c>
      <c r="F32" s="2">
        <f>AVERAGE(F3:F31)</f>
        <v>71.103448275862064</v>
      </c>
      <c r="G32" s="2">
        <f>AVERAGE(G3:G31)</f>
        <v>21.055172413793102</v>
      </c>
    </row>
    <row r="33" spans="1:7" x14ac:dyDescent="0.25">
      <c r="D33" t="s">
        <v>48</v>
      </c>
      <c r="E33" s="2">
        <f>STDEV(E3:E31) / SQRT(COUNT(E3:E31))</f>
        <v>2.1526783598448822</v>
      </c>
      <c r="F33" s="2">
        <f>STDEV(F3:F31) / SQRT(COUNT(F3:F31))</f>
        <v>3.9189274280309041</v>
      </c>
      <c r="G33" s="2">
        <f>STDEV(G3:G31) / SQRT(COUNT(G3:G31))</f>
        <v>0.78063991381860187</v>
      </c>
    </row>
    <row r="38" spans="1:7" x14ac:dyDescent="0.25">
      <c r="A38" s="1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C1" workbookViewId="0">
      <pane ySplit="1" topLeftCell="A26" activePane="bottomLeft" state="frozen"/>
      <selection pane="bottomLeft" activeCell="D27" sqref="A27:XFD27"/>
    </sheetView>
  </sheetViews>
  <sheetFormatPr defaultRowHeight="15" x14ac:dyDescent="0.25"/>
  <cols>
    <col min="1" max="2" width="28.140625" customWidth="1"/>
    <col min="3" max="3" width="13.7109375" customWidth="1"/>
    <col min="5" max="5" width="17.5703125" customWidth="1"/>
    <col min="6" max="6" width="17.140625" customWidth="1"/>
    <col min="7" max="7" width="18.28515625" customWidth="1"/>
    <col min="8" max="8" width="33.42578125" customWidth="1"/>
  </cols>
  <sheetData>
    <row r="1" spans="1:10" s="6" customFormat="1" x14ac:dyDescent="0.25">
      <c r="A1" s="6" t="s">
        <v>14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</row>
    <row r="2" spans="1:10" s="6" customFormat="1" x14ac:dyDescent="0.25">
      <c r="B2" s="9" t="s">
        <v>64</v>
      </c>
      <c r="C2" s="10">
        <v>41790</v>
      </c>
      <c r="D2" s="9"/>
      <c r="E2" s="9">
        <v>41</v>
      </c>
    </row>
    <row r="3" spans="1:10" x14ac:dyDescent="0.25">
      <c r="B3" t="s">
        <v>63</v>
      </c>
      <c r="C3" s="1">
        <v>41793</v>
      </c>
      <c r="D3" t="s">
        <v>7</v>
      </c>
      <c r="E3">
        <v>32</v>
      </c>
      <c r="F3">
        <v>59</v>
      </c>
      <c r="G3">
        <v>20.399999999999999</v>
      </c>
      <c r="H3" t="s">
        <v>13</v>
      </c>
    </row>
    <row r="4" spans="1:10" x14ac:dyDescent="0.25">
      <c r="B4" t="s">
        <v>63</v>
      </c>
      <c r="C4" s="1">
        <v>41797</v>
      </c>
      <c r="D4" t="s">
        <v>7</v>
      </c>
      <c r="E4">
        <v>45</v>
      </c>
      <c r="F4">
        <v>60</v>
      </c>
      <c r="G4">
        <v>18.2</v>
      </c>
      <c r="H4" t="s">
        <v>13</v>
      </c>
    </row>
    <row r="5" spans="1:10" x14ac:dyDescent="0.25">
      <c r="B5" t="s">
        <v>63</v>
      </c>
      <c r="C5" s="1">
        <v>41799</v>
      </c>
      <c r="D5" t="s">
        <v>7</v>
      </c>
      <c r="E5">
        <v>44</v>
      </c>
      <c r="F5">
        <v>72</v>
      </c>
      <c r="G5">
        <v>19.3</v>
      </c>
      <c r="H5" t="s">
        <v>13</v>
      </c>
    </row>
    <row r="6" spans="1:10" x14ac:dyDescent="0.25">
      <c r="B6" t="s">
        <v>63</v>
      </c>
      <c r="C6" s="1">
        <v>41803</v>
      </c>
      <c r="D6" t="s">
        <v>7</v>
      </c>
      <c r="E6">
        <v>33</v>
      </c>
      <c r="F6">
        <v>54</v>
      </c>
      <c r="G6">
        <v>16.7</v>
      </c>
      <c r="H6" t="s">
        <v>13</v>
      </c>
    </row>
    <row r="7" spans="1:10" x14ac:dyDescent="0.25">
      <c r="B7" t="s">
        <v>63</v>
      </c>
      <c r="C7" s="1">
        <v>41806</v>
      </c>
      <c r="D7" t="s">
        <v>7</v>
      </c>
      <c r="E7">
        <v>41</v>
      </c>
      <c r="F7">
        <v>40</v>
      </c>
      <c r="G7">
        <v>20.5</v>
      </c>
      <c r="H7" t="s">
        <v>13</v>
      </c>
    </row>
    <row r="8" spans="1:10" x14ac:dyDescent="0.25">
      <c r="B8" t="s">
        <v>64</v>
      </c>
      <c r="C8" s="1">
        <v>41806</v>
      </c>
      <c r="E8">
        <v>41</v>
      </c>
      <c r="F8">
        <v>43</v>
      </c>
      <c r="G8">
        <v>22.1</v>
      </c>
    </row>
    <row r="9" spans="1:10" x14ac:dyDescent="0.25">
      <c r="B9" t="s">
        <v>63</v>
      </c>
      <c r="C9" s="1">
        <v>41809</v>
      </c>
      <c r="D9" t="s">
        <v>7</v>
      </c>
      <c r="E9">
        <v>56</v>
      </c>
      <c r="F9">
        <v>39</v>
      </c>
      <c r="G9">
        <v>20.7</v>
      </c>
      <c r="H9" t="s">
        <v>13</v>
      </c>
    </row>
    <row r="10" spans="1:10" x14ac:dyDescent="0.25">
      <c r="B10" t="s">
        <v>63</v>
      </c>
      <c r="C10" s="1">
        <v>41813</v>
      </c>
      <c r="D10" t="s">
        <v>7</v>
      </c>
      <c r="E10">
        <v>47</v>
      </c>
      <c r="F10">
        <v>45</v>
      </c>
      <c r="G10">
        <v>21.9</v>
      </c>
      <c r="H10" t="s">
        <v>13</v>
      </c>
    </row>
    <row r="11" spans="1:10" x14ac:dyDescent="0.25">
      <c r="B11" t="s">
        <v>64</v>
      </c>
      <c r="C11" s="1">
        <v>41816</v>
      </c>
      <c r="D11" t="s">
        <v>7</v>
      </c>
      <c r="E11">
        <v>50</v>
      </c>
      <c r="F11">
        <v>43</v>
      </c>
      <c r="G11">
        <v>18.100000000000001</v>
      </c>
      <c r="H11" t="s">
        <v>156</v>
      </c>
      <c r="I11">
        <v>4.4000000000000004</v>
      </c>
      <c r="J11">
        <v>6.2</v>
      </c>
    </row>
    <row r="12" spans="1:10" x14ac:dyDescent="0.25">
      <c r="B12" t="s">
        <v>63</v>
      </c>
      <c r="C12" s="1">
        <v>41817</v>
      </c>
      <c r="D12" t="s">
        <v>7</v>
      </c>
      <c r="E12">
        <v>54</v>
      </c>
      <c r="F12">
        <v>37</v>
      </c>
      <c r="G12">
        <v>21.2</v>
      </c>
      <c r="H12" t="s">
        <v>13</v>
      </c>
    </row>
    <row r="13" spans="1:10" x14ac:dyDescent="0.25">
      <c r="B13" t="s">
        <v>63</v>
      </c>
      <c r="C13" s="1">
        <v>41820</v>
      </c>
      <c r="D13" t="s">
        <v>7</v>
      </c>
      <c r="E13">
        <v>36</v>
      </c>
      <c r="F13">
        <v>44</v>
      </c>
      <c r="G13">
        <v>22.4</v>
      </c>
      <c r="H13" t="s">
        <v>13</v>
      </c>
    </row>
    <row r="14" spans="1:10" x14ac:dyDescent="0.25">
      <c r="B14" t="s">
        <v>63</v>
      </c>
      <c r="C14" s="1">
        <v>41822</v>
      </c>
      <c r="D14" t="s">
        <v>7</v>
      </c>
      <c r="E14">
        <v>47</v>
      </c>
      <c r="F14">
        <v>42</v>
      </c>
      <c r="G14">
        <v>22.6</v>
      </c>
      <c r="H14" t="s">
        <v>13</v>
      </c>
    </row>
    <row r="15" spans="1:10" x14ac:dyDescent="0.25">
      <c r="B15" t="s">
        <v>63</v>
      </c>
      <c r="C15" s="1">
        <v>41828</v>
      </c>
      <c r="D15" t="s">
        <v>7</v>
      </c>
      <c r="E15">
        <v>46</v>
      </c>
      <c r="F15">
        <v>36</v>
      </c>
      <c r="G15">
        <v>21.1</v>
      </c>
      <c r="H15" t="s">
        <v>34</v>
      </c>
    </row>
    <row r="16" spans="1:10" x14ac:dyDescent="0.25">
      <c r="B16" t="s">
        <v>63</v>
      </c>
      <c r="C16" s="1">
        <v>41831</v>
      </c>
      <c r="D16" t="s">
        <v>7</v>
      </c>
      <c r="E16">
        <v>47</v>
      </c>
      <c r="F16">
        <v>40</v>
      </c>
      <c r="G16">
        <v>20.8</v>
      </c>
      <c r="H16" t="s">
        <v>13</v>
      </c>
    </row>
    <row r="17" spans="2:10" x14ac:dyDescent="0.25">
      <c r="B17" t="s">
        <v>63</v>
      </c>
      <c r="C17" s="1">
        <v>41834</v>
      </c>
      <c r="D17" t="s">
        <v>7</v>
      </c>
      <c r="E17">
        <v>32</v>
      </c>
      <c r="F17">
        <v>44</v>
      </c>
      <c r="G17">
        <v>18.3</v>
      </c>
      <c r="H17" t="s">
        <v>13</v>
      </c>
    </row>
    <row r="18" spans="2:10" x14ac:dyDescent="0.25">
      <c r="B18" t="s">
        <v>63</v>
      </c>
      <c r="C18" s="1">
        <v>41838</v>
      </c>
      <c r="D18" t="s">
        <v>7</v>
      </c>
      <c r="E18">
        <v>53</v>
      </c>
      <c r="F18">
        <v>40</v>
      </c>
      <c r="G18">
        <v>19.2</v>
      </c>
      <c r="H18" t="s">
        <v>13</v>
      </c>
    </row>
    <row r="19" spans="2:10" x14ac:dyDescent="0.25">
      <c r="B19" t="s">
        <v>63</v>
      </c>
      <c r="C19" s="1">
        <v>41841</v>
      </c>
      <c r="D19" t="s">
        <v>7</v>
      </c>
      <c r="E19">
        <v>58</v>
      </c>
      <c r="F19">
        <v>35</v>
      </c>
      <c r="G19">
        <v>23.3</v>
      </c>
      <c r="H19" t="s">
        <v>13</v>
      </c>
    </row>
    <row r="20" spans="2:10" x14ac:dyDescent="0.25">
      <c r="B20" t="s">
        <v>63</v>
      </c>
      <c r="C20" s="1">
        <v>41844</v>
      </c>
      <c r="D20" t="s">
        <v>7</v>
      </c>
      <c r="E20">
        <v>47</v>
      </c>
      <c r="F20">
        <v>41</v>
      </c>
      <c r="G20">
        <v>25.5</v>
      </c>
      <c r="H20" t="s">
        <v>13</v>
      </c>
    </row>
    <row r="21" spans="2:10" x14ac:dyDescent="0.25">
      <c r="B21" t="s">
        <v>63</v>
      </c>
      <c r="C21" s="1">
        <v>41848</v>
      </c>
      <c r="D21" t="s">
        <v>7</v>
      </c>
      <c r="E21">
        <v>42</v>
      </c>
      <c r="F21">
        <v>49</v>
      </c>
      <c r="G21">
        <v>23.8</v>
      </c>
      <c r="H21" t="s">
        <v>41</v>
      </c>
    </row>
    <row r="22" spans="2:10" x14ac:dyDescent="0.25">
      <c r="B22" t="s">
        <v>63</v>
      </c>
      <c r="C22" s="1">
        <v>41851</v>
      </c>
      <c r="D22" t="s">
        <v>7</v>
      </c>
      <c r="E22">
        <v>34</v>
      </c>
      <c r="F22">
        <v>53</v>
      </c>
      <c r="G22">
        <v>19.399999999999999</v>
      </c>
      <c r="H22" t="s">
        <v>13</v>
      </c>
    </row>
    <row r="23" spans="2:10" x14ac:dyDescent="0.25">
      <c r="B23" t="s">
        <v>63</v>
      </c>
      <c r="C23" s="1">
        <v>41855</v>
      </c>
      <c r="D23" t="s">
        <v>7</v>
      </c>
      <c r="E23">
        <v>31</v>
      </c>
      <c r="F23">
        <v>55</v>
      </c>
      <c r="G23">
        <v>21.4</v>
      </c>
      <c r="H23" t="s">
        <v>13</v>
      </c>
    </row>
    <row r="24" spans="2:10" x14ac:dyDescent="0.25">
      <c r="B24" t="s">
        <v>63</v>
      </c>
      <c r="C24" s="1">
        <v>41859</v>
      </c>
      <c r="D24" t="s">
        <v>7</v>
      </c>
      <c r="E24">
        <v>34</v>
      </c>
      <c r="F24">
        <v>69</v>
      </c>
      <c r="G24">
        <v>20.3</v>
      </c>
      <c r="H24" t="s">
        <v>13</v>
      </c>
    </row>
    <row r="25" spans="2:10" x14ac:dyDescent="0.25">
      <c r="B25" t="s">
        <v>63</v>
      </c>
      <c r="C25" s="1">
        <v>41862</v>
      </c>
      <c r="D25" t="s">
        <v>7</v>
      </c>
      <c r="E25">
        <v>20</v>
      </c>
      <c r="F25">
        <v>62</v>
      </c>
      <c r="G25">
        <v>22</v>
      </c>
      <c r="H25" t="s">
        <v>13</v>
      </c>
    </row>
    <row r="26" spans="2:10" s="7" customFormat="1" x14ac:dyDescent="0.25">
      <c r="B26" s="7" t="s">
        <v>63</v>
      </c>
      <c r="C26" s="8">
        <v>41866</v>
      </c>
      <c r="D26" s="7" t="s">
        <v>7</v>
      </c>
      <c r="E26" s="7">
        <v>27</v>
      </c>
      <c r="F26" s="7">
        <v>63</v>
      </c>
      <c r="G26" s="7">
        <v>23.4</v>
      </c>
      <c r="H26" s="7" t="s">
        <v>13</v>
      </c>
    </row>
    <row r="27" spans="2:10" s="7" customFormat="1" x14ac:dyDescent="0.25">
      <c r="B27" s="37" t="s">
        <v>64</v>
      </c>
      <c r="C27" s="8">
        <v>41871</v>
      </c>
      <c r="D27" s="7" t="s">
        <v>185</v>
      </c>
      <c r="E27" s="7">
        <v>21</v>
      </c>
      <c r="F27" s="7">
        <v>63</v>
      </c>
      <c r="G27" s="7">
        <v>20.2</v>
      </c>
      <c r="H27" s="36" t="s">
        <v>104</v>
      </c>
      <c r="I27" s="7">
        <v>0.7</v>
      </c>
      <c r="J27" s="7">
        <v>6.5</v>
      </c>
    </row>
    <row r="28" spans="2:10" s="7" customFormat="1" x14ac:dyDescent="0.25">
      <c r="B28" s="37" t="s">
        <v>64</v>
      </c>
      <c r="C28" s="8">
        <v>41884</v>
      </c>
      <c r="D28" s="7" t="s">
        <v>7</v>
      </c>
      <c r="E28" s="36">
        <v>26</v>
      </c>
      <c r="F28" s="36">
        <v>55</v>
      </c>
      <c r="G28" s="36">
        <v>18.5</v>
      </c>
      <c r="I28" s="36">
        <v>0.9</v>
      </c>
      <c r="J28" s="36">
        <v>6.5</v>
      </c>
    </row>
    <row r="29" spans="2:10" s="7" customFormat="1" x14ac:dyDescent="0.25">
      <c r="B29" s="37" t="s">
        <v>64</v>
      </c>
      <c r="C29" s="8">
        <v>41897</v>
      </c>
      <c r="E29" s="35">
        <v>35</v>
      </c>
      <c r="F29" s="35">
        <v>35</v>
      </c>
      <c r="G29" s="35">
        <v>11.5</v>
      </c>
      <c r="H29" s="37" t="s">
        <v>145</v>
      </c>
      <c r="I29" s="35">
        <v>2.8</v>
      </c>
      <c r="J29" s="35">
        <v>6.2</v>
      </c>
    </row>
    <row r="30" spans="2:10" s="7" customFormat="1" x14ac:dyDescent="0.25">
      <c r="B30" s="37" t="s">
        <v>64</v>
      </c>
      <c r="C30" s="8">
        <v>41906</v>
      </c>
      <c r="E30" s="35">
        <v>35</v>
      </c>
      <c r="F30" s="35">
        <v>39</v>
      </c>
      <c r="G30" s="35">
        <v>14.6</v>
      </c>
      <c r="H30" s="37"/>
      <c r="I30" s="35">
        <v>1.6</v>
      </c>
      <c r="J30" s="35">
        <v>6.4</v>
      </c>
    </row>
    <row r="31" spans="2:10" s="5" customFormat="1" x14ac:dyDescent="0.25">
      <c r="B31" s="23" t="s">
        <v>64</v>
      </c>
      <c r="C31" s="4">
        <v>41936</v>
      </c>
      <c r="E31" s="48">
        <v>62</v>
      </c>
      <c r="F31" s="48">
        <v>30</v>
      </c>
      <c r="G31" s="48">
        <v>5.2</v>
      </c>
      <c r="H31" s="23"/>
      <c r="I31" s="48">
        <v>10.199999999999999</v>
      </c>
      <c r="J31" s="48">
        <v>6.6</v>
      </c>
    </row>
    <row r="32" spans="2:10" x14ac:dyDescent="0.25">
      <c r="D32" t="s">
        <v>47</v>
      </c>
      <c r="E32" s="2">
        <f>AVERAGE(E3:E31)</f>
        <v>40.551724137931032</v>
      </c>
      <c r="F32" s="2">
        <f>AVERAGE(F3:F31)</f>
        <v>47.827586206896555</v>
      </c>
      <c r="G32" s="2">
        <f>AVERAGE(G3:G31)</f>
        <v>19.744827586206899</v>
      </c>
    </row>
    <row r="33" spans="1:7" x14ac:dyDescent="0.25">
      <c r="D33" t="s">
        <v>48</v>
      </c>
      <c r="E33" s="2">
        <f>STDEV(E3:E31) / SQRT(COUNT(E3:E31))</f>
        <v>2.0224029791537657</v>
      </c>
      <c r="F33" s="2">
        <f>STDEV(F3:F31) / SQRT(COUNT(F3:F31))</f>
        <v>2.0891868957827686</v>
      </c>
      <c r="G33" s="2">
        <f>STDEV(G3:G31) / SQRT(COUNT(G3:G31))</f>
        <v>0.73686505115804235</v>
      </c>
    </row>
    <row r="39" spans="1:7" x14ac:dyDescent="0.25">
      <c r="A39" s="1"/>
    </row>
    <row r="45" spans="1:7" x14ac:dyDescent="0.25">
      <c r="A45" s="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B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2" width="31.5703125" customWidth="1"/>
    <col min="3" max="3" width="13.7109375" customWidth="1"/>
    <col min="5" max="5" width="17.5703125" customWidth="1"/>
    <col min="6" max="6" width="17.140625" customWidth="1"/>
    <col min="7" max="7" width="18.28515625" customWidth="1"/>
    <col min="8" max="8" width="22.42578125" customWidth="1"/>
    <col min="9" max="9" width="12.140625" customWidth="1"/>
  </cols>
  <sheetData>
    <row r="1" spans="1:10" s="6" customFormat="1" x14ac:dyDescent="0.25">
      <c r="A1" s="6" t="s">
        <v>15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</row>
    <row r="2" spans="1:10" x14ac:dyDescent="0.25">
      <c r="B2" s="7" t="s">
        <v>63</v>
      </c>
      <c r="C2" s="1">
        <v>41793</v>
      </c>
      <c r="D2" t="s">
        <v>7</v>
      </c>
      <c r="E2">
        <v>29</v>
      </c>
      <c r="F2">
        <v>45</v>
      </c>
      <c r="G2">
        <v>20.8</v>
      </c>
      <c r="H2" t="s">
        <v>16</v>
      </c>
    </row>
    <row r="3" spans="1:10" x14ac:dyDescent="0.25">
      <c r="B3" s="7" t="s">
        <v>63</v>
      </c>
      <c r="C3" s="1">
        <v>41797</v>
      </c>
      <c r="D3" t="s">
        <v>7</v>
      </c>
      <c r="E3">
        <v>25</v>
      </c>
      <c r="F3">
        <v>62</v>
      </c>
      <c r="G3">
        <v>18.3</v>
      </c>
      <c r="H3" t="s">
        <v>13</v>
      </c>
    </row>
    <row r="4" spans="1:10" x14ac:dyDescent="0.25">
      <c r="B4" s="7" t="s">
        <v>63</v>
      </c>
      <c r="C4" s="1">
        <v>41799</v>
      </c>
      <c r="D4" t="s">
        <v>7</v>
      </c>
      <c r="E4">
        <v>32</v>
      </c>
      <c r="F4">
        <v>67</v>
      </c>
      <c r="G4">
        <v>20.3</v>
      </c>
      <c r="H4" t="s">
        <v>13</v>
      </c>
    </row>
    <row r="5" spans="1:10" x14ac:dyDescent="0.25">
      <c r="B5" s="7" t="s">
        <v>63</v>
      </c>
      <c r="C5" s="1">
        <v>41803</v>
      </c>
      <c r="D5" t="s">
        <v>7</v>
      </c>
      <c r="E5">
        <v>13</v>
      </c>
      <c r="F5">
        <v>66</v>
      </c>
      <c r="G5">
        <v>17.8</v>
      </c>
      <c r="H5" t="s">
        <v>13</v>
      </c>
    </row>
    <row r="6" spans="1:10" x14ac:dyDescent="0.25">
      <c r="B6" s="7" t="s">
        <v>63</v>
      </c>
      <c r="C6" s="1">
        <v>41806</v>
      </c>
      <c r="D6" t="s">
        <v>7</v>
      </c>
      <c r="E6">
        <v>16</v>
      </c>
      <c r="F6">
        <v>56</v>
      </c>
      <c r="G6">
        <v>20.5</v>
      </c>
      <c r="H6" t="s">
        <v>13</v>
      </c>
    </row>
    <row r="7" spans="1:10" x14ac:dyDescent="0.25">
      <c r="B7" s="37" t="s">
        <v>64</v>
      </c>
      <c r="C7" s="1">
        <v>41806</v>
      </c>
      <c r="E7">
        <v>19</v>
      </c>
      <c r="F7">
        <v>58</v>
      </c>
      <c r="G7">
        <v>17.7</v>
      </c>
    </row>
    <row r="8" spans="1:10" x14ac:dyDescent="0.25">
      <c r="B8" s="7" t="s">
        <v>63</v>
      </c>
      <c r="C8" s="1">
        <v>41809</v>
      </c>
      <c r="D8" t="s">
        <v>7</v>
      </c>
      <c r="E8">
        <v>22</v>
      </c>
      <c r="F8">
        <v>51</v>
      </c>
      <c r="G8">
        <v>20.8</v>
      </c>
      <c r="H8" t="s">
        <v>13</v>
      </c>
    </row>
    <row r="9" spans="1:10" x14ac:dyDescent="0.25">
      <c r="B9" s="7" t="s">
        <v>63</v>
      </c>
      <c r="C9" s="1">
        <v>41813</v>
      </c>
      <c r="D9" t="s">
        <v>7</v>
      </c>
      <c r="E9">
        <v>34</v>
      </c>
      <c r="F9">
        <v>70</v>
      </c>
      <c r="G9">
        <v>22.5</v>
      </c>
      <c r="H9" t="s">
        <v>13</v>
      </c>
    </row>
    <row r="10" spans="1:10" x14ac:dyDescent="0.25">
      <c r="B10" s="37" t="s">
        <v>64</v>
      </c>
      <c r="C10" s="1">
        <v>41816</v>
      </c>
      <c r="E10">
        <v>12</v>
      </c>
      <c r="F10">
        <v>85</v>
      </c>
      <c r="G10">
        <v>17.600000000000001</v>
      </c>
      <c r="I10">
        <v>3.7</v>
      </c>
      <c r="J10">
        <v>6.8</v>
      </c>
    </row>
    <row r="11" spans="1:10" x14ac:dyDescent="0.25">
      <c r="B11" s="7" t="s">
        <v>63</v>
      </c>
      <c r="C11" s="1">
        <v>41817</v>
      </c>
      <c r="D11" t="s">
        <v>7</v>
      </c>
      <c r="E11">
        <v>19</v>
      </c>
      <c r="F11">
        <v>82</v>
      </c>
      <c r="G11">
        <v>21.5</v>
      </c>
      <c r="H11" t="s">
        <v>13</v>
      </c>
    </row>
    <row r="12" spans="1:10" x14ac:dyDescent="0.25">
      <c r="B12" s="7" t="s">
        <v>63</v>
      </c>
      <c r="C12" s="1">
        <v>41820</v>
      </c>
      <c r="D12" t="s">
        <v>7</v>
      </c>
      <c r="E12">
        <v>11</v>
      </c>
      <c r="F12">
        <v>80</v>
      </c>
      <c r="G12">
        <v>23.2</v>
      </c>
      <c r="H12" t="s">
        <v>13</v>
      </c>
    </row>
    <row r="13" spans="1:10" x14ac:dyDescent="0.25">
      <c r="B13" s="7" t="s">
        <v>63</v>
      </c>
      <c r="C13" s="1">
        <v>41822</v>
      </c>
      <c r="D13" t="s">
        <v>7</v>
      </c>
      <c r="E13">
        <v>21</v>
      </c>
      <c r="F13">
        <v>75</v>
      </c>
      <c r="G13">
        <v>24.1</v>
      </c>
      <c r="H13" t="s">
        <v>13</v>
      </c>
    </row>
    <row r="14" spans="1:10" x14ac:dyDescent="0.25">
      <c r="B14" s="7" t="s">
        <v>63</v>
      </c>
      <c r="C14" s="1">
        <v>41828</v>
      </c>
      <c r="D14" t="s">
        <v>7</v>
      </c>
      <c r="E14">
        <v>18</v>
      </c>
      <c r="F14">
        <v>86</v>
      </c>
      <c r="G14">
        <v>21.2</v>
      </c>
      <c r="H14" t="s">
        <v>13</v>
      </c>
    </row>
    <row r="15" spans="1:10" x14ac:dyDescent="0.25">
      <c r="B15" s="7" t="s">
        <v>63</v>
      </c>
      <c r="C15" s="1">
        <v>41831</v>
      </c>
      <c r="D15" t="s">
        <v>7</v>
      </c>
      <c r="E15">
        <v>24</v>
      </c>
      <c r="F15">
        <v>84</v>
      </c>
      <c r="G15">
        <v>20.9</v>
      </c>
      <c r="H15" t="s">
        <v>13</v>
      </c>
    </row>
    <row r="16" spans="1:10" x14ac:dyDescent="0.25">
      <c r="B16" s="7" t="s">
        <v>63</v>
      </c>
      <c r="C16" s="1">
        <v>41834</v>
      </c>
      <c r="D16" t="s">
        <v>7</v>
      </c>
      <c r="E16">
        <v>22</v>
      </c>
      <c r="F16">
        <v>92</v>
      </c>
      <c r="G16">
        <v>19</v>
      </c>
      <c r="H16" t="s">
        <v>13</v>
      </c>
    </row>
    <row r="17" spans="2:10" x14ac:dyDescent="0.25">
      <c r="B17" s="7" t="s">
        <v>63</v>
      </c>
      <c r="C17" s="1">
        <v>41838</v>
      </c>
      <c r="D17" t="s">
        <v>7</v>
      </c>
      <c r="E17">
        <v>25</v>
      </c>
      <c r="F17">
        <v>91</v>
      </c>
      <c r="G17">
        <v>20.5</v>
      </c>
      <c r="H17" t="s">
        <v>13</v>
      </c>
    </row>
    <row r="18" spans="2:10" x14ac:dyDescent="0.25">
      <c r="B18" s="7" t="s">
        <v>63</v>
      </c>
      <c r="C18" s="1">
        <v>41841</v>
      </c>
      <c r="D18" t="s">
        <v>7</v>
      </c>
      <c r="E18">
        <v>40</v>
      </c>
      <c r="F18">
        <v>92</v>
      </c>
      <c r="G18">
        <v>24.4</v>
      </c>
      <c r="H18" t="s">
        <v>40</v>
      </c>
    </row>
    <row r="19" spans="2:10" x14ac:dyDescent="0.25">
      <c r="B19" s="7" t="s">
        <v>63</v>
      </c>
      <c r="C19" s="1">
        <v>41844</v>
      </c>
      <c r="D19" t="s">
        <v>7</v>
      </c>
      <c r="E19">
        <v>45</v>
      </c>
      <c r="F19">
        <v>97</v>
      </c>
      <c r="G19">
        <v>27.6</v>
      </c>
      <c r="H19" t="s">
        <v>13</v>
      </c>
    </row>
    <row r="20" spans="2:10" x14ac:dyDescent="0.25">
      <c r="B20" s="7" t="s">
        <v>63</v>
      </c>
      <c r="C20" s="1">
        <v>41848</v>
      </c>
      <c r="D20" t="s">
        <v>7</v>
      </c>
      <c r="E20">
        <v>36</v>
      </c>
      <c r="F20">
        <v>97</v>
      </c>
      <c r="G20">
        <v>25</v>
      </c>
      <c r="H20" t="s">
        <v>13</v>
      </c>
    </row>
    <row r="21" spans="2:10" x14ac:dyDescent="0.25">
      <c r="B21" s="7" t="s">
        <v>63</v>
      </c>
      <c r="C21" s="1">
        <v>41851</v>
      </c>
      <c r="D21" t="s">
        <v>7</v>
      </c>
      <c r="E21">
        <v>43</v>
      </c>
      <c r="F21">
        <v>99</v>
      </c>
      <c r="G21">
        <v>21</v>
      </c>
      <c r="H21" t="s">
        <v>13</v>
      </c>
    </row>
    <row r="22" spans="2:10" x14ac:dyDescent="0.25">
      <c r="B22" s="7" t="s">
        <v>63</v>
      </c>
      <c r="C22" s="1">
        <v>41855</v>
      </c>
      <c r="D22" t="s">
        <v>7</v>
      </c>
      <c r="E22">
        <v>57</v>
      </c>
      <c r="F22">
        <v>103</v>
      </c>
      <c r="G22">
        <v>23.5</v>
      </c>
      <c r="H22" t="s">
        <v>13</v>
      </c>
    </row>
    <row r="23" spans="2:10" x14ac:dyDescent="0.25">
      <c r="B23" s="7" t="s">
        <v>63</v>
      </c>
      <c r="C23" s="1">
        <v>41859</v>
      </c>
      <c r="D23" t="s">
        <v>7</v>
      </c>
      <c r="E23">
        <v>61</v>
      </c>
      <c r="F23">
        <v>100</v>
      </c>
      <c r="G23">
        <v>21.8</v>
      </c>
      <c r="H23" t="s">
        <v>13</v>
      </c>
    </row>
    <row r="24" spans="2:10" x14ac:dyDescent="0.25">
      <c r="B24" s="7" t="s">
        <v>63</v>
      </c>
      <c r="C24" s="1">
        <v>41862</v>
      </c>
      <c r="D24" t="s">
        <v>7</v>
      </c>
      <c r="E24">
        <v>60</v>
      </c>
      <c r="F24">
        <v>92</v>
      </c>
      <c r="G24">
        <v>23</v>
      </c>
      <c r="H24" t="s">
        <v>13</v>
      </c>
    </row>
    <row r="25" spans="2:10" s="7" customFormat="1" x14ac:dyDescent="0.25">
      <c r="B25" s="7" t="s">
        <v>63</v>
      </c>
      <c r="C25" s="8">
        <v>41866</v>
      </c>
      <c r="D25" s="7" t="s">
        <v>7</v>
      </c>
      <c r="E25" s="7">
        <v>60</v>
      </c>
      <c r="F25" s="7">
        <v>100</v>
      </c>
      <c r="G25" s="7">
        <v>24.2</v>
      </c>
      <c r="H25" s="7" t="s">
        <v>13</v>
      </c>
    </row>
    <row r="26" spans="2:10" s="7" customFormat="1" x14ac:dyDescent="0.25">
      <c r="B26" s="37" t="s">
        <v>64</v>
      </c>
      <c r="C26" s="8">
        <v>41871</v>
      </c>
      <c r="D26" s="7" t="s">
        <v>7</v>
      </c>
      <c r="E26" s="7">
        <v>57</v>
      </c>
      <c r="F26" s="7">
        <v>92</v>
      </c>
      <c r="G26" s="7">
        <v>23</v>
      </c>
      <c r="H26" s="7" t="s">
        <v>13</v>
      </c>
      <c r="I26" s="7">
        <v>3</v>
      </c>
      <c r="J26" s="7">
        <v>6.8</v>
      </c>
    </row>
    <row r="27" spans="2:10" s="7" customFormat="1" x14ac:dyDescent="0.25">
      <c r="B27" s="37" t="s">
        <v>64</v>
      </c>
      <c r="C27" s="8">
        <v>41884</v>
      </c>
      <c r="D27" s="7" t="s">
        <v>7</v>
      </c>
      <c r="E27" s="36">
        <v>45</v>
      </c>
      <c r="F27" s="36">
        <v>80</v>
      </c>
      <c r="G27" s="36">
        <v>20.399999999999999</v>
      </c>
      <c r="H27" s="7" t="s">
        <v>13</v>
      </c>
      <c r="I27" s="36">
        <v>2.9</v>
      </c>
      <c r="J27" s="36">
        <v>6.8</v>
      </c>
    </row>
    <row r="28" spans="2:10" s="7" customFormat="1" x14ac:dyDescent="0.25">
      <c r="B28" s="37" t="s">
        <v>64</v>
      </c>
      <c r="C28" s="8">
        <v>41897</v>
      </c>
      <c r="E28" s="35">
        <v>75</v>
      </c>
      <c r="F28" s="35">
        <v>51</v>
      </c>
      <c r="G28" s="35">
        <v>13.8</v>
      </c>
      <c r="I28" s="35">
        <v>5</v>
      </c>
      <c r="J28" s="35">
        <v>6.8</v>
      </c>
    </row>
    <row r="29" spans="2:10" s="7" customFormat="1" x14ac:dyDescent="0.25">
      <c r="B29" s="37" t="s">
        <v>64</v>
      </c>
      <c r="C29" s="8">
        <v>41906</v>
      </c>
      <c r="E29" s="35">
        <v>66</v>
      </c>
      <c r="F29" s="35">
        <v>46</v>
      </c>
      <c r="G29" s="35">
        <v>15.3</v>
      </c>
      <c r="I29" s="35">
        <v>3.1</v>
      </c>
      <c r="J29" s="35">
        <v>6.6</v>
      </c>
    </row>
    <row r="30" spans="2:10" s="5" customFormat="1" x14ac:dyDescent="0.25">
      <c r="B30" s="23" t="s">
        <v>64</v>
      </c>
      <c r="C30" s="4">
        <v>41936</v>
      </c>
      <c r="E30" s="48">
        <v>38</v>
      </c>
      <c r="F30" s="48">
        <v>35</v>
      </c>
      <c r="G30" s="48">
        <v>9.1999999999999993</v>
      </c>
      <c r="I30" s="48">
        <v>4.9000000000000004</v>
      </c>
      <c r="J30" s="48">
        <v>6.5</v>
      </c>
    </row>
    <row r="31" spans="2:10" x14ac:dyDescent="0.25">
      <c r="D31" t="s">
        <v>47</v>
      </c>
      <c r="E31" s="2">
        <f>AVERAGE(E2:E30)</f>
        <v>35.344827586206897</v>
      </c>
      <c r="F31" s="2">
        <f>AVERAGE(F2:F30)</f>
        <v>77.034482758620683</v>
      </c>
      <c r="G31" s="2">
        <f>AVERAGE(G2:G30)</f>
        <v>20.651724137931033</v>
      </c>
    </row>
    <row r="32" spans="2:10" x14ac:dyDescent="0.25">
      <c r="D32" t="s">
        <v>48</v>
      </c>
      <c r="E32" s="2">
        <f>STDEV(E2:E30) / SQRT(COUNT(E2:E30))</f>
        <v>3.4028660269270365</v>
      </c>
      <c r="F32" s="2">
        <f>STDEV(F2:F30) / SQRT(COUNT(F2:F30))</f>
        <v>3.6390339887100445</v>
      </c>
      <c r="G32" s="2">
        <f>STDEV(G2:G30) / SQRT(COUNT(G2:G30))</f>
        <v>0.68293088835355054</v>
      </c>
    </row>
    <row r="38" spans="1:1" x14ac:dyDescent="0.25">
      <c r="A38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activeCell="B1" sqref="B1"/>
      <selection pane="bottomLeft" activeCell="E4" sqref="E4"/>
    </sheetView>
  </sheetViews>
  <sheetFormatPr defaultRowHeight="15" x14ac:dyDescent="0.25"/>
  <cols>
    <col min="1" max="2" width="31.5703125" customWidth="1"/>
    <col min="3" max="3" width="13.7109375" customWidth="1"/>
    <col min="5" max="5" width="17.5703125" customWidth="1"/>
    <col min="6" max="6" width="17.140625" customWidth="1"/>
    <col min="7" max="7" width="18.28515625" customWidth="1"/>
    <col min="8" max="8" width="22.42578125" customWidth="1"/>
  </cols>
  <sheetData>
    <row r="1" spans="1:11" s="6" customFormat="1" x14ac:dyDescent="0.25">
      <c r="A1" s="6" t="s">
        <v>174</v>
      </c>
      <c r="B1" s="6" t="s">
        <v>62</v>
      </c>
      <c r="C1" s="6" t="s">
        <v>0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67</v>
      </c>
      <c r="J1" s="6" t="s">
        <v>65</v>
      </c>
      <c r="K1" s="6" t="s">
        <v>66</v>
      </c>
    </row>
    <row r="2" spans="1:11" s="6" customFormat="1" x14ac:dyDescent="0.25">
      <c r="A2" s="9"/>
      <c r="B2" s="9" t="s">
        <v>64</v>
      </c>
      <c r="C2" s="10">
        <v>41790</v>
      </c>
      <c r="D2" s="9"/>
      <c r="E2" s="9">
        <v>65</v>
      </c>
      <c r="F2" s="9"/>
    </row>
    <row r="3" spans="1:11" x14ac:dyDescent="0.25">
      <c r="B3" t="s">
        <v>63</v>
      </c>
      <c r="C3" s="1">
        <v>41793</v>
      </c>
      <c r="D3" t="s">
        <v>7</v>
      </c>
      <c r="E3">
        <v>59</v>
      </c>
      <c r="F3">
        <v>42</v>
      </c>
      <c r="G3">
        <v>22</v>
      </c>
      <c r="H3" t="s">
        <v>13</v>
      </c>
    </row>
    <row r="4" spans="1:11" x14ac:dyDescent="0.25">
      <c r="B4" t="s">
        <v>63</v>
      </c>
      <c r="C4" s="1">
        <v>41797</v>
      </c>
      <c r="D4" t="s">
        <v>7</v>
      </c>
      <c r="E4">
        <v>57</v>
      </c>
      <c r="F4">
        <v>48</v>
      </c>
      <c r="G4">
        <v>19.899999999999999</v>
      </c>
      <c r="H4" t="s">
        <v>13</v>
      </c>
    </row>
    <row r="5" spans="1:11" x14ac:dyDescent="0.25">
      <c r="B5" t="s">
        <v>63</v>
      </c>
      <c r="C5" s="1">
        <v>41799</v>
      </c>
      <c r="D5" t="s">
        <v>7</v>
      </c>
      <c r="E5">
        <v>61</v>
      </c>
      <c r="F5">
        <v>50</v>
      </c>
      <c r="G5">
        <v>21.4</v>
      </c>
      <c r="H5" t="s">
        <v>13</v>
      </c>
    </row>
    <row r="6" spans="1:11" x14ac:dyDescent="0.25">
      <c r="B6" t="s">
        <v>63</v>
      </c>
      <c r="C6" s="1">
        <v>41803</v>
      </c>
      <c r="D6" t="s">
        <v>7</v>
      </c>
      <c r="E6">
        <v>33</v>
      </c>
      <c r="F6">
        <v>59</v>
      </c>
      <c r="G6">
        <v>21.5</v>
      </c>
      <c r="H6" t="s">
        <v>13</v>
      </c>
    </row>
    <row r="7" spans="1:11" x14ac:dyDescent="0.25">
      <c r="B7" t="s">
        <v>63</v>
      </c>
      <c r="C7" s="1">
        <v>41806</v>
      </c>
      <c r="D7" t="s">
        <v>7</v>
      </c>
      <c r="E7">
        <v>44</v>
      </c>
      <c r="F7">
        <v>57</v>
      </c>
      <c r="G7">
        <v>20</v>
      </c>
      <c r="H7" t="s">
        <v>13</v>
      </c>
    </row>
    <row r="8" spans="1:11" x14ac:dyDescent="0.25">
      <c r="B8" t="s">
        <v>64</v>
      </c>
      <c r="C8" s="1">
        <v>41806</v>
      </c>
      <c r="E8">
        <v>47</v>
      </c>
      <c r="F8">
        <v>58</v>
      </c>
      <c r="G8">
        <v>18.899999999999999</v>
      </c>
    </row>
    <row r="9" spans="1:11" x14ac:dyDescent="0.25">
      <c r="B9" t="s">
        <v>63</v>
      </c>
      <c r="C9" s="1">
        <v>41809</v>
      </c>
      <c r="D9" t="s">
        <v>7</v>
      </c>
      <c r="E9">
        <v>46</v>
      </c>
      <c r="F9">
        <v>50</v>
      </c>
      <c r="G9">
        <v>21.3</v>
      </c>
      <c r="H9" t="s">
        <v>13</v>
      </c>
    </row>
    <row r="10" spans="1:11" x14ac:dyDescent="0.25">
      <c r="B10" t="s">
        <v>63</v>
      </c>
      <c r="C10" s="1">
        <v>41813</v>
      </c>
      <c r="D10" t="s">
        <v>7</v>
      </c>
      <c r="E10">
        <v>49</v>
      </c>
      <c r="F10">
        <v>54</v>
      </c>
      <c r="G10">
        <v>24.1</v>
      </c>
      <c r="H10" t="s">
        <v>13</v>
      </c>
    </row>
    <row r="11" spans="1:11" x14ac:dyDescent="0.25">
      <c r="B11" t="s">
        <v>64</v>
      </c>
      <c r="C11" s="1">
        <v>41816</v>
      </c>
      <c r="E11">
        <v>50</v>
      </c>
      <c r="F11">
        <v>59</v>
      </c>
      <c r="G11">
        <v>20.399999999999999</v>
      </c>
      <c r="I11">
        <v>6.6</v>
      </c>
      <c r="J11">
        <v>7.1</v>
      </c>
    </row>
    <row r="12" spans="1:11" x14ac:dyDescent="0.25">
      <c r="B12" t="s">
        <v>63</v>
      </c>
      <c r="C12" s="1">
        <v>41817</v>
      </c>
      <c r="D12" t="s">
        <v>7</v>
      </c>
      <c r="E12">
        <v>45</v>
      </c>
      <c r="F12">
        <v>63</v>
      </c>
      <c r="G12">
        <v>21.8</v>
      </c>
      <c r="H12" t="s">
        <v>13</v>
      </c>
    </row>
    <row r="13" spans="1:11" x14ac:dyDescent="0.25">
      <c r="B13" t="s">
        <v>63</v>
      </c>
      <c r="C13" s="1">
        <v>41820</v>
      </c>
      <c r="D13" t="s">
        <v>7</v>
      </c>
      <c r="E13">
        <v>34</v>
      </c>
      <c r="F13">
        <v>67</v>
      </c>
      <c r="G13">
        <v>24.9</v>
      </c>
      <c r="H13" t="s">
        <v>13</v>
      </c>
    </row>
    <row r="14" spans="1:11" x14ac:dyDescent="0.25">
      <c r="B14" t="s">
        <v>63</v>
      </c>
      <c r="C14" s="1">
        <v>41822</v>
      </c>
      <c r="D14" t="s">
        <v>7</v>
      </c>
      <c r="E14">
        <v>43</v>
      </c>
      <c r="F14">
        <v>64</v>
      </c>
      <c r="G14">
        <v>22.1</v>
      </c>
      <c r="H14" t="s">
        <v>13</v>
      </c>
    </row>
    <row r="15" spans="1:11" x14ac:dyDescent="0.25">
      <c r="B15" t="s">
        <v>63</v>
      </c>
      <c r="C15" s="1">
        <v>41828</v>
      </c>
      <c r="D15" t="s">
        <v>7</v>
      </c>
      <c r="E15">
        <v>42</v>
      </c>
      <c r="F15">
        <v>67</v>
      </c>
      <c r="G15">
        <v>23.4</v>
      </c>
      <c r="H15" t="s">
        <v>13</v>
      </c>
    </row>
    <row r="16" spans="1:11" x14ac:dyDescent="0.25">
      <c r="B16" t="s">
        <v>63</v>
      </c>
      <c r="C16" s="1">
        <v>41831</v>
      </c>
      <c r="D16" t="s">
        <v>7</v>
      </c>
      <c r="E16">
        <v>52</v>
      </c>
      <c r="F16">
        <v>68</v>
      </c>
      <c r="G16">
        <v>22.8</v>
      </c>
      <c r="H16" t="s">
        <v>13</v>
      </c>
    </row>
    <row r="17" spans="2:10" x14ac:dyDescent="0.25">
      <c r="B17" t="s">
        <v>63</v>
      </c>
      <c r="C17" s="1">
        <v>41834</v>
      </c>
      <c r="D17" t="s">
        <v>7</v>
      </c>
      <c r="E17">
        <v>49</v>
      </c>
      <c r="F17">
        <v>69</v>
      </c>
      <c r="G17">
        <v>21</v>
      </c>
      <c r="H17" t="s">
        <v>13</v>
      </c>
    </row>
    <row r="18" spans="2:10" x14ac:dyDescent="0.25">
      <c r="B18" t="s">
        <v>63</v>
      </c>
      <c r="C18" s="1">
        <v>41838</v>
      </c>
      <c r="D18" t="s">
        <v>7</v>
      </c>
      <c r="E18">
        <v>55</v>
      </c>
      <c r="F18">
        <v>67</v>
      </c>
      <c r="G18">
        <v>21.9</v>
      </c>
      <c r="H18" t="s">
        <v>13</v>
      </c>
    </row>
    <row r="19" spans="2:10" x14ac:dyDescent="0.25">
      <c r="B19" t="s">
        <v>63</v>
      </c>
      <c r="C19" s="1">
        <v>41841</v>
      </c>
      <c r="D19" t="s">
        <v>7</v>
      </c>
      <c r="E19">
        <v>55</v>
      </c>
      <c r="F19">
        <v>71</v>
      </c>
      <c r="G19">
        <v>25</v>
      </c>
      <c r="H19" t="s">
        <v>13</v>
      </c>
    </row>
    <row r="20" spans="2:10" x14ac:dyDescent="0.25">
      <c r="B20" t="s">
        <v>63</v>
      </c>
      <c r="C20" s="1">
        <v>41844</v>
      </c>
      <c r="D20" t="s">
        <v>7</v>
      </c>
      <c r="E20">
        <v>81</v>
      </c>
      <c r="F20">
        <v>72</v>
      </c>
      <c r="G20">
        <v>26.4</v>
      </c>
      <c r="H20" t="s">
        <v>13</v>
      </c>
    </row>
    <row r="21" spans="2:10" x14ac:dyDescent="0.25">
      <c r="B21" t="s">
        <v>63</v>
      </c>
      <c r="C21" s="1">
        <v>41848</v>
      </c>
      <c r="D21" t="s">
        <v>7</v>
      </c>
      <c r="E21">
        <v>66</v>
      </c>
      <c r="F21">
        <v>71</v>
      </c>
      <c r="G21">
        <v>24.8</v>
      </c>
      <c r="H21" t="s">
        <v>13</v>
      </c>
    </row>
    <row r="22" spans="2:10" x14ac:dyDescent="0.25">
      <c r="B22" t="s">
        <v>63</v>
      </c>
      <c r="C22" s="1">
        <v>41851</v>
      </c>
      <c r="D22" t="s">
        <v>7</v>
      </c>
      <c r="E22">
        <v>68</v>
      </c>
      <c r="F22">
        <v>76</v>
      </c>
      <c r="G22">
        <v>22.8</v>
      </c>
      <c r="H22" t="s">
        <v>13</v>
      </c>
    </row>
    <row r="23" spans="2:10" x14ac:dyDescent="0.25">
      <c r="B23" t="s">
        <v>63</v>
      </c>
      <c r="C23" s="1">
        <v>41855</v>
      </c>
      <c r="D23" t="s">
        <v>7</v>
      </c>
      <c r="E23">
        <v>70</v>
      </c>
      <c r="F23">
        <v>76</v>
      </c>
      <c r="G23">
        <v>24.9</v>
      </c>
      <c r="H23" t="s">
        <v>13</v>
      </c>
    </row>
    <row r="24" spans="2:10" x14ac:dyDescent="0.25">
      <c r="B24" t="s">
        <v>63</v>
      </c>
      <c r="C24" s="1">
        <v>41859</v>
      </c>
      <c r="D24" t="s">
        <v>7</v>
      </c>
      <c r="E24">
        <v>55</v>
      </c>
      <c r="F24">
        <v>82</v>
      </c>
      <c r="G24">
        <v>24.7</v>
      </c>
      <c r="H24" t="s">
        <v>13</v>
      </c>
    </row>
    <row r="25" spans="2:10" x14ac:dyDescent="0.25">
      <c r="B25" t="s">
        <v>63</v>
      </c>
      <c r="C25" s="1">
        <v>41862</v>
      </c>
      <c r="D25" t="s">
        <v>7</v>
      </c>
      <c r="E25">
        <v>56</v>
      </c>
      <c r="F25">
        <v>79</v>
      </c>
      <c r="G25">
        <v>23.9</v>
      </c>
      <c r="H25" t="s">
        <v>13</v>
      </c>
    </row>
    <row r="26" spans="2:10" s="7" customFormat="1" x14ac:dyDescent="0.25">
      <c r="B26" s="7" t="s">
        <v>63</v>
      </c>
      <c r="C26" s="8">
        <v>41866</v>
      </c>
      <c r="D26" s="7" t="s">
        <v>7</v>
      </c>
      <c r="E26" s="7">
        <v>54</v>
      </c>
      <c r="F26" s="7">
        <v>86</v>
      </c>
      <c r="G26" s="7">
        <v>24.5</v>
      </c>
      <c r="H26" s="7" t="s">
        <v>13</v>
      </c>
    </row>
    <row r="27" spans="2:10" s="7" customFormat="1" x14ac:dyDescent="0.25">
      <c r="B27" s="7" t="s">
        <v>64</v>
      </c>
      <c r="C27" s="8">
        <v>41871</v>
      </c>
      <c r="D27" s="7" t="s">
        <v>7</v>
      </c>
      <c r="E27" s="7">
        <v>85</v>
      </c>
      <c r="F27" s="7">
        <v>81</v>
      </c>
      <c r="G27" s="7">
        <v>23.1</v>
      </c>
      <c r="H27" s="7" t="s">
        <v>13</v>
      </c>
      <c r="I27" s="7">
        <v>7.3</v>
      </c>
      <c r="J27" s="7">
        <v>7.4</v>
      </c>
    </row>
    <row r="28" spans="2:10" s="7" customFormat="1" x14ac:dyDescent="0.25">
      <c r="B28" s="7" t="s">
        <v>64</v>
      </c>
      <c r="C28" s="8">
        <v>41884</v>
      </c>
      <c r="D28" s="7" t="s">
        <v>7</v>
      </c>
      <c r="E28" s="36">
        <v>60</v>
      </c>
      <c r="F28" s="36">
        <v>74</v>
      </c>
      <c r="G28" s="36">
        <v>21.9</v>
      </c>
      <c r="H28" s="7" t="s">
        <v>13</v>
      </c>
      <c r="I28" s="36">
        <v>7.5</v>
      </c>
      <c r="J28" s="36">
        <v>7.3</v>
      </c>
    </row>
    <row r="29" spans="2:10" s="7" customFormat="1" x14ac:dyDescent="0.25">
      <c r="B29" s="7" t="s">
        <v>64</v>
      </c>
      <c r="C29" s="8">
        <v>41897</v>
      </c>
      <c r="E29" s="35">
        <v>64</v>
      </c>
      <c r="F29" s="35">
        <v>50</v>
      </c>
      <c r="G29" s="35">
        <v>14.5</v>
      </c>
      <c r="I29" s="35">
        <v>8.8000000000000007</v>
      </c>
      <c r="J29" s="35">
        <v>7.2</v>
      </c>
    </row>
    <row r="30" spans="2:10" s="7" customFormat="1" x14ac:dyDescent="0.25">
      <c r="B30" s="7" t="s">
        <v>64</v>
      </c>
      <c r="C30" s="8">
        <v>41906</v>
      </c>
      <c r="E30" s="35">
        <v>86</v>
      </c>
      <c r="F30" s="35">
        <v>42</v>
      </c>
      <c r="G30" s="35">
        <v>17.100000000000001</v>
      </c>
      <c r="I30" s="35">
        <v>8.3000000000000007</v>
      </c>
      <c r="J30" s="35">
        <v>7.1</v>
      </c>
    </row>
    <row r="31" spans="2:10" s="5" customFormat="1" x14ac:dyDescent="0.25">
      <c r="B31" s="5" t="s">
        <v>64</v>
      </c>
      <c r="C31" s="4">
        <v>41936</v>
      </c>
      <c r="E31" s="48">
        <v>77</v>
      </c>
      <c r="F31" s="48">
        <v>34</v>
      </c>
      <c r="G31" s="48">
        <v>10.5</v>
      </c>
      <c r="I31" s="48">
        <v>10.5</v>
      </c>
      <c r="J31" s="48">
        <v>7.1</v>
      </c>
    </row>
    <row r="32" spans="2:10" x14ac:dyDescent="0.25">
      <c r="D32" t="s">
        <v>47</v>
      </c>
      <c r="E32" s="2">
        <f>AVERAGE(E3:E31)</f>
        <v>56.655172413793103</v>
      </c>
      <c r="F32" s="2">
        <f t="shared" ref="F32:G32" si="0">AVERAGE(F3:F31)</f>
        <v>63.310344827586206</v>
      </c>
      <c r="G32" s="2">
        <f t="shared" si="0"/>
        <v>21.775862068965516</v>
      </c>
    </row>
    <row r="33" spans="4:7" x14ac:dyDescent="0.25">
      <c r="D33" t="s">
        <v>48</v>
      </c>
      <c r="E33" s="2">
        <f>STDEV(E3:E31) / SQRT(COUNT(E3:E31))</f>
        <v>2.5621707343756475</v>
      </c>
      <c r="F33" s="2">
        <f t="shared" ref="F33:G33" si="1">STDEV(F3:F31) / SQRT(COUNT(F3:F31))</f>
        <v>2.4500444593713424</v>
      </c>
      <c r="G33" s="2">
        <f t="shared" si="1"/>
        <v>0.62069512860202847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Hay Creek at CTH F</vt:lpstr>
      <vt:lpstr>Whiskey Creek at CTH D</vt:lpstr>
      <vt:lpstr>North Fork Ck at Lundquist Rd.</vt:lpstr>
      <vt:lpstr>Hay Creek at Borg Rd</vt:lpstr>
      <vt:lpstr>Hay Creek Flowage outlet</vt:lpstr>
      <vt:lpstr>Whiskey Creek Flowage outlet</vt:lpstr>
      <vt:lpstr>Phantom Fl. outlet (3 Tubes)</vt:lpstr>
      <vt:lpstr>North Fork Fl. outlet</vt:lpstr>
      <vt:lpstr>Kylingstad Ck at N Fk Dike Rd.</vt:lpstr>
      <vt:lpstr>Buggert Creek</vt:lpstr>
      <vt:lpstr>Wood River at 70, west of Alpha</vt:lpstr>
      <vt:lpstr>North Fork Wood at CTH D</vt:lpstr>
      <vt:lpstr>Sandberg Creek</vt:lpstr>
      <vt:lpstr>Phantom Flowage 1-tube</vt:lpstr>
      <vt:lpstr>Other sites</vt:lpstr>
      <vt:lpstr>Flowage WQ</vt:lpstr>
      <vt:lpstr>Fe compared</vt:lpstr>
      <vt:lpstr>H,W,NF compared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Peacher, Rachel D</dc:creator>
  <cp:lastModifiedBy>Craig Roesler</cp:lastModifiedBy>
  <dcterms:created xsi:type="dcterms:W3CDTF">2014-08-19T20:17:04Z</dcterms:created>
  <dcterms:modified xsi:type="dcterms:W3CDTF">2016-02-15T20:24:49Z</dcterms:modified>
</cp:coreProperties>
</file>