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70" yWindow="3360" windowWidth="9765" windowHeight="8520" activeTab="3"/>
  </bookViews>
  <sheets>
    <sheet name="Notes" sheetId="4" r:id="rId1"/>
    <sheet name="Criteria" sheetId="5" r:id="rId2"/>
    <sheet name="t values" sheetId="1" r:id="rId3"/>
    <sheet name="TP REC&amp;FAL" sheetId="2" r:id="rId4"/>
  </sheets>
  <calcPr calcId="145621"/>
</workbook>
</file>

<file path=xl/calcChain.xml><?xml version="1.0" encoding="utf-8"?>
<calcChain xmlns="http://schemas.openxmlformats.org/spreadsheetml/2006/main">
  <c r="C10" i="2" l="1"/>
  <c r="C39" i="2"/>
  <c r="C42" i="2"/>
  <c r="C41" i="2"/>
  <c r="C16" i="2" l="1"/>
  <c r="C30" i="2" l="1"/>
  <c r="E10" i="2" l="1"/>
  <c r="E30" i="2" l="1"/>
  <c r="E35" i="2" s="1"/>
  <c r="E36" i="2" s="1"/>
  <c r="E15" i="2"/>
  <c r="E14" i="2"/>
  <c r="E13" i="2"/>
  <c r="E12" i="2"/>
  <c r="E11" i="2"/>
  <c r="C35" i="2"/>
  <c r="C36" i="2" s="1"/>
  <c r="C11" i="2"/>
  <c r="C12" i="2"/>
  <c r="C13" i="2"/>
  <c r="C14" i="2"/>
  <c r="C15" i="2"/>
  <c r="C32" i="2" l="1"/>
  <c r="C33" i="2"/>
  <c r="C34" i="2" s="1"/>
  <c r="C31" i="2"/>
  <c r="E31" i="2"/>
  <c r="E32" i="2"/>
  <c r="E40" i="2" s="1"/>
  <c r="E33" i="2"/>
  <c r="E34" i="2" s="1"/>
  <c r="C37" i="2" l="1"/>
  <c r="C38" i="2"/>
  <c r="E38" i="2"/>
  <c r="E42" i="2" s="1"/>
  <c r="E37" i="2"/>
  <c r="E41" i="2" s="1"/>
</calcChain>
</file>

<file path=xl/sharedStrings.xml><?xml version="1.0" encoding="utf-8"?>
<sst xmlns="http://schemas.openxmlformats.org/spreadsheetml/2006/main" count="67" uniqueCount="63">
  <si>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</si>
  <si>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</si>
  <si>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</si>
  <si>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</si>
  <si>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</si>
  <si>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</si>
  <si>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</si>
  <si>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</si>
  <si>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</si>
  <si>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</si>
  <si>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</si>
  <si>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</si>
  <si>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</si>
  <si>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</si>
  <si>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</si>
  <si>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</si>
  <si>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</si>
  <si>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</si>
  <si>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</si>
  <si>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REC</t>
  </si>
  <si>
    <t>Clearly Exceeds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</si>
  <si>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</si>
  <si>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</si>
  <si>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</si>
  <si>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</si>
  <si>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</si>
  <si>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</si>
  <si>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</si>
  <si>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</si>
  <si>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</si>
  <si>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</si>
  <si>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</si>
  <si>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</si>
  <si>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</si>
  <si>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</si>
  <si>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</si>
  <si>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</si>
  <si>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</si>
  <si>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</si>
  <si>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</si>
  <si>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</si>
  <si>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</si>
  <si>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</si>
  <si>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</si>
  <si>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</si>
  <si>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</si>
  <si>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</si>
  <si>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</si>
  <si>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</si>
  <si>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</si>
  <si>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</si>
  <si>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</si>
  <si>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</si>
  <si>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</si>
  <si>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</si>
  <si>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</si>
  <si>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River/Stream</t>
  </si>
  <si>
    <t>100/100 (ug/L)</t>
  </si>
  <si>
    <t>Clearly meets</t>
  </si>
  <si>
    <t>Dane Co.</t>
  </si>
  <si>
    <t>Fish Lake</t>
  </si>
  <si>
    <t>Two Story Lake</t>
  </si>
  <si>
    <t>15/15 (ug/L)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</si>
</sst>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7" formatCode="0.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3" xfId="0" applyBorder="1"/>
    <xf numFmtId="0" fontId="0" fillId="0" borderId="2" xfId="0" applyBorder="1" applyAlignment="1">
      <alignment horizontal="center"/>
    </xf>
    <xf numFmtId="0" fontId="0" fillId="0" borderId="4" xfId="0" applyBorder="1"/>
    <xf numFmtId="0" fontId="0" fillId="0" borderId="2" xfId="0" applyBorder="1"/>
    <xf numFmtId="0" fontId="0" fillId="3" borderId="2" xfId="0" applyFill="1" applyBorder="1"/>
    <xf numFmtId="0" fontId="0" fillId="0" borderId="2" xfId="0" applyBorder="1" applyAlignment="1">
      <alignment horizontal="left"/>
    </xf>
    <xf numFmtId="0" fontId="0" fillId="0" borderId="4" xfId="0" applyFont="1" applyBorder="1"/>
    <xf numFmtId="165" fontId="0" fillId="0" borderId="4" xfId="0" applyNumberFormat="1" applyFont="1" applyBorder="1"/>
    <xf numFmtId="2" fontId="0" fillId="0" borderId="4" xfId="0" applyNumberFormat="1" applyFont="1" applyBorder="1"/>
    <xf numFmtId="0" fontId="0" fillId="0" borderId="5" xfId="0" applyBorder="1"/>
    <xf numFmtId="0" fontId="0" fillId="0" borderId="0" xfId="0" applyBorder="1"/>
    <xf numFmtId="0" fontId="0" fillId="0" borderId="6" xfId="0" applyBorder="1"/>
    <xf numFmtId="165" fontId="3" fillId="0" borderId="7" xfId="0" applyNumberFormat="1" applyFont="1" applyBorder="1"/>
    <xf numFmtId="0" fontId="0" fillId="0" borderId="8" xfId="0" applyBorder="1"/>
    <xf numFmtId="0" fontId="3" fillId="0" borderId="2" xfId="0" applyFont="1" applyBorder="1" applyAlignment="1">
      <alignment horizontal="left"/>
    </xf>
    <xf numFmtId="0" fontId="0" fillId="0" borderId="0" xfId="0" applyFont="1" applyBorder="1"/>
    <xf numFmtId="165" fontId="0" fillId="0" borderId="0" xfId="0" applyNumberFormat="1" applyFont="1" applyBorder="1"/>
    <xf numFmtId="2" fontId="0" fillId="0" borderId="0" xfId="0" applyNumberFormat="1" applyFont="1" applyBorder="1"/>
    <xf numFmtId="0" fontId="0" fillId="0" borderId="9" xfId="0" applyBorder="1"/>
    <xf numFmtId="0" fontId="0" fillId="0" borderId="10" xfId="0" applyBorder="1"/>
    <xf numFmtId="0" fontId="0" fillId="0" borderId="11" xfId="0" applyBorder="1"/>
    <xf numFmtId="164" fontId="0" fillId="3" borderId="2" xfId="0" applyNumberFormat="1" applyFill="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0" fillId="0" borderId="2" xfId="0" applyFill="1" applyBorder="1"/>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2" fontId="3" fillId="0" borderId="12" xfId="0" applyNumberFormat="1" applyFont="1" applyBorder="1"/>
    <xf numFmtId="2" fontId="3" fillId="0" borderId="13" xfId="0" applyNumberFormat="1" applyFont="1" applyBorder="1"/>
    <xf numFmtId="2" fontId="3" fillId="0" borderId="7" xfId="0" applyNumberFormat="1" applyFont="1" applyBorder="1"/>
    <xf numFmtId="2" fontId="0" fillId="0" borderId="12" xfId="0" applyNumberForma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1" fillId="0" borderId="0" xfId="0" applyNumberFormat="1" applyFont="1"/>
    <xf numFmtId="49" fontId="1" fillId="2" borderId="17" xfId="0" applyNumberFormat="1" applyFont="1" applyFill="1" applyBorder="1" applyAlignment="1">
      <alignment wrapText="1"/>
    </xf>
    <xf numFmtId="0" fontId="0" fillId="0" borderId="14" xfId="0" applyBorder="1"/>
    <xf numFmtId="0" fontId="0" fillId="0" borderId="15" xfId="0" applyBorder="1"/>
    <xf numFmtId="0" fontId="0" fillId="0" borderId="16" xfId="0" applyBorder="1"/>
    <xf numFmtId="14" fontId="0" fillId="0" borderId="0" xfId="0" applyNumberFormat="1"/>
    <xf numFmtId="14" fontId="0" fillId="0" borderId="0" xfId="0" applyNumberFormat="1" applyFont="1" applyAlignment="1">
      <alignment horizontal="right"/>
    </xf>
    <xf numFmtId="0" fontId="0" fillId="0" borderId="0" xfId="0" applyAlignment="1">
      <alignment horizontal="left" wrapText="1"/>
    </xf>
    <xf numFmtId="167"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xdr:cNvGrpSpPr>
          <a:grpSpLocks/>
        </xdr:cNvGrpSpPr>
      </xdr:nvGrpSpPr>
      <xdr:grpSpPr bwMode="auto">
        <a:xfrm>
          <a:off x="0" y="571500"/>
          <a:ext cx="9267825" cy="3476625"/>
          <a:chOff x="0" y="2095500"/>
          <a:chExt cx="8420100" cy="3476625"/>
        </a:xfrm>
      </xdr:grpSpPr>
      <xdr:pic>
        <xdr:nvPicPr>
          <xdr:cNvPr id="41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85725</xdr:rowOff>
    </xdr:from>
    <xdr:to>
      <xdr:col>4</xdr:col>
      <xdr:colOff>472233</xdr:colOff>
      <xdr:row>62</xdr:row>
      <xdr:rowOff>47625</xdr:rowOff>
    </xdr:to>
    <xdr:pic>
      <xdr:nvPicPr>
        <xdr:cNvPr id="118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7300"/>
          <a:ext cx="5053758"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66</xdr:row>
      <xdr:rowOff>180975</xdr:rowOff>
    </xdr:from>
    <xdr:to>
      <xdr:col>2</xdr:col>
      <xdr:colOff>123825</xdr:colOff>
      <xdr:row>76</xdr:row>
      <xdr:rowOff>19050</xdr:rowOff>
    </xdr:to>
    <xdr:grpSp>
      <xdr:nvGrpSpPr>
        <xdr:cNvPr id="1184" name="Group 9"/>
        <xdr:cNvGrpSpPr>
          <a:grpSpLocks/>
        </xdr:cNvGrpSpPr>
      </xdr:nvGrpSpPr>
      <xdr:grpSpPr bwMode="auto">
        <a:xfrm>
          <a:off x="276225" y="12782550"/>
          <a:ext cx="2419350" cy="1743075"/>
          <a:chOff x="1524000" y="577334"/>
          <a:chExt cx="2421199" cy="1740932"/>
        </a:xfrm>
      </xdr:grpSpPr>
      <xdr:grpSp>
        <xdr:nvGrpSpPr>
          <xdr:cNvPr id="1185" name="Group 10"/>
          <xdr:cNvGrpSpPr>
            <a:grpSpLocks/>
          </xdr:cNvGrpSpPr>
        </xdr:nvGrpSpPr>
        <xdr:grpSpPr bwMode="auto">
          <a:xfrm>
            <a:off x="1524000" y="758087"/>
            <a:ext cx="457549" cy="1388940"/>
            <a:chOff x="1524000" y="758087"/>
            <a:chExt cx="457549" cy="1388940"/>
          </a:xfrm>
        </xdr:grpSpPr>
        <xdr:cxnSp macro="">
          <xdr:nvCxnSpPr>
            <xdr:cNvPr id="15" name="Straight Connector 14"/>
            <xdr:cNvCxnSpPr/>
          </xdr:nvCxnSpPr>
          <xdr:spPr>
            <a:xfrm>
              <a:off x="1752775" y="758087"/>
              <a:ext cx="0" cy="137942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90" name="Group 15"/>
            <xdr:cNvGrpSpPr>
              <a:grpSpLocks/>
            </xdr:cNvGrpSpPr>
          </xdr:nvGrpSpPr>
          <xdr:grpSpPr bwMode="auto">
            <a:xfrm>
              <a:off x="1524000" y="1214725"/>
              <a:ext cx="457549" cy="456638"/>
              <a:chOff x="1524000" y="1214725"/>
              <a:chExt cx="457549" cy="456638"/>
            </a:xfrm>
          </xdr:grpSpPr>
          <xdr:sp macro="" textlink="">
            <xdr:nvSpPr>
              <xdr:cNvPr id="19" name="Oval 18"/>
              <xdr:cNvSpPr/>
            </xdr:nvSpPr>
            <xdr:spPr>
              <a:xfrm>
                <a:off x="1524000" y="1214725"/>
                <a:ext cx="457549" cy="45663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 name="TextBox 4"/>
              <xdr:cNvSpPr txBox="1"/>
            </xdr:nvSpPr>
            <xdr:spPr>
              <a:xfrm>
                <a:off x="1562129" y="1252778"/>
                <a:ext cx="381291" cy="4090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bg1"/>
                    </a:solidFill>
                  </a:rPr>
                  <a:t>M</a:t>
                </a:r>
              </a:p>
            </xdr:txBody>
          </xdr:sp>
        </xdr:grpSp>
        <xdr:cxnSp macro="">
          <xdr:nvCxnSpPr>
            <xdr:cNvPr id="17" name="Straight Connector 16"/>
            <xdr:cNvCxnSpPr/>
          </xdr:nvCxnSpPr>
          <xdr:spPr>
            <a:xfrm>
              <a:off x="1562129" y="75808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562129" y="214702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2" name="TextBox 12"/>
          <xdr:cNvSpPr txBox="1"/>
        </xdr:nvSpPr>
        <xdr:spPr>
          <a:xfrm>
            <a:off x="1981549" y="577334"/>
            <a:ext cx="1963650"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Upper 90% (U90%)</a:t>
            </a:r>
          </a:p>
        </xdr:txBody>
      </xdr:sp>
      <xdr:sp macro="" textlink="">
        <xdr:nvSpPr>
          <xdr:cNvPr id="13" name="TextBox 13"/>
          <xdr:cNvSpPr txBox="1"/>
        </xdr:nvSpPr>
        <xdr:spPr>
          <a:xfrm>
            <a:off x="1981549" y="1947248"/>
            <a:ext cx="1954117"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Lower 90% (L90%)</a:t>
            </a:r>
          </a:p>
        </xdr:txBody>
      </xdr:sp>
      <xdr:sp macro="" textlink="">
        <xdr:nvSpPr>
          <xdr:cNvPr id="14" name="TextBox 14"/>
          <xdr:cNvSpPr txBox="1"/>
        </xdr:nvSpPr>
        <xdr:spPr>
          <a:xfrm>
            <a:off x="2115001" y="1262291"/>
            <a:ext cx="1753939"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4"/>
  <sheetViews>
    <sheetView workbookViewId="0">
      <selection activeCell="E8" sqref="E8"/>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62" t="s">
        <v>53</v>
      </c>
      <c r="B1" s="62"/>
      <c r="C1" s="62"/>
      <c r="D1" s="62"/>
      <c r="E1" s="62"/>
      <c r="F1" s="62"/>
      <c r="G1" s="62"/>
    </row>
    <row r="2" spans="1:7" ht="15.75" thickBot="1" x14ac:dyDescent="0.3"/>
    <row r="3" spans="1:7" x14ac:dyDescent="0.25">
      <c r="E3" s="57" t="s">
        <v>25</v>
      </c>
    </row>
    <row r="4" spans="1:7" x14ac:dyDescent="0.25">
      <c r="A4" s="40" t="s">
        <v>33</v>
      </c>
      <c r="E4" s="58" t="s">
        <v>26</v>
      </c>
    </row>
    <row r="5" spans="1:7" x14ac:dyDescent="0.25">
      <c r="A5" t="s">
        <v>35</v>
      </c>
      <c r="E5" s="58" t="s">
        <v>27</v>
      </c>
    </row>
    <row r="6" spans="1:7" ht="15.75" thickBot="1" x14ac:dyDescent="0.3">
      <c r="E6" s="59" t="s">
        <v>28</v>
      </c>
    </row>
    <row r="7" spans="1:7" x14ac:dyDescent="0.25">
      <c r="A7" s="4" t="s">
        <v>34</v>
      </c>
    </row>
    <row r="8" spans="1:7" x14ac:dyDescent="0.25">
      <c r="A8" t="s">
        <v>46</v>
      </c>
    </row>
    <row r="9" spans="1:7" x14ac:dyDescent="0.25">
      <c r="A9" s="5" t="s">
        <v>50</v>
      </c>
    </row>
    <row r="10" spans="1:7" x14ac:dyDescent="0.25">
      <c r="A10" t="s">
        <v>49</v>
      </c>
    </row>
    <row r="11" spans="1:7" x14ac:dyDescent="0.25">
      <c r="A11" t="s">
        <v>48</v>
      </c>
    </row>
    <row r="12" spans="1:7" x14ac:dyDescent="0.25">
      <c r="A12" t="s">
        <v>47</v>
      </c>
    </row>
    <row r="14" spans="1:7" x14ac:dyDescent="0.25">
      <c r="A14" s="4" t="s">
        <v>37</v>
      </c>
    </row>
    <row r="15" spans="1:7" x14ac:dyDescent="0.25">
      <c r="A15" t="s">
        <v>36</v>
      </c>
    </row>
    <row r="16" spans="1:7" x14ac:dyDescent="0.25">
      <c r="A16" t="s">
        <v>51</v>
      </c>
    </row>
    <row r="17" spans="1:1" x14ac:dyDescent="0.25">
      <c r="A17" t="s">
        <v>52</v>
      </c>
    </row>
    <row r="34" spans="1:1" x14ac:dyDescent="0.25">
      <c r="A34" s="5"/>
    </row>
  </sheetData>
  <mergeCells count="1">
    <mergeCell ref="A1:G1"/>
  </mergeCells>
  <printOptions headings="1" gridLines="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F2" sqref="F2:M2"/>
    </sheetView>
  </sheetViews>
  <sheetFormatPr defaultRowHeight="15" x14ac:dyDescent="0.25"/>
  <cols>
    <col min="1" max="1" width="21.85546875" customWidth="1"/>
  </cols>
  <sheetData>
    <row r="1" spans="1:1" x14ac:dyDescent="0.25">
      <c r="A1" s="40" t="s">
        <v>40</v>
      </c>
    </row>
    <row r="2" spans="1:1" x14ac:dyDescent="0.25">
      <c r="A2" t="s">
        <v>39</v>
      </c>
    </row>
    <row r="3" spans="1:1" x14ac:dyDescent="0.25">
      <c r="A3" t="s">
        <v>38</v>
      </c>
    </row>
    <row r="23" spans="1:1" x14ac:dyDescent="0.25">
      <c r="A23" s="4" t="s">
        <v>41</v>
      </c>
    </row>
    <row r="24" spans="1:1" x14ac:dyDescent="0.25">
      <c r="A24" t="s">
        <v>42</v>
      </c>
    </row>
    <row r="25" spans="1:1" x14ac:dyDescent="0.25">
      <c r="A25" t="s">
        <v>43</v>
      </c>
    </row>
    <row r="26" spans="1:1" x14ac:dyDescent="0.25">
      <c r="A26" t="s">
        <v>44</v>
      </c>
    </row>
    <row r="28" spans="1:1" ht="51.75" x14ac:dyDescent="0.25">
      <c r="A28" s="56" t="s">
        <v>45</v>
      </c>
    </row>
    <row r="29" spans="1:1" x14ac:dyDescent="0.25">
      <c r="A29" s="55">
        <v>15000</v>
      </c>
    </row>
    <row r="30" spans="1:1" x14ac:dyDescent="0.25">
      <c r="A30" s="55">
        <v>15100</v>
      </c>
    </row>
    <row r="31" spans="1:1" x14ac:dyDescent="0.25">
      <c r="A31" s="55">
        <v>16000</v>
      </c>
    </row>
    <row r="32" spans="1:1" x14ac:dyDescent="0.25">
      <c r="A32" s="55">
        <v>50700</v>
      </c>
    </row>
    <row r="33" spans="1:1" x14ac:dyDescent="0.25">
      <c r="A33" s="55">
        <v>71000</v>
      </c>
    </row>
    <row r="34" spans="1:1" x14ac:dyDescent="0.25">
      <c r="A34" s="55">
        <v>117900</v>
      </c>
    </row>
    <row r="35" spans="1:1" x14ac:dyDescent="0.25">
      <c r="A35" s="55">
        <v>241300</v>
      </c>
    </row>
    <row r="36" spans="1:1" x14ac:dyDescent="0.25">
      <c r="A36" s="55">
        <v>272400</v>
      </c>
    </row>
    <row r="37" spans="1:1" x14ac:dyDescent="0.25">
      <c r="A37" s="55">
        <v>291900</v>
      </c>
    </row>
    <row r="38" spans="1:1" x14ac:dyDescent="0.25">
      <c r="A38" s="55">
        <v>440200</v>
      </c>
    </row>
    <row r="39" spans="1:1" x14ac:dyDescent="0.25">
      <c r="A39" s="55">
        <v>515500</v>
      </c>
    </row>
    <row r="40" spans="1:1" x14ac:dyDescent="0.25">
      <c r="A40" s="55">
        <v>609000</v>
      </c>
    </row>
    <row r="41" spans="1:1" x14ac:dyDescent="0.25">
      <c r="A41" s="55">
        <v>650300</v>
      </c>
    </row>
    <row r="42" spans="1:1" x14ac:dyDescent="0.25">
      <c r="A42" s="55">
        <v>703900</v>
      </c>
    </row>
    <row r="43" spans="1:1" x14ac:dyDescent="0.25">
      <c r="A43" s="55">
        <v>721000</v>
      </c>
    </row>
    <row r="44" spans="1:1" x14ac:dyDescent="0.25">
      <c r="A44" s="55">
        <v>742500</v>
      </c>
    </row>
    <row r="45" spans="1:1" x14ac:dyDescent="0.25">
      <c r="A45" s="55">
        <v>788800</v>
      </c>
    </row>
    <row r="46" spans="1:1" x14ac:dyDescent="0.25">
      <c r="A46" s="55">
        <v>798300</v>
      </c>
    </row>
    <row r="47" spans="1:1" x14ac:dyDescent="0.25">
      <c r="A47" s="55">
        <v>813500</v>
      </c>
    </row>
    <row r="48" spans="1:1" x14ac:dyDescent="0.25">
      <c r="A48" s="55">
        <v>829700</v>
      </c>
    </row>
    <row r="49" spans="1:1" x14ac:dyDescent="0.25">
      <c r="A49" s="55">
        <v>873000</v>
      </c>
    </row>
    <row r="50" spans="1:1" x14ac:dyDescent="0.25">
      <c r="A50" s="55">
        <v>889100</v>
      </c>
    </row>
    <row r="51" spans="1:1" x14ac:dyDescent="0.25">
      <c r="A51" s="55">
        <v>897800</v>
      </c>
    </row>
    <row r="52" spans="1:1" x14ac:dyDescent="0.25">
      <c r="A52" s="55">
        <v>956000</v>
      </c>
    </row>
    <row r="53" spans="1:1" x14ac:dyDescent="0.25">
      <c r="A53" s="55">
        <v>1179900</v>
      </c>
    </row>
    <row r="54" spans="1:1" x14ac:dyDescent="0.25">
      <c r="A54" s="55">
        <v>1182400</v>
      </c>
    </row>
    <row r="55" spans="1:1" x14ac:dyDescent="0.25">
      <c r="A55" s="55">
        <v>1271100</v>
      </c>
    </row>
    <row r="56" spans="1:1" x14ac:dyDescent="0.25">
      <c r="A56" s="55">
        <v>1301700</v>
      </c>
    </row>
    <row r="57" spans="1:1" x14ac:dyDescent="0.25">
      <c r="A57" s="55">
        <v>1515800</v>
      </c>
    </row>
    <row r="58" spans="1:1" x14ac:dyDescent="0.25">
      <c r="A58" s="55">
        <v>1567800</v>
      </c>
    </row>
    <row r="59" spans="1:1" x14ac:dyDescent="0.25">
      <c r="A59" s="55">
        <v>1650200</v>
      </c>
    </row>
    <row r="60" spans="1:1" x14ac:dyDescent="0.25">
      <c r="A60" s="55">
        <v>1676700</v>
      </c>
    </row>
    <row r="61" spans="1:1" x14ac:dyDescent="0.25">
      <c r="A61" s="55">
        <v>1769900</v>
      </c>
    </row>
    <row r="62" spans="1:1" x14ac:dyDescent="0.25">
      <c r="A62" s="55">
        <v>1813900</v>
      </c>
    </row>
    <row r="63" spans="1:1" x14ac:dyDescent="0.25">
      <c r="A63" s="55">
        <v>2050000</v>
      </c>
    </row>
    <row r="64" spans="1:1" x14ac:dyDescent="0.25">
      <c r="A64" s="55">
        <v>2063500</v>
      </c>
    </row>
    <row r="65" spans="1:1" x14ac:dyDescent="0.25">
      <c r="A65" s="55">
        <v>2125600</v>
      </c>
    </row>
    <row r="66" spans="1:1" x14ac:dyDescent="0.25">
      <c r="A66" s="55">
        <v>2187000</v>
      </c>
    </row>
    <row r="67" spans="1:1" x14ac:dyDescent="0.25">
      <c r="A67" s="55">
        <v>2225000</v>
      </c>
    </row>
    <row r="68" spans="1:1" x14ac:dyDescent="0.25">
      <c r="A68" s="55">
        <v>2231200</v>
      </c>
    </row>
    <row r="69" spans="1:1" x14ac:dyDescent="0.25">
      <c r="A69" s="55">
        <v>2601400</v>
      </c>
    </row>
    <row r="70" spans="1:1" x14ac:dyDescent="0.25">
      <c r="A70" s="55">
        <v>2614000</v>
      </c>
    </row>
    <row r="71" spans="1:1" x14ac:dyDescent="0.25">
      <c r="A71" s="55">
        <v>2689500</v>
      </c>
    </row>
    <row r="72" spans="1:1" x14ac:dyDescent="0.25">
      <c r="A72" s="55">
        <v>2843800</v>
      </c>
    </row>
    <row r="73" spans="1:1" x14ac:dyDescent="0.25">
      <c r="A73" s="55">
        <v>2891900</v>
      </c>
    </row>
    <row r="74" spans="1:1" x14ac:dyDescent="0.25">
      <c r="A74" s="5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topLeftCell="A9" workbookViewId="0">
      <selection activeCell="C45" sqref="C45"/>
    </sheetView>
  </sheetViews>
  <sheetFormatPr defaultRowHeight="15" x14ac:dyDescent="0.25"/>
  <cols>
    <col min="1" max="1" width="23.85546875" bestFit="1" customWidth="1"/>
    <col min="2" max="2" width="14.7109375" customWidth="1"/>
    <col min="3" max="3" width="14.28515625" customWidth="1"/>
    <col min="4" max="4" width="15.85546875" customWidth="1"/>
    <col min="5" max="5" width="14.85546875" bestFit="1" customWidth="1"/>
  </cols>
  <sheetData>
    <row r="1" spans="1:5" x14ac:dyDescent="0.25">
      <c r="A1" s="3" t="s">
        <v>5</v>
      </c>
      <c r="B1" s="9">
        <v>985100</v>
      </c>
      <c r="C1" s="19"/>
      <c r="D1" s="11"/>
      <c r="E1" s="10"/>
    </row>
    <row r="2" spans="1:5" x14ac:dyDescent="0.25">
      <c r="A2" s="3" t="s">
        <v>6</v>
      </c>
      <c r="B2" s="11">
        <v>13490</v>
      </c>
      <c r="C2" s="20"/>
      <c r="D2" s="11"/>
      <c r="E2" s="12"/>
    </row>
    <row r="3" spans="1:5" x14ac:dyDescent="0.25">
      <c r="A3" s="3" t="s">
        <v>55</v>
      </c>
      <c r="B3" s="11">
        <v>133120</v>
      </c>
      <c r="C3" s="20"/>
      <c r="D3" s="11"/>
      <c r="E3" s="12"/>
    </row>
    <row r="4" spans="1:5" x14ac:dyDescent="0.25">
      <c r="A4" s="3" t="s">
        <v>7</v>
      </c>
      <c r="B4" s="11"/>
      <c r="C4" s="20"/>
      <c r="D4" s="11"/>
      <c r="E4" s="12"/>
    </row>
    <row r="5" spans="1:5" x14ac:dyDescent="0.25">
      <c r="A5" s="3" t="s">
        <v>8</v>
      </c>
      <c r="B5" s="15" t="s">
        <v>60</v>
      </c>
      <c r="C5" s="20" t="s">
        <v>59</v>
      </c>
      <c r="D5" s="15"/>
      <c r="E5" s="12"/>
    </row>
    <row r="6" spans="1:5" x14ac:dyDescent="0.25">
      <c r="A6" s="3" t="s">
        <v>18</v>
      </c>
      <c r="B6" s="15" t="s">
        <v>61</v>
      </c>
      <c r="C6" s="20"/>
      <c r="D6" s="38" t="s">
        <v>56</v>
      </c>
      <c r="E6" s="12"/>
    </row>
    <row r="7" spans="1:5" x14ac:dyDescent="0.25">
      <c r="A7" s="3" t="s">
        <v>24</v>
      </c>
      <c r="B7" s="24" t="s">
        <v>62</v>
      </c>
      <c r="C7" s="20"/>
      <c r="D7" s="39" t="s">
        <v>57</v>
      </c>
      <c r="E7" s="12"/>
    </row>
    <row r="8" spans="1:5" x14ac:dyDescent="0.25">
      <c r="A8" s="3"/>
      <c r="B8" s="13"/>
      <c r="C8" s="20"/>
      <c r="D8" s="13"/>
      <c r="E8" s="12"/>
    </row>
    <row r="9" spans="1:5" x14ac:dyDescent="0.25">
      <c r="A9" s="3" t="s">
        <v>54</v>
      </c>
      <c r="B9" s="39" t="s">
        <v>22</v>
      </c>
      <c r="C9" s="41" t="s">
        <v>23</v>
      </c>
      <c r="D9" s="39" t="s">
        <v>22</v>
      </c>
      <c r="E9" s="42" t="s">
        <v>23</v>
      </c>
    </row>
    <row r="10" spans="1:5" x14ac:dyDescent="0.25">
      <c r="A10" s="60">
        <v>41438</v>
      </c>
      <c r="B10" s="63">
        <v>2.4199999999999999E-2</v>
      </c>
      <c r="C10" s="37">
        <f>LN(B10)</f>
        <v>-3.7214026458194964</v>
      </c>
      <c r="D10" s="11"/>
      <c r="E10" s="43" t="e">
        <f>LN(D10)</f>
        <v>#NUM!</v>
      </c>
    </row>
    <row r="11" spans="1:5" x14ac:dyDescent="0.25">
      <c r="A11" s="60">
        <v>41465</v>
      </c>
      <c r="B11" s="11">
        <v>3.3099999999999997E-2</v>
      </c>
      <c r="C11" s="37">
        <f t="shared" ref="C11:E16" si="0">LN(B11)</f>
        <v>-3.4082219965991198</v>
      </c>
      <c r="D11" s="11"/>
      <c r="E11" s="43" t="e">
        <f t="shared" si="0"/>
        <v>#NUM!</v>
      </c>
    </row>
    <row r="12" spans="1:5" x14ac:dyDescent="0.25">
      <c r="A12" s="60">
        <v>41501</v>
      </c>
      <c r="B12" s="11">
        <v>2.5700000000000001E-2</v>
      </c>
      <c r="C12" s="37">
        <f t="shared" si="0"/>
        <v>-3.6612642870809631</v>
      </c>
      <c r="D12" s="11"/>
      <c r="E12" s="43" t="e">
        <f t="shared" si="0"/>
        <v>#NUM!</v>
      </c>
    </row>
    <row r="13" spans="1:5" x14ac:dyDescent="0.25">
      <c r="A13" s="60">
        <v>41800</v>
      </c>
      <c r="B13" s="11">
        <v>2.24E-2</v>
      </c>
      <c r="C13" s="37">
        <f t="shared" si="0"/>
        <v>-3.7986943201211427</v>
      </c>
      <c r="D13" s="11"/>
      <c r="E13" s="43" t="e">
        <f t="shared" si="0"/>
        <v>#NUM!</v>
      </c>
    </row>
    <row r="14" spans="1:5" x14ac:dyDescent="0.25">
      <c r="A14" s="60">
        <v>41828</v>
      </c>
      <c r="B14" s="11">
        <v>2.93E-2</v>
      </c>
      <c r="C14" s="37">
        <f t="shared" si="0"/>
        <v>-3.5301677629591155</v>
      </c>
      <c r="D14" s="11"/>
      <c r="E14" s="43" t="e">
        <f t="shared" si="0"/>
        <v>#NUM!</v>
      </c>
    </row>
    <row r="15" spans="1:5" x14ac:dyDescent="0.25">
      <c r="A15" s="60">
        <v>41863</v>
      </c>
      <c r="B15" s="11">
        <v>2.3300000000000001E-2</v>
      </c>
      <c r="C15" s="37">
        <f t="shared" si="0"/>
        <v>-3.7593019184104821</v>
      </c>
      <c r="D15" s="11"/>
      <c r="E15" s="43" t="e">
        <f t="shared" si="0"/>
        <v>#NUM!</v>
      </c>
    </row>
    <row r="16" spans="1:5" x14ac:dyDescent="0.25">
      <c r="A16" s="61">
        <v>41891</v>
      </c>
      <c r="B16" s="11">
        <v>1.6400000000000001E-2</v>
      </c>
      <c r="C16" s="37">
        <f t="shared" si="0"/>
        <v>-4.110473944151984</v>
      </c>
      <c r="D16" s="11"/>
      <c r="E16" s="43"/>
    </row>
    <row r="17" spans="1:5" x14ac:dyDescent="0.25">
      <c r="B17" s="11"/>
      <c r="C17" s="37"/>
      <c r="D17" s="13"/>
      <c r="E17" s="12"/>
    </row>
    <row r="18" spans="1:5" x14ac:dyDescent="0.25">
      <c r="B18" s="11"/>
      <c r="C18" s="37"/>
      <c r="D18" s="13"/>
      <c r="E18" s="12"/>
    </row>
    <row r="19" spans="1:5" x14ac:dyDescent="0.25">
      <c r="B19" s="11"/>
      <c r="C19" s="37"/>
      <c r="D19" s="13"/>
      <c r="E19" s="12"/>
    </row>
    <row r="20" spans="1:5" x14ac:dyDescent="0.25">
      <c r="B20" s="11"/>
      <c r="C20" s="37"/>
      <c r="D20" s="13"/>
      <c r="E20" s="12"/>
    </row>
    <row r="21" spans="1:5" x14ac:dyDescent="0.25">
      <c r="B21" s="11"/>
      <c r="C21" s="37"/>
      <c r="D21" s="13"/>
      <c r="E21" s="12"/>
    </row>
    <row r="22" spans="1:5" x14ac:dyDescent="0.25">
      <c r="A22" s="3"/>
      <c r="B22" s="13"/>
      <c r="C22" s="20"/>
      <c r="D22" s="13"/>
      <c r="E22" s="12"/>
    </row>
    <row r="23" spans="1:5" x14ac:dyDescent="0.25">
      <c r="B23" s="13"/>
      <c r="C23" s="20"/>
      <c r="D23" s="13"/>
      <c r="E23" s="12"/>
    </row>
    <row r="24" spans="1:5" x14ac:dyDescent="0.25">
      <c r="B24" s="13"/>
      <c r="C24" s="20"/>
      <c r="D24" s="13"/>
      <c r="E24" s="12"/>
    </row>
    <row r="25" spans="1:5" x14ac:dyDescent="0.25">
      <c r="B25" s="13"/>
      <c r="C25" s="20"/>
      <c r="D25" s="13"/>
      <c r="E25" s="12"/>
    </row>
    <row r="26" spans="1:5" x14ac:dyDescent="0.25">
      <c r="B26" s="13"/>
      <c r="C26" s="20"/>
      <c r="D26" s="13"/>
      <c r="E26" s="12"/>
    </row>
    <row r="27" spans="1:5" x14ac:dyDescent="0.25">
      <c r="B27" s="13"/>
      <c r="C27" s="20"/>
      <c r="D27" s="13"/>
      <c r="E27" s="12"/>
    </row>
    <row r="28" spans="1:5" x14ac:dyDescent="0.25">
      <c r="B28" s="13"/>
      <c r="C28" s="20"/>
      <c r="D28" s="13"/>
      <c r="E28" s="12"/>
    </row>
    <row r="29" spans="1:5" x14ac:dyDescent="0.25">
      <c r="B29" s="13"/>
      <c r="C29" s="20"/>
      <c r="D29" s="13"/>
      <c r="E29" s="12"/>
    </row>
    <row r="30" spans="1:5" x14ac:dyDescent="0.25">
      <c r="A30" s="6" t="s">
        <v>9</v>
      </c>
      <c r="B30" s="32"/>
      <c r="C30" s="25">
        <f>COUNTA(B10:B27)</f>
        <v>7</v>
      </c>
      <c r="D30" s="14"/>
      <c r="E30" s="16">
        <f>COUNTA(D10:D27)</f>
        <v>0</v>
      </c>
    </row>
    <row r="31" spans="1:5" x14ac:dyDescent="0.25">
      <c r="A31" s="7" t="s">
        <v>10</v>
      </c>
      <c r="B31" s="33"/>
      <c r="C31" s="26">
        <f>AVERAGE(C10:C27)</f>
        <v>-3.7127895535917577</v>
      </c>
      <c r="D31" s="14"/>
      <c r="E31" s="17" t="e">
        <f>AVERAGE(E10:E27)</f>
        <v>#NUM!</v>
      </c>
    </row>
    <row r="32" spans="1:5" x14ac:dyDescent="0.25">
      <c r="A32" s="7" t="s">
        <v>11</v>
      </c>
      <c r="B32" s="34"/>
      <c r="C32" s="26">
        <f>MEDIAN(C10:C27)</f>
        <v>-3.7214026458194964</v>
      </c>
      <c r="D32" s="14"/>
      <c r="E32" s="17" t="e">
        <f>MEDIAN(E10:E27)</f>
        <v>#NUM!</v>
      </c>
    </row>
    <row r="33" spans="1:5" x14ac:dyDescent="0.25">
      <c r="A33" s="7" t="s">
        <v>12</v>
      </c>
      <c r="B33" s="35"/>
      <c r="C33" s="27">
        <f>(STDEV(C10:C27))</f>
        <v>0.22231248919850977</v>
      </c>
      <c r="D33" s="14"/>
      <c r="E33" s="18" t="e">
        <f>(STDEV(E10:E27))</f>
        <v>#NUM!</v>
      </c>
    </row>
    <row r="34" spans="1:5" x14ac:dyDescent="0.25">
      <c r="A34" s="7" t="s">
        <v>15</v>
      </c>
      <c r="B34" s="35"/>
      <c r="C34" s="27">
        <f>C33/(SQRT(C30))</f>
        <v>8.4026222823284258E-2</v>
      </c>
      <c r="D34" s="14"/>
      <c r="E34" s="18" t="e">
        <f>E33/(SQRT(E30))</f>
        <v>#NUM!</v>
      </c>
    </row>
    <row r="35" spans="1:5" x14ac:dyDescent="0.25">
      <c r="A35" s="8" t="s">
        <v>17</v>
      </c>
      <c r="B35" s="32"/>
      <c r="C35" s="25">
        <f>C30-1</f>
        <v>6</v>
      </c>
      <c r="D35" s="14"/>
      <c r="E35" s="16">
        <f>E30-1</f>
        <v>-1</v>
      </c>
    </row>
    <row r="36" spans="1:5" x14ac:dyDescent="0.25">
      <c r="A36" s="7" t="s">
        <v>16</v>
      </c>
      <c r="B36" s="35"/>
      <c r="C36" s="27">
        <f>LOOKUP(C35,'t values'!$A$6:$A$105,'t values'!$B$6:$B$105)</f>
        <v>1.44</v>
      </c>
      <c r="D36" s="14"/>
      <c r="E36" s="18" t="e">
        <f>LOOKUP(E35,'t values'!$A$6:$A$105,'t values'!$B$6:$B$105)</f>
        <v>#N/A</v>
      </c>
    </row>
    <row r="37" spans="1:5" x14ac:dyDescent="0.25">
      <c r="A37" s="7" t="s">
        <v>13</v>
      </c>
      <c r="B37" s="36"/>
      <c r="C37" s="27">
        <f>C31-(C$36*C$34)</f>
        <v>-3.8337873144572869</v>
      </c>
      <c r="D37" s="31"/>
      <c r="E37" s="18" t="e">
        <f>E31-(E$36*E$34)</f>
        <v>#NUM!</v>
      </c>
    </row>
    <row r="38" spans="1:5" ht="15.75" thickBot="1" x14ac:dyDescent="0.3">
      <c r="A38" s="7" t="s">
        <v>14</v>
      </c>
      <c r="B38" s="35"/>
      <c r="C38" s="27">
        <f>C$31+(C$36*C$34)</f>
        <v>-3.5917917927262284</v>
      </c>
      <c r="D38" s="31"/>
      <c r="E38" s="18" t="e">
        <f>E$31+(E$36*E$34)</f>
        <v>#NUM!</v>
      </c>
    </row>
    <row r="39" spans="1:5" x14ac:dyDescent="0.25">
      <c r="A39" s="52" t="s">
        <v>29</v>
      </c>
      <c r="B39" s="21"/>
      <c r="C39" s="46">
        <f>(EXP(C31))*1000</f>
        <v>24.409337057458792</v>
      </c>
      <c r="D39" s="28"/>
      <c r="E39" s="22"/>
    </row>
    <row r="40" spans="1:5" x14ac:dyDescent="0.25">
      <c r="A40" s="53" t="s">
        <v>32</v>
      </c>
      <c r="B40" s="20"/>
      <c r="C40" s="47"/>
      <c r="D40" s="29"/>
      <c r="E40" s="44" t="e">
        <f>(EXP(E32))*1000</f>
        <v>#NUM!</v>
      </c>
    </row>
    <row r="41" spans="1:5" x14ac:dyDescent="0.25">
      <c r="A41" s="53" t="s">
        <v>30</v>
      </c>
      <c r="B41" s="20"/>
      <c r="C41" s="44">
        <f>(EXP(C37))*1000</f>
        <v>21.627549990995806</v>
      </c>
      <c r="D41" s="29"/>
      <c r="E41" s="44" t="e">
        <f>(EXP(E37))*1000</f>
        <v>#NUM!</v>
      </c>
    </row>
    <row r="42" spans="1:5" ht="15.75" thickBot="1" x14ac:dyDescent="0.3">
      <c r="A42" s="54" t="s">
        <v>31</v>
      </c>
      <c r="B42" s="23"/>
      <c r="C42" s="45">
        <f>(EXP(C38))*1000</f>
        <v>27.548924211604493</v>
      </c>
      <c r="D42" s="30"/>
      <c r="E42" s="45" t="e">
        <f>(EXP(E38))*1000</f>
        <v>#NUM!</v>
      </c>
    </row>
    <row r="43" spans="1:5" x14ac:dyDescent="0.25">
      <c r="A43" s="52" t="s">
        <v>19</v>
      </c>
      <c r="B43" s="21"/>
      <c r="C43" s="48" t="s">
        <v>20</v>
      </c>
      <c r="D43" s="28"/>
      <c r="E43" s="49" t="s">
        <v>58</v>
      </c>
    </row>
    <row r="44" spans="1:5" ht="15.75" thickBot="1" x14ac:dyDescent="0.3">
      <c r="A44" s="54" t="s">
        <v>21</v>
      </c>
      <c r="B44" s="23"/>
      <c r="C44" s="50" t="s">
        <v>20</v>
      </c>
      <c r="D44" s="30"/>
      <c r="E44" s="51" t="s">
        <v>58</v>
      </c>
    </row>
    <row r="45" spans="1:5" x14ac:dyDescent="0.25">
      <c r="C45" s="20"/>
    </row>
    <row r="46" spans="1:5" x14ac:dyDescent="0.25">
      <c r="C46" s="20"/>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Unmuth, Jean M</cp:lastModifiedBy>
  <cp:lastPrinted>2016-02-17T20:36:36Z</cp:lastPrinted>
  <dcterms:created xsi:type="dcterms:W3CDTF">2013-02-19T19:05:26Z</dcterms:created>
  <dcterms:modified xsi:type="dcterms:W3CDTF">2016-02-17T20:36:58Z</dcterms:modified>
</cp:coreProperties>
</file>