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 activeTab="2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E14" i="1" l="1"/>
  <c r="C14" i="1" l="1"/>
  <c r="B7" i="1" l="1"/>
  <c r="D7" i="1" s="1"/>
  <c r="C25" i="1" l="1"/>
  <c r="D14" i="1"/>
  <c r="F16" i="1" l="1"/>
  <c r="F14" i="1"/>
  <c r="F17" i="1"/>
</calcChain>
</file>

<file path=xl/sharedStrings.xml><?xml version="1.0" encoding="utf-8"?>
<sst xmlns="http://schemas.openxmlformats.org/spreadsheetml/2006/main" count="65" uniqueCount="62">
  <si>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</si>
  <si>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</si>
  <si>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</si>
  <si>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</si>
  <si>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</si>
  <si>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</si>
  <si>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</si>
  <si>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</si>
  <si>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</si>
  <si>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</si>
  <si>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</si>
  <si>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</si>
  <si>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</si>
  <si>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</si>
  <si>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</si>
  <si>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</si>
  <si>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</si>
  <si>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</si>
  <si>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</si>
  <si>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</si>
  <si>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</si>
  <si>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</si>
  <si>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</si>
  <si>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</si>
  <si>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</si>
  <si>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</si>
  <si>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</si>
  <si>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</si>
  <si>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</si>
  <si>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</si>
  <si>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</si>
  <si>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</si>
  <si>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</si>
  <si>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</si>
  <si>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</si>
  <si>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</si>
  <si>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</si>
  <si>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</si>
  <si>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</si>
  <si>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</si>
  <si>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</si>
  <si>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</si>
  <si>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</si>
  <si>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</si>
  <si>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</si>
  <si>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</si>
  <si>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</si>
  <si>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</si>
  <si>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</si>
  <si>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</si>
  <si>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</si>
  <si>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</si>
  <si>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Total distance towed (m)</t>
  </si>
  <si>
    <t>D-shaped veliger found in enumeration:</t>
  </si>
  <si>
    <t>Concentrated material before enumeration - sparse material in bottle likely would have led to no veligers being encountered in enumeration.</t>
  </si>
  <si>
    <t>Lake Monona #1 Olin Park</t>
  </si>
  <si>
    <t>Dane County</t>
  </si>
  <si>
    <t>WBIC 804600</t>
  </si>
  <si>
    <t>SWIMS station 133537</t>
  </si>
  <si>
    <t>Collected by Ted Beir, UW Center for Limnology</t>
  </si>
  <si>
    <t>Veliger in initial scan of concentrated material</t>
  </si>
  <si>
    <t>Veliger in enumeration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</si>
</sst>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5" fillId="0" borderId="1" xfId="0" applyFont="1" applyFill="1" applyBorder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7</xdr:col>
      <xdr:colOff>542925</xdr:colOff>
      <xdr:row>126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4920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81</xdr:row>
      <xdr:rowOff>152325</xdr:rowOff>
    </xdr:from>
    <xdr:to>
      <xdr:col>9</xdr:col>
      <xdr:colOff>266700</xdr:colOff>
      <xdr:row>107</xdr:row>
      <xdr:rowOff>128512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26825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514351</xdr:colOff>
      <xdr:row>82</xdr:row>
      <xdr:rowOff>0</xdr:rowOff>
    </xdr:from>
    <xdr:to>
      <xdr:col>19</xdr:col>
      <xdr:colOff>1</xdr:colOff>
      <xdr:row>107</xdr:row>
      <xdr:rowOff>138112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1" y="13277850"/>
          <a:ext cx="5581650" cy="418623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114299</xdr:rowOff>
    </xdr:from>
    <xdr:to>
      <xdr:col>10</xdr:col>
      <xdr:colOff>590550</xdr:colOff>
      <xdr:row>30</xdr:row>
      <xdr:rowOff>142874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299"/>
          <a:ext cx="6515100" cy="488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36</xdr:row>
      <xdr:rowOff>133349</xdr:rowOff>
    </xdr:from>
    <xdr:to>
      <xdr:col>11</xdr:col>
      <xdr:colOff>9525</xdr:colOff>
      <xdr:row>66</xdr:row>
      <xdr:rowOff>161924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62649"/>
          <a:ext cx="6515100" cy="4886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zoomScaleNormal="100" workbookViewId="0">
      <selection activeCell="D40" sqref="D40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6" x14ac:dyDescent="0.2">
      <c r="A1" s="23" t="s">
        <v>55</v>
      </c>
      <c r="B1" s="21" t="s">
        <v>56</v>
      </c>
      <c r="C1" s="21" t="s">
        <v>57</v>
      </c>
      <c r="D1" s="22">
        <v>42234</v>
      </c>
      <c r="F1" s="21" t="s">
        <v>58</v>
      </c>
    </row>
    <row r="4" spans="1:6" x14ac:dyDescent="0.2">
      <c r="A4" t="s">
        <v>6</v>
      </c>
      <c r="B4" t="s">
        <v>7</v>
      </c>
    </row>
    <row r="5" spans="1:6" x14ac:dyDescent="0.2">
      <c r="B5" s="1" t="s">
        <v>8</v>
      </c>
      <c r="C5" s="1" t="s">
        <v>9</v>
      </c>
      <c r="D5" s="1" t="s">
        <v>10</v>
      </c>
      <c r="E5" s="1"/>
    </row>
    <row r="6" spans="1:6" ht="13.5" thickBot="1" x14ac:dyDescent="0.25">
      <c r="A6" s="6" t="s">
        <v>26</v>
      </c>
      <c r="B6" s="6" t="s">
        <v>11</v>
      </c>
      <c r="C6" s="6" t="s">
        <v>52</v>
      </c>
      <c r="D6" s="7" t="s">
        <v>12</v>
      </c>
      <c r="E6" s="15"/>
    </row>
    <row r="7" spans="1:6" x14ac:dyDescent="0.2">
      <c r="A7" s="5">
        <v>0.5</v>
      </c>
      <c r="B7" s="11">
        <f>PI()*(A7/2)^2</f>
        <v>0.19634954084936207</v>
      </c>
      <c r="C7" s="1">
        <v>5</v>
      </c>
      <c r="D7" s="10">
        <f>B7*C7</f>
        <v>0.98174770424681035</v>
      </c>
      <c r="E7" s="1"/>
    </row>
    <row r="10" spans="1:6" x14ac:dyDescent="0.2">
      <c r="A10" t="s">
        <v>0</v>
      </c>
    </row>
    <row r="12" spans="1:6" x14ac:dyDescent="0.2">
      <c r="A12" t="s">
        <v>1</v>
      </c>
      <c r="B12" t="s">
        <v>16</v>
      </c>
      <c r="C12" t="s">
        <v>19</v>
      </c>
      <c r="D12" t="s">
        <v>2</v>
      </c>
      <c r="E12" s="19" t="s">
        <v>4</v>
      </c>
    </row>
    <row r="13" spans="1:6" ht="13.5" thickBot="1" x14ac:dyDescent="0.25">
      <c r="A13" s="15" t="s">
        <v>27</v>
      </c>
      <c r="B13" s="7" t="s">
        <v>17</v>
      </c>
      <c r="C13" s="8" t="s">
        <v>18</v>
      </c>
      <c r="D13" s="7" t="s">
        <v>3</v>
      </c>
      <c r="E13" s="19" t="s">
        <v>5</v>
      </c>
      <c r="F13" s="14" t="s">
        <v>20</v>
      </c>
    </row>
    <row r="14" spans="1:6" x14ac:dyDescent="0.2">
      <c r="A14" s="16">
        <v>70</v>
      </c>
      <c r="B14" s="18">
        <v>0</v>
      </c>
      <c r="C14" s="1">
        <f>ROUND(AVERAGE(B14:B23),4)</f>
        <v>0.1</v>
      </c>
      <c r="D14" s="2">
        <f>ROUND((D7*1000),1)</f>
        <v>981.7</v>
      </c>
      <c r="E14" s="20">
        <f>ROUND((((C14*1000)*(A14/1000))/$D$14),4)</f>
        <v>7.1000000000000004E-3</v>
      </c>
      <c r="F14" s="13">
        <f>ROUND((E14*1000),0)</f>
        <v>7</v>
      </c>
    </row>
    <row r="15" spans="1:6" x14ac:dyDescent="0.2">
      <c r="B15" s="18">
        <v>0</v>
      </c>
    </row>
    <row r="16" spans="1:6" x14ac:dyDescent="0.2">
      <c r="B16" s="18">
        <v>0</v>
      </c>
      <c r="E16" s="4" t="s">
        <v>14</v>
      </c>
      <c r="F16" s="1">
        <f>ROUND(((($C$14+$C$25)*$A$14)/($D$14))*1000,0)</f>
        <v>30</v>
      </c>
    </row>
    <row r="17" spans="1:6" x14ac:dyDescent="0.2">
      <c r="B17" s="18">
        <v>0</v>
      </c>
      <c r="E17" s="4" t="s">
        <v>15</v>
      </c>
      <c r="F17" s="1">
        <f>ROUND(((($C$14-$C$25)*$A$14)/($D$14))*1000,0)</f>
        <v>-15</v>
      </c>
    </row>
    <row r="18" spans="1:6" x14ac:dyDescent="0.2">
      <c r="B18" s="18">
        <v>1</v>
      </c>
    </row>
    <row r="19" spans="1:6" x14ac:dyDescent="0.2">
      <c r="B19" s="18">
        <v>0</v>
      </c>
    </row>
    <row r="20" spans="1:6" x14ac:dyDescent="0.2">
      <c r="B20" s="18">
        <v>0</v>
      </c>
    </row>
    <row r="21" spans="1:6" x14ac:dyDescent="0.2">
      <c r="B21" s="18">
        <v>0</v>
      </c>
    </row>
    <row r="22" spans="1:6" x14ac:dyDescent="0.2">
      <c r="B22" s="18">
        <v>0</v>
      </c>
    </row>
    <row r="23" spans="1:6" x14ac:dyDescent="0.2">
      <c r="B23" s="18">
        <v>0</v>
      </c>
    </row>
    <row r="25" spans="1:6" x14ac:dyDescent="0.2">
      <c r="B25" s="9" t="s">
        <v>13</v>
      </c>
      <c r="C25" s="12">
        <f>STDEV(B14:B23)</f>
        <v>0.31622776601683794</v>
      </c>
    </row>
    <row r="27" spans="1:6" x14ac:dyDescent="0.2">
      <c r="A27" t="s">
        <v>54</v>
      </c>
    </row>
    <row r="29" spans="1:6" x14ac:dyDescent="0.2">
      <c r="A29" s="21" t="s">
        <v>59</v>
      </c>
    </row>
    <row r="30" spans="1:6" x14ac:dyDescent="0.2">
      <c r="C30" s="21"/>
    </row>
    <row r="32" spans="1:6" x14ac:dyDescent="0.2">
      <c r="A32" s="21"/>
      <c r="B32" s="9"/>
      <c r="C32" s="12"/>
    </row>
    <row r="33" spans="4:4" x14ac:dyDescent="0.2">
      <c r="D33" s="21"/>
    </row>
    <row r="80" spans="1:1" x14ac:dyDescent="0.2">
      <c r="A80" s="21" t="s">
        <v>53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25</v>
      </c>
    </row>
    <row r="4" spans="1:4" x14ac:dyDescent="0.2">
      <c r="A4" t="s">
        <v>21</v>
      </c>
      <c r="C4" s="3" t="s">
        <v>22</v>
      </c>
      <c r="D4" t="s">
        <v>23</v>
      </c>
    </row>
    <row r="6" spans="1:4" x14ac:dyDescent="0.2">
      <c r="A6" t="s">
        <v>24</v>
      </c>
    </row>
    <row r="8" spans="1:4" x14ac:dyDescent="0.2">
      <c r="A8" t="s">
        <v>50</v>
      </c>
    </row>
    <row r="9" spans="1:4" x14ac:dyDescent="0.2">
      <c r="A9" t="s">
        <v>28</v>
      </c>
    </row>
    <row r="11" spans="1:4" x14ac:dyDescent="0.2">
      <c r="A11" t="s">
        <v>29</v>
      </c>
    </row>
    <row r="12" spans="1:4" x14ac:dyDescent="0.2">
      <c r="A12" t="s">
        <v>30</v>
      </c>
    </row>
    <row r="13" spans="1:4" x14ac:dyDescent="0.2">
      <c r="A13" t="s">
        <v>31</v>
      </c>
    </row>
    <row r="14" spans="1:4" x14ac:dyDescent="0.2">
      <c r="A14" t="s">
        <v>51</v>
      </c>
    </row>
    <row r="15" spans="1:4" x14ac:dyDescent="0.2">
      <c r="A15" t="s">
        <v>32</v>
      </c>
    </row>
    <row r="16" spans="1:4" x14ac:dyDescent="0.2">
      <c r="A16" t="s">
        <v>33</v>
      </c>
    </row>
    <row r="18" spans="1:1" x14ac:dyDescent="0.2">
      <c r="A18" t="s">
        <v>34</v>
      </c>
    </row>
    <row r="19" spans="1:1" x14ac:dyDescent="0.2">
      <c r="A19" t="s">
        <v>35</v>
      </c>
    </row>
    <row r="20" spans="1:1" x14ac:dyDescent="0.2">
      <c r="A20" t="s">
        <v>36</v>
      </c>
    </row>
    <row r="21" spans="1:1" x14ac:dyDescent="0.2">
      <c r="A21" t="s">
        <v>37</v>
      </c>
    </row>
    <row r="23" spans="1:1" x14ac:dyDescent="0.2">
      <c r="A23" t="s">
        <v>38</v>
      </c>
    </row>
    <row r="25" spans="1:1" x14ac:dyDescent="0.2">
      <c r="A25" t="s">
        <v>39</v>
      </c>
    </row>
    <row r="26" spans="1:1" x14ac:dyDescent="0.2">
      <c r="A26" t="s">
        <v>30</v>
      </c>
    </row>
    <row r="27" spans="1:1" x14ac:dyDescent="0.2">
      <c r="A27" t="s">
        <v>40</v>
      </c>
    </row>
    <row r="28" spans="1:1" x14ac:dyDescent="0.2">
      <c r="A28" t="s">
        <v>41</v>
      </c>
    </row>
    <row r="29" spans="1:1" x14ac:dyDescent="0.2">
      <c r="A29" t="s">
        <v>42</v>
      </c>
    </row>
    <row r="30" spans="1:1" x14ac:dyDescent="0.2">
      <c r="A30" t="s">
        <v>43</v>
      </c>
    </row>
    <row r="32" spans="1:1" x14ac:dyDescent="0.2">
      <c r="A32" t="s">
        <v>34</v>
      </c>
    </row>
    <row r="33" spans="1:1" x14ac:dyDescent="0.2">
      <c r="A33" t="s">
        <v>44</v>
      </c>
    </row>
    <row r="34" spans="1:1" x14ac:dyDescent="0.2">
      <c r="A34" t="s">
        <v>45</v>
      </c>
    </row>
    <row r="35" spans="1:1" x14ac:dyDescent="0.2">
      <c r="A35" t="s">
        <v>46</v>
      </c>
    </row>
    <row r="36" spans="1:1" x14ac:dyDescent="0.2">
      <c r="A36" t="s">
        <v>37</v>
      </c>
    </row>
    <row r="37" spans="1:1" x14ac:dyDescent="0.2">
      <c r="A37" t="s">
        <v>47</v>
      </c>
    </row>
    <row r="38" spans="1:1" x14ac:dyDescent="0.2">
      <c r="A38" t="s">
        <v>48</v>
      </c>
    </row>
    <row r="40" spans="1:1" x14ac:dyDescent="0.2">
      <c r="A40" t="s">
        <v>49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2:D68"/>
  <sheetViews>
    <sheetView tabSelected="1" topLeftCell="A28" workbookViewId="0">
      <selection activeCell="P62" sqref="P62"/>
    </sheetView>
  </sheetViews>
  <sheetFormatPr defaultRowHeight="12.75" x14ac:dyDescent="0.2"/>
  <sheetData>
    <row r="32" spans="4:4" x14ac:dyDescent="0.2">
      <c r="D32" s="21" t="s">
        <v>60</v>
      </c>
    </row>
    <row r="68" spans="4:4" x14ac:dyDescent="0.2">
      <c r="D68" s="21" t="s">
        <v>61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2016-04-06T21:15:01Z</dcterms:modified>
</cp:coreProperties>
</file>