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/>
  </bookViews>
  <sheets>
    <sheet name="Enumeration" sheetId="1" r:id="rId1"/>
    <sheet name="Instructions" sheetId="2" r:id="rId2"/>
    <sheet name="Images" sheetId="3" r:id="rId3"/>
  </sheets>
  <calcPr calcId="145621"/>
</workbook>
</file>

<file path=xl/calcChain.xml><?xml version="1.0" encoding="utf-8"?>
<calcChain xmlns="http://schemas.openxmlformats.org/spreadsheetml/2006/main">
  <c r="C14" i="1" l="1"/>
  <c r="B7" i="1" l="1"/>
  <c r="D7" i="1" s="1"/>
  <c r="C25" i="1" l="1"/>
  <c r="D14" i="1"/>
  <c r="E14" i="1" s="1"/>
  <c r="F16" i="1" l="1"/>
  <c r="F14" i="1"/>
  <c r="F17" i="1"/>
</calcChain>
</file>

<file path=xl/sharedStrings.xml><?xml version="1.0" encoding="utf-8"?>
<sst xmlns="http://schemas.openxmlformats.org/spreadsheetml/2006/main" count="81" uniqueCount="78">
  <si>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</si>
  <si>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</si>
  <si>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</si>
  <si>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</si>
  <si>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</si>
  <si>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</si>
  <si>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Volume filtered:</t>
  </si>
  <si>
    <t>V = (A) (D)</t>
  </si>
  <si>
    <t>(A)</t>
  </si>
  <si>
    <t>(D)</t>
  </si>
  <si>
    <t>Vf</t>
  </si>
  <si>
    <t>Area of mouth of sampler (m^2)</t>
  </si>
  <si>
    <t>Volume filtered (m^3)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</si>
  <si>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</si>
  <si>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</si>
  <si>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</si>
  <si>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</si>
  <si>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</si>
  <si>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</si>
  <si>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</si>
  <si>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</si>
  <si>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</si>
  <si>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</si>
  <si>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</si>
  <si>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</si>
  <si>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</si>
  <si>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Diameter of net (m)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</si>
  <si>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</si>
  <si>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</si>
  <si>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</si>
  <si>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</si>
  <si>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</si>
  <si>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</si>
  <si>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</si>
  <si>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</si>
  <si>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</si>
  <si>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</si>
  <si>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</si>
  <si>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</si>
  <si>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</si>
  <si>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</si>
  <si>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</si>
  <si>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</si>
  <si>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</si>
  <si>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</si>
  <si>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</si>
  <si>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</si>
  <si>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</si>
  <si>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</si>
  <si>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</si>
  <si>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</si>
  <si>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</si>
  <si>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Total distance towed (m)</t>
  </si>
  <si>
    <t>D-shaped veliger found in enumeration:</t>
  </si>
  <si>
    <t>Concentrated material before enumeration - sparse material in bottle likely would have led to no veligers being encountered in enumeration.</t>
  </si>
  <si>
    <t>Lake Waubee</t>
  </si>
  <si>
    <t>WBIC 439500</t>
  </si>
  <si>
    <t>Klemme, Becca A:</t>
  </si>
  <si>
    <t>3 tows combined, 64 micron</t>
  </si>
  <si>
    <t>Note 3 different sample locations one tow at each</t>
  </si>
  <si>
    <t>12 ft:</t>
  </si>
  <si>
    <t>1. 45.34356 / -88.44694</t>
  </si>
  <si>
    <t>2. 45.34291 / -88.44809</t>
  </si>
  <si>
    <t>10 ft:</t>
  </si>
  <si>
    <t>3. 45.34652 / -88.43589</t>
  </si>
  <si>
    <t>assumed</t>
  </si>
  <si>
    <t>SWIMS station 10014625</t>
  </si>
  <si>
    <t>Soft algae in the tow sample included desmids (green algae) and low numbers of Ceratium carolinianum.</t>
  </si>
  <si>
    <t>These taxa prefer soft, acidic water, such as in Sphagnum bogs.</t>
  </si>
  <si>
    <t>lnCa=-3.11018+1.2034xlnConductivity</t>
  </si>
  <si>
    <t>http://www.aissmartprevention.wisc.edu/methods_suitability_zebra_mussel.pdf</t>
  </si>
  <si>
    <t>2016: conductivity around 151-154 umhos/cm on 7/8/2016.</t>
  </si>
  <si>
    <t>Oconto County</t>
  </si>
  <si>
    <t>Possible umbonate veliger found in initial scan 1</t>
  </si>
  <si>
    <t>D-shaped veliger found in initial scan 2</t>
  </si>
  <si>
    <t>Ceratium carolinianum</t>
  </si>
  <si>
    <r>
      <t xml:space="preserve">not suitable: lnCa&lt; 2.302; </t>
    </r>
    <r>
      <rPr>
        <b/>
        <sz val="10"/>
        <rFont val="Arial"/>
        <family val="2"/>
      </rPr>
      <t>borderline suitable: 2.302&lt; lnCa&lt; 3.044</t>
    </r>
    <r>
      <rPr>
        <sz val="10"/>
        <rFont val="Arial"/>
      </rPr>
      <t>; suitable: lnCa&gt;3.044</t>
    </r>
  </si>
  <si>
    <r>
      <t xml:space="preserve">Conductivity of 151 = </t>
    </r>
    <r>
      <rPr>
        <b/>
        <sz val="10"/>
        <rFont val="Arial"/>
        <family val="2"/>
      </rPr>
      <t>2.92</t>
    </r>
    <r>
      <rPr>
        <sz val="10"/>
        <rFont val="Arial"/>
        <family val="2"/>
      </rPr>
      <t xml:space="preserve"> using the equation below; </t>
    </r>
    <r>
      <rPr>
        <b/>
        <sz val="11"/>
        <color theme="1"/>
        <rFont val="Calibri"/>
        <family val="2"/>
        <scheme val="minor"/>
      </rPr>
      <t>borderline suitable.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</si>
</sst>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7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quotePrefix="1" applyBorder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4" fillId="0" borderId="0" xfId="0" applyFont="1"/>
    <xf numFmtId="14" fontId="0" fillId="0" borderId="0" xfId="0" applyNumberFormat="1"/>
    <xf numFmtId="0" fontId="1" fillId="0" borderId="0" xfId="0" applyFont="1" applyBorder="1"/>
    <xf numFmtId="0" fontId="6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86</xdr:row>
      <xdr:rowOff>0</xdr:rowOff>
    </xdr:from>
    <xdr:to>
      <xdr:col>7</xdr:col>
      <xdr:colOff>219075</xdr:colOff>
      <xdr:row>132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9200"/>
          <a:ext cx="10058400" cy="754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16</xdr:col>
      <xdr:colOff>304800</xdr:colOff>
      <xdr:row>49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775"/>
          <a:ext cx="10058400" cy="75438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219075</xdr:colOff>
      <xdr:row>3</xdr:row>
      <xdr:rowOff>0</xdr:rowOff>
    </xdr:from>
    <xdr:to>
      <xdr:col>21</xdr:col>
      <xdr:colOff>523875</xdr:colOff>
      <xdr:row>49</xdr:row>
      <xdr:rowOff>95250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303"/>
        <a:stretch/>
      </xdr:blipFill>
      <xdr:spPr>
        <a:xfrm>
          <a:off x="6315075" y="485775"/>
          <a:ext cx="7010400" cy="75438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123825</xdr:colOff>
      <xdr:row>52</xdr:row>
      <xdr:rowOff>57150</xdr:rowOff>
    </xdr:from>
    <xdr:to>
      <xdr:col>12</xdr:col>
      <xdr:colOff>352425</xdr:colOff>
      <xdr:row>114</xdr:row>
      <xdr:rowOff>76200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133475" y="9734550"/>
          <a:ext cx="10058400" cy="75438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issmartprevention.wisc.edu/methods_suitability_zebra_mussel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6"/>
  <sheetViews>
    <sheetView tabSelected="1" zoomScaleNormal="100" workbookViewId="0">
      <selection activeCell="D20" sqref="D20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7" width="14" customWidth="1"/>
  </cols>
  <sheetData>
    <row r="1" spans="1:7" x14ac:dyDescent="0.2">
      <c r="A1" s="17" t="s">
        <v>55</v>
      </c>
      <c r="B1" s="21" t="s">
        <v>72</v>
      </c>
      <c r="C1" s="21" t="s">
        <v>56</v>
      </c>
      <c r="D1" s="22">
        <v>42558</v>
      </c>
      <c r="E1" s="21" t="s">
        <v>66</v>
      </c>
      <c r="F1" s="21"/>
    </row>
    <row r="2" spans="1:7" x14ac:dyDescent="0.2">
      <c r="B2" s="21"/>
    </row>
    <row r="4" spans="1:7" x14ac:dyDescent="0.2">
      <c r="A4" t="s">
        <v>6</v>
      </c>
      <c r="B4" t="s">
        <v>7</v>
      </c>
    </row>
    <row r="5" spans="1:7" x14ac:dyDescent="0.2">
      <c r="B5" s="1" t="s">
        <v>8</v>
      </c>
      <c r="C5" s="1" t="s">
        <v>9</v>
      </c>
      <c r="D5" s="1" t="s">
        <v>10</v>
      </c>
      <c r="E5" s="1"/>
    </row>
    <row r="6" spans="1:7" ht="13.5" thickBot="1" x14ac:dyDescent="0.25">
      <c r="A6" s="6" t="s">
        <v>26</v>
      </c>
      <c r="B6" s="6" t="s">
        <v>11</v>
      </c>
      <c r="C6" s="6" t="s">
        <v>52</v>
      </c>
      <c r="D6" s="7" t="s">
        <v>12</v>
      </c>
      <c r="E6" s="15"/>
    </row>
    <row r="7" spans="1:7" x14ac:dyDescent="0.2">
      <c r="A7" s="5">
        <v>0.5</v>
      </c>
      <c r="B7" s="11">
        <f>PI()*(A7/2)^2</f>
        <v>0.19634954084936207</v>
      </c>
      <c r="C7" s="1">
        <v>10.36</v>
      </c>
      <c r="D7" s="10">
        <f>B7*C7</f>
        <v>2.0341812431993911</v>
      </c>
      <c r="E7" s="1"/>
    </row>
    <row r="8" spans="1:7" x14ac:dyDescent="0.2">
      <c r="A8" s="21" t="s">
        <v>65</v>
      </c>
    </row>
    <row r="10" spans="1:7" x14ac:dyDescent="0.2">
      <c r="A10" t="s">
        <v>0</v>
      </c>
    </row>
    <row r="12" spans="1:7" x14ac:dyDescent="0.2">
      <c r="A12" t="s">
        <v>1</v>
      </c>
      <c r="B12" t="s">
        <v>16</v>
      </c>
      <c r="C12" t="s">
        <v>19</v>
      </c>
      <c r="D12" t="s">
        <v>2</v>
      </c>
      <c r="E12" s="19" t="s">
        <v>4</v>
      </c>
    </row>
    <row r="13" spans="1:7" ht="13.5" thickBot="1" x14ac:dyDescent="0.25">
      <c r="A13" s="15" t="s">
        <v>27</v>
      </c>
      <c r="B13" s="7" t="s">
        <v>17</v>
      </c>
      <c r="C13" s="8" t="s">
        <v>18</v>
      </c>
      <c r="D13" s="7" t="s">
        <v>3</v>
      </c>
      <c r="E13" s="19" t="s">
        <v>5</v>
      </c>
      <c r="F13" s="14" t="s">
        <v>20</v>
      </c>
      <c r="G13" s="23"/>
    </row>
    <row r="14" spans="1:7" x14ac:dyDescent="0.2">
      <c r="A14" s="16">
        <v>120</v>
      </c>
      <c r="B14" s="18">
        <v>0</v>
      </c>
      <c r="C14" s="1">
        <f>ROUND(AVERAGE(B14:B23),4)</f>
        <v>0</v>
      </c>
      <c r="D14" s="2">
        <f>ROUND((D7*1000),1)</f>
        <v>2034.2</v>
      </c>
      <c r="E14" s="20">
        <f>ROUND((((C14*1000)*(A14/1000))/$D$14),4)</f>
        <v>0</v>
      </c>
      <c r="F14" s="13">
        <f>ROUND((E14*1000),0)</f>
        <v>0</v>
      </c>
      <c r="G14" s="13"/>
    </row>
    <row r="15" spans="1:7" x14ac:dyDescent="0.2">
      <c r="B15" s="18">
        <v>0</v>
      </c>
    </row>
    <row r="16" spans="1:7" x14ac:dyDescent="0.2">
      <c r="B16" s="18">
        <v>0</v>
      </c>
      <c r="E16" s="4" t="s">
        <v>14</v>
      </c>
      <c r="F16" s="1">
        <f>ROUND(((($C$14+$C$25)*$A$14)/($D$14))*1000,0)</f>
        <v>0</v>
      </c>
      <c r="G16" s="1"/>
    </row>
    <row r="17" spans="1:7" x14ac:dyDescent="0.2">
      <c r="B17" s="18">
        <v>0</v>
      </c>
      <c r="E17" s="4" t="s">
        <v>15</v>
      </c>
      <c r="F17" s="1">
        <f>ROUND(((($C$14-$C$25)*$A$14)/($D$14))*1000,0)</f>
        <v>0</v>
      </c>
      <c r="G17" s="1"/>
    </row>
    <row r="18" spans="1:7" x14ac:dyDescent="0.2">
      <c r="B18" s="18">
        <v>0</v>
      </c>
    </row>
    <row r="19" spans="1:7" x14ac:dyDescent="0.2">
      <c r="B19" s="18">
        <v>0</v>
      </c>
    </row>
    <row r="20" spans="1:7" x14ac:dyDescent="0.2">
      <c r="B20" s="18">
        <v>0</v>
      </c>
    </row>
    <row r="21" spans="1:7" x14ac:dyDescent="0.2">
      <c r="B21" s="18">
        <v>0</v>
      </c>
    </row>
    <row r="22" spans="1:7" x14ac:dyDescent="0.2">
      <c r="B22" s="18">
        <v>0</v>
      </c>
    </row>
    <row r="23" spans="1:7" x14ac:dyDescent="0.2">
      <c r="B23" s="18">
        <v>0</v>
      </c>
    </row>
    <row r="25" spans="1:7" x14ac:dyDescent="0.2">
      <c r="B25" s="9" t="s">
        <v>13</v>
      </c>
      <c r="C25" s="12">
        <f>STDEV(B14:B23)</f>
        <v>0</v>
      </c>
    </row>
    <row r="27" spans="1:7" x14ac:dyDescent="0.2">
      <c r="A27" t="s">
        <v>54</v>
      </c>
    </row>
    <row r="29" spans="1:7" x14ac:dyDescent="0.2">
      <c r="A29" s="21" t="s">
        <v>67</v>
      </c>
    </row>
    <row r="30" spans="1:7" x14ac:dyDescent="0.2">
      <c r="A30" s="21" t="s">
        <v>68</v>
      </c>
    </row>
    <row r="31" spans="1:7" x14ac:dyDescent="0.2">
      <c r="A31" s="21" t="s">
        <v>71</v>
      </c>
    </row>
    <row r="32" spans="1:7" ht="15" x14ac:dyDescent="0.25">
      <c r="A32" s="21" t="s">
        <v>77</v>
      </c>
    </row>
    <row r="33" spans="1:3" ht="15" x14ac:dyDescent="0.25">
      <c r="A33" s="24" t="s">
        <v>70</v>
      </c>
    </row>
    <row r="34" spans="1:3" x14ac:dyDescent="0.2">
      <c r="A34" t="s">
        <v>69</v>
      </c>
    </row>
    <row r="35" spans="1:3" x14ac:dyDescent="0.2">
      <c r="A35" s="21" t="s">
        <v>76</v>
      </c>
    </row>
    <row r="38" spans="1:3" x14ac:dyDescent="0.2">
      <c r="A38" t="s">
        <v>57</v>
      </c>
    </row>
    <row r="39" spans="1:3" x14ac:dyDescent="0.2">
      <c r="A39" t="s">
        <v>58</v>
      </c>
    </row>
    <row r="40" spans="1:3" x14ac:dyDescent="0.2">
      <c r="A40" t="s">
        <v>59</v>
      </c>
      <c r="B40" s="9"/>
      <c r="C40" s="12"/>
    </row>
    <row r="41" spans="1:3" x14ac:dyDescent="0.2">
      <c r="A41" t="s">
        <v>60</v>
      </c>
    </row>
    <row r="42" spans="1:3" x14ac:dyDescent="0.2">
      <c r="A42" t="s">
        <v>61</v>
      </c>
    </row>
    <row r="43" spans="1:3" x14ac:dyDescent="0.2">
      <c r="A43" t="s">
        <v>62</v>
      </c>
    </row>
    <row r="44" spans="1:3" x14ac:dyDescent="0.2">
      <c r="A44" t="s">
        <v>63</v>
      </c>
    </row>
    <row r="45" spans="1:3" x14ac:dyDescent="0.2">
      <c r="A45" t="s">
        <v>64</v>
      </c>
    </row>
    <row r="86" spans="1:1" x14ac:dyDescent="0.2">
      <c r="A86" s="21" t="s">
        <v>53</v>
      </c>
    </row>
  </sheetData>
  <phoneticPr fontId="0" type="noConversion"/>
  <hyperlinks>
    <hyperlink ref="A33" r:id="rId1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7" t="s">
        <v>25</v>
      </c>
    </row>
    <row r="4" spans="1:4" x14ac:dyDescent="0.2">
      <c r="A4" t="s">
        <v>21</v>
      </c>
      <c r="C4" s="3" t="s">
        <v>22</v>
      </c>
      <c r="D4" t="s">
        <v>23</v>
      </c>
    </row>
    <row r="6" spans="1:4" x14ac:dyDescent="0.2">
      <c r="A6" t="s">
        <v>24</v>
      </c>
    </row>
    <row r="8" spans="1:4" x14ac:dyDescent="0.2">
      <c r="A8" t="s">
        <v>50</v>
      </c>
    </row>
    <row r="9" spans="1:4" x14ac:dyDescent="0.2">
      <c r="A9" t="s">
        <v>28</v>
      </c>
    </row>
    <row r="11" spans="1:4" x14ac:dyDescent="0.2">
      <c r="A11" t="s">
        <v>29</v>
      </c>
    </row>
    <row r="12" spans="1:4" x14ac:dyDescent="0.2">
      <c r="A12" t="s">
        <v>30</v>
      </c>
    </row>
    <row r="13" spans="1:4" x14ac:dyDescent="0.2">
      <c r="A13" t="s">
        <v>31</v>
      </c>
    </row>
    <row r="14" spans="1:4" x14ac:dyDescent="0.2">
      <c r="A14" t="s">
        <v>51</v>
      </c>
    </row>
    <row r="15" spans="1:4" x14ac:dyDescent="0.2">
      <c r="A15" t="s">
        <v>32</v>
      </c>
    </row>
    <row r="16" spans="1:4" x14ac:dyDescent="0.2">
      <c r="A16" t="s">
        <v>33</v>
      </c>
    </row>
    <row r="18" spans="1:1" x14ac:dyDescent="0.2">
      <c r="A18" t="s">
        <v>34</v>
      </c>
    </row>
    <row r="19" spans="1:1" x14ac:dyDescent="0.2">
      <c r="A19" t="s">
        <v>35</v>
      </c>
    </row>
    <row r="20" spans="1:1" x14ac:dyDescent="0.2">
      <c r="A20" t="s">
        <v>36</v>
      </c>
    </row>
    <row r="21" spans="1:1" x14ac:dyDescent="0.2">
      <c r="A21" t="s">
        <v>37</v>
      </c>
    </row>
    <row r="23" spans="1:1" x14ac:dyDescent="0.2">
      <c r="A23" t="s">
        <v>38</v>
      </c>
    </row>
    <row r="25" spans="1:1" x14ac:dyDescent="0.2">
      <c r="A25" t="s">
        <v>39</v>
      </c>
    </row>
    <row r="26" spans="1:1" x14ac:dyDescent="0.2">
      <c r="A26" t="s">
        <v>30</v>
      </c>
    </row>
    <row r="27" spans="1:1" x14ac:dyDescent="0.2">
      <c r="A27" t="s">
        <v>40</v>
      </c>
    </row>
    <row r="28" spans="1:1" x14ac:dyDescent="0.2">
      <c r="A28" t="s">
        <v>41</v>
      </c>
    </row>
    <row r="29" spans="1:1" x14ac:dyDescent="0.2">
      <c r="A29" t="s">
        <v>42</v>
      </c>
    </row>
    <row r="30" spans="1:1" x14ac:dyDescent="0.2">
      <c r="A30" t="s">
        <v>43</v>
      </c>
    </row>
    <row r="32" spans="1:1" x14ac:dyDescent="0.2">
      <c r="A32" t="s">
        <v>34</v>
      </c>
    </row>
    <row r="33" spans="1:1" x14ac:dyDescent="0.2">
      <c r="A33" t="s">
        <v>44</v>
      </c>
    </row>
    <row r="34" spans="1:1" x14ac:dyDescent="0.2">
      <c r="A34" t="s">
        <v>45</v>
      </c>
    </row>
    <row r="35" spans="1:1" x14ac:dyDescent="0.2">
      <c r="A35" t="s">
        <v>46</v>
      </c>
    </row>
    <row r="36" spans="1:1" x14ac:dyDescent="0.2">
      <c r="A36" t="s">
        <v>37</v>
      </c>
    </row>
    <row r="37" spans="1:1" x14ac:dyDescent="0.2">
      <c r="A37" t="s">
        <v>47</v>
      </c>
    </row>
    <row r="38" spans="1:1" x14ac:dyDescent="0.2">
      <c r="A38" t="s">
        <v>48</v>
      </c>
    </row>
    <row r="40" spans="1:1" x14ac:dyDescent="0.2">
      <c r="A40" t="s">
        <v>49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1:P116"/>
  <sheetViews>
    <sheetView workbookViewId="0">
      <selection activeCell="M121" sqref="M121"/>
    </sheetView>
  </sheetViews>
  <sheetFormatPr defaultRowHeight="12.75" x14ac:dyDescent="0.2"/>
  <sheetData>
    <row r="51" spans="6:16" x14ac:dyDescent="0.2">
      <c r="F51" s="21" t="s">
        <v>73</v>
      </c>
      <c r="P51" s="21" t="s">
        <v>74</v>
      </c>
    </row>
    <row r="116" spans="5:5" x14ac:dyDescent="0.2">
      <c r="E116" s="21" t="s">
        <v>75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Enumeration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2017-01-25T22:58:18Z</dcterms:modified>
</cp:coreProperties>
</file>