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65" yWindow="90" windowWidth="26790" windowHeight="11055" activeTab="1"/>
  </bookViews>
  <sheets>
    <sheet name="RawData" sheetId="1" r:id="rId1"/>
    <sheet name="Sheet1" sheetId="2" r:id="rId2"/>
  </sheets>
  <externalReferences>
    <externalReference r:id="rId3"/>
  </externalReferences>
  <calcPr calcId="0"/>
</workbook>
</file>

<file path=xl/calcChain.xml><?xml version="1.0" encoding="utf-8"?>
<calcChain xmlns="http://schemas.openxmlformats.org/spreadsheetml/2006/main">
  <c r="C18" i="2" l="1"/>
  <c r="C23" i="2" s="1"/>
  <c r="C24" i="2" s="1"/>
  <c r="C14" i="2"/>
  <c r="C13" i="2"/>
  <c r="C12" i="2"/>
  <c r="C11" i="2"/>
  <c r="C10" i="2"/>
  <c r="C21" i="2" l="1"/>
  <c r="C22" i="2" s="1"/>
  <c r="C20" i="2"/>
  <c r="C28" i="2" s="1"/>
  <c r="C19" i="2"/>
  <c r="C25" i="2" l="1"/>
  <c r="C29" i="2" s="1"/>
  <c r="C26" i="2"/>
  <c r="C30" i="2" s="1"/>
</calcChain>
</file>

<file path=xl/sharedStrings.xml><?xml version="1.0" encoding="utf-8"?>
<sst xmlns="http://schemas.openxmlformats.org/spreadsheetml/2006/main" count="82" uniqueCount="47">
  <si>
    <t>DNR Parameter</t>
  </si>
  <si>
    <t>Parameter Type</t>
  </si>
  <si>
    <t>Description</t>
  </si>
  <si>
    <t>Result</t>
  </si>
  <si>
    <t>Units</t>
  </si>
  <si>
    <t>Present/Absent</t>
  </si>
  <si>
    <t>Start Date/Time</t>
  </si>
  <si>
    <t>Lab Comments</t>
  </si>
  <si>
    <t>Station ID</t>
  </si>
  <si>
    <t>Station Name</t>
  </si>
  <si>
    <t>WBIC</t>
  </si>
  <si>
    <t>Official Waterbody Name</t>
  </si>
  <si>
    <t>Station Type</t>
  </si>
  <si>
    <t>Watershed</t>
  </si>
  <si>
    <t>County</t>
  </si>
  <si>
    <t>DNR_STORET</t>
  </si>
  <si>
    <t>PHOSPHORUS TOTAL</t>
  </si>
  <si>
    <t>MG/L</t>
  </si>
  <si>
    <t>Lower Cody Creek</t>
  </si>
  <si>
    <t>Cody Creek</t>
  </si>
  <si>
    <t>RIVER/STREAM</t>
  </si>
  <si>
    <t>Popple River</t>
  </si>
  <si>
    <t>Florence</t>
  </si>
  <si>
    <t>WATERS ID</t>
  </si>
  <si>
    <t>Station</t>
  </si>
  <si>
    <t>Segment</t>
  </si>
  <si>
    <t>Natural Community</t>
  </si>
  <si>
    <t>TP Standard (REC &amp; FAL)</t>
  </si>
  <si>
    <t>Data (mg/L):</t>
  </si>
  <si>
    <t>Calculations:</t>
  </si>
  <si>
    <t>N</t>
  </si>
  <si>
    <t>Mean</t>
  </si>
  <si>
    <t>Median</t>
  </si>
  <si>
    <t>STDEV</t>
  </si>
  <si>
    <t>Stdev/sqrt(N)</t>
  </si>
  <si>
    <t>Df</t>
  </si>
  <si>
    <t>t</t>
  </si>
  <si>
    <t>L90% (mean-(Ks))</t>
  </si>
  <si>
    <t>U90% (mean+(Ks))</t>
  </si>
  <si>
    <t>Mean (ug/L)</t>
  </si>
  <si>
    <t>Median (ug/L)</t>
  </si>
  <si>
    <t xml:space="preserve">L90% (ug/L)  </t>
  </si>
  <si>
    <t xml:space="preserve">U90% (ug/L)  </t>
  </si>
  <si>
    <t xml:space="preserve">REC &amp; FAL </t>
  </si>
  <si>
    <t>Clearly Meets</t>
  </si>
  <si>
    <t>75 (ug/L)</t>
  </si>
  <si>
    <t>10021755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</si>
</sst>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1" xfId="0" applyFill="1" applyBorder="1"/>
    <xf numFmtId="0" fontId="16" fillId="0" borderId="11" xfId="0" applyFont="1" applyBorder="1" applyAlignment="1">
      <alignment horizontal="center"/>
    </xf>
    <xf numFmtId="0" fontId="0" fillId="0" borderId="11" xfId="0" applyBorder="1"/>
    <xf numFmtId="0" fontId="1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0" fillId="33" borderId="11" xfId="0" applyFill="1" applyBorder="1"/>
    <xf numFmtId="0" fontId="0" fillId="0" borderId="13" xfId="0" applyFont="1" applyBorder="1"/>
    <xf numFmtId="0" fontId="16" fillId="0" borderId="11" xfId="0" applyFont="1" applyBorder="1" applyAlignment="1">
      <alignment horizontal="right"/>
    </xf>
    <xf numFmtId="164" fontId="0" fillId="0" borderId="13" xfId="0" applyNumberFormat="1" applyFont="1" applyBorder="1"/>
    <xf numFmtId="2" fontId="0" fillId="0" borderId="13" xfId="0" applyNumberFormat="1" applyFont="1" applyBorder="1"/>
    <xf numFmtId="0" fontId="16" fillId="0" borderId="11" xfId="0" applyFont="1" applyFill="1" applyBorder="1" applyAlignment="1">
      <alignment horizontal="right"/>
    </xf>
    <xf numFmtId="165" fontId="0" fillId="33" borderId="11" xfId="0" applyNumberFormat="1" applyFill="1" applyBorder="1"/>
    <xf numFmtId="0" fontId="16" fillId="0" borderId="14" xfId="0" applyFont="1" applyFill="1" applyBorder="1" applyAlignment="1">
      <alignment horizontal="right"/>
    </xf>
    <xf numFmtId="0" fontId="0" fillId="0" borderId="16" xfId="0" applyBorder="1"/>
    <xf numFmtId="164" fontId="16" fillId="0" borderId="15" xfId="0" applyNumberFormat="1" applyFont="1" applyBorder="1"/>
    <xf numFmtId="0" fontId="16" fillId="0" borderId="17" xfId="0" applyFont="1" applyFill="1" applyBorder="1" applyAlignment="1">
      <alignment horizontal="right"/>
    </xf>
    <xf numFmtId="0" fontId="0" fillId="0" borderId="19" xfId="0" applyBorder="1"/>
    <xf numFmtId="2" fontId="16" fillId="0" borderId="18" xfId="0" applyNumberFormat="1" applyFont="1" applyBorder="1"/>
    <xf numFmtId="0" fontId="16" fillId="0" borderId="20" xfId="0" applyFont="1" applyFill="1" applyBorder="1" applyAlignment="1">
      <alignment horizontal="right"/>
    </xf>
    <xf numFmtId="2" fontId="16" fillId="0" borderId="21" xfId="0" applyNumberFormat="1" applyFont="1" applyBorder="1"/>
    <xf numFmtId="0" fontId="0" fillId="0" borderId="22" xfId="0" applyBorder="1"/>
    <xf numFmtId="0" fontId="16" fillId="0" borderId="23" xfId="0" applyFont="1" applyFill="1" applyBorder="1" applyAlignment="1">
      <alignment horizontal="right"/>
    </xf>
    <xf numFmtId="0" fontId="0" fillId="0" borderId="24" xfId="0" applyBorder="1"/>
    <xf numFmtId="0" fontId="0" fillId="0" borderId="25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water\WQWT_PROJECTS\WY_CQ_2018_IR_Project\Assessments\Total%20Phosphorus\Supplemental%20Files\TP%20Calculations%20Template15Jan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riteria"/>
      <sheetName val="t values"/>
      <sheetName val="TP REC&amp;FAL"/>
    </sheetNames>
    <sheetDataSet>
      <sheetData sheetId="0"/>
      <sheetData sheetId="1"/>
      <sheetData sheetId="2">
        <row r="6">
          <cell r="A6">
            <v>1</v>
          </cell>
          <cell r="B6">
            <v>3.0779999999999998</v>
          </cell>
        </row>
        <row r="7">
          <cell r="A7">
            <v>2</v>
          </cell>
          <cell r="B7">
            <v>1.8859999999999999</v>
          </cell>
        </row>
        <row r="8">
          <cell r="A8">
            <v>3</v>
          </cell>
          <cell r="B8">
            <v>1.6379999999999999</v>
          </cell>
        </row>
        <row r="9">
          <cell r="A9">
            <v>4</v>
          </cell>
          <cell r="B9">
            <v>1.5329999999999999</v>
          </cell>
        </row>
        <row r="10">
          <cell r="A10">
            <v>5</v>
          </cell>
          <cell r="B10">
            <v>1.476</v>
          </cell>
        </row>
        <row r="11">
          <cell r="A11">
            <v>6</v>
          </cell>
          <cell r="B11">
            <v>1.44</v>
          </cell>
        </row>
        <row r="12">
          <cell r="A12">
            <v>7</v>
          </cell>
          <cell r="B12">
            <v>1.415</v>
          </cell>
        </row>
        <row r="13">
          <cell r="A13">
            <v>8</v>
          </cell>
          <cell r="B13">
            <v>1.397</v>
          </cell>
        </row>
        <row r="14">
          <cell r="A14">
            <v>9</v>
          </cell>
          <cell r="B14">
            <v>1.383</v>
          </cell>
        </row>
        <row r="15">
          <cell r="A15">
            <v>10</v>
          </cell>
          <cell r="B15">
            <v>1.3720000000000001</v>
          </cell>
        </row>
        <row r="16">
          <cell r="A16">
            <v>11</v>
          </cell>
          <cell r="B16">
            <v>1.363</v>
          </cell>
        </row>
        <row r="17">
          <cell r="A17">
            <v>12</v>
          </cell>
          <cell r="B17">
            <v>1.3560000000000001</v>
          </cell>
        </row>
        <row r="18">
          <cell r="A18">
            <v>13</v>
          </cell>
          <cell r="B18">
            <v>1.35</v>
          </cell>
        </row>
        <row r="19">
          <cell r="A19">
            <v>14</v>
          </cell>
          <cell r="B19">
            <v>1.345</v>
          </cell>
        </row>
        <row r="20">
          <cell r="A20">
            <v>15</v>
          </cell>
          <cell r="B20">
            <v>1.341</v>
          </cell>
        </row>
        <row r="21">
          <cell r="A21">
            <v>16</v>
          </cell>
          <cell r="B21">
            <v>1.337</v>
          </cell>
        </row>
        <row r="22">
          <cell r="A22">
            <v>17</v>
          </cell>
          <cell r="B22">
            <v>1.333</v>
          </cell>
        </row>
        <row r="23">
          <cell r="A23">
            <v>18</v>
          </cell>
          <cell r="B23">
            <v>1.33</v>
          </cell>
        </row>
        <row r="24">
          <cell r="A24">
            <v>19</v>
          </cell>
          <cell r="B24">
            <v>1.3280000000000001</v>
          </cell>
        </row>
        <row r="25">
          <cell r="A25">
            <v>20</v>
          </cell>
          <cell r="B25">
            <v>1.325</v>
          </cell>
        </row>
        <row r="26">
          <cell r="A26">
            <v>21</v>
          </cell>
          <cell r="B26">
            <v>1.323</v>
          </cell>
        </row>
        <row r="27">
          <cell r="A27">
            <v>22</v>
          </cell>
          <cell r="B27">
            <v>1.321</v>
          </cell>
        </row>
        <row r="28">
          <cell r="A28">
            <v>23</v>
          </cell>
          <cell r="B28">
            <v>1.319</v>
          </cell>
        </row>
        <row r="29">
          <cell r="A29">
            <v>24</v>
          </cell>
          <cell r="B29">
            <v>1.3180000000000001</v>
          </cell>
        </row>
        <row r="30">
          <cell r="A30">
            <v>25</v>
          </cell>
          <cell r="B30">
            <v>1.3160000000000001</v>
          </cell>
        </row>
        <row r="31">
          <cell r="A31">
            <v>26</v>
          </cell>
          <cell r="B31">
            <v>1.3149999999999999</v>
          </cell>
        </row>
        <row r="32">
          <cell r="A32">
            <v>27</v>
          </cell>
          <cell r="B32">
            <v>1.3140000000000001</v>
          </cell>
        </row>
        <row r="33">
          <cell r="A33">
            <v>28</v>
          </cell>
          <cell r="B33">
            <v>1.3129999999999999</v>
          </cell>
        </row>
        <row r="34">
          <cell r="A34">
            <v>29</v>
          </cell>
          <cell r="B34">
            <v>1.3109999999999999</v>
          </cell>
        </row>
        <row r="35">
          <cell r="A35">
            <v>30</v>
          </cell>
          <cell r="B35">
            <v>1.31</v>
          </cell>
        </row>
        <row r="36">
          <cell r="A36">
            <v>31</v>
          </cell>
          <cell r="B36">
            <v>1.3089999999999999</v>
          </cell>
        </row>
        <row r="37">
          <cell r="A37">
            <v>32</v>
          </cell>
          <cell r="B37">
            <v>1.3089999999999999</v>
          </cell>
        </row>
        <row r="38">
          <cell r="A38">
            <v>33</v>
          </cell>
          <cell r="B38">
            <v>1.3080000000000001</v>
          </cell>
        </row>
        <row r="39">
          <cell r="A39">
            <v>34</v>
          </cell>
          <cell r="B39">
            <v>1.3069999999999999</v>
          </cell>
        </row>
        <row r="40">
          <cell r="A40">
            <v>35</v>
          </cell>
          <cell r="B40">
            <v>1.306</v>
          </cell>
        </row>
        <row r="41">
          <cell r="A41">
            <v>36</v>
          </cell>
          <cell r="B41">
            <v>1.306</v>
          </cell>
        </row>
        <row r="42">
          <cell r="A42">
            <v>37</v>
          </cell>
          <cell r="B42">
            <v>1.3049999999999999</v>
          </cell>
        </row>
        <row r="43">
          <cell r="A43">
            <v>38</v>
          </cell>
          <cell r="B43">
            <v>1.304</v>
          </cell>
        </row>
        <row r="44">
          <cell r="A44">
            <v>39</v>
          </cell>
          <cell r="B44">
            <v>1.304</v>
          </cell>
        </row>
        <row r="45">
          <cell r="A45">
            <v>40</v>
          </cell>
          <cell r="B45">
            <v>1.3029999999999999</v>
          </cell>
        </row>
        <row r="46">
          <cell r="A46">
            <v>41</v>
          </cell>
          <cell r="B46">
            <v>1.3029999999999999</v>
          </cell>
        </row>
        <row r="47">
          <cell r="A47">
            <v>42</v>
          </cell>
          <cell r="B47">
            <v>1.302</v>
          </cell>
        </row>
        <row r="48">
          <cell r="A48">
            <v>43</v>
          </cell>
          <cell r="B48">
            <v>1.302</v>
          </cell>
        </row>
        <row r="49">
          <cell r="A49">
            <v>44</v>
          </cell>
          <cell r="B49">
            <v>1.3009999999999999</v>
          </cell>
        </row>
        <row r="50">
          <cell r="A50">
            <v>45</v>
          </cell>
          <cell r="B50">
            <v>1.3009999999999999</v>
          </cell>
        </row>
        <row r="51">
          <cell r="A51">
            <v>46</v>
          </cell>
          <cell r="B51">
            <v>1.3</v>
          </cell>
        </row>
        <row r="52">
          <cell r="A52">
            <v>47</v>
          </cell>
          <cell r="B52">
            <v>1.3</v>
          </cell>
        </row>
        <row r="53">
          <cell r="A53">
            <v>48</v>
          </cell>
          <cell r="B53">
            <v>1.2989999999999999</v>
          </cell>
        </row>
        <row r="54">
          <cell r="A54">
            <v>49</v>
          </cell>
          <cell r="B54">
            <v>1.2989999999999999</v>
          </cell>
        </row>
        <row r="55">
          <cell r="A55">
            <v>50</v>
          </cell>
          <cell r="B55">
            <v>1.2989999999999999</v>
          </cell>
        </row>
        <row r="56">
          <cell r="A56">
            <v>51</v>
          </cell>
          <cell r="B56">
            <v>1.298</v>
          </cell>
        </row>
        <row r="57">
          <cell r="A57">
            <v>52</v>
          </cell>
          <cell r="B57">
            <v>1.298</v>
          </cell>
        </row>
        <row r="58">
          <cell r="A58">
            <v>53</v>
          </cell>
          <cell r="B58">
            <v>1.298</v>
          </cell>
        </row>
        <row r="59">
          <cell r="A59">
            <v>54</v>
          </cell>
          <cell r="B59">
            <v>1.2969999999999999</v>
          </cell>
        </row>
        <row r="60">
          <cell r="A60">
            <v>55</v>
          </cell>
          <cell r="B60">
            <v>1.2969999999999999</v>
          </cell>
        </row>
        <row r="61">
          <cell r="A61">
            <v>56</v>
          </cell>
          <cell r="B61">
            <v>1.2969999999999999</v>
          </cell>
        </row>
        <row r="62">
          <cell r="A62">
            <v>57</v>
          </cell>
          <cell r="B62">
            <v>1.2969999999999999</v>
          </cell>
        </row>
        <row r="63">
          <cell r="A63">
            <v>58</v>
          </cell>
          <cell r="B63">
            <v>1.296</v>
          </cell>
        </row>
        <row r="64">
          <cell r="A64">
            <v>59</v>
          </cell>
          <cell r="B64">
            <v>1.296</v>
          </cell>
        </row>
        <row r="65">
          <cell r="A65">
            <v>60</v>
          </cell>
          <cell r="B65">
            <v>1.296</v>
          </cell>
        </row>
        <row r="66">
          <cell r="A66">
            <v>61</v>
          </cell>
          <cell r="B66">
            <v>1.296</v>
          </cell>
        </row>
        <row r="67">
          <cell r="A67">
            <v>62</v>
          </cell>
          <cell r="B67">
            <v>1.2949999999999999</v>
          </cell>
        </row>
        <row r="68">
          <cell r="A68">
            <v>63</v>
          </cell>
          <cell r="B68">
            <v>1.2949999999999999</v>
          </cell>
        </row>
        <row r="69">
          <cell r="A69">
            <v>64</v>
          </cell>
          <cell r="B69">
            <v>1.2949999999999999</v>
          </cell>
        </row>
        <row r="70">
          <cell r="A70">
            <v>65</v>
          </cell>
          <cell r="B70">
            <v>1.2949999999999999</v>
          </cell>
        </row>
        <row r="71">
          <cell r="A71">
            <v>66</v>
          </cell>
          <cell r="B71">
            <v>1.2949999999999999</v>
          </cell>
        </row>
        <row r="72">
          <cell r="A72">
            <v>67</v>
          </cell>
          <cell r="B72">
            <v>1.294</v>
          </cell>
        </row>
        <row r="73">
          <cell r="A73">
            <v>68</v>
          </cell>
          <cell r="B73">
            <v>1.294</v>
          </cell>
        </row>
        <row r="74">
          <cell r="A74">
            <v>69</v>
          </cell>
          <cell r="B74">
            <v>1.294</v>
          </cell>
        </row>
        <row r="75">
          <cell r="A75">
            <v>70</v>
          </cell>
          <cell r="B75">
            <v>1.294</v>
          </cell>
        </row>
        <row r="76">
          <cell r="A76">
            <v>71</v>
          </cell>
          <cell r="B76">
            <v>1.294</v>
          </cell>
        </row>
        <row r="77">
          <cell r="A77">
            <v>72</v>
          </cell>
          <cell r="B77">
            <v>1.2929999999999999</v>
          </cell>
        </row>
        <row r="78">
          <cell r="A78">
            <v>73</v>
          </cell>
          <cell r="B78">
            <v>1.2929999999999999</v>
          </cell>
        </row>
        <row r="79">
          <cell r="A79">
            <v>74</v>
          </cell>
          <cell r="B79">
            <v>1.2929999999999999</v>
          </cell>
        </row>
        <row r="80">
          <cell r="A80">
            <v>75</v>
          </cell>
          <cell r="B80">
            <v>1.2929999999999999</v>
          </cell>
        </row>
        <row r="81">
          <cell r="A81">
            <v>76</v>
          </cell>
          <cell r="B81">
            <v>1.2929999999999999</v>
          </cell>
        </row>
        <row r="82">
          <cell r="A82">
            <v>77</v>
          </cell>
          <cell r="B82">
            <v>1.2929999999999999</v>
          </cell>
        </row>
        <row r="83">
          <cell r="A83">
            <v>78</v>
          </cell>
          <cell r="B83">
            <v>1.292</v>
          </cell>
        </row>
        <row r="84">
          <cell r="A84">
            <v>79</v>
          </cell>
          <cell r="B84">
            <v>1.292</v>
          </cell>
        </row>
        <row r="85">
          <cell r="A85">
            <v>80</v>
          </cell>
          <cell r="B85">
            <v>1.292</v>
          </cell>
        </row>
        <row r="86">
          <cell r="A86">
            <v>81</v>
          </cell>
          <cell r="B86">
            <v>1.292</v>
          </cell>
        </row>
        <row r="87">
          <cell r="A87">
            <v>82</v>
          </cell>
          <cell r="B87">
            <v>1.292</v>
          </cell>
        </row>
        <row r="88">
          <cell r="A88">
            <v>83</v>
          </cell>
          <cell r="B88">
            <v>1.292</v>
          </cell>
        </row>
        <row r="89">
          <cell r="A89">
            <v>84</v>
          </cell>
          <cell r="B89">
            <v>1.292</v>
          </cell>
        </row>
        <row r="90">
          <cell r="A90">
            <v>85</v>
          </cell>
          <cell r="B90">
            <v>1.292</v>
          </cell>
        </row>
        <row r="91">
          <cell r="A91">
            <v>86</v>
          </cell>
          <cell r="B91">
            <v>1.2909999999999999</v>
          </cell>
        </row>
        <row r="92">
          <cell r="A92">
            <v>87</v>
          </cell>
          <cell r="B92">
            <v>1.2909999999999999</v>
          </cell>
        </row>
        <row r="93">
          <cell r="A93">
            <v>88</v>
          </cell>
          <cell r="B93">
            <v>1.2909999999999999</v>
          </cell>
        </row>
        <row r="94">
          <cell r="A94">
            <v>89</v>
          </cell>
          <cell r="B94">
            <v>1.2909999999999999</v>
          </cell>
        </row>
        <row r="95">
          <cell r="A95">
            <v>90</v>
          </cell>
          <cell r="B95">
            <v>1.2909999999999999</v>
          </cell>
        </row>
        <row r="96">
          <cell r="A96">
            <v>91</v>
          </cell>
          <cell r="B96">
            <v>1.2909999999999999</v>
          </cell>
        </row>
        <row r="97">
          <cell r="A97">
            <v>92</v>
          </cell>
          <cell r="B97">
            <v>1.2909999999999999</v>
          </cell>
        </row>
        <row r="98">
          <cell r="A98">
            <v>93</v>
          </cell>
          <cell r="B98">
            <v>1.2909999999999999</v>
          </cell>
        </row>
        <row r="99">
          <cell r="A99">
            <v>94</v>
          </cell>
          <cell r="B99">
            <v>1.2909999999999999</v>
          </cell>
        </row>
        <row r="100">
          <cell r="A100">
            <v>95</v>
          </cell>
          <cell r="B100">
            <v>1.2909999999999999</v>
          </cell>
        </row>
        <row r="101">
          <cell r="A101">
            <v>96</v>
          </cell>
          <cell r="B101">
            <v>1.29</v>
          </cell>
        </row>
        <row r="102">
          <cell r="A102">
            <v>97</v>
          </cell>
          <cell r="B102">
            <v>1.29</v>
          </cell>
        </row>
        <row r="103">
          <cell r="A103">
            <v>98</v>
          </cell>
          <cell r="B103">
            <v>1.29</v>
          </cell>
        </row>
        <row r="104">
          <cell r="A104">
            <v>99</v>
          </cell>
          <cell r="B104">
            <v>1.29</v>
          </cell>
        </row>
        <row r="105">
          <cell r="A105">
            <v>100</v>
          </cell>
          <cell r="B105">
            <v>1.29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C28" sqref="C28"/>
    </sheetView>
  </sheetViews>
  <sheetFormatPr defaultRowHeight="15" x14ac:dyDescent="0.25"/>
  <cols>
    <col min="7" max="7" width="15.855468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665</v>
      </c>
      <c r="B2" t="s">
        <v>15</v>
      </c>
      <c r="C2" t="s">
        <v>16</v>
      </c>
      <c r="D2">
        <v>2.5600000000000001E-2</v>
      </c>
      <c r="E2" t="s">
        <v>17</v>
      </c>
      <c r="G2" s="1">
        <v>42152.552777777775</v>
      </c>
      <c r="I2">
        <v>10021755</v>
      </c>
      <c r="J2" t="s">
        <v>18</v>
      </c>
      <c r="K2">
        <v>655500</v>
      </c>
      <c r="L2" t="s">
        <v>19</v>
      </c>
      <c r="M2" t="s">
        <v>20</v>
      </c>
      <c r="N2" t="s">
        <v>21</v>
      </c>
      <c r="O2" t="s">
        <v>22</v>
      </c>
    </row>
    <row r="3" spans="1:15" x14ac:dyDescent="0.25">
      <c r="A3">
        <v>665</v>
      </c>
      <c r="B3" t="s">
        <v>15</v>
      </c>
      <c r="C3" t="s">
        <v>16</v>
      </c>
      <c r="D3">
        <v>2.8799999999999999E-2</v>
      </c>
      <c r="E3" t="s">
        <v>17</v>
      </c>
      <c r="G3" s="1">
        <v>42165.513888888891</v>
      </c>
      <c r="I3">
        <v>10021755</v>
      </c>
      <c r="J3" t="s">
        <v>18</v>
      </c>
      <c r="K3">
        <v>655500</v>
      </c>
      <c r="L3" t="s">
        <v>19</v>
      </c>
      <c r="M3" t="s">
        <v>20</v>
      </c>
      <c r="N3" t="s">
        <v>21</v>
      </c>
      <c r="O3" t="s">
        <v>22</v>
      </c>
    </row>
    <row r="4" spans="1:15" x14ac:dyDescent="0.25">
      <c r="A4">
        <v>665</v>
      </c>
      <c r="B4" t="s">
        <v>15</v>
      </c>
      <c r="C4" t="s">
        <v>16</v>
      </c>
      <c r="D4">
        <v>3.7100000000000001E-2</v>
      </c>
      <c r="E4" t="s">
        <v>17</v>
      </c>
      <c r="G4" s="1">
        <v>42199.395833333336</v>
      </c>
      <c r="I4">
        <v>10021755</v>
      </c>
      <c r="J4" t="s">
        <v>18</v>
      </c>
      <c r="K4">
        <v>655500</v>
      </c>
      <c r="L4" t="s">
        <v>19</v>
      </c>
      <c r="M4" t="s">
        <v>20</v>
      </c>
      <c r="N4" t="s">
        <v>21</v>
      </c>
      <c r="O4" t="s">
        <v>22</v>
      </c>
    </row>
    <row r="5" spans="1:15" x14ac:dyDescent="0.25">
      <c r="A5">
        <v>665</v>
      </c>
      <c r="B5" t="s">
        <v>15</v>
      </c>
      <c r="C5" t="s">
        <v>16</v>
      </c>
      <c r="D5">
        <v>3.9199999999999999E-2</v>
      </c>
      <c r="E5" t="s">
        <v>17</v>
      </c>
      <c r="G5" s="1">
        <v>42227.5</v>
      </c>
      <c r="I5">
        <v>10021755</v>
      </c>
      <c r="J5" t="s">
        <v>18</v>
      </c>
      <c r="K5">
        <v>655500</v>
      </c>
      <c r="L5" t="s">
        <v>19</v>
      </c>
      <c r="M5" t="s">
        <v>20</v>
      </c>
      <c r="N5" t="s">
        <v>21</v>
      </c>
      <c r="O5" t="s">
        <v>22</v>
      </c>
    </row>
    <row r="6" spans="1:15" x14ac:dyDescent="0.25">
      <c r="A6">
        <v>665</v>
      </c>
      <c r="B6" t="s">
        <v>15</v>
      </c>
      <c r="C6" t="s">
        <v>16</v>
      </c>
      <c r="D6">
        <v>3.9199999999999999E-2</v>
      </c>
      <c r="E6" t="s">
        <v>17</v>
      </c>
      <c r="G6" s="1">
        <v>42255.479166666664</v>
      </c>
      <c r="I6">
        <v>10021755</v>
      </c>
      <c r="J6" t="s">
        <v>18</v>
      </c>
      <c r="K6">
        <v>655500</v>
      </c>
      <c r="L6" t="s">
        <v>19</v>
      </c>
      <c r="M6" t="s">
        <v>20</v>
      </c>
      <c r="N6" t="s">
        <v>21</v>
      </c>
      <c r="O6" t="s">
        <v>22</v>
      </c>
    </row>
  </sheetData>
  <sortState ref="A2:O38">
    <sortCondition ref="G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A8" sqref="A8"/>
    </sheetView>
  </sheetViews>
  <sheetFormatPr defaultRowHeight="15" x14ac:dyDescent="0.25"/>
  <cols>
    <col min="1" max="1" width="24" bestFit="1" customWidth="1"/>
    <col min="2" max="2" width="20.28515625" bestFit="1" customWidth="1"/>
    <col min="3" max="3" width="13.28515625" bestFit="1" customWidth="1"/>
  </cols>
  <sheetData>
    <row r="1" spans="1:3" x14ac:dyDescent="0.25">
      <c r="A1" s="2" t="s">
        <v>10</v>
      </c>
      <c r="B1" s="3">
        <v>655500</v>
      </c>
      <c r="C1" s="4"/>
    </row>
    <row r="2" spans="1:3" x14ac:dyDescent="0.25">
      <c r="A2" s="2" t="s">
        <v>23</v>
      </c>
      <c r="B2" s="3">
        <v>12147</v>
      </c>
      <c r="C2" s="5"/>
    </row>
    <row r="3" spans="1:3" x14ac:dyDescent="0.25">
      <c r="A3" s="2" t="s">
        <v>24</v>
      </c>
      <c r="B3" s="3" t="s">
        <v>46</v>
      </c>
      <c r="C3" s="5"/>
    </row>
    <row r="4" spans="1:3" x14ac:dyDescent="0.25">
      <c r="A4" s="2" t="s">
        <v>25</v>
      </c>
      <c r="B4" s="3">
        <v>1</v>
      </c>
      <c r="C4" s="5"/>
    </row>
    <row r="5" spans="1:3" x14ac:dyDescent="0.25">
      <c r="A5" s="2" t="s">
        <v>11</v>
      </c>
      <c r="B5" s="3" t="s">
        <v>18</v>
      </c>
      <c r="C5" s="5"/>
    </row>
    <row r="6" spans="1:3" x14ac:dyDescent="0.25">
      <c r="A6" s="2" t="s">
        <v>26</v>
      </c>
      <c r="B6" s="6"/>
      <c r="C6" s="5"/>
    </row>
    <row r="7" spans="1:3" x14ac:dyDescent="0.25">
      <c r="A7" s="2" t="s">
        <v>27</v>
      </c>
      <c r="B7" s="7" t="s">
        <v>45</v>
      </c>
      <c r="C7" s="5"/>
    </row>
    <row r="8" spans="1:3" x14ac:dyDescent="0.25">
      <c r="A8" s="2"/>
      <c r="B8" s="8"/>
      <c r="C8" s="5"/>
    </row>
    <row r="9" spans="1:3" x14ac:dyDescent="0.25">
      <c r="B9" s="7" t="s">
        <v>28</v>
      </c>
      <c r="C9" s="9" t="s">
        <v>29</v>
      </c>
    </row>
    <row r="10" spans="1:3" x14ac:dyDescent="0.25">
      <c r="B10" s="8">
        <v>2.5600000000000001E-2</v>
      </c>
      <c r="C10" s="10">
        <f>LN(B10)</f>
        <v>-3.6651629274966204</v>
      </c>
    </row>
    <row r="11" spans="1:3" x14ac:dyDescent="0.25">
      <c r="B11" s="8">
        <v>2.8799999999999999E-2</v>
      </c>
      <c r="C11" s="10">
        <f t="shared" ref="C11:C14" si="0">LN(B11)</f>
        <v>-3.5473798918402371</v>
      </c>
    </row>
    <row r="12" spans="1:3" x14ac:dyDescent="0.25">
      <c r="B12" s="8">
        <v>3.7100000000000001E-2</v>
      </c>
      <c r="C12" s="10">
        <f t="shared" si="0"/>
        <v>-3.2941383093687477</v>
      </c>
    </row>
    <row r="13" spans="1:3" x14ac:dyDescent="0.25">
      <c r="B13" s="8">
        <v>3.9199999999999999E-2</v>
      </c>
      <c r="C13" s="10">
        <f t="shared" si="0"/>
        <v>-3.2390785321857201</v>
      </c>
    </row>
    <row r="14" spans="1:3" x14ac:dyDescent="0.25">
      <c r="B14" s="8">
        <v>3.9199999999999999E-2</v>
      </c>
      <c r="C14" s="10">
        <f t="shared" si="0"/>
        <v>-3.2390785321857201</v>
      </c>
    </row>
    <row r="15" spans="1:3" x14ac:dyDescent="0.25">
      <c r="B15" s="8"/>
      <c r="C15" s="5"/>
    </row>
    <row r="16" spans="1:3" x14ac:dyDescent="0.25">
      <c r="B16" s="8"/>
      <c r="C16" s="5"/>
    </row>
    <row r="17" spans="1:3" x14ac:dyDescent="0.25">
      <c r="B17" s="8"/>
      <c r="C17" s="5"/>
    </row>
    <row r="18" spans="1:3" x14ac:dyDescent="0.25">
      <c r="A18" s="11" t="s">
        <v>30</v>
      </c>
      <c r="B18" s="12"/>
      <c r="C18" s="13">
        <f>COUNTA(B10:B15)</f>
        <v>5</v>
      </c>
    </row>
    <row r="19" spans="1:3" x14ac:dyDescent="0.25">
      <c r="A19" s="14" t="s">
        <v>31</v>
      </c>
      <c r="B19" s="12"/>
      <c r="C19" s="15">
        <f>AVERAGE(C10:C15)</f>
        <v>-3.3969676386154091</v>
      </c>
    </row>
    <row r="20" spans="1:3" x14ac:dyDescent="0.25">
      <c r="A20" s="14" t="s">
        <v>32</v>
      </c>
      <c r="B20" s="12"/>
      <c r="C20" s="15">
        <f>MEDIAN(C10:C15)</f>
        <v>-3.2941383093687477</v>
      </c>
    </row>
    <row r="21" spans="1:3" x14ac:dyDescent="0.25">
      <c r="A21" s="14" t="s">
        <v>33</v>
      </c>
      <c r="B21" s="12"/>
      <c r="C21" s="16">
        <f>(STDEV(C10:C15))</f>
        <v>0.19684027135592438</v>
      </c>
    </row>
    <row r="22" spans="1:3" x14ac:dyDescent="0.25">
      <c r="A22" s="14" t="s">
        <v>34</v>
      </c>
      <c r="B22" s="12"/>
      <c r="C22" s="16">
        <f>C21/(SQRT(C18))</f>
        <v>8.8029645492270325E-2</v>
      </c>
    </row>
    <row r="23" spans="1:3" x14ac:dyDescent="0.25">
      <c r="A23" s="17" t="s">
        <v>35</v>
      </c>
      <c r="B23" s="12"/>
      <c r="C23" s="13">
        <f>C18-1</f>
        <v>4</v>
      </c>
    </row>
    <row r="24" spans="1:3" x14ac:dyDescent="0.25">
      <c r="A24" s="14" t="s">
        <v>36</v>
      </c>
      <c r="B24" s="12"/>
      <c r="C24" s="16">
        <f>LOOKUP(C23,'[1]t values'!$A$6:$A$105,'[1]t values'!$B$6:$B$105)</f>
        <v>1.5329999999999999</v>
      </c>
    </row>
    <row r="25" spans="1:3" x14ac:dyDescent="0.25">
      <c r="A25" s="14" t="s">
        <v>37</v>
      </c>
      <c r="B25" s="18"/>
      <c r="C25" s="16">
        <f>C19-(C$24*C$22)</f>
        <v>-3.5319170851550594</v>
      </c>
    </row>
    <row r="26" spans="1:3" ht="15.75" thickBot="1" x14ac:dyDescent="0.3">
      <c r="A26" s="14" t="s">
        <v>38</v>
      </c>
      <c r="B26" s="18"/>
      <c r="C26" s="16">
        <f>C$19+(C$24*C$22)</f>
        <v>-3.2620181920757587</v>
      </c>
    </row>
    <row r="27" spans="1:3" x14ac:dyDescent="0.25">
      <c r="A27" s="19" t="s">
        <v>39</v>
      </c>
      <c r="B27" s="20"/>
      <c r="C27" s="21"/>
    </row>
    <row r="28" spans="1:3" x14ac:dyDescent="0.25">
      <c r="A28" s="22" t="s">
        <v>40</v>
      </c>
      <c r="B28" s="23"/>
      <c r="C28" s="24">
        <f>(EXP(C20))*1000</f>
        <v>37.099999999999994</v>
      </c>
    </row>
    <row r="29" spans="1:3" x14ac:dyDescent="0.25">
      <c r="A29" s="22" t="s">
        <v>41</v>
      </c>
      <c r="B29" s="23"/>
      <c r="C29" s="24">
        <f>(EXP(C25))*1000</f>
        <v>29.248789664406381</v>
      </c>
    </row>
    <row r="30" spans="1:3" ht="15.75" thickBot="1" x14ac:dyDescent="0.3">
      <c r="A30" s="25" t="s">
        <v>42</v>
      </c>
      <c r="B30" s="27"/>
      <c r="C30" s="26">
        <f>(EXP(C26))*1000</f>
        <v>38.311000984182172</v>
      </c>
    </row>
    <row r="31" spans="1:3" ht="15.75" thickBot="1" x14ac:dyDescent="0.3">
      <c r="A31" s="28" t="s">
        <v>43</v>
      </c>
      <c r="B31" s="29"/>
      <c r="C31" s="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 E</dc:creator>
  <cp:lastModifiedBy>Beranek, Ashley E</cp:lastModifiedBy>
  <dcterms:created xsi:type="dcterms:W3CDTF">2017-08-08T20:59:43Z</dcterms:created>
  <dcterms:modified xsi:type="dcterms:W3CDTF">2017-08-08T21:21:59Z</dcterms:modified>
</cp:coreProperties>
</file>