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drawings/drawing10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3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4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5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7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+xml"/>
  <Override PartName="/xl/charts/chart4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480" yWindow="408" windowWidth="20376" windowHeight="9228" firstSheet="16" activeTab="21"/>
  </bookViews>
  <sheets>
    <sheet name="Surface" sheetId="1" r:id="rId1"/>
    <sheet name="Bottom" sheetId="2" r:id="rId2"/>
    <sheet name="Fox Creek" sheetId="3" r:id="rId3"/>
    <sheet name="Lost Creek" sheetId="4" r:id="rId4"/>
    <sheet name="Big-Little Inlet" sheetId="5" r:id="rId5"/>
    <sheet name="Tribs" sheetId="27" r:id="rId6"/>
    <sheet name="Flow" sheetId="7" r:id="rId7"/>
    <sheet name="Probe data" sheetId="6" r:id="rId8"/>
    <sheet name="CLP 2013" sheetId="8" r:id="rId9"/>
    <sheet name="CLP graph no zeros" sheetId="9" r:id="rId10"/>
    <sheet name="CLP 2014" sheetId="10" r:id="rId11"/>
    <sheet name="CLP 2015" sheetId="11" r:id="rId12"/>
    <sheet name="CLP aves" sheetId="34" r:id="rId13"/>
    <sheet name="Temp" sheetId="14" r:id="rId14"/>
    <sheet name="Dissolved oxygen" sheetId="16" r:id="rId15"/>
    <sheet name="Conductivity" sheetId="17" r:id="rId16"/>
    <sheet name="pH" sheetId="18" r:id="rId17"/>
    <sheet name="secchi" sheetId="19" r:id="rId18"/>
    <sheet name="phosphorus" sheetId="20" r:id="rId19"/>
    <sheet name="P2" sheetId="21" r:id="rId20"/>
    <sheet name="P3" sheetId="22" r:id="rId21"/>
    <sheet name="TNTP" sheetId="25" r:id="rId22"/>
    <sheet name="Chlorophyll" sheetId="26" r:id="rId23"/>
    <sheet name="Trib P" sheetId="29" r:id="rId24"/>
    <sheet name="Trib aves" sheetId="30" r:id="rId25"/>
    <sheet name="Nitrogen" sheetId="23" r:id="rId26"/>
    <sheet name="Trib N" sheetId="31" r:id="rId27"/>
    <sheet name="TSS" sheetId="24" r:id="rId28"/>
    <sheet name="Tribs TSS" sheetId="33" r:id="rId29"/>
    <sheet name="Sheet4" sheetId="35" r:id="rId30"/>
  </sheets>
  <calcPr calcId="145621"/>
</workbook>
</file>

<file path=xl/calcChain.xml><?xml version="1.0" encoding="utf-8"?>
<calcChain xmlns="http://schemas.openxmlformats.org/spreadsheetml/2006/main">
  <c r="E3" i="25" l="1"/>
  <c r="K8" i="25"/>
  <c r="D3" i="11" l="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2" i="11"/>
  <c r="D2" i="8"/>
  <c r="D2" i="10"/>
  <c r="E7" i="31" l="1"/>
  <c r="E4" i="31"/>
  <c r="E5" i="31"/>
  <c r="E6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39" i="31"/>
  <c r="E40" i="31"/>
  <c r="E41" i="31"/>
  <c r="E45" i="31"/>
  <c r="E46" i="31"/>
  <c r="E47" i="31"/>
  <c r="E48" i="31"/>
  <c r="E49" i="31"/>
  <c r="E50" i="31"/>
  <c r="E51" i="31"/>
  <c r="E52" i="31"/>
  <c r="E53" i="31"/>
  <c r="E54" i="31"/>
  <c r="E55" i="31"/>
  <c r="E56" i="31"/>
  <c r="E57" i="31"/>
  <c r="E58" i="31"/>
  <c r="E59" i="31"/>
  <c r="E63" i="31"/>
  <c r="E64" i="31"/>
  <c r="E65" i="31"/>
  <c r="E66" i="31"/>
  <c r="E67" i="31"/>
  <c r="E68" i="31"/>
  <c r="E69" i="31"/>
  <c r="E70" i="31"/>
  <c r="E71" i="31"/>
  <c r="E72" i="31"/>
  <c r="E73" i="31"/>
  <c r="E74" i="31"/>
  <c r="E75" i="31"/>
  <c r="E76" i="31"/>
  <c r="E77" i="31"/>
  <c r="E78" i="31"/>
  <c r="E3" i="31"/>
  <c r="I7" i="23"/>
  <c r="F6" i="23"/>
  <c r="F7" i="31"/>
  <c r="F6" i="31"/>
  <c r="F4" i="23"/>
  <c r="F4" i="31"/>
  <c r="I6" i="23"/>
  <c r="F3" i="31"/>
  <c r="F5" i="31"/>
  <c r="F8" i="31"/>
  <c r="F9" i="31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  <c r="F40" i="31"/>
  <c r="F41" i="31"/>
  <c r="F45" i="31"/>
  <c r="F46" i="31"/>
  <c r="F47" i="31"/>
  <c r="F48" i="31"/>
  <c r="F49" i="31"/>
  <c r="F50" i="31"/>
  <c r="F51" i="31"/>
  <c r="F52" i="31"/>
  <c r="F53" i="31"/>
  <c r="F54" i="31"/>
  <c r="F55" i="31"/>
  <c r="F56" i="31"/>
  <c r="F57" i="31"/>
  <c r="F58" i="31"/>
  <c r="F59" i="31"/>
  <c r="F63" i="31"/>
  <c r="F64" i="31"/>
  <c r="F65" i="31"/>
  <c r="F66" i="31"/>
  <c r="F67" i="31"/>
  <c r="F68" i="31"/>
  <c r="F69" i="31"/>
  <c r="F70" i="31"/>
  <c r="F71" i="31"/>
  <c r="F72" i="31"/>
  <c r="F73" i="31"/>
  <c r="F74" i="31"/>
  <c r="F75" i="31"/>
  <c r="F76" i="31"/>
  <c r="F77" i="31"/>
  <c r="I4" i="30"/>
  <c r="H3" i="30"/>
  <c r="I3" i="30"/>
  <c r="I5" i="30"/>
  <c r="I6" i="30"/>
  <c r="I7" i="30"/>
  <c r="I8" i="30"/>
  <c r="I9" i="30"/>
  <c r="I10" i="30"/>
  <c r="I2" i="30"/>
  <c r="H4" i="30"/>
  <c r="H5" i="30"/>
  <c r="H6" i="30"/>
  <c r="H7" i="30"/>
  <c r="H8" i="30"/>
  <c r="H9" i="30"/>
  <c r="H10" i="30"/>
  <c r="H2" i="30"/>
  <c r="F5" i="23"/>
  <c r="F2" i="23"/>
  <c r="J3" i="20"/>
  <c r="D3" i="20"/>
  <c r="C48" i="27"/>
  <c r="C45" i="27"/>
  <c r="C42" i="27"/>
  <c r="G30" i="27"/>
  <c r="G31" i="27"/>
  <c r="G32" i="27"/>
  <c r="G33" i="27"/>
  <c r="G34" i="27"/>
  <c r="G35" i="27"/>
  <c r="G36" i="27"/>
  <c r="G37" i="27"/>
  <c r="G29" i="27"/>
  <c r="F14" i="27"/>
  <c r="I14" i="27" s="1"/>
  <c r="J14" i="27" s="1"/>
  <c r="K14" i="27" s="1"/>
  <c r="F22" i="27"/>
  <c r="I22" i="27" s="1"/>
  <c r="J22" i="27" s="1"/>
  <c r="K22" i="27" s="1"/>
  <c r="F21" i="27"/>
  <c r="I21" i="27" s="1"/>
  <c r="J21" i="27" s="1"/>
  <c r="K21" i="27" s="1"/>
  <c r="F20" i="27"/>
  <c r="I20" i="27" s="1"/>
  <c r="J20" i="27" s="1"/>
  <c r="K20" i="27" s="1"/>
  <c r="F19" i="27"/>
  <c r="I19" i="27" s="1"/>
  <c r="J19" i="27" s="1"/>
  <c r="K19" i="27" s="1"/>
  <c r="F18" i="27"/>
  <c r="I18" i="27" s="1"/>
  <c r="J18" i="27" s="1"/>
  <c r="K18" i="27" s="1"/>
  <c r="F17" i="27"/>
  <c r="I17" i="27" s="1"/>
  <c r="J17" i="27" s="1"/>
  <c r="K17" i="27" s="1"/>
  <c r="F16" i="27"/>
  <c r="I16" i="27" s="1"/>
  <c r="J16" i="27" s="1"/>
  <c r="K16" i="27" s="1"/>
  <c r="F15" i="27"/>
  <c r="I15" i="27" s="1"/>
  <c r="J15" i="27" s="1"/>
  <c r="K15" i="27" s="1"/>
  <c r="K3" i="27"/>
  <c r="K4" i="27"/>
  <c r="K5" i="27"/>
  <c r="K6" i="27"/>
  <c r="K7" i="27"/>
  <c r="K8" i="27"/>
  <c r="K9" i="27"/>
  <c r="K10" i="27"/>
  <c r="J3" i="27"/>
  <c r="J4" i="27"/>
  <c r="J5" i="27"/>
  <c r="J6" i="27"/>
  <c r="J7" i="27"/>
  <c r="J8" i="27"/>
  <c r="J9" i="27"/>
  <c r="J10" i="27"/>
  <c r="I3" i="27"/>
  <c r="I4" i="27"/>
  <c r="I5" i="27"/>
  <c r="I6" i="27"/>
  <c r="I7" i="27"/>
  <c r="I8" i="27"/>
  <c r="I9" i="27"/>
  <c r="I10" i="27"/>
  <c r="H3" i="27"/>
  <c r="H4" i="27"/>
  <c r="H5" i="27"/>
  <c r="H6" i="27"/>
  <c r="H7" i="27"/>
  <c r="H8" i="27"/>
  <c r="H9" i="27"/>
  <c r="H10" i="27"/>
  <c r="R786" i="7"/>
  <c r="R525" i="7"/>
  <c r="R231" i="7"/>
  <c r="L434" i="7"/>
  <c r="L284" i="7"/>
  <c r="L127" i="7"/>
  <c r="F652" i="7"/>
  <c r="F446" i="7"/>
  <c r="F222" i="7"/>
  <c r="F3" i="27"/>
  <c r="F4" i="27"/>
  <c r="F5" i="27"/>
  <c r="F6" i="27"/>
  <c r="F7" i="27"/>
  <c r="F8" i="27"/>
  <c r="F9" i="27"/>
  <c r="F10" i="27"/>
  <c r="R784" i="7"/>
  <c r="R523" i="7"/>
  <c r="R229" i="7"/>
  <c r="L432" i="7"/>
  <c r="L282" i="7"/>
  <c r="L125" i="7"/>
  <c r="F650" i="7"/>
  <c r="F444" i="7"/>
  <c r="F220" i="7"/>
  <c r="R782" i="7"/>
  <c r="R521" i="7"/>
  <c r="R227" i="7"/>
  <c r="L430" i="7"/>
  <c r="L280" i="7"/>
  <c r="L123" i="7"/>
  <c r="D3" i="27"/>
  <c r="D4" i="27"/>
  <c r="D5" i="27"/>
  <c r="D6" i="27"/>
  <c r="D7" i="27"/>
  <c r="D8" i="27"/>
  <c r="D9" i="27"/>
  <c r="D10" i="27"/>
  <c r="D2" i="27"/>
  <c r="F2" i="27" s="1"/>
  <c r="H2" i="27" s="1"/>
  <c r="I2" i="27" s="1"/>
  <c r="J2" i="27" s="1"/>
  <c r="K2" i="27" s="1"/>
  <c r="F648" i="7"/>
  <c r="F442" i="7"/>
  <c r="F218" i="7"/>
  <c r="C20" i="5"/>
  <c r="D20" i="5"/>
  <c r="E20" i="5"/>
  <c r="F20" i="5"/>
  <c r="G20" i="5"/>
  <c r="B20" i="5"/>
  <c r="C14" i="5"/>
  <c r="D14" i="5"/>
  <c r="E14" i="5"/>
  <c r="F14" i="5"/>
  <c r="G14" i="5"/>
  <c r="B14" i="5"/>
  <c r="C8" i="5"/>
  <c r="D8" i="5"/>
  <c r="E8" i="5"/>
  <c r="F8" i="5"/>
  <c r="G8" i="5"/>
  <c r="B8" i="5"/>
  <c r="C20" i="4"/>
  <c r="D20" i="4"/>
  <c r="E20" i="4"/>
  <c r="F20" i="4"/>
  <c r="G20" i="4"/>
  <c r="B20" i="4"/>
  <c r="C14" i="4"/>
  <c r="D14" i="4"/>
  <c r="E14" i="4"/>
  <c r="F14" i="4"/>
  <c r="G14" i="4"/>
  <c r="B14" i="4"/>
  <c r="C8" i="4"/>
  <c r="D8" i="4"/>
  <c r="E8" i="4"/>
  <c r="F8" i="4"/>
  <c r="G8" i="4"/>
  <c r="B8" i="4"/>
  <c r="C20" i="3"/>
  <c r="D20" i="3"/>
  <c r="E20" i="3"/>
  <c r="F20" i="3"/>
  <c r="G20" i="3"/>
  <c r="B20" i="3"/>
  <c r="C14" i="3"/>
  <c r="D14" i="3"/>
  <c r="E14" i="3"/>
  <c r="F14" i="3"/>
  <c r="G14" i="3"/>
  <c r="B14" i="3"/>
  <c r="C8" i="3"/>
  <c r="D8" i="3"/>
  <c r="E8" i="3"/>
  <c r="F8" i="3"/>
  <c r="G8" i="3"/>
  <c r="B8" i="3"/>
  <c r="E18" i="26" l="1"/>
  <c r="D11" i="26"/>
  <c r="E11" i="26"/>
  <c r="E4" i="26"/>
  <c r="K3" i="20"/>
  <c r="D18" i="26" l="1"/>
  <c r="D4" i="26"/>
  <c r="D20" i="24"/>
  <c r="D13" i="24"/>
  <c r="D6" i="24"/>
  <c r="E4" i="25"/>
  <c r="E5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" i="25"/>
  <c r="K3" i="25" l="1"/>
  <c r="K4" i="25"/>
  <c r="K5" i="25"/>
  <c r="K6" i="25"/>
  <c r="K7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" i="25"/>
  <c r="K19" i="23" l="1"/>
  <c r="K12" i="23"/>
  <c r="K5" i="23"/>
  <c r="H19" i="23"/>
  <c r="H5" i="23"/>
  <c r="J17" i="23"/>
  <c r="J10" i="23"/>
  <c r="J3" i="23"/>
  <c r="G17" i="23"/>
  <c r="G10" i="23"/>
  <c r="G3" i="23"/>
  <c r="E25" i="23"/>
  <c r="I8" i="23"/>
  <c r="I10" i="23"/>
  <c r="I14" i="23"/>
  <c r="I15" i="23"/>
  <c r="I16" i="23"/>
  <c r="I17" i="23"/>
  <c r="I20" i="23"/>
  <c r="I21" i="23"/>
  <c r="I22" i="23"/>
  <c r="F3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G20" i="20"/>
  <c r="G4" i="20"/>
  <c r="J10" i="20"/>
  <c r="J17" i="20"/>
  <c r="D17" i="20"/>
  <c r="B26" i="22" l="1"/>
  <c r="B25" i="22"/>
  <c r="H20" i="20"/>
  <c r="H13" i="20"/>
  <c r="G13" i="20"/>
  <c r="N20" i="20"/>
  <c r="N13" i="20"/>
  <c r="N6" i="20"/>
  <c r="M18" i="20"/>
  <c r="M11" i="20"/>
  <c r="M4" i="20"/>
  <c r="C26" i="20"/>
  <c r="C27" i="20" l="1"/>
  <c r="K17" i="20"/>
  <c r="K10" i="20"/>
  <c r="E17" i="20"/>
  <c r="E3" i="20"/>
  <c r="E34" i="19"/>
  <c r="E23" i="19"/>
  <c r="E7" i="19"/>
  <c r="D29" i="19"/>
  <c r="D17" i="19"/>
  <c r="D3" i="19"/>
  <c r="E52" i="11" l="1"/>
  <c r="C52" i="11"/>
  <c r="D52" i="11"/>
  <c r="E52" i="10"/>
  <c r="C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3" i="9"/>
  <c r="D4" i="9"/>
  <c r="D5" i="9"/>
  <c r="D7" i="9"/>
  <c r="D8" i="9"/>
  <c r="D9" i="9"/>
  <c r="D11" i="9"/>
  <c r="D12" i="9"/>
  <c r="D14" i="9"/>
  <c r="D15" i="9"/>
  <c r="D16" i="9"/>
  <c r="D21" i="9"/>
  <c r="D27" i="9"/>
  <c r="D33" i="9"/>
  <c r="D35" i="9"/>
  <c r="D36" i="9"/>
  <c r="D37" i="9"/>
  <c r="D40" i="9"/>
  <c r="D41" i="9"/>
  <c r="D42" i="9"/>
  <c r="D43" i="9"/>
  <c r="D44" i="9"/>
  <c r="D45" i="9"/>
  <c r="D46" i="9"/>
  <c r="D47" i="9"/>
  <c r="D49" i="9"/>
  <c r="D50" i="9"/>
  <c r="D2" i="9"/>
  <c r="E52" i="8"/>
  <c r="C52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3" i="8"/>
  <c r="D52" i="8" l="1"/>
  <c r="D52" i="10"/>
</calcChain>
</file>

<file path=xl/sharedStrings.xml><?xml version="1.0" encoding="utf-8"?>
<sst xmlns="http://schemas.openxmlformats.org/spreadsheetml/2006/main" count="684" uniqueCount="182">
  <si>
    <t>Date</t>
  </si>
  <si>
    <t>Nitrogen NH3-N Diss</t>
  </si>
  <si>
    <t>Nitrogen NO3+NO2 Diss</t>
  </si>
  <si>
    <t>Phosphate Ortho Diss</t>
  </si>
  <si>
    <t>*All units mg/L</t>
  </si>
  <si>
    <t>ND</t>
  </si>
  <si>
    <t>Phosphorus Total</t>
  </si>
  <si>
    <t>Total Suspended Solids</t>
  </si>
  <si>
    <t>Total Phosphorus</t>
  </si>
  <si>
    <t>Total Sulfate</t>
  </si>
  <si>
    <t>*All units mg/L unless otherwise noted</t>
  </si>
  <si>
    <t>Chlorophyll a (ug/L)</t>
  </si>
  <si>
    <t>Nitrogen Kjeldahl Total</t>
  </si>
  <si>
    <t>Depth (m)</t>
  </si>
  <si>
    <t>DO (mg/l)</t>
  </si>
  <si>
    <t>Conduct (ms/s)</t>
  </si>
  <si>
    <t>SpCond (ms/s)</t>
  </si>
  <si>
    <t>Temp (oC)</t>
  </si>
  <si>
    <t>Salinity (ppt)</t>
  </si>
  <si>
    <t>pH</t>
  </si>
  <si>
    <t>ORP</t>
  </si>
  <si>
    <t>Secchi (ft)</t>
  </si>
  <si>
    <t>Big Blake Lake, deep hole 45.30057  92.20044</t>
  </si>
  <si>
    <t>Comments</t>
  </si>
  <si>
    <t>cloudy, breezy, humid</t>
  </si>
  <si>
    <t>storms over weekend</t>
  </si>
  <si>
    <t>depth 16 feet</t>
  </si>
  <si>
    <t>Turnover, 11:44 am</t>
  </si>
  <si>
    <t>CLP immature, loon</t>
  </si>
  <si>
    <t>overcast, calm</t>
  </si>
  <si>
    <t>low/mid 60's, slight breeze</t>
  </si>
  <si>
    <t>bottom: 13 ft, top: 1 ft</t>
  </si>
  <si>
    <t>algae: 2 meter composite</t>
  </si>
  <si>
    <t xml:space="preserve">zooplankton: 13 ft </t>
  </si>
  <si>
    <t>Feet</t>
  </si>
  <si>
    <t>Big/Little Inlet</t>
  </si>
  <si>
    <t>Lost Creek</t>
  </si>
  <si>
    <t>Fox Creek</t>
  </si>
  <si>
    <t>Flow(m/s)</t>
  </si>
  <si>
    <t>Depth (ft)</t>
  </si>
  <si>
    <t>clear, calm breeze, 70's</t>
  </si>
  <si>
    <t>Site</t>
  </si>
  <si>
    <t>calm, humid, then storm arrived</t>
  </si>
  <si>
    <t>top at 2 PM bottom at 2:07 PM</t>
  </si>
  <si>
    <t>90's, sunny, light breeze 11:55 AM</t>
  </si>
  <si>
    <t>blue-green alage bloom</t>
  </si>
  <si>
    <t>overcast, calm, high 60's</t>
  </si>
  <si>
    <t>10:10AM</t>
  </si>
  <si>
    <t>sunny, partly cloudy, light breeze</t>
  </si>
  <si>
    <t>low 70's, 1:40 PM</t>
  </si>
  <si>
    <t>overcast, calm, slight breeze</t>
  </si>
  <si>
    <t>raining, calm, 12:05 PM</t>
  </si>
  <si>
    <t>very windy, sunny, high 70's</t>
  </si>
  <si>
    <t>drizzle, gusty, overcast</t>
  </si>
  <si>
    <t>lake fairly calm, chill breeze</t>
  </si>
  <si>
    <t>sunny, snow last night</t>
  </si>
  <si>
    <t>crisp breeze, overcast</t>
  </si>
  <si>
    <t>flurries earlier in day</t>
  </si>
  <si>
    <t>sunny, calm</t>
  </si>
  <si>
    <t>secchi touched bottom</t>
  </si>
  <si>
    <t>Turnover chemistry</t>
  </si>
  <si>
    <t>Biomass (grams)</t>
  </si>
  <si>
    <t>Turion (number)</t>
  </si>
  <si>
    <t>Dredge turion (#)</t>
  </si>
  <si>
    <t>Turion # attached to biomass</t>
  </si>
  <si>
    <t>Avg.</t>
  </si>
  <si>
    <r>
      <t>Turions/m</t>
    </r>
    <r>
      <rPr>
        <vertAlign val="superscript"/>
        <sz val="11"/>
        <color theme="1"/>
        <rFont val="Georgia"/>
        <family val="1"/>
        <scheme val="minor"/>
      </rPr>
      <t>2</t>
    </r>
  </si>
  <si>
    <t>Turions/m^2</t>
  </si>
  <si>
    <t>6/2/14-6/4/14</t>
  </si>
  <si>
    <t>Turnover</t>
  </si>
  <si>
    <t>Slight breeze, overcast</t>
  </si>
  <si>
    <t>Storm previous night</t>
  </si>
  <si>
    <t>Dam blew in spring</t>
  </si>
  <si>
    <t>TDS</t>
  </si>
  <si>
    <t>Sunny, calm, beautiful day</t>
  </si>
  <si>
    <t>Installed staff gauge at Dennys</t>
  </si>
  <si>
    <t>Large rain on 5/27/14</t>
  </si>
  <si>
    <t>Chemistry</t>
  </si>
  <si>
    <t>9:30AM</t>
  </si>
  <si>
    <t>10:15AM</t>
  </si>
  <si>
    <t>10:30AM</t>
  </si>
  <si>
    <t>11AM</t>
  </si>
  <si>
    <t>9:25AM</t>
  </si>
  <si>
    <t>9:52AM</t>
  </si>
  <si>
    <t>Beautiful day, calm, sunny</t>
  </si>
  <si>
    <t>Harvesting</t>
  </si>
  <si>
    <t>Chemistry, algae, zooplankton</t>
  </si>
  <si>
    <t>Sunny, calm, 70's, perfect day</t>
  </si>
  <si>
    <t>10:46AM</t>
  </si>
  <si>
    <t>Sunny, light breeze</t>
  </si>
  <si>
    <t>Heat advisory</t>
  </si>
  <si>
    <t>10:33AM</t>
  </si>
  <si>
    <t>Partly cloudy, mostly calm</t>
  </si>
  <si>
    <t>Overcast, slight breeze</t>
  </si>
  <si>
    <t>Overcast, windy, cold</t>
  </si>
  <si>
    <t>Mostly sunny, calm, beautiful</t>
  </si>
  <si>
    <t>Turnover, slight breeze</t>
  </si>
  <si>
    <t>Overcast, cold</t>
  </si>
  <si>
    <t>Clear, calm breeze, sunny</t>
  </si>
  <si>
    <t>harvesting</t>
  </si>
  <si>
    <t>breezy, cloudy, warm</t>
  </si>
  <si>
    <t>sunny, hot, calm</t>
  </si>
  <si>
    <t>breezy, partly cloudy, close to 3" rain Sunday night to Monday</t>
  </si>
  <si>
    <t xml:space="preserve"> </t>
  </si>
  <si>
    <t>windy, partly cloudy</t>
  </si>
  <si>
    <t>breezy, overcast, water - green - bloom</t>
  </si>
  <si>
    <t xml:space="preserve"> 7/20/15</t>
  </si>
  <si>
    <t xml:space="preserve">                 </t>
  </si>
  <si>
    <t>mostly cloudy, slight breeze</t>
  </si>
  <si>
    <t>windy, breezy, cloudy, partly sunny</t>
  </si>
  <si>
    <t>sedimentation, sample site filled in with sediment/vegetation</t>
  </si>
  <si>
    <t>breezy, sunny</t>
  </si>
  <si>
    <t>Average GS</t>
  </si>
  <si>
    <t>Average SIP</t>
  </si>
  <si>
    <t>Bottom</t>
  </si>
  <si>
    <t>Surface</t>
  </si>
  <si>
    <t>SRP Bottom</t>
  </si>
  <si>
    <t>TP Surface</t>
  </si>
  <si>
    <t>SRP Surface</t>
  </si>
  <si>
    <t>TP Bottom</t>
  </si>
  <si>
    <t>Organic nitrogen</t>
  </si>
  <si>
    <t>Inorganic nitrogen</t>
  </si>
  <si>
    <t>TP</t>
  </si>
  <si>
    <t>TN</t>
  </si>
  <si>
    <t>TN : TP</t>
  </si>
  <si>
    <t>SIP</t>
  </si>
  <si>
    <t xml:space="preserve">GS </t>
  </si>
  <si>
    <t>Average</t>
  </si>
  <si>
    <t>2013 Fox Creek</t>
  </si>
  <si>
    <t>2014 Fox Creek</t>
  </si>
  <si>
    <t>2015 Fox Creek</t>
  </si>
  <si>
    <t>2013 Lost Creek</t>
  </si>
  <si>
    <t>2014 Lost Creek</t>
  </si>
  <si>
    <t>2015 Lost Creek</t>
  </si>
  <si>
    <t>2013 Little Blake Inlet</t>
  </si>
  <si>
    <t>2014 Little Blake Inlet</t>
  </si>
  <si>
    <t>2015 Little Blake Inlet</t>
  </si>
  <si>
    <t>TP (mg/L)</t>
  </si>
  <si>
    <t>Width (m)</t>
  </si>
  <si>
    <t>Area (m2)</t>
  </si>
  <si>
    <t>Flow (m/s)</t>
  </si>
  <si>
    <t>Discharge (m3/s)</t>
  </si>
  <si>
    <t>Dischange (l/s)</t>
  </si>
  <si>
    <t>Instantanous load (mg/s)</t>
  </si>
  <si>
    <t>Convert to lb/yr</t>
  </si>
  <si>
    <t>2013 Ave Feet</t>
  </si>
  <si>
    <t>Width (ft)</t>
  </si>
  <si>
    <t>2014 Ave Feet</t>
  </si>
  <si>
    <t>2015 Ave Feet</t>
  </si>
  <si>
    <t>Ave Depth</t>
  </si>
  <si>
    <t>Ave Flow</t>
  </si>
  <si>
    <t>Discharge (l/s)</t>
  </si>
  <si>
    <t>Pounds/year</t>
  </si>
  <si>
    <t>Little Blake Inlet</t>
  </si>
  <si>
    <t>Total phosphorus</t>
  </si>
  <si>
    <t>Soluble Reactive Phosphorus</t>
  </si>
  <si>
    <t>Inorganic N</t>
  </si>
  <si>
    <t>Organic N</t>
  </si>
  <si>
    <t>Inorganic</t>
  </si>
  <si>
    <t>Organic</t>
  </si>
  <si>
    <t>TSS</t>
  </si>
  <si>
    <t>Harvesting stats</t>
  </si>
  <si>
    <t xml:space="preserve">CLP start </t>
  </si>
  <si>
    <t>CLP end</t>
  </si>
  <si>
    <t>Total CLP loads</t>
  </si>
  <si>
    <t>June 16</t>
  </si>
  <si>
    <t>July 3</t>
  </si>
  <si>
    <t xml:space="preserve">CerDe start </t>
  </si>
  <si>
    <t>CerDe end</t>
  </si>
  <si>
    <t>Total CerDe loads</t>
  </si>
  <si>
    <t>July 18</t>
  </si>
  <si>
    <t>September 17</t>
  </si>
  <si>
    <t>June 8</t>
  </si>
  <si>
    <t>July 14</t>
  </si>
  <si>
    <t>August 14</t>
  </si>
  <si>
    <t>September 18</t>
  </si>
  <si>
    <t>July 1</t>
  </si>
  <si>
    <t>May 19</t>
  </si>
  <si>
    <t>July 22</t>
  </si>
  <si>
    <t>September 3</t>
  </si>
  <si>
    <t>Sample_Point</t>
  </si>
  <si>
    <t>Blue green algae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</si>
</sst>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/d/yy;@"/>
    <numFmt numFmtId="165" formatCode="0.0000"/>
    <numFmt numFmtId="166" formatCode="0.00000"/>
    <numFmt numFmtId="167" formatCode="0.0"/>
    <numFmt numFmtId="168" formatCode="0.000"/>
    <numFmt numFmtId="169" formatCode="mm/dd/yy;@"/>
  </numFmts>
  <fonts count="8" x14ac:knownFonts="1">
    <font>
      <sz val="11"/>
      <color theme="1"/>
      <name val="Georgia"/>
      <family val="2"/>
      <scheme val="minor"/>
    </font>
    <font>
      <sz val="12"/>
      <color theme="1"/>
      <name val="Georgia"/>
      <family val="1"/>
    </font>
    <font>
      <b/>
      <sz val="11"/>
      <color theme="1"/>
      <name val="Georgia"/>
      <family val="1"/>
      <scheme val="minor"/>
    </font>
    <font>
      <vertAlign val="superscript"/>
      <sz val="11"/>
      <color theme="1"/>
      <name val="Georgia"/>
      <family val="1"/>
      <scheme val="minor"/>
    </font>
    <font>
      <sz val="11"/>
      <color theme="1"/>
      <name val="Georgia"/>
      <family val="1"/>
      <scheme val="minor"/>
    </font>
    <font>
      <sz val="10"/>
      <name val="Arial"/>
      <family val="2"/>
    </font>
    <font>
      <sz val="11"/>
      <color theme="1"/>
      <name val="Georgia"/>
      <family val="1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164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 applyAlignment="1">
      <alignment horizontal="right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0" applyNumberFormat="1" applyFont="1" applyBorder="1"/>
    <xf numFmtId="167" fontId="1" fillId="0" borderId="1" xfId="0" applyNumberFormat="1" applyFont="1" applyBorder="1"/>
    <xf numFmtId="0" fontId="1" fillId="0" borderId="0" xfId="0" applyFont="1"/>
    <xf numFmtId="2" fontId="1" fillId="0" borderId="0" xfId="0" applyNumberFormat="1" applyFont="1"/>
    <xf numFmtId="1" fontId="1" fillId="0" borderId="0" xfId="0" applyNumberFormat="1" applyFont="1"/>
    <xf numFmtId="167" fontId="1" fillId="0" borderId="0" xfId="0" applyNumberFormat="1" applyFont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67" fontId="1" fillId="0" borderId="1" xfId="0" applyNumberFormat="1" applyFont="1" applyBorder="1" applyAlignment="1">
      <alignment wrapText="1"/>
    </xf>
    <xf numFmtId="0" fontId="0" fillId="0" borderId="1" xfId="0" applyBorder="1"/>
    <xf numFmtId="164" fontId="1" fillId="0" borderId="1" xfId="0" applyNumberFormat="1" applyFont="1" applyBorder="1"/>
    <xf numFmtId="164" fontId="1" fillId="0" borderId="0" xfId="0" applyNumberFormat="1" applyFont="1"/>
    <xf numFmtId="164" fontId="1" fillId="0" borderId="1" xfId="0" applyNumberFormat="1" applyFont="1" applyBorder="1" applyAlignment="1">
      <alignment wrapText="1"/>
    </xf>
    <xf numFmtId="164" fontId="1" fillId="0" borderId="2" xfId="0" applyNumberFormat="1" applyFont="1" applyBorder="1"/>
    <xf numFmtId="0" fontId="1" fillId="0" borderId="2" xfId="0" applyFont="1" applyBorder="1"/>
    <xf numFmtId="2" fontId="1" fillId="0" borderId="2" xfId="0" applyNumberFormat="1" applyFont="1" applyBorder="1"/>
    <xf numFmtId="167" fontId="1" fillId="0" borderId="2" xfId="0" applyNumberFormat="1" applyFont="1" applyBorder="1"/>
    <xf numFmtId="164" fontId="0" fillId="0" borderId="1" xfId="0" applyNumberFormat="1" applyBorder="1"/>
    <xf numFmtId="164" fontId="0" fillId="0" borderId="2" xfId="0" applyNumberFormat="1" applyBorder="1"/>
    <xf numFmtId="0" fontId="0" fillId="0" borderId="2" xfId="0" applyBorder="1"/>
    <xf numFmtId="167" fontId="0" fillId="0" borderId="0" xfId="0" applyNumberFormat="1"/>
    <xf numFmtId="167" fontId="0" fillId="0" borderId="1" xfId="0" applyNumberFormat="1" applyBorder="1"/>
    <xf numFmtId="167" fontId="0" fillId="0" borderId="2" xfId="0" applyNumberFormat="1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Fill="1" applyBorder="1"/>
    <xf numFmtId="0" fontId="0" fillId="0" borderId="2" xfId="0" applyFill="1" applyBorder="1"/>
    <xf numFmtId="0" fontId="1" fillId="0" borderId="0" xfId="0" applyFont="1" applyBorder="1"/>
    <xf numFmtId="167" fontId="0" fillId="0" borderId="0" xfId="0" applyNumberFormat="1" applyBorder="1"/>
    <xf numFmtId="164" fontId="0" fillId="0" borderId="0" xfId="0" applyNumberFormat="1" applyBorder="1"/>
    <xf numFmtId="2" fontId="0" fillId="0" borderId="0" xfId="0" applyNumberFormat="1" applyBorder="1"/>
    <xf numFmtId="0" fontId="0" fillId="0" borderId="0" xfId="0" applyBorder="1"/>
    <xf numFmtId="18" fontId="1" fillId="0" borderId="0" xfId="0" applyNumberFormat="1" applyFont="1" applyAlignment="1">
      <alignment horizontal="left"/>
    </xf>
    <xf numFmtId="164" fontId="1" fillId="2" borderId="0" xfId="0" applyNumberFormat="1" applyFont="1" applyFill="1"/>
    <xf numFmtId="0" fontId="2" fillId="0" borderId="0" xfId="0" applyFont="1"/>
    <xf numFmtId="1" fontId="1" fillId="0" borderId="2" xfId="0" applyNumberFormat="1" applyFont="1" applyBorder="1"/>
    <xf numFmtId="0" fontId="0" fillId="0" borderId="2" xfId="0" applyBorder="1" applyAlignment="1">
      <alignment horizontal="right"/>
    </xf>
    <xf numFmtId="2" fontId="0" fillId="0" borderId="2" xfId="0" applyNumberFormat="1" applyBorder="1" applyAlignment="1">
      <alignment horizontal="right"/>
    </xf>
    <xf numFmtId="167" fontId="0" fillId="0" borderId="2" xfId="0" applyNumberFormat="1" applyBorder="1" applyAlignment="1">
      <alignment horizontal="right"/>
    </xf>
    <xf numFmtId="166" fontId="0" fillId="0" borderId="2" xfId="0" applyNumberForma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" fontId="1" fillId="0" borderId="1" xfId="0" applyNumberFormat="1" applyFont="1" applyFill="1" applyBorder="1"/>
    <xf numFmtId="1" fontId="1" fillId="0" borderId="0" xfId="0" applyNumberFormat="1" applyFont="1" applyFill="1"/>
    <xf numFmtId="1" fontId="1" fillId="0" borderId="1" xfId="0" applyNumberFormat="1" applyFont="1" applyFill="1" applyBorder="1" applyAlignment="1">
      <alignment wrapText="1"/>
    </xf>
    <xf numFmtId="0" fontId="1" fillId="0" borderId="0" xfId="0" applyFont="1" applyFill="1"/>
    <xf numFmtId="0" fontId="1" fillId="0" borderId="2" xfId="0" applyFont="1" applyFill="1" applyBorder="1"/>
    <xf numFmtId="12" fontId="1" fillId="0" borderId="2" xfId="0" applyNumberFormat="1" applyFont="1" applyBorder="1"/>
    <xf numFmtId="0" fontId="4" fillId="0" borderId="0" xfId="0" applyFont="1" applyFill="1" applyBorder="1"/>
    <xf numFmtId="164" fontId="4" fillId="0" borderId="2" xfId="0" applyNumberFormat="1" applyFont="1" applyBorder="1"/>
    <xf numFmtId="0" fontId="4" fillId="0" borderId="2" xfId="0" applyFont="1" applyFill="1" applyBorder="1"/>
    <xf numFmtId="167" fontId="4" fillId="0" borderId="2" xfId="0" applyNumberFormat="1" applyFont="1" applyBorder="1"/>
    <xf numFmtId="2" fontId="4" fillId="0" borderId="2" xfId="0" applyNumberFormat="1" applyFont="1" applyBorder="1"/>
    <xf numFmtId="0" fontId="4" fillId="0" borderId="2" xfId="0" applyFont="1" applyBorder="1"/>
    <xf numFmtId="164" fontId="0" fillId="0" borderId="0" xfId="0" applyNumberFormat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168" fontId="0" fillId="0" borderId="2" xfId="0" applyNumberFormat="1" applyBorder="1" applyAlignment="1">
      <alignment horizontal="right"/>
    </xf>
    <xf numFmtId="164" fontId="1" fillId="0" borderId="0" xfId="0" applyNumberFormat="1" applyFont="1" applyBorder="1"/>
    <xf numFmtId="16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164" fontId="1" fillId="2" borderId="0" xfId="0" applyNumberFormat="1" applyFont="1" applyFill="1" applyBorder="1"/>
    <xf numFmtId="0" fontId="0" fillId="0" borderId="0" xfId="0" applyNumberFormat="1"/>
    <xf numFmtId="167" fontId="1" fillId="0" borderId="0" xfId="0" applyNumberFormat="1" applyFont="1" applyBorder="1"/>
    <xf numFmtId="167" fontId="1" fillId="0" borderId="0" xfId="0" applyNumberFormat="1" applyFont="1" applyBorder="1" applyAlignment="1">
      <alignment wrapText="1"/>
    </xf>
    <xf numFmtId="0" fontId="1" fillId="3" borderId="0" xfId="0" applyFont="1" applyFill="1" applyBorder="1"/>
    <xf numFmtId="9" fontId="0" fillId="0" borderId="0" xfId="0" applyNumberFormat="1"/>
    <xf numFmtId="164" fontId="0" fillId="2" borderId="0" xfId="0" applyNumberFormat="1" applyFill="1"/>
    <xf numFmtId="2" fontId="0" fillId="2" borderId="0" xfId="0" applyNumberFormat="1" applyFill="1"/>
    <xf numFmtId="0" fontId="0" fillId="2" borderId="0" xfId="0" applyFill="1" applyAlignment="1">
      <alignment horizontal="right"/>
    </xf>
    <xf numFmtId="0" fontId="0" fillId="2" borderId="0" xfId="0" applyFill="1"/>
    <xf numFmtId="0" fontId="0" fillId="2" borderId="2" xfId="0" applyFill="1" applyBorder="1"/>
    <xf numFmtId="0" fontId="0" fillId="2" borderId="0" xfId="0" applyFill="1" applyBorder="1"/>
    <xf numFmtId="166" fontId="0" fillId="2" borderId="0" xfId="0" applyNumberFormat="1" applyFill="1"/>
    <xf numFmtId="164" fontId="0" fillId="2" borderId="2" xfId="0" applyNumberFormat="1" applyFill="1" applyBorder="1"/>
    <xf numFmtId="0" fontId="0" fillId="2" borderId="2" xfId="0" applyFill="1" applyBorder="1" applyAlignment="1">
      <alignment horizontal="right"/>
    </xf>
    <xf numFmtId="0" fontId="0" fillId="4" borderId="0" xfId="0" applyFill="1" applyAlignment="1">
      <alignment horizontal="right"/>
    </xf>
    <xf numFmtId="164" fontId="0" fillId="0" borderId="0" xfId="0" applyNumberFormat="1" applyFill="1"/>
    <xf numFmtId="2" fontId="0" fillId="0" borderId="0" xfId="0" applyNumberFormat="1" applyFill="1"/>
    <xf numFmtId="2" fontId="0" fillId="0" borderId="2" xfId="0" applyNumberFormat="1" applyFill="1" applyBorder="1"/>
    <xf numFmtId="164" fontId="0" fillId="4" borderId="0" xfId="0" applyNumberFormat="1" applyFill="1"/>
    <xf numFmtId="2" fontId="0" fillId="4" borderId="0" xfId="0" applyNumberFormat="1" applyFill="1"/>
    <xf numFmtId="0" fontId="0" fillId="4" borderId="0" xfId="0" applyFill="1"/>
    <xf numFmtId="164" fontId="0" fillId="3" borderId="0" xfId="0" applyNumberFormat="1" applyFill="1"/>
    <xf numFmtId="2" fontId="0" fillId="3" borderId="0" xfId="0" applyNumberFormat="1" applyFill="1"/>
    <xf numFmtId="0" fontId="0" fillId="3" borderId="0" xfId="0" applyFill="1" applyAlignment="1">
      <alignment horizontal="right"/>
    </xf>
    <xf numFmtId="0" fontId="0" fillId="3" borderId="0" xfId="0" applyFill="1"/>
    <xf numFmtId="1" fontId="0" fillId="0" borderId="0" xfId="0" applyNumberFormat="1"/>
    <xf numFmtId="165" fontId="0" fillId="2" borderId="0" xfId="0" applyNumberFormat="1" applyFill="1"/>
    <xf numFmtId="164" fontId="2" fillId="2" borderId="2" xfId="0" applyNumberFormat="1" applyFont="1" applyFill="1" applyBorder="1"/>
    <xf numFmtId="0" fontId="2" fillId="2" borderId="2" xfId="0" applyFont="1" applyFill="1" applyBorder="1" applyAlignment="1">
      <alignment horizontal="right"/>
    </xf>
    <xf numFmtId="0" fontId="2" fillId="2" borderId="2" xfId="0" applyFont="1" applyFill="1" applyBorder="1"/>
    <xf numFmtId="164" fontId="0" fillId="2" borderId="0" xfId="0" applyNumberForma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166" fontId="2" fillId="2" borderId="0" xfId="0" applyNumberFormat="1" applyFont="1" applyFill="1" applyBorder="1" applyAlignment="1">
      <alignment horizontal="right"/>
    </xf>
    <xf numFmtId="166" fontId="2" fillId="2" borderId="0" xfId="0" applyNumberFormat="1" applyFont="1" applyFill="1" applyAlignment="1">
      <alignment horizontal="right"/>
    </xf>
    <xf numFmtId="0" fontId="0" fillId="0" borderId="3" xfId="0" applyBorder="1"/>
    <xf numFmtId="0" fontId="0" fillId="0" borderId="3" xfId="0" applyBorder="1" applyAlignment="1"/>
    <xf numFmtId="0" fontId="0" fillId="0" borderId="0" xfId="0"/>
    <xf numFmtId="0" fontId="6" fillId="0" borderId="3" xfId="0" applyFont="1" applyBorder="1" applyAlignment="1"/>
    <xf numFmtId="167" fontId="0" fillId="2" borderId="0" xfId="0" applyNumberFormat="1" applyFill="1"/>
    <xf numFmtId="18" fontId="0" fillId="2" borderId="0" xfId="0" applyNumberFormat="1" applyFill="1"/>
    <xf numFmtId="167" fontId="0" fillId="2" borderId="2" xfId="0" applyNumberFormat="1" applyFill="1" applyBorder="1"/>
    <xf numFmtId="2" fontId="0" fillId="2" borderId="2" xfId="0" applyNumberFormat="1" applyFill="1" applyBorder="1"/>
    <xf numFmtId="167" fontId="0" fillId="2" borderId="0" xfId="0" applyNumberFormat="1" applyFill="1" applyBorder="1"/>
    <xf numFmtId="2" fontId="0" fillId="2" borderId="0" xfId="0" applyNumberFormat="1" applyFill="1" applyBorder="1"/>
    <xf numFmtId="18" fontId="0" fillId="2" borderId="0" xfId="0" applyNumberFormat="1" applyFill="1" applyBorder="1"/>
    <xf numFmtId="164" fontId="0" fillId="5" borderId="0" xfId="0" applyNumberFormat="1" applyFill="1"/>
    <xf numFmtId="0" fontId="0" fillId="5" borderId="0" xfId="0" applyFill="1" applyBorder="1"/>
    <xf numFmtId="167" fontId="0" fillId="5" borderId="0" xfId="0" applyNumberFormat="1" applyFill="1"/>
    <xf numFmtId="2" fontId="0" fillId="5" borderId="0" xfId="0" applyNumberFormat="1" applyFill="1"/>
    <xf numFmtId="0" fontId="0" fillId="5" borderId="0" xfId="0" applyFill="1"/>
    <xf numFmtId="164" fontId="0" fillId="5" borderId="2" xfId="0" applyNumberFormat="1" applyFill="1" applyBorder="1"/>
    <xf numFmtId="0" fontId="0" fillId="5" borderId="2" xfId="0" applyFill="1" applyBorder="1"/>
    <xf numFmtId="167" fontId="0" fillId="5" borderId="2" xfId="0" applyNumberFormat="1" applyFill="1" applyBorder="1"/>
    <xf numFmtId="2" fontId="0" fillId="5" borderId="2" xfId="0" applyNumberFormat="1" applyFill="1" applyBorder="1"/>
    <xf numFmtId="3" fontId="0" fillId="0" borderId="0" xfId="0" applyNumberFormat="1"/>
    <xf numFmtId="168" fontId="0" fillId="0" borderId="0" xfId="0" applyNumberFormat="1"/>
    <xf numFmtId="0" fontId="0" fillId="0" borderId="0" xfId="0"/>
    <xf numFmtId="0" fontId="7" fillId="0" borderId="0" xfId="1" applyFont="1"/>
    <xf numFmtId="0" fontId="2" fillId="0" borderId="0" xfId="0" applyFont="1" applyFill="1" applyBorder="1"/>
    <xf numFmtId="2" fontId="4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166" fontId="0" fillId="0" borderId="0" xfId="0" applyNumberFormat="1" applyFill="1" applyAlignment="1">
      <alignment horizontal="right"/>
    </xf>
    <xf numFmtId="1" fontId="0" fillId="2" borderId="0" xfId="0" applyNumberFormat="1" applyFill="1" applyAlignment="1">
      <alignment horizontal="right"/>
    </xf>
    <xf numFmtId="1" fontId="0" fillId="2" borderId="2" xfId="0" applyNumberFormat="1" applyFill="1" applyBorder="1" applyAlignment="1">
      <alignment horizontal="right"/>
    </xf>
    <xf numFmtId="168" fontId="2" fillId="0" borderId="2" xfId="0" applyNumberFormat="1" applyFont="1" applyBorder="1" applyAlignment="1">
      <alignment horizontal="right"/>
    </xf>
    <xf numFmtId="168" fontId="2" fillId="0" borderId="0" xfId="0" applyNumberFormat="1" applyFont="1"/>
    <xf numFmtId="168" fontId="0" fillId="3" borderId="0" xfId="0" applyNumberFormat="1" applyFill="1"/>
    <xf numFmtId="168" fontId="0" fillId="4" borderId="0" xfId="0" applyNumberFormat="1" applyFill="1"/>
    <xf numFmtId="168" fontId="0" fillId="0" borderId="2" xfId="0" applyNumberFormat="1" applyBorder="1"/>
    <xf numFmtId="2" fontId="2" fillId="0" borderId="0" xfId="0" applyNumberFormat="1" applyFont="1"/>
    <xf numFmtId="0" fontId="0" fillId="0" borderId="0" xfId="0" applyFill="1"/>
    <xf numFmtId="2" fontId="0" fillId="0" borderId="0" xfId="0" applyNumberFormat="1" applyFill="1" applyAlignment="1">
      <alignment horizontal="right"/>
    </xf>
    <xf numFmtId="167" fontId="0" fillId="0" borderId="0" xfId="0" applyNumberFormat="1" applyFill="1" applyAlignment="1">
      <alignment horizontal="right"/>
    </xf>
    <xf numFmtId="167" fontId="0" fillId="0" borderId="2" xfId="0" applyNumberFormat="1" applyFill="1" applyBorder="1" applyAlignment="1">
      <alignment horizontal="right"/>
    </xf>
    <xf numFmtId="2" fontId="0" fillId="0" borderId="2" xfId="0" applyNumberFormat="1" applyFill="1" applyBorder="1" applyAlignment="1">
      <alignment horizontal="right"/>
    </xf>
    <xf numFmtId="164" fontId="0" fillId="0" borderId="2" xfId="0" applyNumberFormat="1" applyFill="1" applyBorder="1"/>
    <xf numFmtId="0" fontId="2" fillId="0" borderId="0" xfId="0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49" fontId="0" fillId="0" borderId="0" xfId="0" applyNumberFormat="1"/>
    <xf numFmtId="0" fontId="0" fillId="6" borderId="0" xfId="0" applyFill="1"/>
    <xf numFmtId="0" fontId="0" fillId="7" borderId="0" xfId="0" applyFill="1"/>
    <xf numFmtId="0" fontId="0" fillId="8" borderId="0" xfId="0" applyFill="1"/>
    <xf numFmtId="169" fontId="0" fillId="0" borderId="2" xfId="0" applyNumberFormat="1" applyFont="1" applyBorder="1"/>
  </cellXfs>
  <cellStyles count="2">
    <cellStyle name="Normal" xfId="0" builtinId="0"/>
    <cellStyle name="Normal 2" xfId="1"/>
  </cellStyles>
  <dxfs count="1">
    <dxf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Big Blake Lake surface and bottom total phosphorus (mg/L), 2013-2015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2013 Surface</c:v>
          </c:tx>
          <c:spPr>
            <a:ln w="28575">
              <a:noFill/>
            </a:ln>
          </c:spPr>
          <c:marker>
            <c:spPr>
              <a:solidFill>
                <a:schemeClr val="accent6"/>
              </a:solidFill>
              <a:ln>
                <a:noFill/>
              </a:ln>
            </c:spPr>
          </c:marker>
          <c:xVal>
            <c:numRef>
              <c:f>phosphorus!$B$3:$B$9</c:f>
              <c:numCache>
                <c:formatCode>0.00</c:formatCode>
                <c:ptCount val="7"/>
                <c:pt idx="0">
                  <c:v>5.2</c:v>
                </c:pt>
                <c:pt idx="1">
                  <c:v>5.28</c:v>
                </c:pt>
                <c:pt idx="2">
                  <c:v>6.26</c:v>
                </c:pt>
                <c:pt idx="3">
                  <c:v>7.24</c:v>
                </c:pt>
                <c:pt idx="4">
                  <c:v>8.19</c:v>
                </c:pt>
                <c:pt idx="5">
                  <c:v>9.1</c:v>
                </c:pt>
                <c:pt idx="6">
                  <c:v>11.12</c:v>
                </c:pt>
              </c:numCache>
            </c:numRef>
          </c:xVal>
          <c:yVal>
            <c:numRef>
              <c:f>phosphorus!$I$3:$I$9</c:f>
              <c:numCache>
                <c:formatCode>General</c:formatCode>
                <c:ptCount val="7"/>
                <c:pt idx="0">
                  <c:v>4.6399999999999997E-2</c:v>
                </c:pt>
                <c:pt idx="1">
                  <c:v>3.78E-2</c:v>
                </c:pt>
                <c:pt idx="2">
                  <c:v>2.1399999999999999E-2</c:v>
                </c:pt>
                <c:pt idx="3">
                  <c:v>8.4900000000000003E-2</c:v>
                </c:pt>
                <c:pt idx="4">
                  <c:v>0.13500000000000001</c:v>
                </c:pt>
                <c:pt idx="5">
                  <c:v>0.13500000000000001</c:v>
                </c:pt>
                <c:pt idx="6">
                  <c:v>2.7E-2</c:v>
                </c:pt>
              </c:numCache>
            </c:numRef>
          </c:yVal>
          <c:smooth val="0"/>
        </c:ser>
        <c:ser>
          <c:idx val="3"/>
          <c:order val="1"/>
          <c:tx>
            <c:v>2013 Bottom</c:v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xVal>
            <c:numRef>
              <c:f>phosphorus!$B$4:$B$8</c:f>
              <c:numCache>
                <c:formatCode>0.00</c:formatCode>
                <c:ptCount val="5"/>
                <c:pt idx="0">
                  <c:v>5.28</c:v>
                </c:pt>
                <c:pt idx="1">
                  <c:v>6.26</c:v>
                </c:pt>
                <c:pt idx="2">
                  <c:v>7.24</c:v>
                </c:pt>
                <c:pt idx="3">
                  <c:v>8.19</c:v>
                </c:pt>
                <c:pt idx="4">
                  <c:v>9.1</c:v>
                </c:pt>
              </c:numCache>
            </c:numRef>
          </c:xVal>
          <c:yVal>
            <c:numRef>
              <c:f>phosphorus!$L$4:$L$8</c:f>
              <c:numCache>
                <c:formatCode>General</c:formatCode>
                <c:ptCount val="5"/>
                <c:pt idx="0">
                  <c:v>4.8399999999999999E-2</c:v>
                </c:pt>
                <c:pt idx="1">
                  <c:v>3.8899999999999997E-2</c:v>
                </c:pt>
                <c:pt idx="2">
                  <c:v>6.2300000000000001E-2</c:v>
                </c:pt>
                <c:pt idx="3">
                  <c:v>0.14000000000000001</c:v>
                </c:pt>
                <c:pt idx="4">
                  <c:v>7.8799999999999995E-2</c:v>
                </c:pt>
              </c:numCache>
            </c:numRef>
          </c:yVal>
          <c:smooth val="0"/>
        </c:ser>
        <c:ser>
          <c:idx val="1"/>
          <c:order val="2"/>
          <c:tx>
            <c:v>2014 Surface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noFill/>
              </a:ln>
            </c:spPr>
          </c:marker>
          <c:xVal>
            <c:numRef>
              <c:f>phosphorus!$B$10:$B$16</c:f>
              <c:numCache>
                <c:formatCode>0.00</c:formatCode>
                <c:ptCount val="7"/>
                <c:pt idx="0">
                  <c:v>5.12</c:v>
                </c:pt>
                <c:pt idx="1">
                  <c:v>5.28</c:v>
                </c:pt>
                <c:pt idx="2">
                  <c:v>6.24</c:v>
                </c:pt>
                <c:pt idx="3">
                  <c:v>7.21</c:v>
                </c:pt>
                <c:pt idx="4">
                  <c:v>8.19</c:v>
                </c:pt>
                <c:pt idx="5">
                  <c:v>9.17</c:v>
                </c:pt>
                <c:pt idx="6">
                  <c:v>11.03</c:v>
                </c:pt>
              </c:numCache>
            </c:numRef>
          </c:xVal>
          <c:yVal>
            <c:numRef>
              <c:f>phosphorus!$I$10:$I$16</c:f>
              <c:numCache>
                <c:formatCode>General</c:formatCode>
                <c:ptCount val="7"/>
                <c:pt idx="0">
                  <c:v>3.8699999999999998E-2</c:v>
                </c:pt>
                <c:pt idx="1">
                  <c:v>3.0800000000000001E-2</c:v>
                </c:pt>
                <c:pt idx="2">
                  <c:v>2.12E-2</c:v>
                </c:pt>
                <c:pt idx="3">
                  <c:v>3.7699999999999997E-2</c:v>
                </c:pt>
                <c:pt idx="4">
                  <c:v>6.2199999999999998E-2</c:v>
                </c:pt>
                <c:pt idx="5">
                  <c:v>5.0999999999999997E-2</c:v>
                </c:pt>
                <c:pt idx="6">
                  <c:v>2.47E-2</c:v>
                </c:pt>
              </c:numCache>
            </c:numRef>
          </c:yVal>
          <c:smooth val="0"/>
        </c:ser>
        <c:ser>
          <c:idx val="4"/>
          <c:order val="3"/>
          <c:tx>
            <c:v>2014 Bottom</c:v>
          </c:tx>
          <c:spPr>
            <a:ln w="28575">
              <a:noFill/>
            </a:ln>
          </c:spPr>
          <c:marker>
            <c:symbol val="square"/>
            <c:size val="5"/>
            <c:spPr>
              <a:noFill/>
              <a:ln>
                <a:solidFill>
                  <a:schemeClr val="accent1"/>
                </a:solidFill>
              </a:ln>
            </c:spPr>
          </c:marker>
          <c:xVal>
            <c:numRef>
              <c:f>phosphorus!$B$11:$B$15</c:f>
              <c:numCache>
                <c:formatCode>0.00</c:formatCode>
                <c:ptCount val="5"/>
                <c:pt idx="0">
                  <c:v>5.28</c:v>
                </c:pt>
                <c:pt idx="1">
                  <c:v>6.24</c:v>
                </c:pt>
                <c:pt idx="2">
                  <c:v>7.21</c:v>
                </c:pt>
                <c:pt idx="3">
                  <c:v>8.19</c:v>
                </c:pt>
                <c:pt idx="4">
                  <c:v>9.17</c:v>
                </c:pt>
              </c:numCache>
            </c:numRef>
          </c:xVal>
          <c:yVal>
            <c:numRef>
              <c:f>phosphorus!$L$11:$L$15</c:f>
              <c:numCache>
                <c:formatCode>General</c:formatCode>
                <c:ptCount val="5"/>
                <c:pt idx="0">
                  <c:v>3.8800000000000001E-2</c:v>
                </c:pt>
                <c:pt idx="1">
                  <c:v>2.5499999999999998E-2</c:v>
                </c:pt>
                <c:pt idx="2">
                  <c:v>4.6399999999999997E-2</c:v>
                </c:pt>
                <c:pt idx="3">
                  <c:v>5.5800000000000002E-2</c:v>
                </c:pt>
                <c:pt idx="4">
                  <c:v>5.7599999999999998E-2</c:v>
                </c:pt>
              </c:numCache>
            </c:numRef>
          </c:yVal>
          <c:smooth val="0"/>
        </c:ser>
        <c:ser>
          <c:idx val="2"/>
          <c:order val="4"/>
          <c:tx>
            <c:v>2015 Surface</c:v>
          </c:tx>
          <c:spPr>
            <a:ln w="28575">
              <a:noFill/>
            </a:ln>
          </c:spPr>
          <c:xVal>
            <c:numRef>
              <c:f>phosphorus!$B$17:$B$23</c:f>
              <c:numCache>
                <c:formatCode>0.00</c:formatCode>
                <c:ptCount val="7"/>
                <c:pt idx="0">
                  <c:v>4.1399999999999997</c:v>
                </c:pt>
                <c:pt idx="1">
                  <c:v>5.27</c:v>
                </c:pt>
                <c:pt idx="2">
                  <c:v>6.25</c:v>
                </c:pt>
                <c:pt idx="3">
                  <c:v>7.2</c:v>
                </c:pt>
                <c:pt idx="4">
                  <c:v>8.17</c:v>
                </c:pt>
                <c:pt idx="5">
                  <c:v>9.14</c:v>
                </c:pt>
                <c:pt idx="6">
                  <c:v>11.17</c:v>
                </c:pt>
              </c:numCache>
            </c:numRef>
          </c:xVal>
          <c:yVal>
            <c:numRef>
              <c:f>phosphorus!$I$17:$I$23</c:f>
              <c:numCache>
                <c:formatCode>General</c:formatCode>
                <c:ptCount val="7"/>
                <c:pt idx="0">
                  <c:v>2.52E-2</c:v>
                </c:pt>
                <c:pt idx="1">
                  <c:v>2.4799999999999999E-2</c:v>
                </c:pt>
                <c:pt idx="2">
                  <c:v>2.2800000000000001E-2</c:v>
                </c:pt>
                <c:pt idx="3">
                  <c:v>4.3700000000000003E-2</c:v>
                </c:pt>
                <c:pt idx="4">
                  <c:v>7.6999999999999999E-2</c:v>
                </c:pt>
                <c:pt idx="5">
                  <c:v>6.9099999999999995E-2</c:v>
                </c:pt>
                <c:pt idx="6">
                  <c:v>3.0499999999999999E-2</c:v>
                </c:pt>
              </c:numCache>
            </c:numRef>
          </c:yVal>
          <c:smooth val="0"/>
        </c:ser>
        <c:ser>
          <c:idx val="5"/>
          <c:order val="5"/>
          <c:tx>
            <c:v>2015 Bottom</c:v>
          </c:tx>
          <c:spPr>
            <a:ln w="28575">
              <a:noFill/>
            </a:ln>
          </c:spPr>
          <c:marker>
            <c:symbol val="triangle"/>
            <c:size val="7"/>
            <c:spPr>
              <a:noFill/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xVal>
            <c:numRef>
              <c:f>phosphorus!$B$18:$B$22</c:f>
              <c:numCache>
                <c:formatCode>0.00</c:formatCode>
                <c:ptCount val="5"/>
                <c:pt idx="0">
                  <c:v>5.27</c:v>
                </c:pt>
                <c:pt idx="1">
                  <c:v>6.25</c:v>
                </c:pt>
                <c:pt idx="2">
                  <c:v>7.2</c:v>
                </c:pt>
                <c:pt idx="3">
                  <c:v>8.17</c:v>
                </c:pt>
                <c:pt idx="4">
                  <c:v>9.14</c:v>
                </c:pt>
              </c:numCache>
            </c:numRef>
          </c:xVal>
          <c:yVal>
            <c:numRef>
              <c:f>phosphorus!$L$18:$L$22</c:f>
              <c:numCache>
                <c:formatCode>General</c:formatCode>
                <c:ptCount val="5"/>
                <c:pt idx="0">
                  <c:v>2.5600000000000001E-2</c:v>
                </c:pt>
                <c:pt idx="1">
                  <c:v>3.0700000000000002E-2</c:v>
                </c:pt>
                <c:pt idx="2">
                  <c:v>7.8100000000000003E-2</c:v>
                </c:pt>
                <c:pt idx="3">
                  <c:v>7.5999999999999998E-2</c:v>
                </c:pt>
                <c:pt idx="4">
                  <c:v>7.3599999999999999E-2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504000"/>
        <c:axId val="155613056"/>
      </c:scatterChart>
      <c:valAx>
        <c:axId val="155504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5613056"/>
        <c:crosses val="autoZero"/>
        <c:crossBetween val="midCat"/>
        <c:majorUnit val="1"/>
      </c:valAx>
      <c:valAx>
        <c:axId val="1556130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55504000"/>
        <c:crosses val="autoZero"/>
        <c:crossBetween val="midCat"/>
        <c:majorUnit val="2.0000000000000004E-2"/>
        <c:minorUnit val="2.0000000000000004E-2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baseline="0">
                <a:effectLst/>
              </a:rPr>
              <a:t>Big Blake Lake temperature profile, 2015</a:t>
            </a:r>
            <a:endParaRPr lang="en-US" sz="1100">
              <a:effectLst/>
            </a:endParaRP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Temp!$A$135</c:f>
              <c:strCache>
                <c:ptCount val="1"/>
                <c:pt idx="0">
                  <c:v>4/14/15</c:v>
                </c:pt>
              </c:strCache>
            </c:strRef>
          </c:tx>
          <c:marker>
            <c:symbol val="diamond"/>
            <c:size val="4"/>
          </c:marker>
          <c:xVal>
            <c:numRef>
              <c:f>[1]Temp!$C$135:$C$139</c:f>
              <c:numCache>
                <c:formatCode>General</c:formatCode>
                <c:ptCount val="5"/>
                <c:pt idx="0">
                  <c:v>10.14</c:v>
                </c:pt>
                <c:pt idx="1">
                  <c:v>10.08</c:v>
                </c:pt>
                <c:pt idx="2">
                  <c:v>9.73</c:v>
                </c:pt>
                <c:pt idx="3">
                  <c:v>9.66</c:v>
                </c:pt>
                <c:pt idx="4">
                  <c:v>9.61</c:v>
                </c:pt>
              </c:numCache>
            </c:numRef>
          </c:xVal>
          <c:yVal>
            <c:numRef>
              <c:f>[1]Temp!$B$135:$B$139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Temp!$A$140</c:f>
              <c:strCache>
                <c:ptCount val="1"/>
                <c:pt idx="0">
                  <c:v>5/27/15</c:v>
                </c:pt>
              </c:strCache>
            </c:strRef>
          </c:tx>
          <c:marker>
            <c:symbol val="square"/>
            <c:size val="4"/>
          </c:marker>
          <c:xVal>
            <c:numRef>
              <c:f>[1]Temp!$C$140:$C$145</c:f>
              <c:numCache>
                <c:formatCode>General</c:formatCode>
                <c:ptCount val="6"/>
                <c:pt idx="0">
                  <c:v>17.95</c:v>
                </c:pt>
                <c:pt idx="1">
                  <c:v>17.510000000000002</c:v>
                </c:pt>
                <c:pt idx="2">
                  <c:v>17.09</c:v>
                </c:pt>
                <c:pt idx="3">
                  <c:v>16.96</c:v>
                </c:pt>
                <c:pt idx="4">
                  <c:v>16.690000000000001</c:v>
                </c:pt>
                <c:pt idx="5">
                  <c:v>16.66</c:v>
                </c:pt>
              </c:numCache>
            </c:numRef>
          </c:xVal>
          <c:yVal>
            <c:numRef>
              <c:f>[1]Temp!$B$140:$B$145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4.25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Temp!$A$146</c:f>
              <c:strCache>
                <c:ptCount val="1"/>
                <c:pt idx="0">
                  <c:v>6/9/15</c:v>
                </c:pt>
              </c:strCache>
            </c:strRef>
          </c:tx>
          <c:marker>
            <c:symbol val="triangle"/>
            <c:size val="4"/>
          </c:marker>
          <c:xVal>
            <c:numRef>
              <c:f>[1]Temp!$C$146:$C$151</c:f>
              <c:numCache>
                <c:formatCode>General</c:formatCode>
                <c:ptCount val="6"/>
                <c:pt idx="0">
                  <c:v>24.65</c:v>
                </c:pt>
                <c:pt idx="1">
                  <c:v>22.56</c:v>
                </c:pt>
                <c:pt idx="2">
                  <c:v>21.64</c:v>
                </c:pt>
                <c:pt idx="3">
                  <c:v>21.27</c:v>
                </c:pt>
                <c:pt idx="4">
                  <c:v>20.46</c:v>
                </c:pt>
                <c:pt idx="5">
                  <c:v>20.32</c:v>
                </c:pt>
              </c:numCache>
            </c:numRef>
          </c:xVal>
          <c:yVal>
            <c:numRef>
              <c:f>[1]Temp!$B$146:$B$151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4.25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Temp!$A$152</c:f>
              <c:strCache>
                <c:ptCount val="1"/>
                <c:pt idx="0">
                  <c:v>6/25/15</c:v>
                </c:pt>
              </c:strCache>
            </c:strRef>
          </c:tx>
          <c:marker>
            <c:symbol val="x"/>
            <c:size val="4"/>
          </c:marker>
          <c:xVal>
            <c:numRef>
              <c:f>[1]Temp!$C$152:$C$157</c:f>
              <c:numCache>
                <c:formatCode>General</c:formatCode>
                <c:ptCount val="6"/>
                <c:pt idx="0">
                  <c:v>24.51</c:v>
                </c:pt>
                <c:pt idx="1">
                  <c:v>24.23</c:v>
                </c:pt>
                <c:pt idx="2">
                  <c:v>23.41</c:v>
                </c:pt>
                <c:pt idx="3">
                  <c:v>22.34</c:v>
                </c:pt>
                <c:pt idx="4">
                  <c:v>21.84</c:v>
                </c:pt>
                <c:pt idx="5">
                  <c:v>21.71</c:v>
                </c:pt>
              </c:numCache>
            </c:numRef>
          </c:xVal>
          <c:yVal>
            <c:numRef>
              <c:f>[1]Temp!$B$152:$B$157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4.25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Temp!$A$158</c:f>
              <c:strCache>
                <c:ptCount val="1"/>
                <c:pt idx="0">
                  <c:v>7/7/15</c:v>
                </c:pt>
              </c:strCache>
            </c:strRef>
          </c:tx>
          <c:marker>
            <c:symbol val="star"/>
            <c:size val="4"/>
          </c:marker>
          <c:xVal>
            <c:numRef>
              <c:f>[1]Temp!$C$158:$C$163</c:f>
              <c:numCache>
                <c:formatCode>General</c:formatCode>
                <c:ptCount val="6"/>
                <c:pt idx="0">
                  <c:v>23.56</c:v>
                </c:pt>
                <c:pt idx="1">
                  <c:v>23.57</c:v>
                </c:pt>
                <c:pt idx="2">
                  <c:v>23.43</c:v>
                </c:pt>
                <c:pt idx="3">
                  <c:v>23.33</c:v>
                </c:pt>
                <c:pt idx="4">
                  <c:v>22.98</c:v>
                </c:pt>
                <c:pt idx="5">
                  <c:v>22.92</c:v>
                </c:pt>
              </c:numCache>
            </c:numRef>
          </c:xVal>
          <c:yVal>
            <c:numRef>
              <c:f>[1]Temp!$B$158:$B$163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Temp!$A$164</c:f>
              <c:strCache>
                <c:ptCount val="1"/>
                <c:pt idx="0">
                  <c:v>7/20/15</c:v>
                </c:pt>
              </c:strCache>
            </c:strRef>
          </c:tx>
          <c:marker>
            <c:symbol val="circle"/>
            <c:size val="4"/>
          </c:marker>
          <c:xVal>
            <c:numRef>
              <c:f>[1]Temp!$C$164:$C$169</c:f>
              <c:numCache>
                <c:formatCode>General</c:formatCode>
                <c:ptCount val="6"/>
                <c:pt idx="0">
                  <c:v>25.68</c:v>
                </c:pt>
                <c:pt idx="1">
                  <c:v>25.67</c:v>
                </c:pt>
                <c:pt idx="2">
                  <c:v>25.59</c:v>
                </c:pt>
                <c:pt idx="3">
                  <c:v>24.43</c:v>
                </c:pt>
                <c:pt idx="4">
                  <c:v>24.13</c:v>
                </c:pt>
                <c:pt idx="5">
                  <c:v>23.86</c:v>
                </c:pt>
              </c:numCache>
            </c:numRef>
          </c:xVal>
          <c:yVal>
            <c:numRef>
              <c:f>[1]Temp!$B$164:$B$169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Temp!$A$170</c:f>
              <c:strCache>
                <c:ptCount val="1"/>
                <c:pt idx="0">
                  <c:v>8/6/15</c:v>
                </c:pt>
              </c:strCache>
            </c:strRef>
          </c:tx>
          <c:marker>
            <c:symbol val="plus"/>
            <c:size val="4"/>
          </c:marker>
          <c:xVal>
            <c:numRef>
              <c:f>[1]Temp!$C$170:$C$175</c:f>
              <c:numCache>
                <c:formatCode>General</c:formatCode>
                <c:ptCount val="6"/>
                <c:pt idx="0">
                  <c:v>24.44</c:v>
                </c:pt>
                <c:pt idx="1">
                  <c:v>24.43</c:v>
                </c:pt>
                <c:pt idx="2">
                  <c:v>24.37</c:v>
                </c:pt>
                <c:pt idx="3">
                  <c:v>23.92</c:v>
                </c:pt>
                <c:pt idx="4">
                  <c:v>22.83</c:v>
                </c:pt>
                <c:pt idx="5">
                  <c:v>22.77</c:v>
                </c:pt>
              </c:numCache>
            </c:numRef>
          </c:xVal>
          <c:yVal>
            <c:numRef>
              <c:f>[1]Temp!$B$170:$B$175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Temp!$A$176</c:f>
              <c:strCache>
                <c:ptCount val="1"/>
                <c:pt idx="0">
                  <c:v>8/17/15</c:v>
                </c:pt>
              </c:strCache>
            </c:strRef>
          </c:tx>
          <c:marker>
            <c:symbol val="dot"/>
            <c:size val="4"/>
          </c:marker>
          <c:xVal>
            <c:numRef>
              <c:f>[1]Temp!$C$176:$C$181</c:f>
              <c:numCache>
                <c:formatCode>General</c:formatCode>
                <c:ptCount val="6"/>
                <c:pt idx="0">
                  <c:v>25.67</c:v>
                </c:pt>
                <c:pt idx="1">
                  <c:v>25.68</c:v>
                </c:pt>
                <c:pt idx="2">
                  <c:v>24.68</c:v>
                </c:pt>
                <c:pt idx="3">
                  <c:v>23.61</c:v>
                </c:pt>
                <c:pt idx="4">
                  <c:v>23.01</c:v>
                </c:pt>
                <c:pt idx="5">
                  <c:v>22.83</c:v>
                </c:pt>
              </c:numCache>
            </c:numRef>
          </c:xVal>
          <c:yVal>
            <c:numRef>
              <c:f>[1]Temp!$B$176:$B$181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Temp!$A$182</c:f>
              <c:strCache>
                <c:ptCount val="1"/>
                <c:pt idx="0">
                  <c:v>8/31/15</c:v>
                </c:pt>
              </c:strCache>
            </c:strRef>
          </c:tx>
          <c:marker>
            <c:symbol val="dash"/>
            <c:size val="4"/>
          </c:marker>
          <c:xVal>
            <c:numRef>
              <c:f>[1]Temp!$C$182:$C$187</c:f>
              <c:numCache>
                <c:formatCode>General</c:formatCode>
                <c:ptCount val="6"/>
                <c:pt idx="0">
                  <c:v>21.82</c:v>
                </c:pt>
                <c:pt idx="1">
                  <c:v>21.74</c:v>
                </c:pt>
                <c:pt idx="2">
                  <c:v>21.43</c:v>
                </c:pt>
                <c:pt idx="3">
                  <c:v>21.17</c:v>
                </c:pt>
                <c:pt idx="4">
                  <c:v>20.67</c:v>
                </c:pt>
                <c:pt idx="5">
                  <c:v>19.84</c:v>
                </c:pt>
              </c:numCache>
            </c:numRef>
          </c:xVal>
          <c:yVal>
            <c:numRef>
              <c:f>[1]Temp!$B$182:$B$187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Temp!$A$188</c:f>
              <c:strCache>
                <c:ptCount val="1"/>
                <c:pt idx="0">
                  <c:v>9/14/15</c:v>
                </c:pt>
              </c:strCache>
            </c:strRef>
          </c:tx>
          <c:marker>
            <c:symbol val="diamond"/>
            <c:size val="4"/>
          </c:marker>
          <c:xVal>
            <c:numRef>
              <c:f>[1]Temp!$C$188:$C$193</c:f>
              <c:numCache>
                <c:formatCode>General</c:formatCode>
                <c:ptCount val="6"/>
                <c:pt idx="0">
                  <c:v>20.3</c:v>
                </c:pt>
                <c:pt idx="1">
                  <c:v>20.190000000000001</c:v>
                </c:pt>
                <c:pt idx="2">
                  <c:v>20.07</c:v>
                </c:pt>
                <c:pt idx="3">
                  <c:v>19.829999999999998</c:v>
                </c:pt>
                <c:pt idx="4">
                  <c:v>19.71</c:v>
                </c:pt>
                <c:pt idx="5">
                  <c:v>19.72</c:v>
                </c:pt>
              </c:numCache>
            </c:numRef>
          </c:xVal>
          <c:yVal>
            <c:numRef>
              <c:f>[1]Temp!$B$188:$B$193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Temp!$A$194</c:f>
              <c:strCache>
                <c:ptCount val="1"/>
                <c:pt idx="0">
                  <c:v>11/17/15</c:v>
                </c:pt>
              </c:strCache>
            </c:strRef>
          </c:tx>
          <c:marker>
            <c:symbol val="square"/>
            <c:size val="4"/>
          </c:marker>
          <c:xVal>
            <c:numRef>
              <c:f>[1]Temp!$C$194:$C$199</c:f>
              <c:numCache>
                <c:formatCode>General</c:formatCode>
                <c:ptCount val="6"/>
                <c:pt idx="0">
                  <c:v>7.19</c:v>
                </c:pt>
                <c:pt idx="1">
                  <c:v>7.18</c:v>
                </c:pt>
                <c:pt idx="2">
                  <c:v>7.17</c:v>
                </c:pt>
                <c:pt idx="3">
                  <c:v>7.16</c:v>
                </c:pt>
                <c:pt idx="4">
                  <c:v>7.12</c:v>
                </c:pt>
                <c:pt idx="5">
                  <c:v>7.17</c:v>
                </c:pt>
              </c:numCache>
            </c:numRef>
          </c:xVal>
          <c:yVal>
            <c:numRef>
              <c:f>[1]Temp!$B$194:$B$199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692800"/>
        <c:axId val="173711360"/>
      </c:scatterChart>
      <c:valAx>
        <c:axId val="17369280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</a:t>
                </a:r>
                <a:r>
                  <a:rPr lang="en-US" baseline="30000"/>
                  <a:t>o</a:t>
                </a:r>
                <a:r>
                  <a:rPr lang="en-US"/>
                  <a:t>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3711360"/>
        <c:crosses val="autoZero"/>
        <c:crossBetween val="midCat"/>
      </c:valAx>
      <c:valAx>
        <c:axId val="173711360"/>
        <c:scaling>
          <c:orientation val="maxMin"/>
          <c:max val="5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(meters)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3692800"/>
        <c:crosses val="autoZero"/>
        <c:crossBetween val="midCat"/>
        <c:majorUnit val="1"/>
      </c:valAx>
    </c:plotArea>
    <c:legend>
      <c:legendPos val="b"/>
      <c:layout>
        <c:manualLayout>
          <c:xMode val="edge"/>
          <c:yMode val="edge"/>
          <c:x val="5.5200363468080001E-2"/>
          <c:y val="0.8340988626421697"/>
          <c:w val="0.90746764762512799"/>
          <c:h val="0.138123359580052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Big Blake Lake dissolved oxygen profile, 2013</a:t>
            </a:r>
          </a:p>
        </c:rich>
      </c:tx>
      <c:layout>
        <c:manualLayout>
          <c:xMode val="edge"/>
          <c:yMode val="edge"/>
          <c:x val="0.2058611111111111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8079615048119"/>
          <c:y val="0.24854950422863809"/>
          <c:w val="0.83855314960629923"/>
          <c:h val="0.4616149023038786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'Dissolved oxygen'!$A$4</c:f>
              <c:strCache>
                <c:ptCount val="1"/>
                <c:pt idx="0">
                  <c:v>5/20/13</c:v>
                </c:pt>
              </c:strCache>
            </c:strRef>
          </c:tx>
          <c:marker>
            <c:symbol val="diamond"/>
            <c:size val="4"/>
          </c:marker>
          <c:xVal>
            <c:numRef>
              <c:f>'Dissolved oxygen'!$C$4:$C$8</c:f>
              <c:numCache>
                <c:formatCode>0.00</c:formatCode>
                <c:ptCount val="5"/>
                <c:pt idx="0">
                  <c:v>7.46</c:v>
                </c:pt>
                <c:pt idx="1">
                  <c:v>7.89</c:v>
                </c:pt>
                <c:pt idx="2">
                  <c:v>8.18</c:v>
                </c:pt>
                <c:pt idx="3">
                  <c:v>8.19</c:v>
                </c:pt>
                <c:pt idx="4">
                  <c:v>5.54</c:v>
                </c:pt>
              </c:numCache>
            </c:numRef>
          </c:xVal>
          <c:yVal>
            <c:numRef>
              <c:f>'Dissolved oxygen'!$B$4:$B$8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'Dissolved oxygen'!$A$9</c:f>
              <c:strCache>
                <c:ptCount val="1"/>
                <c:pt idx="0">
                  <c:v>5/28/13</c:v>
                </c:pt>
              </c:strCache>
            </c:strRef>
          </c:tx>
          <c:marker>
            <c:symbol val="square"/>
            <c:size val="4"/>
          </c:marker>
          <c:xVal>
            <c:numRef>
              <c:f>'Dissolved oxygen'!$C$9:$C$13</c:f>
              <c:numCache>
                <c:formatCode>0.00</c:formatCode>
                <c:ptCount val="5"/>
                <c:pt idx="0">
                  <c:v>3.35</c:v>
                </c:pt>
                <c:pt idx="1">
                  <c:v>4.13</c:v>
                </c:pt>
                <c:pt idx="2">
                  <c:v>5.0599999999999996</c:v>
                </c:pt>
                <c:pt idx="3">
                  <c:v>5.9</c:v>
                </c:pt>
                <c:pt idx="4">
                  <c:v>5.97</c:v>
                </c:pt>
              </c:numCache>
            </c:numRef>
          </c:xVal>
          <c:yVal>
            <c:numRef>
              <c:f>'Dissolved oxygen'!$B$9:$B$13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'Dissolved oxygen'!$A$14</c:f>
              <c:strCache>
                <c:ptCount val="1"/>
                <c:pt idx="0">
                  <c:v>6/19/13</c:v>
                </c:pt>
              </c:strCache>
            </c:strRef>
          </c:tx>
          <c:marker>
            <c:symbol val="triangle"/>
            <c:size val="4"/>
          </c:marker>
          <c:xVal>
            <c:numRef>
              <c:f>'Dissolved oxygen'!$C$14:$C$18</c:f>
              <c:numCache>
                <c:formatCode>0.00</c:formatCode>
                <c:ptCount val="5"/>
                <c:pt idx="0">
                  <c:v>2.96</c:v>
                </c:pt>
                <c:pt idx="1">
                  <c:v>4.12</c:v>
                </c:pt>
                <c:pt idx="2">
                  <c:v>5.28</c:v>
                </c:pt>
                <c:pt idx="3">
                  <c:v>3.1</c:v>
                </c:pt>
                <c:pt idx="4">
                  <c:v>1.29</c:v>
                </c:pt>
              </c:numCache>
            </c:numRef>
          </c:xVal>
          <c:yVal>
            <c:numRef>
              <c:f>'Dissolved oxygen'!$B$14:$B$18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'Dissolved oxygen'!$A$19</c:f>
              <c:strCache>
                <c:ptCount val="1"/>
                <c:pt idx="0">
                  <c:v>6/26/13</c:v>
                </c:pt>
              </c:strCache>
            </c:strRef>
          </c:tx>
          <c:marker>
            <c:symbol val="x"/>
            <c:size val="4"/>
          </c:marker>
          <c:xVal>
            <c:numRef>
              <c:f>'Dissolved oxygen'!$C$19:$C$23</c:f>
              <c:numCache>
                <c:formatCode>0.00</c:formatCode>
                <c:ptCount val="5"/>
                <c:pt idx="0">
                  <c:v>7.35</c:v>
                </c:pt>
                <c:pt idx="1">
                  <c:v>6.62</c:v>
                </c:pt>
                <c:pt idx="2">
                  <c:v>6.93</c:v>
                </c:pt>
                <c:pt idx="3">
                  <c:v>5.98</c:v>
                </c:pt>
                <c:pt idx="4">
                  <c:v>1.61</c:v>
                </c:pt>
              </c:numCache>
            </c:numRef>
          </c:xVal>
          <c:yVal>
            <c:numRef>
              <c:f>'Dissolved oxygen'!$B$19:$B$23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'Dissolved oxygen'!$A$24</c:f>
              <c:strCache>
                <c:ptCount val="1"/>
                <c:pt idx="0">
                  <c:v>7/18/13</c:v>
                </c:pt>
              </c:strCache>
            </c:strRef>
          </c:tx>
          <c:marker>
            <c:symbol val="star"/>
            <c:size val="4"/>
          </c:marker>
          <c:xVal>
            <c:numRef>
              <c:f>'Dissolved oxygen'!$C$24:$C$28</c:f>
              <c:numCache>
                <c:formatCode>0.00</c:formatCode>
                <c:ptCount val="5"/>
                <c:pt idx="0">
                  <c:v>2.91</c:v>
                </c:pt>
                <c:pt idx="1">
                  <c:v>5.81</c:v>
                </c:pt>
                <c:pt idx="2">
                  <c:v>5.83</c:v>
                </c:pt>
                <c:pt idx="3">
                  <c:v>0.03</c:v>
                </c:pt>
                <c:pt idx="4">
                  <c:v>0</c:v>
                </c:pt>
              </c:numCache>
            </c:numRef>
          </c:xVal>
          <c:yVal>
            <c:numRef>
              <c:f>'Dissolved oxygen'!$B$24:$B$28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'Dissolved oxygen'!$A$29</c:f>
              <c:strCache>
                <c:ptCount val="1"/>
                <c:pt idx="0">
                  <c:v>7/24/13</c:v>
                </c:pt>
              </c:strCache>
            </c:strRef>
          </c:tx>
          <c:marker>
            <c:symbol val="circle"/>
            <c:size val="4"/>
          </c:marker>
          <c:xVal>
            <c:numRef>
              <c:f>'Dissolved oxygen'!$C$29:$C$33</c:f>
              <c:numCache>
                <c:formatCode>0.00</c:formatCode>
                <c:ptCount val="5"/>
                <c:pt idx="0">
                  <c:v>5.67</c:v>
                </c:pt>
                <c:pt idx="1">
                  <c:v>7.37</c:v>
                </c:pt>
                <c:pt idx="2">
                  <c:v>4.8499999999999996</c:v>
                </c:pt>
                <c:pt idx="3">
                  <c:v>5.5</c:v>
                </c:pt>
                <c:pt idx="4">
                  <c:v>3.93</c:v>
                </c:pt>
              </c:numCache>
            </c:numRef>
          </c:xVal>
          <c:yVal>
            <c:numRef>
              <c:f>'Dissolved oxygen'!$B$29:$B$33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'Dissolved oxygen'!$A$34</c:f>
              <c:strCache>
                <c:ptCount val="1"/>
                <c:pt idx="0">
                  <c:v>8/9/13</c:v>
                </c:pt>
              </c:strCache>
            </c:strRef>
          </c:tx>
          <c:xVal>
            <c:numRef>
              <c:f>'Dissolved oxygen'!$C$34:$C$38</c:f>
              <c:numCache>
                <c:formatCode>0.00</c:formatCode>
                <c:ptCount val="5"/>
                <c:pt idx="0">
                  <c:v>7.86</c:v>
                </c:pt>
                <c:pt idx="1">
                  <c:v>10.83</c:v>
                </c:pt>
                <c:pt idx="2">
                  <c:v>5.77</c:v>
                </c:pt>
                <c:pt idx="3">
                  <c:v>2.04</c:v>
                </c:pt>
                <c:pt idx="4">
                  <c:v>0.86</c:v>
                </c:pt>
              </c:numCache>
            </c:numRef>
          </c:xVal>
          <c:yVal>
            <c:numRef>
              <c:f>'Dissolved oxygen'!$B$34:$B$38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'Dissolved oxygen'!$A$39</c:f>
              <c:strCache>
                <c:ptCount val="1"/>
                <c:pt idx="0">
                  <c:v>8/19/13</c:v>
                </c:pt>
              </c:strCache>
            </c:strRef>
          </c:tx>
          <c:marker>
            <c:symbol val="dot"/>
            <c:size val="4"/>
          </c:marker>
          <c:xVal>
            <c:numRef>
              <c:f>'Dissolved oxygen'!$C$39:$C$43</c:f>
              <c:numCache>
                <c:formatCode>0.00</c:formatCode>
                <c:ptCount val="5"/>
                <c:pt idx="0">
                  <c:v>3.4</c:v>
                </c:pt>
                <c:pt idx="1">
                  <c:v>8.57</c:v>
                </c:pt>
                <c:pt idx="2">
                  <c:v>7</c:v>
                </c:pt>
                <c:pt idx="3">
                  <c:v>1.71</c:v>
                </c:pt>
                <c:pt idx="4">
                  <c:v>0</c:v>
                </c:pt>
              </c:numCache>
            </c:numRef>
          </c:xVal>
          <c:yVal>
            <c:numRef>
              <c:f>'Dissolved oxygen'!$B$39:$B$43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'Dissolved oxygen'!$A$44</c:f>
              <c:strCache>
                <c:ptCount val="1"/>
                <c:pt idx="0">
                  <c:v>9/10/13</c:v>
                </c:pt>
              </c:strCache>
            </c:strRef>
          </c:tx>
          <c:marker>
            <c:symbol val="dash"/>
            <c:size val="4"/>
          </c:marker>
          <c:xVal>
            <c:numRef>
              <c:f>'Dissolved oxygen'!$C$44:$C$48</c:f>
              <c:numCache>
                <c:formatCode>0.00</c:formatCode>
                <c:ptCount val="5"/>
                <c:pt idx="0">
                  <c:v>2.86</c:v>
                </c:pt>
                <c:pt idx="1">
                  <c:v>3.4</c:v>
                </c:pt>
                <c:pt idx="2">
                  <c:v>1.46</c:v>
                </c:pt>
                <c:pt idx="3">
                  <c:v>1.42</c:v>
                </c:pt>
                <c:pt idx="4">
                  <c:v>0</c:v>
                </c:pt>
              </c:numCache>
            </c:numRef>
          </c:xVal>
          <c:yVal>
            <c:numRef>
              <c:f>'Dissolved oxygen'!$B$44:$B$48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'Dissolved oxygen'!$A$49</c:f>
              <c:strCache>
                <c:ptCount val="1"/>
                <c:pt idx="0">
                  <c:v>9/26/13</c:v>
                </c:pt>
              </c:strCache>
            </c:strRef>
          </c:tx>
          <c:marker>
            <c:symbol val="diamond"/>
            <c:size val="4"/>
          </c:marker>
          <c:xVal>
            <c:numRef>
              <c:f>'Dissolved oxygen'!$C$49:$C$53</c:f>
              <c:numCache>
                <c:formatCode>0.00</c:formatCode>
                <c:ptCount val="5"/>
                <c:pt idx="0">
                  <c:v>7.37</c:v>
                </c:pt>
                <c:pt idx="1">
                  <c:v>10.63</c:v>
                </c:pt>
                <c:pt idx="2">
                  <c:v>8.4700000000000006</c:v>
                </c:pt>
                <c:pt idx="3">
                  <c:v>9.0500000000000007</c:v>
                </c:pt>
                <c:pt idx="4">
                  <c:v>8.84</c:v>
                </c:pt>
              </c:numCache>
            </c:numRef>
          </c:xVal>
          <c:yVal>
            <c:numRef>
              <c:f>'Dissolved oxygen'!$B$49:$B$53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'Dissolved oxygen'!$A$54</c:f>
              <c:strCache>
                <c:ptCount val="1"/>
                <c:pt idx="0">
                  <c:v>10/24/13</c:v>
                </c:pt>
              </c:strCache>
            </c:strRef>
          </c:tx>
          <c:marker>
            <c:symbol val="square"/>
            <c:size val="4"/>
          </c:marker>
          <c:xVal>
            <c:numRef>
              <c:f>'Dissolved oxygen'!$C$54:$C$58</c:f>
              <c:numCache>
                <c:formatCode>0.00</c:formatCode>
                <c:ptCount val="5"/>
                <c:pt idx="0">
                  <c:v>5.7</c:v>
                </c:pt>
                <c:pt idx="1">
                  <c:v>3.61</c:v>
                </c:pt>
                <c:pt idx="2">
                  <c:v>3.67</c:v>
                </c:pt>
                <c:pt idx="3">
                  <c:v>4.26</c:v>
                </c:pt>
                <c:pt idx="4">
                  <c:v>4.7699999999999996</c:v>
                </c:pt>
              </c:numCache>
            </c:numRef>
          </c:xVal>
          <c:yVal>
            <c:numRef>
              <c:f>'Dissolved oxygen'!$B$54:$B$58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'Dissolved oxygen'!$A$59</c:f>
              <c:strCache>
                <c:ptCount val="1"/>
                <c:pt idx="0">
                  <c:v>11/4/13</c:v>
                </c:pt>
              </c:strCache>
            </c:strRef>
          </c:tx>
          <c:marker>
            <c:symbol val="triangle"/>
            <c:size val="4"/>
          </c:marker>
          <c:xVal>
            <c:numRef>
              <c:f>'Dissolved oxygen'!$C$59:$C$63</c:f>
              <c:numCache>
                <c:formatCode>0.00</c:formatCode>
                <c:ptCount val="5"/>
                <c:pt idx="0">
                  <c:v>23.56</c:v>
                </c:pt>
                <c:pt idx="1">
                  <c:v>22.47</c:v>
                </c:pt>
                <c:pt idx="2">
                  <c:v>20.76</c:v>
                </c:pt>
                <c:pt idx="3">
                  <c:v>19.63</c:v>
                </c:pt>
                <c:pt idx="4">
                  <c:v>12.49</c:v>
                </c:pt>
              </c:numCache>
            </c:numRef>
          </c:xVal>
          <c:yVal>
            <c:numRef>
              <c:f>'Dissolved oxygen'!$B$59:$B$63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'Dissolved oxygen'!$A$64</c:f>
              <c:strCache>
                <c:ptCount val="1"/>
                <c:pt idx="0">
                  <c:v>11/6/13</c:v>
                </c:pt>
              </c:strCache>
            </c:strRef>
          </c:tx>
          <c:marker>
            <c:symbol val="x"/>
            <c:size val="4"/>
          </c:marker>
          <c:xVal>
            <c:numRef>
              <c:f>'Dissolved oxygen'!$C$64:$C$68</c:f>
              <c:numCache>
                <c:formatCode>0.00</c:formatCode>
                <c:ptCount val="5"/>
                <c:pt idx="0">
                  <c:v>8.65</c:v>
                </c:pt>
                <c:pt idx="1">
                  <c:v>7.84</c:v>
                </c:pt>
                <c:pt idx="2">
                  <c:v>7.15</c:v>
                </c:pt>
                <c:pt idx="3">
                  <c:v>6.85</c:v>
                </c:pt>
                <c:pt idx="4">
                  <c:v>6.81</c:v>
                </c:pt>
              </c:numCache>
            </c:numRef>
          </c:xVal>
          <c:yVal>
            <c:numRef>
              <c:f>'Dissolved oxygen'!$B$64:$B$68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3"/>
          <c:order val="13"/>
          <c:tx>
            <c:strRef>
              <c:f>'Dissolved oxygen'!$A$69</c:f>
              <c:strCache>
                <c:ptCount val="1"/>
                <c:pt idx="0">
                  <c:v>11/12/13</c:v>
                </c:pt>
              </c:strCache>
            </c:strRef>
          </c:tx>
          <c:marker>
            <c:symbol val="star"/>
            <c:size val="4"/>
          </c:marker>
          <c:xVal>
            <c:numRef>
              <c:f>'Dissolved oxygen'!$C$69:$C$73</c:f>
              <c:numCache>
                <c:formatCode>0.00</c:formatCode>
                <c:ptCount val="5"/>
                <c:pt idx="0">
                  <c:v>24.76</c:v>
                </c:pt>
                <c:pt idx="1">
                  <c:v>26.06</c:v>
                </c:pt>
                <c:pt idx="2">
                  <c:v>22.28</c:v>
                </c:pt>
                <c:pt idx="3">
                  <c:v>15.99</c:v>
                </c:pt>
                <c:pt idx="4">
                  <c:v>14.65</c:v>
                </c:pt>
              </c:numCache>
            </c:numRef>
          </c:xVal>
          <c:yVal>
            <c:numRef>
              <c:f>'Dissolved oxygen'!$B$69:$B$73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193600"/>
        <c:axId val="183195520"/>
      </c:scatterChart>
      <c:valAx>
        <c:axId val="183193600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Dissolved oxygen (mg/L)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3195520"/>
        <c:crosses val="autoZero"/>
        <c:crossBetween val="midCat"/>
      </c:valAx>
      <c:valAx>
        <c:axId val="183195520"/>
        <c:scaling>
          <c:orientation val="maxMin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(meters)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3193600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5.2012248468941376E-2"/>
          <c:y val="0.76156496062992129"/>
          <c:w val="0.9015310586176728"/>
          <c:h val="0.2106572615923009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Big Blake Lake dissolved oxygen profile, 2014</a:t>
            </a:r>
          </a:p>
        </c:rich>
      </c:tx>
      <c:layout>
        <c:manualLayout>
          <c:xMode val="edge"/>
          <c:yMode val="edge"/>
          <c:x val="0.2058611111111111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8079615048119"/>
          <c:y val="0.24854950422863809"/>
          <c:w val="0.83855314960629923"/>
          <c:h val="0.4616149023038786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'Dissolved oxygen'!$A$74</c:f>
              <c:strCache>
                <c:ptCount val="1"/>
                <c:pt idx="0">
                  <c:v>5/12/14</c:v>
                </c:pt>
              </c:strCache>
            </c:strRef>
          </c:tx>
          <c:marker>
            <c:symbol val="diamond"/>
            <c:size val="4"/>
          </c:marker>
          <c:xVal>
            <c:numRef>
              <c:f>'Dissolved oxygen'!$C$74:$C$78</c:f>
              <c:numCache>
                <c:formatCode>0.00</c:formatCode>
                <c:ptCount val="5"/>
                <c:pt idx="0">
                  <c:v>11.85</c:v>
                </c:pt>
                <c:pt idx="1">
                  <c:v>11.94</c:v>
                </c:pt>
                <c:pt idx="2">
                  <c:v>11.82</c:v>
                </c:pt>
                <c:pt idx="3">
                  <c:v>9.6300000000000008</c:v>
                </c:pt>
                <c:pt idx="4">
                  <c:v>3.8</c:v>
                </c:pt>
              </c:numCache>
            </c:numRef>
          </c:xVal>
          <c:yVal>
            <c:numRef>
              <c:f>'Dissolved oxygen'!$B$74:$B$78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'Dissolved oxygen'!$A$79</c:f>
              <c:strCache>
                <c:ptCount val="1"/>
                <c:pt idx="0">
                  <c:v>5/22/14</c:v>
                </c:pt>
              </c:strCache>
            </c:strRef>
          </c:tx>
          <c:marker>
            <c:symbol val="square"/>
            <c:size val="4"/>
          </c:marker>
          <c:xVal>
            <c:numRef>
              <c:f>'Dissolved oxygen'!$C$79:$C$83</c:f>
              <c:numCache>
                <c:formatCode>0.00</c:formatCode>
                <c:ptCount val="5"/>
                <c:pt idx="0">
                  <c:v>8.56</c:v>
                </c:pt>
                <c:pt idx="1">
                  <c:v>8.2200000000000006</c:v>
                </c:pt>
                <c:pt idx="2">
                  <c:v>7.84</c:v>
                </c:pt>
                <c:pt idx="3">
                  <c:v>9.51</c:v>
                </c:pt>
                <c:pt idx="4">
                  <c:v>6.96</c:v>
                </c:pt>
              </c:numCache>
            </c:numRef>
          </c:xVal>
          <c:yVal>
            <c:numRef>
              <c:f>'Dissolved oxygen'!$B$79:$B$83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'Dissolved oxygen'!$A$84</c:f>
              <c:strCache>
                <c:ptCount val="1"/>
                <c:pt idx="0">
                  <c:v>5/28/14</c:v>
                </c:pt>
              </c:strCache>
            </c:strRef>
          </c:tx>
          <c:marker>
            <c:symbol val="triangle"/>
            <c:size val="4"/>
          </c:marker>
          <c:xVal>
            <c:numRef>
              <c:f>'Dissolved oxygen'!$C$84:$C$88</c:f>
              <c:numCache>
                <c:formatCode>0.00</c:formatCode>
                <c:ptCount val="5"/>
                <c:pt idx="0">
                  <c:v>5.58</c:v>
                </c:pt>
                <c:pt idx="1">
                  <c:v>5.25</c:v>
                </c:pt>
                <c:pt idx="2">
                  <c:v>4.88</c:v>
                </c:pt>
                <c:pt idx="3">
                  <c:v>2.8</c:v>
                </c:pt>
                <c:pt idx="4">
                  <c:v>0.7</c:v>
                </c:pt>
              </c:numCache>
            </c:numRef>
          </c:xVal>
          <c:yVal>
            <c:numRef>
              <c:f>'Dissolved oxygen'!$B$84:$B$88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'Dissolved oxygen'!$A$89</c:f>
              <c:strCache>
                <c:ptCount val="1"/>
                <c:pt idx="0">
                  <c:v>6/9/14</c:v>
                </c:pt>
              </c:strCache>
            </c:strRef>
          </c:tx>
          <c:marker>
            <c:symbol val="x"/>
            <c:size val="4"/>
          </c:marker>
          <c:xVal>
            <c:numRef>
              <c:f>'Dissolved oxygen'!$C$89:$C$93</c:f>
              <c:numCache>
                <c:formatCode>0.00</c:formatCode>
                <c:ptCount val="5"/>
                <c:pt idx="0">
                  <c:v>5.7</c:v>
                </c:pt>
                <c:pt idx="1">
                  <c:v>5.43</c:v>
                </c:pt>
                <c:pt idx="2">
                  <c:v>5.42</c:v>
                </c:pt>
                <c:pt idx="3">
                  <c:v>3.1</c:v>
                </c:pt>
                <c:pt idx="4">
                  <c:v>1.06</c:v>
                </c:pt>
              </c:numCache>
            </c:numRef>
          </c:xVal>
          <c:yVal>
            <c:numRef>
              <c:f>'Dissolved oxygen'!$B$89:$B$93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'Dissolved oxygen'!$A$94</c:f>
              <c:strCache>
                <c:ptCount val="1"/>
                <c:pt idx="0">
                  <c:v>6/24/14</c:v>
                </c:pt>
              </c:strCache>
            </c:strRef>
          </c:tx>
          <c:marker>
            <c:symbol val="star"/>
            <c:size val="4"/>
          </c:marker>
          <c:xVal>
            <c:numRef>
              <c:f>'Dissolved oxygen'!$C$94:$C$98</c:f>
              <c:numCache>
                <c:formatCode>0.00</c:formatCode>
                <c:ptCount val="5"/>
                <c:pt idx="0">
                  <c:v>5.16</c:v>
                </c:pt>
                <c:pt idx="1">
                  <c:v>5.19</c:v>
                </c:pt>
                <c:pt idx="2">
                  <c:v>4.82</c:v>
                </c:pt>
                <c:pt idx="3">
                  <c:v>2.82</c:v>
                </c:pt>
                <c:pt idx="4">
                  <c:v>1.1599999999999999</c:v>
                </c:pt>
              </c:numCache>
            </c:numRef>
          </c:xVal>
          <c:yVal>
            <c:numRef>
              <c:f>'Dissolved oxygen'!$B$94:$B$98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'Dissolved oxygen'!$A$99</c:f>
              <c:strCache>
                <c:ptCount val="1"/>
                <c:pt idx="0">
                  <c:v>7/9/14</c:v>
                </c:pt>
              </c:strCache>
            </c:strRef>
          </c:tx>
          <c:marker>
            <c:symbol val="circle"/>
            <c:size val="4"/>
          </c:marker>
          <c:xVal>
            <c:numRef>
              <c:f>'Dissolved oxygen'!$C$99:$C$103</c:f>
              <c:numCache>
                <c:formatCode>0.00</c:formatCode>
                <c:ptCount val="5"/>
                <c:pt idx="0">
                  <c:v>3.77</c:v>
                </c:pt>
                <c:pt idx="1">
                  <c:v>3.62</c:v>
                </c:pt>
                <c:pt idx="2">
                  <c:v>3.56</c:v>
                </c:pt>
                <c:pt idx="3">
                  <c:v>3.34</c:v>
                </c:pt>
                <c:pt idx="4">
                  <c:v>0.63</c:v>
                </c:pt>
              </c:numCache>
            </c:numRef>
          </c:xVal>
          <c:yVal>
            <c:numRef>
              <c:f>'Dissolved oxygen'!$B$99:$B$103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'Dissolved oxygen'!$A$104</c:f>
              <c:strCache>
                <c:ptCount val="1"/>
                <c:pt idx="0">
                  <c:v>7/21/14</c:v>
                </c:pt>
              </c:strCache>
            </c:strRef>
          </c:tx>
          <c:marker>
            <c:symbol val="plus"/>
            <c:size val="4"/>
          </c:marker>
          <c:xVal>
            <c:numRef>
              <c:f>'Dissolved oxygen'!$C$104:$C$108</c:f>
              <c:numCache>
                <c:formatCode>0.00</c:formatCode>
                <c:ptCount val="5"/>
                <c:pt idx="0">
                  <c:v>4.13</c:v>
                </c:pt>
                <c:pt idx="1">
                  <c:v>4.01</c:v>
                </c:pt>
                <c:pt idx="2">
                  <c:v>3.8</c:v>
                </c:pt>
                <c:pt idx="3">
                  <c:v>3.52</c:v>
                </c:pt>
                <c:pt idx="4">
                  <c:v>0.95</c:v>
                </c:pt>
              </c:numCache>
            </c:numRef>
          </c:xVal>
          <c:yVal>
            <c:numRef>
              <c:f>'Dissolved oxygen'!$B$104:$B$108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'Dissolved oxygen'!$A$109</c:f>
              <c:strCache>
                <c:ptCount val="1"/>
                <c:pt idx="0">
                  <c:v>8/5/14</c:v>
                </c:pt>
              </c:strCache>
            </c:strRef>
          </c:tx>
          <c:marker>
            <c:symbol val="dot"/>
            <c:size val="4"/>
          </c:marker>
          <c:xVal>
            <c:numRef>
              <c:f>'Dissolved oxygen'!$C$109:$C$113</c:f>
              <c:numCache>
                <c:formatCode>0.00</c:formatCode>
                <c:ptCount val="5"/>
                <c:pt idx="0">
                  <c:v>8.4499999999999993</c:v>
                </c:pt>
                <c:pt idx="1">
                  <c:v>9.36</c:v>
                </c:pt>
                <c:pt idx="2">
                  <c:v>7.05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'Dissolved oxygen'!$B$109:$B$113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'Dissolved oxygen'!$A$114</c:f>
              <c:strCache>
                <c:ptCount val="1"/>
                <c:pt idx="0">
                  <c:v>8/19/14</c:v>
                </c:pt>
              </c:strCache>
            </c:strRef>
          </c:tx>
          <c:marker>
            <c:symbol val="dash"/>
            <c:size val="4"/>
          </c:marker>
          <c:xVal>
            <c:numRef>
              <c:f>'Dissolved oxygen'!$C$114:$C$118</c:f>
              <c:numCache>
                <c:formatCode>0.00</c:formatCode>
                <c:ptCount val="5"/>
                <c:pt idx="0">
                  <c:v>4.87</c:v>
                </c:pt>
                <c:pt idx="1">
                  <c:v>4.53</c:v>
                </c:pt>
                <c:pt idx="2">
                  <c:v>4.09</c:v>
                </c:pt>
                <c:pt idx="3">
                  <c:v>3.29</c:v>
                </c:pt>
                <c:pt idx="4">
                  <c:v>0.93</c:v>
                </c:pt>
              </c:numCache>
            </c:numRef>
          </c:xVal>
          <c:yVal>
            <c:numRef>
              <c:f>'Dissolved oxygen'!$B$114:$B$118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'Dissolved oxygen'!$A$119</c:f>
              <c:strCache>
                <c:ptCount val="1"/>
                <c:pt idx="0">
                  <c:v>9/6/14</c:v>
                </c:pt>
              </c:strCache>
            </c:strRef>
          </c:tx>
          <c:marker>
            <c:symbol val="diamond"/>
            <c:size val="4"/>
          </c:marker>
          <c:xVal>
            <c:numRef>
              <c:f>'Dissolved oxygen'!$C$119:$C$123</c:f>
              <c:numCache>
                <c:formatCode>0.00</c:formatCode>
                <c:ptCount val="5"/>
                <c:pt idx="0">
                  <c:v>2.61</c:v>
                </c:pt>
                <c:pt idx="1">
                  <c:v>2.52</c:v>
                </c:pt>
                <c:pt idx="2">
                  <c:v>2.52</c:v>
                </c:pt>
                <c:pt idx="3">
                  <c:v>2.52</c:v>
                </c:pt>
                <c:pt idx="4">
                  <c:v>1.86</c:v>
                </c:pt>
              </c:numCache>
            </c:numRef>
          </c:xVal>
          <c:yVal>
            <c:numRef>
              <c:f>'Dissolved oxygen'!$B$119:$B$123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'Dissolved oxygen'!$A$124</c:f>
              <c:strCache>
                <c:ptCount val="1"/>
                <c:pt idx="0">
                  <c:v>9/17/14</c:v>
                </c:pt>
              </c:strCache>
            </c:strRef>
          </c:tx>
          <c:marker>
            <c:symbol val="square"/>
            <c:size val="4"/>
          </c:marker>
          <c:xVal>
            <c:numRef>
              <c:f>'Dissolved oxygen'!$C$124:$C$129</c:f>
              <c:numCache>
                <c:formatCode>0.00</c:formatCode>
                <c:ptCount val="6"/>
                <c:pt idx="0">
                  <c:v>10.06</c:v>
                </c:pt>
                <c:pt idx="1">
                  <c:v>10.37</c:v>
                </c:pt>
                <c:pt idx="2">
                  <c:v>9.1999999999999993</c:v>
                </c:pt>
                <c:pt idx="3">
                  <c:v>5.78</c:v>
                </c:pt>
                <c:pt idx="4">
                  <c:v>5.6</c:v>
                </c:pt>
                <c:pt idx="5">
                  <c:v>1.43</c:v>
                </c:pt>
              </c:numCache>
            </c:numRef>
          </c:xVal>
          <c:yVal>
            <c:numRef>
              <c:f>'Dissolved oxygen'!$B$124:$B$129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'Dissolved oxygen'!$A$130</c:f>
              <c:strCache>
                <c:ptCount val="1"/>
                <c:pt idx="0">
                  <c:v>11/3/14</c:v>
                </c:pt>
              </c:strCache>
            </c:strRef>
          </c:tx>
          <c:marker>
            <c:symbol val="triangle"/>
            <c:size val="4"/>
          </c:marker>
          <c:xVal>
            <c:numRef>
              <c:f>'Dissolved oxygen'!$C$130:$C$134</c:f>
              <c:numCache>
                <c:formatCode>0.00</c:formatCode>
                <c:ptCount val="5"/>
                <c:pt idx="0">
                  <c:v>3.25</c:v>
                </c:pt>
                <c:pt idx="1">
                  <c:v>3.21</c:v>
                </c:pt>
                <c:pt idx="2">
                  <c:v>3.32</c:v>
                </c:pt>
                <c:pt idx="3">
                  <c:v>3.46</c:v>
                </c:pt>
                <c:pt idx="4">
                  <c:v>3.49</c:v>
                </c:pt>
              </c:numCache>
            </c:numRef>
          </c:xVal>
          <c:yVal>
            <c:numRef>
              <c:f>'Dissolved oxygen'!$B$130:$B$134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536640"/>
        <c:axId val="183538816"/>
      </c:scatterChart>
      <c:valAx>
        <c:axId val="183536640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Dissolved oxygen (mg/L)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3538816"/>
        <c:crosses val="autoZero"/>
        <c:crossBetween val="midCat"/>
      </c:valAx>
      <c:valAx>
        <c:axId val="183538816"/>
        <c:scaling>
          <c:orientation val="maxMin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(meters)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3536640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5.2012248468941376E-2"/>
          <c:y val="0.76156496062992129"/>
          <c:w val="0.84091994750656163"/>
          <c:h val="0.138123359580052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Big Blake Lake dissolved oxygen profile, 2015</a:t>
            </a:r>
          </a:p>
        </c:rich>
      </c:tx>
      <c:layout>
        <c:manualLayout>
          <c:xMode val="edge"/>
          <c:yMode val="edge"/>
          <c:x val="0.2058611111111111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8079615048119"/>
          <c:y val="0.24854950422863809"/>
          <c:w val="0.83855314960629923"/>
          <c:h val="0.4616149023038786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'Dissolved oxygen'!$A$135</c:f>
              <c:strCache>
                <c:ptCount val="1"/>
                <c:pt idx="0">
                  <c:v>4/14/15</c:v>
                </c:pt>
              </c:strCache>
            </c:strRef>
          </c:tx>
          <c:marker>
            <c:symbol val="diamond"/>
            <c:size val="4"/>
          </c:marker>
          <c:xVal>
            <c:numRef>
              <c:f>'Dissolved oxygen'!$C$135:$C$139</c:f>
              <c:numCache>
                <c:formatCode>0.00</c:formatCode>
                <c:ptCount val="5"/>
                <c:pt idx="0">
                  <c:v>3.33</c:v>
                </c:pt>
                <c:pt idx="1">
                  <c:v>3.49</c:v>
                </c:pt>
                <c:pt idx="2">
                  <c:v>3.66</c:v>
                </c:pt>
                <c:pt idx="3">
                  <c:v>3.81</c:v>
                </c:pt>
                <c:pt idx="4">
                  <c:v>3.6</c:v>
                </c:pt>
              </c:numCache>
            </c:numRef>
          </c:xVal>
          <c:yVal>
            <c:numRef>
              <c:f>'Dissolved oxygen'!$B$135:$B$139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'Dissolved oxygen'!$A$140</c:f>
              <c:strCache>
                <c:ptCount val="1"/>
                <c:pt idx="0">
                  <c:v>5/27/15</c:v>
                </c:pt>
              </c:strCache>
            </c:strRef>
          </c:tx>
          <c:marker>
            <c:symbol val="square"/>
            <c:size val="4"/>
          </c:marker>
          <c:xVal>
            <c:numRef>
              <c:f>'Dissolved oxygen'!$C$140:$C$145</c:f>
              <c:numCache>
                <c:formatCode>0.00</c:formatCode>
                <c:ptCount val="6"/>
                <c:pt idx="0">
                  <c:v>5.83</c:v>
                </c:pt>
                <c:pt idx="1">
                  <c:v>5.66</c:v>
                </c:pt>
                <c:pt idx="2">
                  <c:v>5.44</c:v>
                </c:pt>
                <c:pt idx="3">
                  <c:v>5.57</c:v>
                </c:pt>
                <c:pt idx="4">
                  <c:v>2.66</c:v>
                </c:pt>
                <c:pt idx="5">
                  <c:v>2.2200000000000002</c:v>
                </c:pt>
              </c:numCache>
            </c:numRef>
          </c:xVal>
          <c:yVal>
            <c:numRef>
              <c:f>'Dissolved oxygen'!$B$140:$B$145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 formatCode="#\ ?/?">
                  <c:v>4.25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'Dissolved oxygen'!$A$146</c:f>
              <c:strCache>
                <c:ptCount val="1"/>
                <c:pt idx="0">
                  <c:v>6/9/15</c:v>
                </c:pt>
              </c:strCache>
            </c:strRef>
          </c:tx>
          <c:marker>
            <c:symbol val="triangle"/>
            <c:size val="4"/>
          </c:marker>
          <c:xVal>
            <c:numRef>
              <c:f>'Dissolved oxygen'!$C$146:$C$151</c:f>
              <c:numCache>
                <c:formatCode>0.00</c:formatCode>
                <c:ptCount val="6"/>
                <c:pt idx="0">
                  <c:v>5.0599999999999996</c:v>
                </c:pt>
                <c:pt idx="1">
                  <c:v>5.12</c:v>
                </c:pt>
                <c:pt idx="2">
                  <c:v>5.09</c:v>
                </c:pt>
                <c:pt idx="3">
                  <c:v>4.54</c:v>
                </c:pt>
                <c:pt idx="4">
                  <c:v>2.4</c:v>
                </c:pt>
                <c:pt idx="5">
                  <c:v>0.89</c:v>
                </c:pt>
              </c:numCache>
            </c:numRef>
          </c:xVal>
          <c:yVal>
            <c:numRef>
              <c:f>'Dissolved oxygen'!$B$146:$B$151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 formatCode="#\ ?/?">
                  <c:v>4.25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'Dissolved oxygen'!$A$152</c:f>
              <c:strCache>
                <c:ptCount val="1"/>
                <c:pt idx="0">
                  <c:v>6/25/15</c:v>
                </c:pt>
              </c:strCache>
            </c:strRef>
          </c:tx>
          <c:marker>
            <c:symbol val="x"/>
            <c:size val="4"/>
          </c:marker>
          <c:xVal>
            <c:numRef>
              <c:f>'Dissolved oxygen'!$C$152:$C$157</c:f>
              <c:numCache>
                <c:formatCode>0.00</c:formatCode>
                <c:ptCount val="6"/>
                <c:pt idx="0">
                  <c:v>4.1500000000000004</c:v>
                </c:pt>
                <c:pt idx="1">
                  <c:v>4.12</c:v>
                </c:pt>
                <c:pt idx="2">
                  <c:v>4.08</c:v>
                </c:pt>
                <c:pt idx="3">
                  <c:v>1.86</c:v>
                </c:pt>
                <c:pt idx="4">
                  <c:v>0.14000000000000001</c:v>
                </c:pt>
                <c:pt idx="5">
                  <c:v>0</c:v>
                </c:pt>
              </c:numCache>
            </c:numRef>
          </c:xVal>
          <c:yVal>
            <c:numRef>
              <c:f>'Dissolved oxygen'!$B$152:$B$157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 formatCode="#\ ?/?">
                  <c:v>4.25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'Dissolved oxygen'!$A$158</c:f>
              <c:strCache>
                <c:ptCount val="1"/>
                <c:pt idx="0">
                  <c:v>7/7/15</c:v>
                </c:pt>
              </c:strCache>
            </c:strRef>
          </c:tx>
          <c:dPt>
            <c:idx val="1"/>
            <c:marker>
              <c:symbol val="star"/>
              <c:size val="4"/>
            </c:marker>
            <c:bubble3D val="0"/>
          </c:dPt>
          <c:xVal>
            <c:numRef>
              <c:f>'Dissolved oxygen'!$C$158:$C$163</c:f>
              <c:numCache>
                <c:formatCode>0.00</c:formatCode>
                <c:ptCount val="6"/>
                <c:pt idx="0">
                  <c:v>1.38</c:v>
                </c:pt>
                <c:pt idx="1">
                  <c:v>1.42</c:v>
                </c:pt>
                <c:pt idx="2">
                  <c:v>1.45</c:v>
                </c:pt>
                <c:pt idx="3">
                  <c:v>1.45</c:v>
                </c:pt>
                <c:pt idx="4">
                  <c:v>1.47</c:v>
                </c:pt>
                <c:pt idx="5">
                  <c:v>0</c:v>
                </c:pt>
              </c:numCache>
            </c:numRef>
          </c:xVal>
          <c:yVal>
            <c:numRef>
              <c:f>'Dissolved oxygen'!$B$158:$B$163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'Dissolved oxygen'!$A$164</c:f>
              <c:strCache>
                <c:ptCount val="1"/>
                <c:pt idx="0">
                  <c:v>7/20/15</c:v>
                </c:pt>
              </c:strCache>
            </c:strRef>
          </c:tx>
          <c:marker>
            <c:symbol val="circle"/>
            <c:size val="4"/>
          </c:marker>
          <c:xVal>
            <c:numRef>
              <c:f>'Dissolved oxygen'!$C$164:$C$169</c:f>
              <c:numCache>
                <c:formatCode>0.00</c:formatCode>
                <c:ptCount val="6"/>
                <c:pt idx="0">
                  <c:v>3.82</c:v>
                </c:pt>
                <c:pt idx="1">
                  <c:v>3.87</c:v>
                </c:pt>
                <c:pt idx="2">
                  <c:v>3.9</c:v>
                </c:pt>
                <c:pt idx="3">
                  <c:v>1.69</c:v>
                </c:pt>
                <c:pt idx="4">
                  <c:v>0.99</c:v>
                </c:pt>
                <c:pt idx="5">
                  <c:v>0</c:v>
                </c:pt>
              </c:numCache>
            </c:numRef>
          </c:xVal>
          <c:yVal>
            <c:numRef>
              <c:f>'Dissolved oxygen'!$B$164:$B$169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'Dissolved oxygen'!$A$170</c:f>
              <c:strCache>
                <c:ptCount val="1"/>
                <c:pt idx="0">
                  <c:v>8/6/15</c:v>
                </c:pt>
              </c:strCache>
            </c:strRef>
          </c:tx>
          <c:marker>
            <c:symbol val="plus"/>
            <c:size val="4"/>
          </c:marker>
          <c:xVal>
            <c:numRef>
              <c:f>'Dissolved oxygen'!$C$170:$C$175</c:f>
              <c:numCache>
                <c:formatCode>0.00</c:formatCode>
                <c:ptCount val="6"/>
                <c:pt idx="0">
                  <c:v>7.99</c:v>
                </c:pt>
                <c:pt idx="1">
                  <c:v>8.26</c:v>
                </c:pt>
                <c:pt idx="2">
                  <c:v>7.95</c:v>
                </c:pt>
                <c:pt idx="3">
                  <c:v>6</c:v>
                </c:pt>
                <c:pt idx="4">
                  <c:v>2.2200000000000002</c:v>
                </c:pt>
                <c:pt idx="5">
                  <c:v>0</c:v>
                </c:pt>
              </c:numCache>
            </c:numRef>
          </c:xVal>
          <c:yVal>
            <c:numRef>
              <c:f>'Dissolved oxygen'!$B$170:$B$175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'Dissolved oxygen'!$A$176</c:f>
              <c:strCache>
                <c:ptCount val="1"/>
                <c:pt idx="0">
                  <c:v>8/17/15</c:v>
                </c:pt>
              </c:strCache>
            </c:strRef>
          </c:tx>
          <c:marker>
            <c:symbol val="dot"/>
            <c:size val="4"/>
          </c:marker>
          <c:xVal>
            <c:numRef>
              <c:f>'Dissolved oxygen'!$C$176:$C$181</c:f>
              <c:numCache>
                <c:formatCode>0.00</c:formatCode>
                <c:ptCount val="6"/>
                <c:pt idx="0">
                  <c:v>5.65</c:v>
                </c:pt>
                <c:pt idx="1">
                  <c:v>6.05</c:v>
                </c:pt>
                <c:pt idx="2">
                  <c:v>0.31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'Dissolved oxygen'!$B$176:$B$181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'Dissolved oxygen'!$A$182</c:f>
              <c:strCache>
                <c:ptCount val="1"/>
                <c:pt idx="0">
                  <c:v>8/31/15</c:v>
                </c:pt>
              </c:strCache>
            </c:strRef>
          </c:tx>
          <c:marker>
            <c:symbol val="dash"/>
            <c:size val="4"/>
          </c:marker>
          <c:xVal>
            <c:numRef>
              <c:f>'Dissolved oxygen'!$C$182:$C$187</c:f>
              <c:numCache>
                <c:formatCode>0.00</c:formatCode>
                <c:ptCount val="6"/>
                <c:pt idx="0">
                  <c:v>9.2100000000000009</c:v>
                </c:pt>
                <c:pt idx="1">
                  <c:v>11.04</c:v>
                </c:pt>
                <c:pt idx="2">
                  <c:v>11.43</c:v>
                </c:pt>
                <c:pt idx="3">
                  <c:v>9.43</c:v>
                </c:pt>
                <c:pt idx="4">
                  <c:v>2.77</c:v>
                </c:pt>
                <c:pt idx="5">
                  <c:v>0</c:v>
                </c:pt>
              </c:numCache>
            </c:numRef>
          </c:xVal>
          <c:yVal>
            <c:numRef>
              <c:f>'Dissolved oxygen'!$B$182:$B$187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'Dissolved oxygen'!$A$188</c:f>
              <c:strCache>
                <c:ptCount val="1"/>
                <c:pt idx="0">
                  <c:v>9/14/15</c:v>
                </c:pt>
              </c:strCache>
            </c:strRef>
          </c:tx>
          <c:marker>
            <c:symbol val="diamond"/>
            <c:size val="4"/>
          </c:marker>
          <c:xVal>
            <c:numRef>
              <c:f>'Dissolved oxygen'!$C$188:$C$193</c:f>
              <c:numCache>
                <c:formatCode>0.00</c:formatCode>
                <c:ptCount val="6"/>
                <c:pt idx="0">
                  <c:v>6.93</c:v>
                </c:pt>
                <c:pt idx="1">
                  <c:v>8.6999999999999993</c:v>
                </c:pt>
                <c:pt idx="2">
                  <c:v>8.09</c:v>
                </c:pt>
                <c:pt idx="3">
                  <c:v>7.66</c:v>
                </c:pt>
                <c:pt idx="4">
                  <c:v>6.8</c:v>
                </c:pt>
                <c:pt idx="5">
                  <c:v>0</c:v>
                </c:pt>
              </c:numCache>
            </c:numRef>
          </c:xVal>
          <c:yVal>
            <c:numRef>
              <c:f>'Dissolved oxygen'!$B$188:$B$193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'Dissolved oxygen'!$A$194</c:f>
              <c:strCache>
                <c:ptCount val="1"/>
                <c:pt idx="0">
                  <c:v>11/17/15</c:v>
                </c:pt>
              </c:strCache>
            </c:strRef>
          </c:tx>
          <c:marker>
            <c:symbol val="square"/>
            <c:size val="4"/>
          </c:marker>
          <c:xVal>
            <c:numRef>
              <c:f>'Dissolved oxygen'!$C$194:$C$199</c:f>
              <c:numCache>
                <c:formatCode>0.00</c:formatCode>
                <c:ptCount val="6"/>
                <c:pt idx="0">
                  <c:v>4.7300000000000004</c:v>
                </c:pt>
                <c:pt idx="1">
                  <c:v>4.9400000000000004</c:v>
                </c:pt>
                <c:pt idx="2">
                  <c:v>5.21</c:v>
                </c:pt>
                <c:pt idx="3">
                  <c:v>5.42</c:v>
                </c:pt>
                <c:pt idx="4">
                  <c:v>5.54</c:v>
                </c:pt>
                <c:pt idx="5">
                  <c:v>4.6399999999999997</c:v>
                </c:pt>
              </c:numCache>
            </c:numRef>
          </c:xVal>
          <c:yVal>
            <c:numRef>
              <c:f>'Dissolved oxygen'!$B$194:$B$199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72576"/>
        <c:axId val="183274496"/>
      </c:scatterChart>
      <c:valAx>
        <c:axId val="183272576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Dissolved oxygen (mg/L)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3274496"/>
        <c:crosses val="autoZero"/>
        <c:crossBetween val="midCat"/>
      </c:valAx>
      <c:valAx>
        <c:axId val="183274496"/>
        <c:scaling>
          <c:orientation val="maxMin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(meters)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327257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5.2012248468941376E-2"/>
          <c:y val="0.76156496062992129"/>
          <c:w val="0.90566929133858276"/>
          <c:h val="0.2106572615923009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2013</c:v>
          </c:tx>
          <c:spPr>
            <a:ln w="28575">
              <a:noFill/>
            </a:ln>
          </c:spPr>
          <c:xVal>
            <c:numRef>
              <c:f>'Dissolved oxygen'!$C$4:$C$73</c:f>
              <c:numCache>
                <c:formatCode>0.00</c:formatCode>
                <c:ptCount val="70"/>
                <c:pt idx="0">
                  <c:v>7.46</c:v>
                </c:pt>
                <c:pt idx="1">
                  <c:v>7.89</c:v>
                </c:pt>
                <c:pt idx="2">
                  <c:v>8.18</c:v>
                </c:pt>
                <c:pt idx="3">
                  <c:v>8.19</c:v>
                </c:pt>
                <c:pt idx="4">
                  <c:v>5.54</c:v>
                </c:pt>
                <c:pt idx="5">
                  <c:v>3.35</c:v>
                </c:pt>
                <c:pt idx="6">
                  <c:v>4.13</c:v>
                </c:pt>
                <c:pt idx="7">
                  <c:v>5.0599999999999996</c:v>
                </c:pt>
                <c:pt idx="8">
                  <c:v>5.9</c:v>
                </c:pt>
                <c:pt idx="9">
                  <c:v>5.97</c:v>
                </c:pt>
                <c:pt idx="10">
                  <c:v>2.96</c:v>
                </c:pt>
                <c:pt idx="11">
                  <c:v>4.12</c:v>
                </c:pt>
                <c:pt idx="12">
                  <c:v>5.28</c:v>
                </c:pt>
                <c:pt idx="13">
                  <c:v>3.1</c:v>
                </c:pt>
                <c:pt idx="14">
                  <c:v>1.29</c:v>
                </c:pt>
                <c:pt idx="15">
                  <c:v>7.35</c:v>
                </c:pt>
                <c:pt idx="16">
                  <c:v>6.62</c:v>
                </c:pt>
                <c:pt idx="17">
                  <c:v>6.93</c:v>
                </c:pt>
                <c:pt idx="18">
                  <c:v>5.98</c:v>
                </c:pt>
                <c:pt idx="19">
                  <c:v>1.61</c:v>
                </c:pt>
                <c:pt idx="20">
                  <c:v>2.91</c:v>
                </c:pt>
                <c:pt idx="21">
                  <c:v>5.81</c:v>
                </c:pt>
                <c:pt idx="22">
                  <c:v>5.83</c:v>
                </c:pt>
                <c:pt idx="23">
                  <c:v>0.03</c:v>
                </c:pt>
                <c:pt idx="24">
                  <c:v>0</c:v>
                </c:pt>
                <c:pt idx="25">
                  <c:v>5.67</c:v>
                </c:pt>
                <c:pt idx="26">
                  <c:v>7.37</c:v>
                </c:pt>
                <c:pt idx="27">
                  <c:v>4.8499999999999996</c:v>
                </c:pt>
                <c:pt idx="28">
                  <c:v>5.5</c:v>
                </c:pt>
                <c:pt idx="29">
                  <c:v>3.93</c:v>
                </c:pt>
                <c:pt idx="30">
                  <c:v>7.86</c:v>
                </c:pt>
                <c:pt idx="31">
                  <c:v>10.83</c:v>
                </c:pt>
                <c:pt idx="32">
                  <c:v>5.77</c:v>
                </c:pt>
                <c:pt idx="33">
                  <c:v>2.04</c:v>
                </c:pt>
                <c:pt idx="34">
                  <c:v>0.86</c:v>
                </c:pt>
                <c:pt idx="35">
                  <c:v>3.4</c:v>
                </c:pt>
                <c:pt idx="36">
                  <c:v>8.57</c:v>
                </c:pt>
                <c:pt idx="37">
                  <c:v>7</c:v>
                </c:pt>
                <c:pt idx="38">
                  <c:v>1.71</c:v>
                </c:pt>
                <c:pt idx="39">
                  <c:v>0</c:v>
                </c:pt>
                <c:pt idx="40">
                  <c:v>2.86</c:v>
                </c:pt>
                <c:pt idx="41">
                  <c:v>3.4</c:v>
                </c:pt>
                <c:pt idx="42">
                  <c:v>1.46</c:v>
                </c:pt>
                <c:pt idx="43">
                  <c:v>1.42</c:v>
                </c:pt>
                <c:pt idx="44">
                  <c:v>0</c:v>
                </c:pt>
                <c:pt idx="45">
                  <c:v>7.37</c:v>
                </c:pt>
                <c:pt idx="46">
                  <c:v>10.63</c:v>
                </c:pt>
                <c:pt idx="47">
                  <c:v>8.4700000000000006</c:v>
                </c:pt>
                <c:pt idx="48">
                  <c:v>9.0500000000000007</c:v>
                </c:pt>
                <c:pt idx="49">
                  <c:v>8.84</c:v>
                </c:pt>
                <c:pt idx="50">
                  <c:v>5.7</c:v>
                </c:pt>
                <c:pt idx="51">
                  <c:v>3.61</c:v>
                </c:pt>
                <c:pt idx="52">
                  <c:v>3.67</c:v>
                </c:pt>
                <c:pt idx="53">
                  <c:v>4.26</c:v>
                </c:pt>
                <c:pt idx="54">
                  <c:v>4.7699999999999996</c:v>
                </c:pt>
                <c:pt idx="55">
                  <c:v>23.56</c:v>
                </c:pt>
                <c:pt idx="56">
                  <c:v>22.47</c:v>
                </c:pt>
                <c:pt idx="57">
                  <c:v>20.76</c:v>
                </c:pt>
                <c:pt idx="58">
                  <c:v>19.63</c:v>
                </c:pt>
                <c:pt idx="59">
                  <c:v>12.49</c:v>
                </c:pt>
                <c:pt idx="60">
                  <c:v>8.65</c:v>
                </c:pt>
                <c:pt idx="61">
                  <c:v>7.84</c:v>
                </c:pt>
                <c:pt idx="62">
                  <c:v>7.15</c:v>
                </c:pt>
                <c:pt idx="63">
                  <c:v>6.85</c:v>
                </c:pt>
                <c:pt idx="64">
                  <c:v>6.81</c:v>
                </c:pt>
                <c:pt idx="65">
                  <c:v>24.76</c:v>
                </c:pt>
                <c:pt idx="66">
                  <c:v>26.06</c:v>
                </c:pt>
                <c:pt idx="67">
                  <c:v>22.28</c:v>
                </c:pt>
                <c:pt idx="68">
                  <c:v>15.99</c:v>
                </c:pt>
                <c:pt idx="69">
                  <c:v>14.65</c:v>
                </c:pt>
              </c:numCache>
            </c:numRef>
          </c:xVal>
          <c:yVal>
            <c:numRef>
              <c:f>'Dissolved oxygen'!$B$4:$B$73</c:f>
              <c:numCache>
                <c:formatCode>General</c:formatCode>
                <c:ptCount val="7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0</c:v>
                </c:pt>
                <c:pt idx="51">
                  <c:v>1</c:v>
                </c:pt>
                <c:pt idx="52">
                  <c:v>2</c:v>
                </c:pt>
                <c:pt idx="53">
                  <c:v>3</c:v>
                </c:pt>
                <c:pt idx="54">
                  <c:v>4</c:v>
                </c:pt>
                <c:pt idx="55">
                  <c:v>0</c:v>
                </c:pt>
                <c:pt idx="56">
                  <c:v>1</c:v>
                </c:pt>
                <c:pt idx="57">
                  <c:v>2</c:v>
                </c:pt>
                <c:pt idx="58">
                  <c:v>3</c:v>
                </c:pt>
                <c:pt idx="59">
                  <c:v>4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0</c:v>
                </c:pt>
                <c:pt idx="66">
                  <c:v>1</c:v>
                </c:pt>
                <c:pt idx="67">
                  <c:v>2</c:v>
                </c:pt>
                <c:pt idx="68">
                  <c:v>3</c:v>
                </c:pt>
                <c:pt idx="69">
                  <c:v>4</c:v>
                </c:pt>
              </c:numCache>
            </c:numRef>
          </c:yVal>
          <c:smooth val="0"/>
        </c:ser>
        <c:ser>
          <c:idx val="1"/>
          <c:order val="1"/>
          <c:tx>
            <c:v>2014</c:v>
          </c:tx>
          <c:spPr>
            <a:ln w="28575">
              <a:noFill/>
            </a:ln>
          </c:spPr>
          <c:xVal>
            <c:numRef>
              <c:f>'Dissolved oxygen'!$C$74:$C$134</c:f>
              <c:numCache>
                <c:formatCode>0.00</c:formatCode>
                <c:ptCount val="61"/>
                <c:pt idx="0">
                  <c:v>11.85</c:v>
                </c:pt>
                <c:pt idx="1">
                  <c:v>11.94</c:v>
                </c:pt>
                <c:pt idx="2">
                  <c:v>11.82</c:v>
                </c:pt>
                <c:pt idx="3">
                  <c:v>9.6300000000000008</c:v>
                </c:pt>
                <c:pt idx="4">
                  <c:v>3.8</c:v>
                </c:pt>
                <c:pt idx="5">
                  <c:v>8.56</c:v>
                </c:pt>
                <c:pt idx="6">
                  <c:v>8.2200000000000006</c:v>
                </c:pt>
                <c:pt idx="7">
                  <c:v>7.84</c:v>
                </c:pt>
                <c:pt idx="8">
                  <c:v>9.51</c:v>
                </c:pt>
                <c:pt idx="9">
                  <c:v>6.96</c:v>
                </c:pt>
                <c:pt idx="10">
                  <c:v>5.58</c:v>
                </c:pt>
                <c:pt idx="11">
                  <c:v>5.25</c:v>
                </c:pt>
                <c:pt idx="12">
                  <c:v>4.88</c:v>
                </c:pt>
                <c:pt idx="13">
                  <c:v>2.8</c:v>
                </c:pt>
                <c:pt idx="14">
                  <c:v>0.7</c:v>
                </c:pt>
                <c:pt idx="15">
                  <c:v>5.7</c:v>
                </c:pt>
                <c:pt idx="16">
                  <c:v>5.43</c:v>
                </c:pt>
                <c:pt idx="17">
                  <c:v>5.42</c:v>
                </c:pt>
                <c:pt idx="18">
                  <c:v>3.1</c:v>
                </c:pt>
                <c:pt idx="19">
                  <c:v>1.06</c:v>
                </c:pt>
                <c:pt idx="20">
                  <c:v>5.16</c:v>
                </c:pt>
                <c:pt idx="21">
                  <c:v>5.19</c:v>
                </c:pt>
                <c:pt idx="22">
                  <c:v>4.82</c:v>
                </c:pt>
                <c:pt idx="23">
                  <c:v>2.82</c:v>
                </c:pt>
                <c:pt idx="24">
                  <c:v>1.1599999999999999</c:v>
                </c:pt>
                <c:pt idx="25">
                  <c:v>3.77</c:v>
                </c:pt>
                <c:pt idx="26">
                  <c:v>3.62</c:v>
                </c:pt>
                <c:pt idx="27">
                  <c:v>3.56</c:v>
                </c:pt>
                <c:pt idx="28">
                  <c:v>3.34</c:v>
                </c:pt>
                <c:pt idx="29">
                  <c:v>0.63</c:v>
                </c:pt>
                <c:pt idx="30">
                  <c:v>4.13</c:v>
                </c:pt>
                <c:pt idx="31">
                  <c:v>4.01</c:v>
                </c:pt>
                <c:pt idx="32">
                  <c:v>3.8</c:v>
                </c:pt>
                <c:pt idx="33">
                  <c:v>3.52</c:v>
                </c:pt>
                <c:pt idx="34">
                  <c:v>0.95</c:v>
                </c:pt>
                <c:pt idx="35">
                  <c:v>8.4499999999999993</c:v>
                </c:pt>
                <c:pt idx="36">
                  <c:v>9.36</c:v>
                </c:pt>
                <c:pt idx="37">
                  <c:v>7.05</c:v>
                </c:pt>
                <c:pt idx="38">
                  <c:v>0</c:v>
                </c:pt>
                <c:pt idx="39">
                  <c:v>0</c:v>
                </c:pt>
                <c:pt idx="40">
                  <c:v>4.87</c:v>
                </c:pt>
                <c:pt idx="41">
                  <c:v>4.53</c:v>
                </c:pt>
                <c:pt idx="42">
                  <c:v>4.09</c:v>
                </c:pt>
                <c:pt idx="43">
                  <c:v>3.29</c:v>
                </c:pt>
                <c:pt idx="44">
                  <c:v>0.93</c:v>
                </c:pt>
                <c:pt idx="45">
                  <c:v>2.61</c:v>
                </c:pt>
                <c:pt idx="46">
                  <c:v>2.52</c:v>
                </c:pt>
                <c:pt idx="47">
                  <c:v>2.52</c:v>
                </c:pt>
                <c:pt idx="48">
                  <c:v>2.52</c:v>
                </c:pt>
                <c:pt idx="49">
                  <c:v>1.86</c:v>
                </c:pt>
                <c:pt idx="50">
                  <c:v>10.06</c:v>
                </c:pt>
                <c:pt idx="51">
                  <c:v>10.37</c:v>
                </c:pt>
                <c:pt idx="52">
                  <c:v>9.1999999999999993</c:v>
                </c:pt>
                <c:pt idx="53">
                  <c:v>5.78</c:v>
                </c:pt>
                <c:pt idx="54">
                  <c:v>5.6</c:v>
                </c:pt>
                <c:pt idx="55">
                  <c:v>1.43</c:v>
                </c:pt>
                <c:pt idx="56">
                  <c:v>3.25</c:v>
                </c:pt>
                <c:pt idx="57">
                  <c:v>3.21</c:v>
                </c:pt>
                <c:pt idx="58">
                  <c:v>3.32</c:v>
                </c:pt>
                <c:pt idx="59">
                  <c:v>3.46</c:v>
                </c:pt>
                <c:pt idx="60">
                  <c:v>3.49</c:v>
                </c:pt>
              </c:numCache>
            </c:numRef>
          </c:xVal>
          <c:yVal>
            <c:numRef>
              <c:f>'Dissolved oxygen'!$B$74:$B$134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0</c:v>
                </c:pt>
                <c:pt idx="51">
                  <c:v>1</c:v>
                </c:pt>
                <c:pt idx="52">
                  <c:v>2</c:v>
                </c:pt>
                <c:pt idx="53">
                  <c:v>3</c:v>
                </c:pt>
                <c:pt idx="54">
                  <c:v>4</c:v>
                </c:pt>
                <c:pt idx="55">
                  <c:v>4.5</c:v>
                </c:pt>
                <c:pt idx="56">
                  <c:v>0</c:v>
                </c:pt>
                <c:pt idx="57">
                  <c:v>1</c:v>
                </c:pt>
                <c:pt idx="58">
                  <c:v>2</c:v>
                </c:pt>
                <c:pt idx="59">
                  <c:v>3</c:v>
                </c:pt>
                <c:pt idx="60">
                  <c:v>4</c:v>
                </c:pt>
              </c:numCache>
            </c:numRef>
          </c:yVal>
          <c:smooth val="0"/>
        </c:ser>
        <c:ser>
          <c:idx val="2"/>
          <c:order val="2"/>
          <c:tx>
            <c:v>2015</c:v>
          </c:tx>
          <c:spPr>
            <a:ln w="28575">
              <a:noFill/>
            </a:ln>
          </c:spPr>
          <c:xVal>
            <c:numRef>
              <c:f>'Dissolved oxygen'!$C$135:$C$199</c:f>
              <c:numCache>
                <c:formatCode>0.00</c:formatCode>
                <c:ptCount val="65"/>
                <c:pt idx="0">
                  <c:v>3.33</c:v>
                </c:pt>
                <c:pt idx="1">
                  <c:v>3.49</c:v>
                </c:pt>
                <c:pt idx="2">
                  <c:v>3.66</c:v>
                </c:pt>
                <c:pt idx="3">
                  <c:v>3.81</c:v>
                </c:pt>
                <c:pt idx="4">
                  <c:v>3.6</c:v>
                </c:pt>
                <c:pt idx="5">
                  <c:v>5.83</c:v>
                </c:pt>
                <c:pt idx="6">
                  <c:v>5.66</c:v>
                </c:pt>
                <c:pt idx="7">
                  <c:v>5.44</c:v>
                </c:pt>
                <c:pt idx="8">
                  <c:v>5.57</c:v>
                </c:pt>
                <c:pt idx="9">
                  <c:v>2.66</c:v>
                </c:pt>
                <c:pt idx="10">
                  <c:v>2.2200000000000002</c:v>
                </c:pt>
                <c:pt idx="11">
                  <c:v>5.0599999999999996</c:v>
                </c:pt>
                <c:pt idx="12">
                  <c:v>5.12</c:v>
                </c:pt>
                <c:pt idx="13">
                  <c:v>5.09</c:v>
                </c:pt>
                <c:pt idx="14">
                  <c:v>4.54</c:v>
                </c:pt>
                <c:pt idx="15">
                  <c:v>2.4</c:v>
                </c:pt>
                <c:pt idx="16">
                  <c:v>0.89</c:v>
                </c:pt>
                <c:pt idx="17">
                  <c:v>4.1500000000000004</c:v>
                </c:pt>
                <c:pt idx="18">
                  <c:v>4.12</c:v>
                </c:pt>
                <c:pt idx="19">
                  <c:v>4.08</c:v>
                </c:pt>
                <c:pt idx="20">
                  <c:v>1.86</c:v>
                </c:pt>
                <c:pt idx="21">
                  <c:v>0.14000000000000001</c:v>
                </c:pt>
                <c:pt idx="22">
                  <c:v>0</c:v>
                </c:pt>
                <c:pt idx="23">
                  <c:v>1.38</c:v>
                </c:pt>
                <c:pt idx="24">
                  <c:v>1.42</c:v>
                </c:pt>
                <c:pt idx="25">
                  <c:v>1.45</c:v>
                </c:pt>
                <c:pt idx="26">
                  <c:v>1.45</c:v>
                </c:pt>
                <c:pt idx="27">
                  <c:v>1.47</c:v>
                </c:pt>
                <c:pt idx="28">
                  <c:v>0</c:v>
                </c:pt>
                <c:pt idx="29">
                  <c:v>3.82</c:v>
                </c:pt>
                <c:pt idx="30">
                  <c:v>3.87</c:v>
                </c:pt>
                <c:pt idx="31">
                  <c:v>3.9</c:v>
                </c:pt>
                <c:pt idx="32">
                  <c:v>1.69</c:v>
                </c:pt>
                <c:pt idx="33">
                  <c:v>0.99</c:v>
                </c:pt>
                <c:pt idx="34">
                  <c:v>0</c:v>
                </c:pt>
                <c:pt idx="35">
                  <c:v>7.99</c:v>
                </c:pt>
                <c:pt idx="36">
                  <c:v>8.26</c:v>
                </c:pt>
                <c:pt idx="37">
                  <c:v>7.95</c:v>
                </c:pt>
                <c:pt idx="38">
                  <c:v>6</c:v>
                </c:pt>
                <c:pt idx="39">
                  <c:v>2.2200000000000002</c:v>
                </c:pt>
                <c:pt idx="40">
                  <c:v>0</c:v>
                </c:pt>
                <c:pt idx="41">
                  <c:v>5.65</c:v>
                </c:pt>
                <c:pt idx="42">
                  <c:v>6.05</c:v>
                </c:pt>
                <c:pt idx="43">
                  <c:v>0.31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9.2100000000000009</c:v>
                </c:pt>
                <c:pt idx="48">
                  <c:v>11.04</c:v>
                </c:pt>
                <c:pt idx="49">
                  <c:v>11.43</c:v>
                </c:pt>
                <c:pt idx="50">
                  <c:v>9.43</c:v>
                </c:pt>
                <c:pt idx="51">
                  <c:v>2.77</c:v>
                </c:pt>
                <c:pt idx="52">
                  <c:v>0</c:v>
                </c:pt>
                <c:pt idx="53">
                  <c:v>6.93</c:v>
                </c:pt>
                <c:pt idx="54">
                  <c:v>8.6999999999999993</c:v>
                </c:pt>
                <c:pt idx="55">
                  <c:v>8.09</c:v>
                </c:pt>
                <c:pt idx="56">
                  <c:v>7.66</c:v>
                </c:pt>
                <c:pt idx="57">
                  <c:v>6.8</c:v>
                </c:pt>
                <c:pt idx="58">
                  <c:v>0</c:v>
                </c:pt>
                <c:pt idx="59">
                  <c:v>4.7300000000000004</c:v>
                </c:pt>
                <c:pt idx="60">
                  <c:v>4.9400000000000004</c:v>
                </c:pt>
                <c:pt idx="61">
                  <c:v>5.21</c:v>
                </c:pt>
                <c:pt idx="62">
                  <c:v>5.42</c:v>
                </c:pt>
                <c:pt idx="63">
                  <c:v>5.54</c:v>
                </c:pt>
                <c:pt idx="64">
                  <c:v>4.6399999999999997</c:v>
                </c:pt>
              </c:numCache>
            </c:numRef>
          </c:xVal>
          <c:yVal>
            <c:numRef>
              <c:f>'Dissolved oxygen'!$B$135:$B$199</c:f>
              <c:numCache>
                <c:formatCode>General</c:formatCode>
                <c:ptCount val="6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 formatCode="#\ ?/?">
                  <c:v>4.25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 formatCode="#\ ?/?">
                  <c:v>4.25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 formatCode="#\ ?/?">
                  <c:v>4.25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4.5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4.5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4.5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4.5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4.5</c:v>
                </c:pt>
                <c:pt idx="53">
                  <c:v>0</c:v>
                </c:pt>
                <c:pt idx="54">
                  <c:v>1</c:v>
                </c:pt>
                <c:pt idx="55">
                  <c:v>2</c:v>
                </c:pt>
                <c:pt idx="56">
                  <c:v>3</c:v>
                </c:pt>
                <c:pt idx="57">
                  <c:v>4</c:v>
                </c:pt>
                <c:pt idx="58">
                  <c:v>4.5</c:v>
                </c:pt>
                <c:pt idx="59">
                  <c:v>0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4.5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395456"/>
        <c:axId val="183396992"/>
      </c:scatterChart>
      <c:valAx>
        <c:axId val="183395456"/>
        <c:scaling>
          <c:orientation val="minMax"/>
        </c:scaling>
        <c:delete val="0"/>
        <c:axPos val="t"/>
        <c:numFmt formatCode="0.00" sourceLinked="1"/>
        <c:majorTickMark val="out"/>
        <c:minorTickMark val="none"/>
        <c:tickLblPos val="nextTo"/>
        <c:crossAx val="183396992"/>
        <c:crosses val="autoZero"/>
        <c:crossBetween val="midCat"/>
      </c:valAx>
      <c:valAx>
        <c:axId val="183396992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33954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Big Blake Lake conductivity profile, 2013</a:t>
            </a:r>
          </a:p>
        </c:rich>
      </c:tx>
      <c:layout>
        <c:manualLayout>
          <c:xMode val="edge"/>
          <c:yMode val="edge"/>
          <c:x val="0.2359860017497812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8079615048119"/>
          <c:y val="0.22077172645086032"/>
          <c:w val="0.83151159230096239"/>
          <c:h val="0.5993613298337707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Conductivity!$A$4</c:f>
              <c:strCache>
                <c:ptCount val="1"/>
                <c:pt idx="0">
                  <c:v>5/20/13</c:v>
                </c:pt>
              </c:strCache>
            </c:strRef>
          </c:tx>
          <c:marker>
            <c:symbol val="diamond"/>
            <c:size val="4"/>
          </c:marker>
          <c:xVal>
            <c:numRef>
              <c:f>Conductivity!$C$4:$C$8</c:f>
              <c:numCache>
                <c:formatCode>General</c:formatCode>
                <c:ptCount val="5"/>
                <c:pt idx="0">
                  <c:v>206</c:v>
                </c:pt>
                <c:pt idx="1">
                  <c:v>206</c:v>
                </c:pt>
                <c:pt idx="2">
                  <c:v>206</c:v>
                </c:pt>
                <c:pt idx="3">
                  <c:v>210</c:v>
                </c:pt>
                <c:pt idx="4">
                  <c:v>218</c:v>
                </c:pt>
              </c:numCache>
            </c:numRef>
          </c:xVal>
          <c:yVal>
            <c:numRef>
              <c:f>Conductivity!$B$4:$B$8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Conductivity!$A$9</c:f>
              <c:strCache>
                <c:ptCount val="1"/>
                <c:pt idx="0">
                  <c:v>5/28/13</c:v>
                </c:pt>
              </c:strCache>
            </c:strRef>
          </c:tx>
          <c:marker>
            <c:symbol val="square"/>
            <c:size val="4"/>
          </c:marker>
          <c:xVal>
            <c:numRef>
              <c:f>Conductivity!$C$9:$C$13</c:f>
              <c:numCache>
                <c:formatCode>General</c:formatCode>
                <c:ptCount val="5"/>
                <c:pt idx="0">
                  <c:v>194</c:v>
                </c:pt>
                <c:pt idx="1">
                  <c:v>202</c:v>
                </c:pt>
                <c:pt idx="2">
                  <c:v>204</c:v>
                </c:pt>
                <c:pt idx="3">
                  <c:v>203</c:v>
                </c:pt>
                <c:pt idx="4">
                  <c:v>202</c:v>
                </c:pt>
              </c:numCache>
            </c:numRef>
          </c:xVal>
          <c:yVal>
            <c:numRef>
              <c:f>Conductivity!$B$9:$B$13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Conductivity!$A$14</c:f>
              <c:strCache>
                <c:ptCount val="1"/>
                <c:pt idx="0">
                  <c:v>6/19/13</c:v>
                </c:pt>
              </c:strCache>
            </c:strRef>
          </c:tx>
          <c:marker>
            <c:symbol val="triangle"/>
            <c:size val="4"/>
          </c:marker>
          <c:xVal>
            <c:numRef>
              <c:f>Conductivity!$C$14:$C$18</c:f>
              <c:numCache>
                <c:formatCode>General</c:formatCode>
                <c:ptCount val="5"/>
                <c:pt idx="0">
                  <c:v>200</c:v>
                </c:pt>
                <c:pt idx="1">
                  <c:v>204</c:v>
                </c:pt>
                <c:pt idx="2">
                  <c:v>205</c:v>
                </c:pt>
                <c:pt idx="3">
                  <c:v>212</c:v>
                </c:pt>
                <c:pt idx="4">
                  <c:v>224</c:v>
                </c:pt>
              </c:numCache>
            </c:numRef>
          </c:xVal>
          <c:yVal>
            <c:numRef>
              <c:f>Conductivity!$B$14:$B$18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Conductivity!$A$19</c:f>
              <c:strCache>
                <c:ptCount val="1"/>
                <c:pt idx="0">
                  <c:v>6/26/13</c:v>
                </c:pt>
              </c:strCache>
            </c:strRef>
          </c:tx>
          <c:marker>
            <c:symbol val="x"/>
            <c:size val="4"/>
          </c:marker>
          <c:xVal>
            <c:numRef>
              <c:f>Conductivity!$C$19:$C$23</c:f>
              <c:numCache>
                <c:formatCode>General</c:formatCode>
                <c:ptCount val="5"/>
                <c:pt idx="0">
                  <c:v>201</c:v>
                </c:pt>
                <c:pt idx="1">
                  <c:v>206</c:v>
                </c:pt>
                <c:pt idx="2">
                  <c:v>207</c:v>
                </c:pt>
                <c:pt idx="3">
                  <c:v>208</c:v>
                </c:pt>
                <c:pt idx="4">
                  <c:v>231</c:v>
                </c:pt>
              </c:numCache>
            </c:numRef>
          </c:xVal>
          <c:yVal>
            <c:numRef>
              <c:f>Conductivity!$B$19:$B$23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Conductivity!$A$24</c:f>
              <c:strCache>
                <c:ptCount val="1"/>
                <c:pt idx="0">
                  <c:v>7/18/13</c:v>
                </c:pt>
              </c:strCache>
            </c:strRef>
          </c:tx>
          <c:marker>
            <c:symbol val="star"/>
            <c:size val="4"/>
          </c:marker>
          <c:xVal>
            <c:numRef>
              <c:f>Conductivity!$C$24:$C$28</c:f>
              <c:numCache>
                <c:formatCode>General</c:formatCode>
                <c:ptCount val="5"/>
                <c:pt idx="0">
                  <c:v>190</c:v>
                </c:pt>
                <c:pt idx="1">
                  <c:v>186</c:v>
                </c:pt>
                <c:pt idx="2">
                  <c:v>207</c:v>
                </c:pt>
                <c:pt idx="3">
                  <c:v>238</c:v>
                </c:pt>
                <c:pt idx="4">
                  <c:v>246</c:v>
                </c:pt>
              </c:numCache>
            </c:numRef>
          </c:xVal>
          <c:yVal>
            <c:numRef>
              <c:f>Conductivity!$B$24:$B$28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Conductivity!$A$29</c:f>
              <c:strCache>
                <c:ptCount val="1"/>
                <c:pt idx="0">
                  <c:v>7/24/13</c:v>
                </c:pt>
              </c:strCache>
            </c:strRef>
          </c:tx>
          <c:marker>
            <c:symbol val="circle"/>
            <c:size val="4"/>
          </c:marker>
          <c:xVal>
            <c:numRef>
              <c:f>Conductivity!$C$29:$C$33</c:f>
              <c:numCache>
                <c:formatCode>General</c:formatCode>
                <c:ptCount val="5"/>
                <c:pt idx="0">
                  <c:v>191</c:v>
                </c:pt>
                <c:pt idx="1">
                  <c:v>188</c:v>
                </c:pt>
                <c:pt idx="2">
                  <c:v>190</c:v>
                </c:pt>
                <c:pt idx="3">
                  <c:v>190</c:v>
                </c:pt>
                <c:pt idx="4">
                  <c:v>194</c:v>
                </c:pt>
              </c:numCache>
            </c:numRef>
          </c:xVal>
          <c:yVal>
            <c:numRef>
              <c:f>Conductivity!$B$29:$B$33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Conductivity!$A$34</c:f>
              <c:strCache>
                <c:ptCount val="1"/>
                <c:pt idx="0">
                  <c:v>8/9/13</c:v>
                </c:pt>
              </c:strCache>
            </c:strRef>
          </c:tx>
          <c:marker>
            <c:symbol val="plus"/>
            <c:size val="4"/>
          </c:marker>
          <c:xVal>
            <c:numRef>
              <c:f>Conductivity!$C$34:$C$38</c:f>
              <c:numCache>
                <c:formatCode>General</c:formatCode>
                <c:ptCount val="5"/>
                <c:pt idx="0">
                  <c:v>187</c:v>
                </c:pt>
                <c:pt idx="1">
                  <c:v>187</c:v>
                </c:pt>
                <c:pt idx="2">
                  <c:v>193</c:v>
                </c:pt>
                <c:pt idx="3">
                  <c:v>199</c:v>
                </c:pt>
                <c:pt idx="4">
                  <c:v>202</c:v>
                </c:pt>
              </c:numCache>
            </c:numRef>
          </c:xVal>
          <c:yVal>
            <c:numRef>
              <c:f>Conductivity!$B$34:$B$38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Conductivity!$A$39</c:f>
              <c:strCache>
                <c:ptCount val="1"/>
                <c:pt idx="0">
                  <c:v>8/19/13</c:v>
                </c:pt>
              </c:strCache>
            </c:strRef>
          </c:tx>
          <c:marker>
            <c:symbol val="dot"/>
            <c:size val="4"/>
          </c:marker>
          <c:xVal>
            <c:numRef>
              <c:f>Conductivity!$C$39:$C$43</c:f>
              <c:numCache>
                <c:formatCode>General</c:formatCode>
                <c:ptCount val="5"/>
                <c:pt idx="0">
                  <c:v>168</c:v>
                </c:pt>
                <c:pt idx="1">
                  <c:v>168</c:v>
                </c:pt>
                <c:pt idx="2">
                  <c:v>182</c:v>
                </c:pt>
                <c:pt idx="3">
                  <c:v>191</c:v>
                </c:pt>
                <c:pt idx="4">
                  <c:v>203</c:v>
                </c:pt>
              </c:numCache>
            </c:numRef>
          </c:xVal>
          <c:yVal>
            <c:numRef>
              <c:f>Conductivity!$B$39:$B$43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Conductivity!$A$44</c:f>
              <c:strCache>
                <c:ptCount val="1"/>
                <c:pt idx="0">
                  <c:v>9/10/13</c:v>
                </c:pt>
              </c:strCache>
            </c:strRef>
          </c:tx>
          <c:marker>
            <c:symbol val="dash"/>
            <c:size val="4"/>
          </c:marker>
          <c:xVal>
            <c:numRef>
              <c:f>Conductivity!$C$44:$C$48</c:f>
              <c:numCache>
                <c:formatCode>General</c:formatCode>
                <c:ptCount val="5"/>
                <c:pt idx="0">
                  <c:v>178</c:v>
                </c:pt>
                <c:pt idx="1">
                  <c:v>187</c:v>
                </c:pt>
                <c:pt idx="2">
                  <c:v>190</c:v>
                </c:pt>
                <c:pt idx="3">
                  <c:v>191</c:v>
                </c:pt>
                <c:pt idx="4">
                  <c:v>206</c:v>
                </c:pt>
              </c:numCache>
            </c:numRef>
          </c:xVal>
          <c:yVal>
            <c:numRef>
              <c:f>Conductivity!$B$44:$B$48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Conductivity!$A$49</c:f>
              <c:strCache>
                <c:ptCount val="1"/>
                <c:pt idx="0">
                  <c:v>9/26/13</c:v>
                </c:pt>
              </c:strCache>
            </c:strRef>
          </c:tx>
          <c:marker>
            <c:symbol val="diamond"/>
            <c:size val="4"/>
          </c:marker>
          <c:xVal>
            <c:numRef>
              <c:f>Conductivity!$C$49:$C$53</c:f>
              <c:numCache>
                <c:formatCode>General</c:formatCode>
                <c:ptCount val="5"/>
                <c:pt idx="0">
                  <c:v>184</c:v>
                </c:pt>
                <c:pt idx="1">
                  <c:v>185</c:v>
                </c:pt>
                <c:pt idx="2">
                  <c:v>185</c:v>
                </c:pt>
                <c:pt idx="3">
                  <c:v>186</c:v>
                </c:pt>
                <c:pt idx="4">
                  <c:v>187</c:v>
                </c:pt>
              </c:numCache>
            </c:numRef>
          </c:xVal>
          <c:yVal>
            <c:numRef>
              <c:f>Conductivity!$B$49:$B$53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Conductivity!$A$54</c:f>
              <c:strCache>
                <c:ptCount val="1"/>
                <c:pt idx="0">
                  <c:v>10/24/13</c:v>
                </c:pt>
              </c:strCache>
            </c:strRef>
          </c:tx>
          <c:marker>
            <c:symbol val="square"/>
            <c:size val="4"/>
          </c:marker>
          <c:xVal>
            <c:numRef>
              <c:f>Conductivity!$C$54:$C$58</c:f>
              <c:numCache>
                <c:formatCode>General</c:formatCode>
                <c:ptCount val="5"/>
                <c:pt idx="0">
                  <c:v>187</c:v>
                </c:pt>
                <c:pt idx="1">
                  <c:v>193</c:v>
                </c:pt>
                <c:pt idx="2">
                  <c:v>196</c:v>
                </c:pt>
                <c:pt idx="3">
                  <c:v>200</c:v>
                </c:pt>
                <c:pt idx="4">
                  <c:v>202</c:v>
                </c:pt>
              </c:numCache>
            </c:numRef>
          </c:xVal>
          <c:yVal>
            <c:numRef>
              <c:f>Conductivity!$B$54:$B$58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Conductivity!$A$59</c:f>
              <c:strCache>
                <c:ptCount val="1"/>
                <c:pt idx="0">
                  <c:v>11/4/13</c:v>
                </c:pt>
              </c:strCache>
            </c:strRef>
          </c:tx>
          <c:marker>
            <c:symbol val="triangle"/>
            <c:size val="4"/>
          </c:marker>
          <c:xVal>
            <c:numRef>
              <c:f>Conductivity!$C$59:$C$63</c:f>
              <c:numCache>
                <c:formatCode>General</c:formatCode>
                <c:ptCount val="5"/>
                <c:pt idx="0">
                  <c:v>206</c:v>
                </c:pt>
                <c:pt idx="1">
                  <c:v>208</c:v>
                </c:pt>
                <c:pt idx="2">
                  <c:v>210</c:v>
                </c:pt>
                <c:pt idx="3">
                  <c:v>212</c:v>
                </c:pt>
                <c:pt idx="4">
                  <c:v>214</c:v>
                </c:pt>
              </c:numCache>
            </c:numRef>
          </c:xVal>
          <c:yVal>
            <c:numRef>
              <c:f>Conductivity!$B$59:$B$63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Conductivity!$A$64</c:f>
              <c:strCache>
                <c:ptCount val="1"/>
                <c:pt idx="0">
                  <c:v>11/6/13</c:v>
                </c:pt>
              </c:strCache>
            </c:strRef>
          </c:tx>
          <c:marker>
            <c:symbol val="x"/>
            <c:size val="4"/>
          </c:marker>
          <c:xVal>
            <c:numRef>
              <c:f>Conductivity!$C$64:$C$68</c:f>
              <c:numCache>
                <c:formatCode>General</c:formatCode>
                <c:ptCount val="5"/>
                <c:pt idx="0">
                  <c:v>207</c:v>
                </c:pt>
                <c:pt idx="1">
                  <c:v>208</c:v>
                </c:pt>
                <c:pt idx="2">
                  <c:v>211</c:v>
                </c:pt>
                <c:pt idx="3">
                  <c:v>215</c:v>
                </c:pt>
                <c:pt idx="4">
                  <c:v>218</c:v>
                </c:pt>
              </c:numCache>
            </c:numRef>
          </c:xVal>
          <c:yVal>
            <c:numRef>
              <c:f>Conductivity!$B$64:$B$68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3"/>
          <c:order val="13"/>
          <c:tx>
            <c:strRef>
              <c:f>Conductivity!$A$69</c:f>
              <c:strCache>
                <c:ptCount val="1"/>
                <c:pt idx="0">
                  <c:v>11/12/13</c:v>
                </c:pt>
              </c:strCache>
            </c:strRef>
          </c:tx>
          <c:marker>
            <c:symbol val="star"/>
            <c:size val="4"/>
          </c:marker>
          <c:xVal>
            <c:numRef>
              <c:f>Conductivity!$C$69:$C$73</c:f>
              <c:numCache>
                <c:formatCode>General</c:formatCode>
                <c:ptCount val="5"/>
                <c:pt idx="0">
                  <c:v>208</c:v>
                </c:pt>
                <c:pt idx="1">
                  <c:v>210</c:v>
                </c:pt>
                <c:pt idx="2">
                  <c:v>212</c:v>
                </c:pt>
                <c:pt idx="3">
                  <c:v>213</c:v>
                </c:pt>
                <c:pt idx="4">
                  <c:v>216</c:v>
                </c:pt>
              </c:numCache>
            </c:numRef>
          </c:xVal>
          <c:yVal>
            <c:numRef>
              <c:f>Conductivity!$B$69:$B$73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843584"/>
        <c:axId val="173845504"/>
      </c:scatterChart>
      <c:valAx>
        <c:axId val="173843584"/>
        <c:scaling>
          <c:orientation val="minMax"/>
          <c:max val="250"/>
          <c:min val="12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Conductivity (</a:t>
                </a:r>
                <a:r>
                  <a:rPr lang="en-US" sz="1000" b="1" i="0" u="none" strike="noStrike" baseline="0">
                    <a:effectLst/>
                  </a:rPr>
                  <a:t>µS/cm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3845504"/>
        <c:crosses val="autoZero"/>
        <c:crossBetween val="midCat"/>
      </c:valAx>
      <c:valAx>
        <c:axId val="173845504"/>
        <c:scaling>
          <c:orientation val="maxMin"/>
          <c:max val="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(meters)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3843584"/>
        <c:crosses val="autoZero"/>
        <c:crossBetween val="midCat"/>
        <c:majorUnit val="1"/>
      </c:valAx>
    </c:plotArea>
    <c:legend>
      <c:legendPos val="b"/>
      <c:layout>
        <c:manualLayout>
          <c:xMode val="edge"/>
          <c:yMode val="edge"/>
          <c:x val="4.7971566054243221E-2"/>
          <c:y val="0.83571668124817733"/>
          <c:w val="0.89572353455818021"/>
          <c:h val="0.164283318751822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Big Blake Lake conductivity profile, 2014</a:t>
            </a:r>
          </a:p>
        </c:rich>
      </c:tx>
      <c:layout>
        <c:manualLayout>
          <c:xMode val="edge"/>
          <c:yMode val="edge"/>
          <c:x val="0.2359860017497812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8079615048119"/>
          <c:y val="0.22077172645086032"/>
          <c:w val="0.83151159230096239"/>
          <c:h val="0.631768737241178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Conductivity!$A$74</c:f>
              <c:strCache>
                <c:ptCount val="1"/>
                <c:pt idx="0">
                  <c:v>5/12/14</c:v>
                </c:pt>
              </c:strCache>
            </c:strRef>
          </c:tx>
          <c:marker>
            <c:symbol val="diamond"/>
            <c:size val="4"/>
          </c:marker>
          <c:xVal>
            <c:numRef>
              <c:f>Conductivity!$C$74:$C$78</c:f>
              <c:numCache>
                <c:formatCode>General</c:formatCode>
                <c:ptCount val="5"/>
                <c:pt idx="0">
                  <c:v>214</c:v>
                </c:pt>
                <c:pt idx="1">
                  <c:v>210</c:v>
                </c:pt>
                <c:pt idx="2">
                  <c:v>208</c:v>
                </c:pt>
                <c:pt idx="3">
                  <c:v>210</c:v>
                </c:pt>
                <c:pt idx="4">
                  <c:v>217</c:v>
                </c:pt>
              </c:numCache>
            </c:numRef>
          </c:xVal>
          <c:yVal>
            <c:numRef>
              <c:f>Conductivity!$B$74:$B$78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Conductivity!$A$79</c:f>
              <c:strCache>
                <c:ptCount val="1"/>
                <c:pt idx="0">
                  <c:v>5/22/14</c:v>
                </c:pt>
              </c:strCache>
            </c:strRef>
          </c:tx>
          <c:marker>
            <c:symbol val="square"/>
            <c:size val="4"/>
          </c:marker>
          <c:xVal>
            <c:numRef>
              <c:f>Conductivity!$C$79:$C$83</c:f>
              <c:numCache>
                <c:formatCode>General</c:formatCode>
                <c:ptCount val="5"/>
                <c:pt idx="0">
                  <c:v>195</c:v>
                </c:pt>
                <c:pt idx="1">
                  <c:v>201</c:v>
                </c:pt>
                <c:pt idx="2">
                  <c:v>203</c:v>
                </c:pt>
                <c:pt idx="3">
                  <c:v>204</c:v>
                </c:pt>
                <c:pt idx="4">
                  <c:v>207</c:v>
                </c:pt>
              </c:numCache>
            </c:numRef>
          </c:xVal>
          <c:yVal>
            <c:numRef>
              <c:f>Conductivity!$B$79:$B$83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Conductivity!$A$84</c:f>
              <c:strCache>
                <c:ptCount val="1"/>
                <c:pt idx="0">
                  <c:v>5/28/14</c:v>
                </c:pt>
              </c:strCache>
            </c:strRef>
          </c:tx>
          <c:marker>
            <c:symbol val="triangle"/>
            <c:size val="4"/>
          </c:marker>
          <c:xVal>
            <c:numRef>
              <c:f>Conductivity!$C$84:$C$88</c:f>
              <c:numCache>
                <c:formatCode>General</c:formatCode>
                <c:ptCount val="5"/>
                <c:pt idx="0">
                  <c:v>202</c:v>
                </c:pt>
                <c:pt idx="1">
                  <c:v>202</c:v>
                </c:pt>
                <c:pt idx="2">
                  <c:v>203</c:v>
                </c:pt>
                <c:pt idx="3">
                  <c:v>214</c:v>
                </c:pt>
                <c:pt idx="4">
                  <c:v>237</c:v>
                </c:pt>
              </c:numCache>
            </c:numRef>
          </c:xVal>
          <c:yVal>
            <c:numRef>
              <c:f>Conductivity!$B$84:$B$88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Conductivity!$A$89</c:f>
              <c:strCache>
                <c:ptCount val="1"/>
                <c:pt idx="0">
                  <c:v>6/9/14</c:v>
                </c:pt>
              </c:strCache>
            </c:strRef>
          </c:tx>
          <c:marker>
            <c:symbol val="x"/>
            <c:size val="4"/>
          </c:marker>
          <c:xVal>
            <c:numRef>
              <c:f>Conductivity!$C$89:$C$93</c:f>
              <c:numCache>
                <c:formatCode>General</c:formatCode>
                <c:ptCount val="5"/>
                <c:pt idx="0">
                  <c:v>205</c:v>
                </c:pt>
                <c:pt idx="1">
                  <c:v>202</c:v>
                </c:pt>
                <c:pt idx="2">
                  <c:v>202</c:v>
                </c:pt>
                <c:pt idx="3">
                  <c:v>209</c:v>
                </c:pt>
                <c:pt idx="4">
                  <c:v>230</c:v>
                </c:pt>
              </c:numCache>
            </c:numRef>
          </c:xVal>
          <c:yVal>
            <c:numRef>
              <c:f>Conductivity!$B$89:$B$93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Conductivity!$A$94</c:f>
              <c:strCache>
                <c:ptCount val="1"/>
                <c:pt idx="0">
                  <c:v>6/24/14</c:v>
                </c:pt>
              </c:strCache>
            </c:strRef>
          </c:tx>
          <c:marker>
            <c:symbol val="star"/>
            <c:size val="4"/>
          </c:marker>
          <c:xVal>
            <c:numRef>
              <c:f>Conductivity!$C$94:$C$98</c:f>
              <c:numCache>
                <c:formatCode>General</c:formatCode>
                <c:ptCount val="5"/>
                <c:pt idx="0">
                  <c:v>198</c:v>
                </c:pt>
                <c:pt idx="1">
                  <c:v>197</c:v>
                </c:pt>
                <c:pt idx="2">
                  <c:v>198</c:v>
                </c:pt>
                <c:pt idx="3">
                  <c:v>209</c:v>
                </c:pt>
                <c:pt idx="4">
                  <c:v>220</c:v>
                </c:pt>
              </c:numCache>
            </c:numRef>
          </c:xVal>
          <c:yVal>
            <c:numRef>
              <c:f>Conductivity!$B$94:$B$98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Conductivity!$A$99</c:f>
              <c:strCache>
                <c:ptCount val="1"/>
                <c:pt idx="0">
                  <c:v>7/9/14</c:v>
                </c:pt>
              </c:strCache>
            </c:strRef>
          </c:tx>
          <c:marker>
            <c:symbol val="circle"/>
            <c:size val="4"/>
          </c:marker>
          <c:xVal>
            <c:numRef>
              <c:f>Conductivity!$C$99:$C$103</c:f>
              <c:numCache>
                <c:formatCode>General</c:formatCode>
                <c:ptCount val="5"/>
                <c:pt idx="0">
                  <c:v>196</c:v>
                </c:pt>
                <c:pt idx="1">
                  <c:v>197</c:v>
                </c:pt>
                <c:pt idx="2">
                  <c:v>197</c:v>
                </c:pt>
                <c:pt idx="3">
                  <c:v>198</c:v>
                </c:pt>
                <c:pt idx="4">
                  <c:v>203</c:v>
                </c:pt>
              </c:numCache>
            </c:numRef>
          </c:xVal>
          <c:yVal>
            <c:numRef>
              <c:f>Conductivity!$B$99:$B$103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Conductivity!$A$104</c:f>
              <c:strCache>
                <c:ptCount val="1"/>
                <c:pt idx="0">
                  <c:v>7/21/14</c:v>
                </c:pt>
              </c:strCache>
            </c:strRef>
          </c:tx>
          <c:marker>
            <c:symbol val="plus"/>
            <c:size val="4"/>
          </c:marker>
          <c:xVal>
            <c:numRef>
              <c:f>Conductivity!$C$104:$C$108</c:f>
              <c:numCache>
                <c:formatCode>General</c:formatCode>
                <c:ptCount val="5"/>
                <c:pt idx="0">
                  <c:v>199</c:v>
                </c:pt>
                <c:pt idx="1">
                  <c:v>199</c:v>
                </c:pt>
                <c:pt idx="2">
                  <c:v>199</c:v>
                </c:pt>
                <c:pt idx="3">
                  <c:v>202</c:v>
                </c:pt>
                <c:pt idx="4">
                  <c:v>219</c:v>
                </c:pt>
              </c:numCache>
            </c:numRef>
          </c:xVal>
          <c:yVal>
            <c:numRef>
              <c:f>Conductivity!$B$104:$B$108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Conductivity!$A$109</c:f>
              <c:strCache>
                <c:ptCount val="1"/>
                <c:pt idx="0">
                  <c:v>8/5/14</c:v>
                </c:pt>
              </c:strCache>
            </c:strRef>
          </c:tx>
          <c:marker>
            <c:symbol val="dot"/>
            <c:size val="4"/>
          </c:marker>
          <c:xVal>
            <c:numRef>
              <c:f>Conductivity!$C$109:$C$113</c:f>
              <c:numCache>
                <c:formatCode>General</c:formatCode>
                <c:ptCount val="5"/>
                <c:pt idx="0">
                  <c:v>196</c:v>
                </c:pt>
                <c:pt idx="1">
                  <c:v>195</c:v>
                </c:pt>
                <c:pt idx="2">
                  <c:v>200</c:v>
                </c:pt>
                <c:pt idx="3">
                  <c:v>213</c:v>
                </c:pt>
                <c:pt idx="4">
                  <c:v>232</c:v>
                </c:pt>
              </c:numCache>
            </c:numRef>
          </c:xVal>
          <c:yVal>
            <c:numRef>
              <c:f>Conductivity!$B$109:$B$113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Conductivity!$A$114</c:f>
              <c:strCache>
                <c:ptCount val="1"/>
                <c:pt idx="0">
                  <c:v>8/19/14</c:v>
                </c:pt>
              </c:strCache>
            </c:strRef>
          </c:tx>
          <c:marker>
            <c:symbol val="dash"/>
            <c:size val="4"/>
          </c:marker>
          <c:xVal>
            <c:numRef>
              <c:f>Conductivity!$C$114:$C$118</c:f>
              <c:numCache>
                <c:formatCode>General</c:formatCode>
                <c:ptCount val="5"/>
                <c:pt idx="0">
                  <c:v>217</c:v>
                </c:pt>
                <c:pt idx="1">
                  <c:v>196</c:v>
                </c:pt>
                <c:pt idx="2">
                  <c:v>198</c:v>
                </c:pt>
                <c:pt idx="3">
                  <c:v>200</c:v>
                </c:pt>
                <c:pt idx="4">
                  <c:v>207</c:v>
                </c:pt>
              </c:numCache>
            </c:numRef>
          </c:xVal>
          <c:yVal>
            <c:numRef>
              <c:f>Conductivity!$B$114:$B$118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Conductivity!$A$119</c:f>
              <c:strCache>
                <c:ptCount val="1"/>
                <c:pt idx="0">
                  <c:v>9/6/14</c:v>
                </c:pt>
              </c:strCache>
            </c:strRef>
          </c:tx>
          <c:marker>
            <c:symbol val="diamond"/>
            <c:size val="4"/>
          </c:marker>
          <c:xVal>
            <c:numRef>
              <c:f>Conductivity!$C$119:$C$123</c:f>
              <c:numCache>
                <c:formatCode>General</c:formatCode>
                <c:ptCount val="5"/>
                <c:pt idx="0">
                  <c:v>192</c:v>
                </c:pt>
                <c:pt idx="1">
                  <c:v>192</c:v>
                </c:pt>
                <c:pt idx="2">
                  <c:v>191</c:v>
                </c:pt>
                <c:pt idx="3">
                  <c:v>191</c:v>
                </c:pt>
                <c:pt idx="4">
                  <c:v>200</c:v>
                </c:pt>
              </c:numCache>
            </c:numRef>
          </c:xVal>
          <c:yVal>
            <c:numRef>
              <c:f>Conductivity!$B$119:$B$123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Conductivity!$A$124</c:f>
              <c:strCache>
                <c:ptCount val="1"/>
                <c:pt idx="0">
                  <c:v>9/17/14</c:v>
                </c:pt>
              </c:strCache>
            </c:strRef>
          </c:tx>
          <c:marker>
            <c:symbol val="square"/>
            <c:size val="4"/>
          </c:marker>
          <c:xVal>
            <c:numRef>
              <c:f>Conductivity!$C$124:$C$129</c:f>
              <c:numCache>
                <c:formatCode>General</c:formatCode>
                <c:ptCount val="6"/>
                <c:pt idx="0">
                  <c:v>189</c:v>
                </c:pt>
                <c:pt idx="1">
                  <c:v>186</c:v>
                </c:pt>
                <c:pt idx="2">
                  <c:v>175</c:v>
                </c:pt>
                <c:pt idx="3">
                  <c:v>188</c:v>
                </c:pt>
                <c:pt idx="4">
                  <c:v>189</c:v>
                </c:pt>
                <c:pt idx="5">
                  <c:v>196</c:v>
                </c:pt>
              </c:numCache>
            </c:numRef>
          </c:xVal>
          <c:yVal>
            <c:numRef>
              <c:f>Conductivity!$B$124:$B$129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Conductivity!$A$130</c:f>
              <c:strCache>
                <c:ptCount val="1"/>
                <c:pt idx="0">
                  <c:v>11/3/14</c:v>
                </c:pt>
              </c:strCache>
            </c:strRef>
          </c:tx>
          <c:marker>
            <c:symbol val="triangle"/>
            <c:size val="4"/>
          </c:marker>
          <c:xVal>
            <c:numRef>
              <c:f>Conductivity!$C$130:$C$134</c:f>
              <c:numCache>
                <c:formatCode>General</c:formatCode>
                <c:ptCount val="5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</c:numCache>
            </c:numRef>
          </c:xVal>
          <c:yVal>
            <c:numRef>
              <c:f>Conductivity!$B$130:$B$134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562368"/>
        <c:axId val="155564288"/>
      </c:scatterChart>
      <c:valAx>
        <c:axId val="155562368"/>
        <c:scaling>
          <c:orientation val="minMax"/>
          <c:max val="250"/>
          <c:min val="12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Conductivity (</a:t>
                </a:r>
                <a:r>
                  <a:rPr lang="en-US" sz="1000" b="1" i="0" u="none" strike="noStrike" baseline="0">
                    <a:effectLst/>
                  </a:rPr>
                  <a:t>µS/cm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5564288"/>
        <c:crosses val="autoZero"/>
        <c:crossBetween val="midCat"/>
      </c:valAx>
      <c:valAx>
        <c:axId val="155564288"/>
        <c:scaling>
          <c:orientation val="maxMin"/>
          <c:max val="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(meters)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5562368"/>
        <c:crosses val="autoZero"/>
        <c:crossBetween val="midCat"/>
        <c:majorUnit val="1"/>
      </c:valAx>
    </c:plotArea>
    <c:legend>
      <c:legendPos val="b"/>
      <c:layout>
        <c:manualLayout>
          <c:xMode val="edge"/>
          <c:yMode val="edge"/>
          <c:x val="4.7971566054243221E-2"/>
          <c:y val="0.87275371828521431"/>
          <c:w val="0.91527996500437458"/>
          <c:h val="0.1272462817147856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Big Blake Lake conductivity profile, 2015</a:t>
            </a:r>
          </a:p>
        </c:rich>
      </c:tx>
      <c:layout>
        <c:manualLayout>
          <c:xMode val="edge"/>
          <c:yMode val="edge"/>
          <c:x val="0.2359860017497812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8079615048119"/>
          <c:y val="0.22077172645086032"/>
          <c:w val="0.83151159230096239"/>
          <c:h val="0.594731700204141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Conductivity!$A$135</c:f>
              <c:strCache>
                <c:ptCount val="1"/>
                <c:pt idx="0">
                  <c:v>4/14/15</c:v>
                </c:pt>
              </c:strCache>
            </c:strRef>
          </c:tx>
          <c:marker>
            <c:symbol val="diamond"/>
            <c:size val="4"/>
          </c:marker>
          <c:xVal>
            <c:numRef>
              <c:f>Conductivity!$C$135:$C$139</c:f>
              <c:numCache>
                <c:formatCode>General</c:formatCode>
                <c:ptCount val="5"/>
                <c:pt idx="0">
                  <c:v>173</c:v>
                </c:pt>
                <c:pt idx="1">
                  <c:v>173</c:v>
                </c:pt>
                <c:pt idx="2">
                  <c:v>175</c:v>
                </c:pt>
                <c:pt idx="3">
                  <c:v>175</c:v>
                </c:pt>
                <c:pt idx="4">
                  <c:v>174</c:v>
                </c:pt>
              </c:numCache>
            </c:numRef>
          </c:xVal>
          <c:yVal>
            <c:numRef>
              <c:f>Conductivity!$B$135:$B$139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Conductivity!$A$140</c:f>
              <c:strCache>
                <c:ptCount val="1"/>
                <c:pt idx="0">
                  <c:v>5/27/15</c:v>
                </c:pt>
              </c:strCache>
            </c:strRef>
          </c:tx>
          <c:marker>
            <c:symbol val="square"/>
            <c:size val="4"/>
          </c:marker>
          <c:xVal>
            <c:numRef>
              <c:f>Conductivity!$C$140:$C$145</c:f>
              <c:numCache>
                <c:formatCode>General</c:formatCode>
                <c:ptCount val="6"/>
                <c:pt idx="0">
                  <c:v>174</c:v>
                </c:pt>
                <c:pt idx="1">
                  <c:v>173</c:v>
                </c:pt>
                <c:pt idx="2">
                  <c:v>173</c:v>
                </c:pt>
                <c:pt idx="3">
                  <c:v>173</c:v>
                </c:pt>
                <c:pt idx="4">
                  <c:v>174</c:v>
                </c:pt>
                <c:pt idx="5">
                  <c:v>174</c:v>
                </c:pt>
              </c:numCache>
            </c:numRef>
          </c:xVal>
          <c:yVal>
            <c:numRef>
              <c:f>Conductivity!$B$140:$B$145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 formatCode="#\ ?/?">
                  <c:v>4.25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Conductivity!$A$146</c:f>
              <c:strCache>
                <c:ptCount val="1"/>
                <c:pt idx="0">
                  <c:v>6/9/15</c:v>
                </c:pt>
              </c:strCache>
            </c:strRef>
          </c:tx>
          <c:marker>
            <c:symbol val="triangle"/>
            <c:size val="4"/>
          </c:marker>
          <c:xVal>
            <c:numRef>
              <c:f>Conductivity!$C$146:$C$151</c:f>
              <c:numCache>
                <c:formatCode>General</c:formatCode>
                <c:ptCount val="6"/>
                <c:pt idx="0">
                  <c:v>160</c:v>
                </c:pt>
                <c:pt idx="1">
                  <c:v>158</c:v>
                </c:pt>
                <c:pt idx="2">
                  <c:v>156</c:v>
                </c:pt>
                <c:pt idx="3">
                  <c:v>156</c:v>
                </c:pt>
                <c:pt idx="4">
                  <c:v>164</c:v>
                </c:pt>
                <c:pt idx="5">
                  <c:v>168</c:v>
                </c:pt>
              </c:numCache>
            </c:numRef>
          </c:xVal>
          <c:yVal>
            <c:numRef>
              <c:f>Conductivity!$B$146:$B$151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 formatCode="#\ ?/?">
                  <c:v>4.25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Conductivity!$A$152</c:f>
              <c:strCache>
                <c:ptCount val="1"/>
                <c:pt idx="0">
                  <c:v>6/25/15</c:v>
                </c:pt>
              </c:strCache>
            </c:strRef>
          </c:tx>
          <c:marker>
            <c:symbol val="x"/>
            <c:size val="4"/>
          </c:marker>
          <c:xVal>
            <c:numRef>
              <c:f>Conductivity!$C$152:$C$157</c:f>
              <c:numCache>
                <c:formatCode>General</c:formatCode>
                <c:ptCount val="6"/>
                <c:pt idx="0">
                  <c:v>140</c:v>
                </c:pt>
                <c:pt idx="1">
                  <c:v>141</c:v>
                </c:pt>
                <c:pt idx="2">
                  <c:v>140</c:v>
                </c:pt>
                <c:pt idx="3">
                  <c:v>145</c:v>
                </c:pt>
                <c:pt idx="4">
                  <c:v>148</c:v>
                </c:pt>
                <c:pt idx="5">
                  <c:v>151</c:v>
                </c:pt>
              </c:numCache>
            </c:numRef>
          </c:xVal>
          <c:yVal>
            <c:numRef>
              <c:f>Conductivity!$B$152:$B$157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 formatCode="#\ ?/?">
                  <c:v>4.25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Conductivity!$A$158</c:f>
              <c:strCache>
                <c:ptCount val="1"/>
                <c:pt idx="0">
                  <c:v>7/7/15</c:v>
                </c:pt>
              </c:strCache>
            </c:strRef>
          </c:tx>
          <c:marker>
            <c:symbol val="star"/>
            <c:size val="4"/>
          </c:marker>
          <c:xVal>
            <c:numRef>
              <c:f>Conductivity!$C$158:$C$163</c:f>
              <c:numCache>
                <c:formatCode>General</c:formatCode>
                <c:ptCount val="6"/>
                <c:pt idx="0">
                  <c:v>148</c:v>
                </c:pt>
                <c:pt idx="1">
                  <c:v>149</c:v>
                </c:pt>
                <c:pt idx="2">
                  <c:v>151</c:v>
                </c:pt>
                <c:pt idx="3">
                  <c:v>153</c:v>
                </c:pt>
                <c:pt idx="4">
                  <c:v>155</c:v>
                </c:pt>
                <c:pt idx="5">
                  <c:v>179</c:v>
                </c:pt>
              </c:numCache>
            </c:numRef>
          </c:xVal>
          <c:yVal>
            <c:numRef>
              <c:f>Conductivity!$B$158:$B$163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Conductivity!$A$164</c:f>
              <c:strCache>
                <c:ptCount val="1"/>
                <c:pt idx="0">
                  <c:v>7/20/15</c:v>
                </c:pt>
              </c:strCache>
            </c:strRef>
          </c:tx>
          <c:marker>
            <c:symbol val="circle"/>
            <c:size val="4"/>
          </c:marker>
          <c:xVal>
            <c:numRef>
              <c:f>Conductivity!$C$164:$C$169</c:f>
              <c:numCache>
                <c:formatCode>General</c:formatCode>
                <c:ptCount val="6"/>
                <c:pt idx="0">
                  <c:v>139</c:v>
                </c:pt>
                <c:pt idx="1">
                  <c:v>141</c:v>
                </c:pt>
                <c:pt idx="2">
                  <c:v>142</c:v>
                </c:pt>
                <c:pt idx="3">
                  <c:v>149</c:v>
                </c:pt>
                <c:pt idx="4">
                  <c:v>151</c:v>
                </c:pt>
                <c:pt idx="5">
                  <c:v>168</c:v>
                </c:pt>
              </c:numCache>
            </c:numRef>
          </c:xVal>
          <c:yVal>
            <c:numRef>
              <c:f>Conductivity!$B$164:$B$169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Conductivity!$A$170</c:f>
              <c:strCache>
                <c:ptCount val="1"/>
                <c:pt idx="0">
                  <c:v>8/6/15</c:v>
                </c:pt>
              </c:strCache>
            </c:strRef>
          </c:tx>
          <c:marker>
            <c:symbol val="plus"/>
            <c:size val="4"/>
          </c:marker>
          <c:xVal>
            <c:numRef>
              <c:f>Conductivity!$C$170:$C$175</c:f>
              <c:numCache>
                <c:formatCode>General</c:formatCode>
                <c:ptCount val="6"/>
                <c:pt idx="0">
                  <c:v>127</c:v>
                </c:pt>
                <c:pt idx="1">
                  <c:v>128</c:v>
                </c:pt>
                <c:pt idx="2">
                  <c:v>130</c:v>
                </c:pt>
                <c:pt idx="3">
                  <c:v>134</c:v>
                </c:pt>
                <c:pt idx="4">
                  <c:v>138</c:v>
                </c:pt>
                <c:pt idx="5">
                  <c:v>154</c:v>
                </c:pt>
              </c:numCache>
            </c:numRef>
          </c:xVal>
          <c:yVal>
            <c:numRef>
              <c:f>Conductivity!$B$170:$B$175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Conductivity!$A$176</c:f>
              <c:strCache>
                <c:ptCount val="1"/>
                <c:pt idx="0">
                  <c:v>8/17/15</c:v>
                </c:pt>
              </c:strCache>
            </c:strRef>
          </c:tx>
          <c:marker>
            <c:symbol val="dot"/>
            <c:size val="4"/>
          </c:marker>
          <c:xVal>
            <c:numRef>
              <c:f>Conductivity!$C$176:$C$181</c:f>
              <c:numCache>
                <c:formatCode>General</c:formatCode>
                <c:ptCount val="6"/>
                <c:pt idx="0">
                  <c:v>130</c:v>
                </c:pt>
                <c:pt idx="1">
                  <c:v>132</c:v>
                </c:pt>
                <c:pt idx="2">
                  <c:v>149</c:v>
                </c:pt>
                <c:pt idx="3">
                  <c:v>150</c:v>
                </c:pt>
                <c:pt idx="4">
                  <c:v>155</c:v>
                </c:pt>
                <c:pt idx="5">
                  <c:v>184</c:v>
                </c:pt>
              </c:numCache>
            </c:numRef>
          </c:xVal>
          <c:yVal>
            <c:numRef>
              <c:f>Conductivity!$B$176:$B$181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Conductivity!$A$182</c:f>
              <c:strCache>
                <c:ptCount val="1"/>
                <c:pt idx="0">
                  <c:v>8/31/15</c:v>
                </c:pt>
              </c:strCache>
            </c:strRef>
          </c:tx>
          <c:marker>
            <c:symbol val="dash"/>
            <c:size val="4"/>
          </c:marker>
          <c:xVal>
            <c:numRef>
              <c:f>Conductivity!$C$182:$C$187</c:f>
              <c:numCache>
                <c:formatCode>General</c:formatCode>
                <c:ptCount val="6"/>
                <c:pt idx="0">
                  <c:v>142</c:v>
                </c:pt>
                <c:pt idx="1">
                  <c:v>142</c:v>
                </c:pt>
                <c:pt idx="2">
                  <c:v>145</c:v>
                </c:pt>
                <c:pt idx="3">
                  <c:v>144</c:v>
                </c:pt>
                <c:pt idx="4">
                  <c:v>150</c:v>
                </c:pt>
                <c:pt idx="5">
                  <c:v>172</c:v>
                </c:pt>
              </c:numCache>
            </c:numRef>
          </c:xVal>
          <c:yVal>
            <c:numRef>
              <c:f>Conductivity!$B$182:$B$187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Conductivity!$A$188</c:f>
              <c:strCache>
                <c:ptCount val="1"/>
                <c:pt idx="0">
                  <c:v>9/14/15</c:v>
                </c:pt>
              </c:strCache>
            </c:strRef>
          </c:tx>
          <c:marker>
            <c:symbol val="diamond"/>
            <c:size val="4"/>
          </c:marker>
          <c:xVal>
            <c:numRef>
              <c:f>Conductivity!$C$188:$C$193</c:f>
              <c:numCache>
                <c:formatCode>General</c:formatCode>
                <c:ptCount val="6"/>
                <c:pt idx="0">
                  <c:v>138</c:v>
                </c:pt>
                <c:pt idx="1">
                  <c:v>141</c:v>
                </c:pt>
                <c:pt idx="2">
                  <c:v>142</c:v>
                </c:pt>
                <c:pt idx="3">
                  <c:v>144</c:v>
                </c:pt>
                <c:pt idx="4">
                  <c:v>144</c:v>
                </c:pt>
                <c:pt idx="5">
                  <c:v>152</c:v>
                </c:pt>
              </c:numCache>
            </c:numRef>
          </c:xVal>
          <c:yVal>
            <c:numRef>
              <c:f>Conductivity!$B$188:$B$193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Conductivity!$A$194</c:f>
              <c:strCache>
                <c:ptCount val="1"/>
                <c:pt idx="0">
                  <c:v>11/17/15</c:v>
                </c:pt>
              </c:strCache>
            </c:strRef>
          </c:tx>
          <c:marker>
            <c:symbol val="square"/>
            <c:size val="4"/>
          </c:marker>
          <c:xVal>
            <c:numRef>
              <c:f>Conductivity!$C$194:$C$199</c:f>
              <c:numCache>
                <c:formatCode>General</c:formatCode>
                <c:ptCount val="6"/>
                <c:pt idx="0">
                  <c:v>142</c:v>
                </c:pt>
                <c:pt idx="1">
                  <c:v>143</c:v>
                </c:pt>
                <c:pt idx="2">
                  <c:v>147</c:v>
                </c:pt>
                <c:pt idx="3">
                  <c:v>147</c:v>
                </c:pt>
                <c:pt idx="4">
                  <c:v>151</c:v>
                </c:pt>
                <c:pt idx="5">
                  <c:v>154</c:v>
                </c:pt>
              </c:numCache>
            </c:numRef>
          </c:xVal>
          <c:yVal>
            <c:numRef>
              <c:f>Conductivity!$B$194:$B$199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980288"/>
        <c:axId val="173990656"/>
      </c:scatterChart>
      <c:valAx>
        <c:axId val="173980288"/>
        <c:scaling>
          <c:orientation val="minMax"/>
          <c:max val="250"/>
          <c:min val="12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Conductivity (</a:t>
                </a:r>
                <a:r>
                  <a:rPr lang="en-US" sz="1000" b="1" i="0" u="none" strike="noStrike" baseline="0">
                    <a:effectLst/>
                  </a:rPr>
                  <a:t>µS/cm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3990656"/>
        <c:crosses val="autoZero"/>
        <c:crossBetween val="midCat"/>
      </c:valAx>
      <c:valAx>
        <c:axId val="173990656"/>
        <c:scaling>
          <c:orientation val="maxMin"/>
          <c:max val="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(meters)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3980288"/>
        <c:crosses val="autoZero"/>
        <c:crossBetween val="midCat"/>
        <c:majorUnit val="1"/>
      </c:valAx>
    </c:plotArea>
    <c:legend>
      <c:legendPos val="b"/>
      <c:layout>
        <c:manualLayout>
          <c:xMode val="edge"/>
          <c:yMode val="edge"/>
          <c:x val="4.7971566054243221E-2"/>
          <c:y val="0.84497594050743652"/>
          <c:w val="0.90891666666666682"/>
          <c:h val="0.1550240594925634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Big Blake Lake pH profile, 2013</a:t>
            </a:r>
          </a:p>
        </c:rich>
      </c:tx>
      <c:layout>
        <c:manualLayout>
          <c:xMode val="edge"/>
          <c:yMode val="edge"/>
          <c:x val="0.3185415573053368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8079615048119"/>
          <c:y val="0.24391987459900846"/>
          <c:w val="0.83855314960629923"/>
          <c:h val="0.5634667541557305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pH!$A$4</c:f>
              <c:strCache>
                <c:ptCount val="1"/>
                <c:pt idx="0">
                  <c:v>5/20/13</c:v>
                </c:pt>
              </c:strCache>
            </c:strRef>
          </c:tx>
          <c:marker>
            <c:symbol val="diamond"/>
            <c:size val="4"/>
          </c:marker>
          <c:xVal>
            <c:numRef>
              <c:f>pH!$C$4:$C$8</c:f>
              <c:numCache>
                <c:formatCode>0.00</c:formatCode>
                <c:ptCount val="5"/>
                <c:pt idx="0">
                  <c:v>8.36</c:v>
                </c:pt>
                <c:pt idx="1">
                  <c:v>8.33</c:v>
                </c:pt>
                <c:pt idx="2">
                  <c:v>8.32</c:v>
                </c:pt>
                <c:pt idx="3">
                  <c:v>8.3000000000000007</c:v>
                </c:pt>
                <c:pt idx="4">
                  <c:v>7.76</c:v>
                </c:pt>
              </c:numCache>
            </c:numRef>
          </c:xVal>
          <c:yVal>
            <c:numRef>
              <c:f>pH!$B$4:$B$8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pH!$A$9</c:f>
              <c:strCache>
                <c:ptCount val="1"/>
                <c:pt idx="0">
                  <c:v>5/28/13</c:v>
                </c:pt>
              </c:strCache>
            </c:strRef>
          </c:tx>
          <c:marker>
            <c:symbol val="square"/>
            <c:size val="4"/>
          </c:marker>
          <c:xVal>
            <c:numRef>
              <c:f>pH!$C$9:$C$13</c:f>
              <c:numCache>
                <c:formatCode>0.00</c:formatCode>
                <c:ptCount val="5"/>
                <c:pt idx="0">
                  <c:v>7.92</c:v>
                </c:pt>
                <c:pt idx="1">
                  <c:v>7.86</c:v>
                </c:pt>
                <c:pt idx="2">
                  <c:v>7.83</c:v>
                </c:pt>
                <c:pt idx="3">
                  <c:v>7.82</c:v>
                </c:pt>
                <c:pt idx="4">
                  <c:v>7.81</c:v>
                </c:pt>
              </c:numCache>
            </c:numRef>
          </c:xVal>
          <c:yVal>
            <c:numRef>
              <c:f>pH!$B$9:$B$13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pH!$A$14</c:f>
              <c:strCache>
                <c:ptCount val="1"/>
                <c:pt idx="0">
                  <c:v>6/19/13</c:v>
                </c:pt>
              </c:strCache>
            </c:strRef>
          </c:tx>
          <c:marker>
            <c:symbol val="triangle"/>
            <c:size val="4"/>
          </c:marker>
          <c:xVal>
            <c:numRef>
              <c:f>pH!$C$14:$C$18</c:f>
              <c:numCache>
                <c:formatCode>0.00</c:formatCode>
                <c:ptCount val="5"/>
                <c:pt idx="0">
                  <c:v>8.48</c:v>
                </c:pt>
                <c:pt idx="1">
                  <c:v>8.3699999999999992</c:v>
                </c:pt>
                <c:pt idx="2">
                  <c:v>8.31</c:v>
                </c:pt>
                <c:pt idx="3">
                  <c:v>7.7</c:v>
                </c:pt>
                <c:pt idx="4">
                  <c:v>7.4</c:v>
                </c:pt>
              </c:numCache>
            </c:numRef>
          </c:xVal>
          <c:yVal>
            <c:numRef>
              <c:f>pH!$B$14:$B$18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pH!$A$19</c:f>
              <c:strCache>
                <c:ptCount val="1"/>
                <c:pt idx="0">
                  <c:v>6/26/13</c:v>
                </c:pt>
              </c:strCache>
            </c:strRef>
          </c:tx>
          <c:marker>
            <c:symbol val="x"/>
            <c:size val="4"/>
          </c:marker>
          <c:xVal>
            <c:numRef>
              <c:f>pH!$C$19:$C$23</c:f>
              <c:numCache>
                <c:formatCode>0.00</c:formatCode>
                <c:ptCount val="5"/>
                <c:pt idx="0">
                  <c:v>8.26</c:v>
                </c:pt>
                <c:pt idx="1">
                  <c:v>8.2799999999999994</c:v>
                </c:pt>
                <c:pt idx="2">
                  <c:v>8.17</c:v>
                </c:pt>
                <c:pt idx="3">
                  <c:v>7.91</c:v>
                </c:pt>
                <c:pt idx="4">
                  <c:v>7.37</c:v>
                </c:pt>
              </c:numCache>
            </c:numRef>
          </c:xVal>
          <c:yVal>
            <c:numRef>
              <c:f>pH!$B$19:$B$23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pH!$A$24</c:f>
              <c:strCache>
                <c:ptCount val="1"/>
                <c:pt idx="0">
                  <c:v>7/18/13</c:v>
                </c:pt>
              </c:strCache>
            </c:strRef>
          </c:tx>
          <c:marker>
            <c:symbol val="star"/>
            <c:size val="4"/>
          </c:marker>
          <c:xVal>
            <c:numRef>
              <c:f>pH!$C$24:$C$28</c:f>
              <c:numCache>
                <c:formatCode>0.00</c:formatCode>
                <c:ptCount val="5"/>
                <c:pt idx="0">
                  <c:v>9.24</c:v>
                </c:pt>
                <c:pt idx="1">
                  <c:v>9.25</c:v>
                </c:pt>
                <c:pt idx="2">
                  <c:v>8.61</c:v>
                </c:pt>
                <c:pt idx="3">
                  <c:v>7.52</c:v>
                </c:pt>
                <c:pt idx="4">
                  <c:v>7.36</c:v>
                </c:pt>
              </c:numCache>
            </c:numRef>
          </c:xVal>
          <c:yVal>
            <c:numRef>
              <c:f>pH!$B$24:$B$28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pH!$A$29</c:f>
              <c:strCache>
                <c:ptCount val="1"/>
                <c:pt idx="0">
                  <c:v>7/24/13</c:v>
                </c:pt>
              </c:strCache>
            </c:strRef>
          </c:tx>
          <c:marker>
            <c:symbol val="circle"/>
            <c:size val="4"/>
          </c:marker>
          <c:xVal>
            <c:numRef>
              <c:f>pH!$C$29:$C$33</c:f>
              <c:numCache>
                <c:formatCode>0.00</c:formatCode>
                <c:ptCount val="5"/>
                <c:pt idx="0">
                  <c:v>8.77</c:v>
                </c:pt>
                <c:pt idx="1">
                  <c:v>8.68</c:v>
                </c:pt>
                <c:pt idx="2">
                  <c:v>8.51</c:v>
                </c:pt>
                <c:pt idx="3">
                  <c:v>8.56</c:v>
                </c:pt>
                <c:pt idx="4">
                  <c:v>8.35</c:v>
                </c:pt>
              </c:numCache>
            </c:numRef>
          </c:xVal>
          <c:yVal>
            <c:numRef>
              <c:f>pH!$B$29:$B$33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pH!$A$34</c:f>
              <c:strCache>
                <c:ptCount val="1"/>
                <c:pt idx="0">
                  <c:v>8/9/13</c:v>
                </c:pt>
              </c:strCache>
            </c:strRef>
          </c:tx>
          <c:xVal>
            <c:numRef>
              <c:f>pH!$C$34:$C$38</c:f>
              <c:numCache>
                <c:formatCode>0.00</c:formatCode>
                <c:ptCount val="5"/>
                <c:pt idx="0">
                  <c:v>9.1199999999999992</c:v>
                </c:pt>
                <c:pt idx="1">
                  <c:v>9.1199999999999992</c:v>
                </c:pt>
                <c:pt idx="2">
                  <c:v>8.51</c:v>
                </c:pt>
                <c:pt idx="3">
                  <c:v>7.87</c:v>
                </c:pt>
                <c:pt idx="4">
                  <c:v>7.53</c:v>
                </c:pt>
              </c:numCache>
            </c:numRef>
          </c:xVal>
          <c:yVal>
            <c:numRef>
              <c:f>pH!$B$34:$B$38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pH!$A$39</c:f>
              <c:strCache>
                <c:ptCount val="1"/>
                <c:pt idx="0">
                  <c:v>8/19/13</c:v>
                </c:pt>
              </c:strCache>
            </c:strRef>
          </c:tx>
          <c:marker>
            <c:symbol val="dot"/>
            <c:size val="4"/>
          </c:marker>
          <c:xVal>
            <c:numRef>
              <c:f>pH!$C$39:$C$43</c:f>
              <c:numCache>
                <c:formatCode>0.00</c:formatCode>
                <c:ptCount val="5"/>
                <c:pt idx="0">
                  <c:v>9.43</c:v>
                </c:pt>
                <c:pt idx="1">
                  <c:v>9.3000000000000007</c:v>
                </c:pt>
                <c:pt idx="2">
                  <c:v>8.89</c:v>
                </c:pt>
                <c:pt idx="3">
                  <c:v>8.14</c:v>
                </c:pt>
                <c:pt idx="4">
                  <c:v>7.75</c:v>
                </c:pt>
              </c:numCache>
            </c:numRef>
          </c:xVal>
          <c:yVal>
            <c:numRef>
              <c:f>pH!$B$39:$B$43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pH!$A$44</c:f>
              <c:strCache>
                <c:ptCount val="1"/>
                <c:pt idx="0">
                  <c:v>9/10/13</c:v>
                </c:pt>
              </c:strCache>
            </c:strRef>
          </c:tx>
          <c:marker>
            <c:symbol val="dash"/>
            <c:size val="4"/>
          </c:marker>
          <c:xVal>
            <c:numRef>
              <c:f>pH!$C$44:$C$48</c:f>
              <c:numCache>
                <c:formatCode>0.00</c:formatCode>
                <c:ptCount val="5"/>
                <c:pt idx="0">
                  <c:v>8.3800000000000008</c:v>
                </c:pt>
                <c:pt idx="1">
                  <c:v>8.4600000000000009</c:v>
                </c:pt>
                <c:pt idx="2">
                  <c:v>8.0299999999999994</c:v>
                </c:pt>
                <c:pt idx="3">
                  <c:v>7.91</c:v>
                </c:pt>
                <c:pt idx="4">
                  <c:v>7.29</c:v>
                </c:pt>
              </c:numCache>
            </c:numRef>
          </c:xVal>
          <c:yVal>
            <c:numRef>
              <c:f>pH!$B$44:$B$48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pH!$A$49</c:f>
              <c:strCache>
                <c:ptCount val="1"/>
                <c:pt idx="0">
                  <c:v>9/26/13</c:v>
                </c:pt>
              </c:strCache>
            </c:strRef>
          </c:tx>
          <c:marker>
            <c:symbol val="diamond"/>
            <c:size val="4"/>
          </c:marker>
          <c:xVal>
            <c:numRef>
              <c:f>pH!$C$49:$C$53</c:f>
              <c:numCache>
                <c:formatCode>0.00</c:formatCode>
                <c:ptCount val="5"/>
                <c:pt idx="0">
                  <c:v>9.1199999999999992</c:v>
                </c:pt>
                <c:pt idx="1">
                  <c:v>9.08</c:v>
                </c:pt>
                <c:pt idx="2">
                  <c:v>9.07</c:v>
                </c:pt>
                <c:pt idx="3">
                  <c:v>9.0399999999999991</c:v>
                </c:pt>
                <c:pt idx="4">
                  <c:v>8.98</c:v>
                </c:pt>
              </c:numCache>
            </c:numRef>
          </c:xVal>
          <c:yVal>
            <c:numRef>
              <c:f>pH!$B$49:$B$53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pH!$A$54</c:f>
              <c:strCache>
                <c:ptCount val="1"/>
                <c:pt idx="0">
                  <c:v>10/24/13</c:v>
                </c:pt>
              </c:strCache>
            </c:strRef>
          </c:tx>
          <c:marker>
            <c:symbol val="square"/>
            <c:size val="4"/>
          </c:marker>
          <c:xVal>
            <c:numRef>
              <c:f>pH!$C$54:$C$58</c:f>
              <c:numCache>
                <c:formatCode>0.00</c:formatCode>
                <c:ptCount val="5"/>
                <c:pt idx="0">
                  <c:v>7.58</c:v>
                </c:pt>
                <c:pt idx="1">
                  <c:v>7.78</c:v>
                </c:pt>
                <c:pt idx="2">
                  <c:v>7.77</c:v>
                </c:pt>
                <c:pt idx="3">
                  <c:v>7.75</c:v>
                </c:pt>
                <c:pt idx="4">
                  <c:v>7.73</c:v>
                </c:pt>
              </c:numCache>
            </c:numRef>
          </c:xVal>
          <c:yVal>
            <c:numRef>
              <c:f>pH!$B$54:$B$58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pH!$A$59</c:f>
              <c:strCache>
                <c:ptCount val="1"/>
                <c:pt idx="0">
                  <c:v>11/4/13</c:v>
                </c:pt>
              </c:strCache>
            </c:strRef>
          </c:tx>
          <c:marker>
            <c:symbol val="triangle"/>
            <c:size val="4"/>
          </c:marker>
          <c:xVal>
            <c:numRef>
              <c:f>pH!$C$59:$C$63</c:f>
              <c:numCache>
                <c:formatCode>0.00</c:formatCode>
                <c:ptCount val="5"/>
                <c:pt idx="0">
                  <c:v>7.99</c:v>
                </c:pt>
                <c:pt idx="1">
                  <c:v>7.94</c:v>
                </c:pt>
                <c:pt idx="2">
                  <c:v>7.89</c:v>
                </c:pt>
                <c:pt idx="3">
                  <c:v>7.85</c:v>
                </c:pt>
                <c:pt idx="4">
                  <c:v>7.81</c:v>
                </c:pt>
              </c:numCache>
            </c:numRef>
          </c:xVal>
          <c:yVal>
            <c:numRef>
              <c:f>pH!$B$59:$B$63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pH!$A$64</c:f>
              <c:strCache>
                <c:ptCount val="1"/>
                <c:pt idx="0">
                  <c:v>11/6/13</c:v>
                </c:pt>
              </c:strCache>
            </c:strRef>
          </c:tx>
          <c:marker>
            <c:symbol val="x"/>
            <c:size val="4"/>
          </c:marker>
          <c:xVal>
            <c:numRef>
              <c:f>pH!$C$64:$C$68</c:f>
              <c:numCache>
                <c:formatCode>0.00</c:formatCode>
                <c:ptCount val="5"/>
                <c:pt idx="0">
                  <c:v>9.1</c:v>
                </c:pt>
                <c:pt idx="1">
                  <c:v>8.6999999999999993</c:v>
                </c:pt>
                <c:pt idx="2">
                  <c:v>8.44</c:v>
                </c:pt>
                <c:pt idx="3">
                  <c:v>8.2799999999999994</c:v>
                </c:pt>
                <c:pt idx="4">
                  <c:v>8.18</c:v>
                </c:pt>
              </c:numCache>
            </c:numRef>
          </c:xVal>
          <c:yVal>
            <c:numRef>
              <c:f>pH!$B$64:$B$68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3"/>
          <c:order val="13"/>
          <c:tx>
            <c:strRef>
              <c:f>pH!$A$69</c:f>
              <c:strCache>
                <c:ptCount val="1"/>
                <c:pt idx="0">
                  <c:v>11/12/13</c:v>
                </c:pt>
              </c:strCache>
            </c:strRef>
          </c:tx>
          <c:marker>
            <c:symbol val="star"/>
            <c:size val="4"/>
          </c:marker>
          <c:xVal>
            <c:numRef>
              <c:f>pH!$C$69:$C$73</c:f>
              <c:numCache>
                <c:formatCode>0.00</c:formatCode>
                <c:ptCount val="5"/>
                <c:pt idx="0">
                  <c:v>9.32</c:v>
                </c:pt>
                <c:pt idx="1">
                  <c:v>8.99</c:v>
                </c:pt>
                <c:pt idx="2">
                  <c:v>8.6</c:v>
                </c:pt>
                <c:pt idx="3">
                  <c:v>8.4700000000000006</c:v>
                </c:pt>
                <c:pt idx="4">
                  <c:v>8.1300000000000008</c:v>
                </c:pt>
              </c:numCache>
            </c:numRef>
          </c:xVal>
          <c:yVal>
            <c:numRef>
              <c:f>pH!$B$69:$B$73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205696"/>
        <c:axId val="184207616"/>
      </c:scatterChart>
      <c:valAx>
        <c:axId val="184205696"/>
        <c:scaling>
          <c:orientation val="minMax"/>
          <c:max val="11"/>
          <c:min val="7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pH</a:t>
                </a:r>
              </a:p>
            </c:rich>
          </c:tx>
          <c:layout>
            <c:manualLayout>
              <c:xMode val="edge"/>
              <c:yMode val="edge"/>
              <c:x val="0.50875809273840766"/>
              <c:y val="9.921296296296296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4207616"/>
        <c:crosses val="autoZero"/>
        <c:crossBetween val="midCat"/>
        <c:majorUnit val="1"/>
      </c:valAx>
      <c:valAx>
        <c:axId val="184207616"/>
        <c:scaling>
          <c:orientation val="maxMin"/>
          <c:max val="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(meters)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4205696"/>
        <c:crosses val="autoZero"/>
        <c:crossBetween val="midCat"/>
        <c:majorUnit val="1"/>
      </c:valAx>
    </c:plotArea>
    <c:legend>
      <c:legendPos val="b"/>
      <c:layout>
        <c:manualLayout>
          <c:xMode val="edge"/>
          <c:yMode val="edge"/>
          <c:x val="6.4638232720909891E-2"/>
          <c:y val="0.84960557013706617"/>
          <c:w val="0.90405686789151352"/>
          <c:h val="0.150394429862933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Big Blake Lake pH profile, 2014</a:t>
            </a:r>
          </a:p>
        </c:rich>
      </c:tx>
      <c:layout>
        <c:manualLayout>
          <c:xMode val="edge"/>
          <c:yMode val="edge"/>
          <c:x val="0.3240971128608923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8079615048119"/>
          <c:y val="0.24391987459900846"/>
          <c:w val="0.83855314960629923"/>
          <c:h val="0.6051334208223971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pH!$A$74</c:f>
              <c:strCache>
                <c:ptCount val="1"/>
                <c:pt idx="0">
                  <c:v>5/12/14</c:v>
                </c:pt>
              </c:strCache>
            </c:strRef>
          </c:tx>
          <c:marker>
            <c:symbol val="diamond"/>
            <c:size val="4"/>
          </c:marker>
          <c:xVal>
            <c:numRef>
              <c:f>pH!$C$74:$C$78</c:f>
              <c:numCache>
                <c:formatCode>0.00</c:formatCode>
                <c:ptCount val="5"/>
                <c:pt idx="0">
                  <c:v>8.69</c:v>
                </c:pt>
                <c:pt idx="1">
                  <c:v>8.65</c:v>
                </c:pt>
                <c:pt idx="2">
                  <c:v>8.61</c:v>
                </c:pt>
                <c:pt idx="3">
                  <c:v>8.32</c:v>
                </c:pt>
                <c:pt idx="4">
                  <c:v>7.86</c:v>
                </c:pt>
              </c:numCache>
            </c:numRef>
          </c:xVal>
          <c:yVal>
            <c:numRef>
              <c:f>pH!$B$74:$B$78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pH!$A$79</c:f>
              <c:strCache>
                <c:ptCount val="1"/>
                <c:pt idx="0">
                  <c:v>5/22/14</c:v>
                </c:pt>
              </c:strCache>
            </c:strRef>
          </c:tx>
          <c:marker>
            <c:symbol val="square"/>
            <c:size val="4"/>
          </c:marker>
          <c:xVal>
            <c:numRef>
              <c:f>pH!$C$79:$C$83</c:f>
              <c:numCache>
                <c:formatCode>0.00</c:formatCode>
                <c:ptCount val="5"/>
                <c:pt idx="0">
                  <c:v>8.14</c:v>
                </c:pt>
                <c:pt idx="1">
                  <c:v>8.11</c:v>
                </c:pt>
                <c:pt idx="2">
                  <c:v>8.0399999999999991</c:v>
                </c:pt>
                <c:pt idx="3">
                  <c:v>7.97</c:v>
                </c:pt>
                <c:pt idx="4">
                  <c:v>7.86</c:v>
                </c:pt>
              </c:numCache>
            </c:numRef>
          </c:xVal>
          <c:yVal>
            <c:numRef>
              <c:f>pH!$B$79:$B$83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pH!$A$84</c:f>
              <c:strCache>
                <c:ptCount val="1"/>
                <c:pt idx="0">
                  <c:v>5/28/14</c:v>
                </c:pt>
              </c:strCache>
            </c:strRef>
          </c:tx>
          <c:marker>
            <c:symbol val="triangle"/>
            <c:size val="4"/>
          </c:marker>
          <c:xVal>
            <c:numRef>
              <c:f>pH!$C$84:$C$88</c:f>
              <c:numCache>
                <c:formatCode>0.00</c:formatCode>
                <c:ptCount val="5"/>
                <c:pt idx="0">
                  <c:v>8.02</c:v>
                </c:pt>
                <c:pt idx="1">
                  <c:v>8.0299999999999994</c:v>
                </c:pt>
                <c:pt idx="2">
                  <c:v>7.98</c:v>
                </c:pt>
                <c:pt idx="3">
                  <c:v>7.65</c:v>
                </c:pt>
                <c:pt idx="4">
                  <c:v>7.43</c:v>
                </c:pt>
              </c:numCache>
            </c:numRef>
          </c:xVal>
          <c:yVal>
            <c:numRef>
              <c:f>pH!$B$84:$B$88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pH!$A$89</c:f>
              <c:strCache>
                <c:ptCount val="1"/>
                <c:pt idx="0">
                  <c:v>6/9/14</c:v>
                </c:pt>
              </c:strCache>
            </c:strRef>
          </c:tx>
          <c:marker>
            <c:symbol val="x"/>
            <c:size val="4"/>
          </c:marker>
          <c:xVal>
            <c:numRef>
              <c:f>pH!$C$89:$C$93</c:f>
              <c:numCache>
                <c:formatCode>0.00</c:formatCode>
                <c:ptCount val="5"/>
                <c:pt idx="0">
                  <c:v>8.1999999999999993</c:v>
                </c:pt>
                <c:pt idx="1">
                  <c:v>8.2799999999999994</c:v>
                </c:pt>
                <c:pt idx="2">
                  <c:v>8.23</c:v>
                </c:pt>
                <c:pt idx="3">
                  <c:v>7.75</c:v>
                </c:pt>
                <c:pt idx="4">
                  <c:v>7.42</c:v>
                </c:pt>
              </c:numCache>
            </c:numRef>
          </c:xVal>
          <c:yVal>
            <c:numRef>
              <c:f>pH!$B$89:$B$93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pH!$A$94</c:f>
              <c:strCache>
                <c:ptCount val="1"/>
                <c:pt idx="0">
                  <c:v>6/24/14</c:v>
                </c:pt>
              </c:strCache>
            </c:strRef>
          </c:tx>
          <c:marker>
            <c:symbol val="star"/>
            <c:size val="4"/>
          </c:marker>
          <c:xVal>
            <c:numRef>
              <c:f>pH!$C$94:$C$98</c:f>
              <c:numCache>
                <c:formatCode>0.00</c:formatCode>
                <c:ptCount val="5"/>
                <c:pt idx="0">
                  <c:v>8.4600000000000009</c:v>
                </c:pt>
                <c:pt idx="1">
                  <c:v>8.48</c:v>
                </c:pt>
                <c:pt idx="2">
                  <c:v>8.32</c:v>
                </c:pt>
                <c:pt idx="3">
                  <c:v>7.77</c:v>
                </c:pt>
                <c:pt idx="4">
                  <c:v>7.43</c:v>
                </c:pt>
              </c:numCache>
            </c:numRef>
          </c:xVal>
          <c:yVal>
            <c:numRef>
              <c:f>pH!$B$94:$B$98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pH!$A$99</c:f>
              <c:strCache>
                <c:ptCount val="1"/>
                <c:pt idx="0">
                  <c:v>7/9/14</c:v>
                </c:pt>
              </c:strCache>
            </c:strRef>
          </c:tx>
          <c:marker>
            <c:symbol val="circle"/>
            <c:size val="4"/>
          </c:marker>
          <c:xVal>
            <c:numRef>
              <c:f>pH!$C$99:$C$103</c:f>
              <c:numCache>
                <c:formatCode>0.00</c:formatCode>
                <c:ptCount val="5"/>
                <c:pt idx="0">
                  <c:v>7.66</c:v>
                </c:pt>
                <c:pt idx="1">
                  <c:v>7.84</c:v>
                </c:pt>
                <c:pt idx="2">
                  <c:v>7.94</c:v>
                </c:pt>
                <c:pt idx="3">
                  <c:v>7.89</c:v>
                </c:pt>
                <c:pt idx="4">
                  <c:v>7.33</c:v>
                </c:pt>
              </c:numCache>
            </c:numRef>
          </c:xVal>
          <c:yVal>
            <c:numRef>
              <c:f>pH!$B$99:$B$103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pH!$A$104</c:f>
              <c:strCache>
                <c:ptCount val="1"/>
                <c:pt idx="0">
                  <c:v>7/21/14</c:v>
                </c:pt>
              </c:strCache>
            </c:strRef>
          </c:tx>
          <c:marker>
            <c:symbol val="plus"/>
            <c:size val="4"/>
          </c:marker>
          <c:xVal>
            <c:numRef>
              <c:f>pH!$C$104:$C$108</c:f>
              <c:numCache>
                <c:formatCode>0.00</c:formatCode>
                <c:ptCount val="5"/>
                <c:pt idx="0">
                  <c:v>8.32</c:v>
                </c:pt>
                <c:pt idx="1">
                  <c:v>8.33</c:v>
                </c:pt>
                <c:pt idx="2">
                  <c:v>8.2799999999999994</c:v>
                </c:pt>
                <c:pt idx="3">
                  <c:v>8.15</c:v>
                </c:pt>
                <c:pt idx="4">
                  <c:v>7.49</c:v>
                </c:pt>
              </c:numCache>
            </c:numRef>
          </c:xVal>
          <c:yVal>
            <c:numRef>
              <c:f>pH!$B$104:$B$108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pH!$A$109</c:f>
              <c:strCache>
                <c:ptCount val="1"/>
                <c:pt idx="0">
                  <c:v>8/5/14</c:v>
                </c:pt>
              </c:strCache>
            </c:strRef>
          </c:tx>
          <c:marker>
            <c:symbol val="dot"/>
            <c:size val="4"/>
          </c:marker>
          <c:xVal>
            <c:numRef>
              <c:f>pH!$C$109:$C$113</c:f>
              <c:numCache>
                <c:formatCode>0.00</c:formatCode>
                <c:ptCount val="5"/>
                <c:pt idx="0">
                  <c:v>8.6300000000000008</c:v>
                </c:pt>
                <c:pt idx="1">
                  <c:v>8.7100000000000009</c:v>
                </c:pt>
                <c:pt idx="2">
                  <c:v>8.3800000000000008</c:v>
                </c:pt>
                <c:pt idx="3">
                  <c:v>7.53</c:v>
                </c:pt>
                <c:pt idx="4">
                  <c:v>7.27</c:v>
                </c:pt>
              </c:numCache>
            </c:numRef>
          </c:xVal>
          <c:yVal>
            <c:numRef>
              <c:f>pH!$B$109:$B$113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pH!$A$114</c:f>
              <c:strCache>
                <c:ptCount val="1"/>
                <c:pt idx="0">
                  <c:v>8/19/14</c:v>
                </c:pt>
              </c:strCache>
            </c:strRef>
          </c:tx>
          <c:marker>
            <c:symbol val="dash"/>
            <c:size val="4"/>
          </c:marker>
          <c:xVal>
            <c:numRef>
              <c:f>pH!$C$114:$C$118</c:f>
              <c:numCache>
                <c:formatCode>0.00</c:formatCode>
                <c:ptCount val="5"/>
                <c:pt idx="0">
                  <c:v>9.49</c:v>
                </c:pt>
                <c:pt idx="1">
                  <c:v>9.14</c:v>
                </c:pt>
                <c:pt idx="2">
                  <c:v>8.99</c:v>
                </c:pt>
                <c:pt idx="3">
                  <c:v>8.74</c:v>
                </c:pt>
                <c:pt idx="4">
                  <c:v>7.89</c:v>
                </c:pt>
              </c:numCache>
            </c:numRef>
          </c:xVal>
          <c:yVal>
            <c:numRef>
              <c:f>pH!$B$114:$B$118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pH!$A$119</c:f>
              <c:strCache>
                <c:ptCount val="1"/>
                <c:pt idx="0">
                  <c:v>9/6/14</c:v>
                </c:pt>
              </c:strCache>
            </c:strRef>
          </c:tx>
          <c:marker>
            <c:symbol val="diamond"/>
            <c:size val="4"/>
          </c:marker>
          <c:xVal>
            <c:numRef>
              <c:f>pH!$C$119:$C$123</c:f>
              <c:numCache>
                <c:formatCode>0.00</c:formatCode>
                <c:ptCount val="5"/>
                <c:pt idx="0">
                  <c:v>8.2799999999999994</c:v>
                </c:pt>
                <c:pt idx="1">
                  <c:v>8.2799999999999994</c:v>
                </c:pt>
                <c:pt idx="2">
                  <c:v>8.27</c:v>
                </c:pt>
                <c:pt idx="3">
                  <c:v>8.26</c:v>
                </c:pt>
                <c:pt idx="4">
                  <c:v>7.83</c:v>
                </c:pt>
              </c:numCache>
            </c:numRef>
          </c:xVal>
          <c:yVal>
            <c:numRef>
              <c:f>pH!$B$119:$B$123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pH!$A$124</c:f>
              <c:strCache>
                <c:ptCount val="1"/>
                <c:pt idx="0">
                  <c:v>9/17/14</c:v>
                </c:pt>
              </c:strCache>
            </c:strRef>
          </c:tx>
          <c:marker>
            <c:symbol val="square"/>
            <c:size val="4"/>
          </c:marker>
          <c:xVal>
            <c:numRef>
              <c:f>pH!$C$124:$C$129</c:f>
              <c:numCache>
                <c:formatCode>0.00</c:formatCode>
                <c:ptCount val="6"/>
                <c:pt idx="0">
                  <c:v>9.6300000000000008</c:v>
                </c:pt>
                <c:pt idx="1">
                  <c:v>9.49</c:v>
                </c:pt>
                <c:pt idx="2">
                  <c:v>9.5</c:v>
                </c:pt>
                <c:pt idx="3">
                  <c:v>8.86</c:v>
                </c:pt>
                <c:pt idx="4">
                  <c:v>8.6</c:v>
                </c:pt>
                <c:pt idx="5">
                  <c:v>8.34</c:v>
                </c:pt>
              </c:numCache>
            </c:numRef>
          </c:xVal>
          <c:yVal>
            <c:numRef>
              <c:f>pH!$B$124:$B$129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pH!$A$130</c:f>
              <c:strCache>
                <c:ptCount val="1"/>
                <c:pt idx="0">
                  <c:v>11/3/14</c:v>
                </c:pt>
              </c:strCache>
            </c:strRef>
          </c:tx>
          <c:marker>
            <c:symbol val="triangle"/>
            <c:size val="4"/>
          </c:marker>
          <c:xVal>
            <c:numRef>
              <c:f>pH!$C$130:$C$134</c:f>
              <c:numCache>
                <c:formatCode>0.00</c:formatCode>
                <c:ptCount val="5"/>
                <c:pt idx="0">
                  <c:v>10.27</c:v>
                </c:pt>
                <c:pt idx="1">
                  <c:v>10.1</c:v>
                </c:pt>
                <c:pt idx="2">
                  <c:v>10.01</c:v>
                </c:pt>
                <c:pt idx="3">
                  <c:v>9.8800000000000008</c:v>
                </c:pt>
                <c:pt idx="4">
                  <c:v>9.8000000000000007</c:v>
                </c:pt>
              </c:numCache>
            </c:numRef>
          </c:xVal>
          <c:yVal>
            <c:numRef>
              <c:f>pH!$B$130:$B$134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623040"/>
        <c:axId val="183965184"/>
      </c:scatterChart>
      <c:valAx>
        <c:axId val="183623040"/>
        <c:scaling>
          <c:orientation val="minMax"/>
          <c:max val="11"/>
          <c:min val="7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pH</a:t>
                </a:r>
              </a:p>
            </c:rich>
          </c:tx>
          <c:layout>
            <c:manualLayout>
              <c:xMode val="edge"/>
              <c:yMode val="edge"/>
              <c:x val="0.50875809273840766"/>
              <c:y val="9.921296296296296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3965184"/>
        <c:crosses val="autoZero"/>
        <c:crossBetween val="midCat"/>
        <c:majorUnit val="1"/>
      </c:valAx>
      <c:valAx>
        <c:axId val="183965184"/>
        <c:scaling>
          <c:orientation val="maxMin"/>
          <c:max val="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(meters)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3623040"/>
        <c:crosses val="autoZero"/>
        <c:crossBetween val="midCat"/>
        <c:majorUnit val="1"/>
      </c:valAx>
    </c:plotArea>
    <c:legend>
      <c:legendPos val="b"/>
      <c:layout>
        <c:manualLayout>
          <c:xMode val="edge"/>
          <c:yMode val="edge"/>
          <c:x val="6.4638232720909891E-2"/>
          <c:y val="0.87738334791484396"/>
          <c:w val="0.89091994750656167"/>
          <c:h val="0.1196048410615339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'CLP 2013'!$E$1</c:f>
              <c:strCache>
                <c:ptCount val="1"/>
                <c:pt idx="0">
                  <c:v>Biomass (grams)</c:v>
                </c:pt>
              </c:strCache>
            </c:strRef>
          </c:tx>
          <c:spPr>
            <a:ln>
              <a:noFill/>
            </a:ln>
          </c:spPr>
          <c:cat>
            <c:numRef>
              <c:f>'CLP 2013'!$B$2:$B$51</c:f>
              <c:numCache>
                <c:formatCode>General</c:formatCode>
                <c:ptCount val="50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12</c:v>
                </c:pt>
                <c:pt idx="4">
                  <c:v>44</c:v>
                </c:pt>
                <c:pt idx="5">
                  <c:v>46</c:v>
                </c:pt>
                <c:pt idx="6">
                  <c:v>48</c:v>
                </c:pt>
                <c:pt idx="7">
                  <c:v>51</c:v>
                </c:pt>
                <c:pt idx="8">
                  <c:v>69</c:v>
                </c:pt>
                <c:pt idx="9">
                  <c:v>72</c:v>
                </c:pt>
                <c:pt idx="10">
                  <c:v>82</c:v>
                </c:pt>
                <c:pt idx="11">
                  <c:v>84</c:v>
                </c:pt>
                <c:pt idx="12">
                  <c:v>79</c:v>
                </c:pt>
                <c:pt idx="13">
                  <c:v>87</c:v>
                </c:pt>
                <c:pt idx="14">
                  <c:v>97</c:v>
                </c:pt>
                <c:pt idx="15">
                  <c:v>93</c:v>
                </c:pt>
                <c:pt idx="16">
                  <c:v>92</c:v>
                </c:pt>
                <c:pt idx="17">
                  <c:v>91</c:v>
                </c:pt>
                <c:pt idx="18">
                  <c:v>120</c:v>
                </c:pt>
                <c:pt idx="19">
                  <c:v>121</c:v>
                </c:pt>
                <c:pt idx="20">
                  <c:v>125</c:v>
                </c:pt>
                <c:pt idx="21">
                  <c:v>141</c:v>
                </c:pt>
                <c:pt idx="22">
                  <c:v>140</c:v>
                </c:pt>
                <c:pt idx="23">
                  <c:v>138</c:v>
                </c:pt>
                <c:pt idx="24">
                  <c:v>160</c:v>
                </c:pt>
                <c:pt idx="25">
                  <c:v>154</c:v>
                </c:pt>
                <c:pt idx="26">
                  <c:v>165</c:v>
                </c:pt>
                <c:pt idx="27">
                  <c:v>166</c:v>
                </c:pt>
                <c:pt idx="28">
                  <c:v>168</c:v>
                </c:pt>
                <c:pt idx="29">
                  <c:v>169</c:v>
                </c:pt>
                <c:pt idx="30">
                  <c:v>173</c:v>
                </c:pt>
                <c:pt idx="31">
                  <c:v>181</c:v>
                </c:pt>
                <c:pt idx="32">
                  <c:v>188</c:v>
                </c:pt>
                <c:pt idx="33">
                  <c:v>189</c:v>
                </c:pt>
                <c:pt idx="34">
                  <c:v>209</c:v>
                </c:pt>
                <c:pt idx="35">
                  <c:v>203</c:v>
                </c:pt>
                <c:pt idx="36">
                  <c:v>198</c:v>
                </c:pt>
                <c:pt idx="37">
                  <c:v>193</c:v>
                </c:pt>
                <c:pt idx="38">
                  <c:v>219</c:v>
                </c:pt>
                <c:pt idx="39">
                  <c:v>220</c:v>
                </c:pt>
                <c:pt idx="40">
                  <c:v>228</c:v>
                </c:pt>
                <c:pt idx="41">
                  <c:v>232</c:v>
                </c:pt>
                <c:pt idx="42">
                  <c:v>238</c:v>
                </c:pt>
                <c:pt idx="43">
                  <c:v>241</c:v>
                </c:pt>
                <c:pt idx="44">
                  <c:v>255</c:v>
                </c:pt>
                <c:pt idx="45">
                  <c:v>256</c:v>
                </c:pt>
                <c:pt idx="46">
                  <c:v>260</c:v>
                </c:pt>
                <c:pt idx="47">
                  <c:v>268</c:v>
                </c:pt>
                <c:pt idx="48">
                  <c:v>267</c:v>
                </c:pt>
                <c:pt idx="49">
                  <c:v>276</c:v>
                </c:pt>
              </c:numCache>
            </c:numRef>
          </c:cat>
          <c:val>
            <c:numRef>
              <c:f>'CLP 2013'!$E$2:$E$51</c:f>
              <c:numCache>
                <c:formatCode>General</c:formatCode>
                <c:ptCount val="50"/>
                <c:pt idx="0">
                  <c:v>0</c:v>
                </c:pt>
                <c:pt idx="1">
                  <c:v>0.5</c:v>
                </c:pt>
                <c:pt idx="2">
                  <c:v>0.6</c:v>
                </c:pt>
                <c:pt idx="3">
                  <c:v>0.7</c:v>
                </c:pt>
                <c:pt idx="4">
                  <c:v>0.3</c:v>
                </c:pt>
                <c:pt idx="5">
                  <c:v>0.1</c:v>
                </c:pt>
                <c:pt idx="6">
                  <c:v>0.1</c:v>
                </c:pt>
                <c:pt idx="7">
                  <c:v>2.8</c:v>
                </c:pt>
                <c:pt idx="8">
                  <c:v>0</c:v>
                </c:pt>
                <c:pt idx="9">
                  <c:v>9</c:v>
                </c:pt>
                <c:pt idx="10">
                  <c:v>12.3</c:v>
                </c:pt>
                <c:pt idx="11">
                  <c:v>0</c:v>
                </c:pt>
                <c:pt idx="12">
                  <c:v>4.2</c:v>
                </c:pt>
                <c:pt idx="13">
                  <c:v>0.1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0.2</c:v>
                </c:pt>
                <c:pt idx="40">
                  <c:v>0</c:v>
                </c:pt>
                <c:pt idx="41">
                  <c:v>0.1</c:v>
                </c:pt>
                <c:pt idx="42">
                  <c:v>0.3</c:v>
                </c:pt>
                <c:pt idx="43">
                  <c:v>0</c:v>
                </c:pt>
                <c:pt idx="44">
                  <c:v>0</c:v>
                </c:pt>
                <c:pt idx="45">
                  <c:v>0.1</c:v>
                </c:pt>
                <c:pt idx="46">
                  <c:v>0.1</c:v>
                </c:pt>
                <c:pt idx="47">
                  <c:v>0.9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69248"/>
        <c:axId val="155670784"/>
      </c:lineChart>
      <c:lineChart>
        <c:grouping val="standard"/>
        <c:varyColors val="0"/>
        <c:ser>
          <c:idx val="0"/>
          <c:order val="0"/>
          <c:tx>
            <c:strRef>
              <c:f>'CLP 2013'!$C$1</c:f>
              <c:strCache>
                <c:ptCount val="1"/>
                <c:pt idx="0">
                  <c:v>Dredge turion (#)</c:v>
                </c:pt>
              </c:strCache>
            </c:strRef>
          </c:tx>
          <c:spPr>
            <a:ln>
              <a:noFill/>
            </a:ln>
          </c:spPr>
          <c:cat>
            <c:numRef>
              <c:f>'CLP 2013'!$B$2:$B$51</c:f>
              <c:numCache>
                <c:formatCode>General</c:formatCode>
                <c:ptCount val="50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12</c:v>
                </c:pt>
                <c:pt idx="4">
                  <c:v>44</c:v>
                </c:pt>
                <c:pt idx="5">
                  <c:v>46</c:v>
                </c:pt>
                <c:pt idx="6">
                  <c:v>48</c:v>
                </c:pt>
                <c:pt idx="7">
                  <c:v>51</c:v>
                </c:pt>
                <c:pt idx="8">
                  <c:v>69</c:v>
                </c:pt>
                <c:pt idx="9">
                  <c:v>72</c:v>
                </c:pt>
                <c:pt idx="10">
                  <c:v>82</c:v>
                </c:pt>
                <c:pt idx="11">
                  <c:v>84</c:v>
                </c:pt>
                <c:pt idx="12">
                  <c:v>79</c:v>
                </c:pt>
                <c:pt idx="13">
                  <c:v>87</c:v>
                </c:pt>
                <c:pt idx="14">
                  <c:v>97</c:v>
                </c:pt>
                <c:pt idx="15">
                  <c:v>93</c:v>
                </c:pt>
                <c:pt idx="16">
                  <c:v>92</c:v>
                </c:pt>
                <c:pt idx="17">
                  <c:v>91</c:v>
                </c:pt>
                <c:pt idx="18">
                  <c:v>120</c:v>
                </c:pt>
                <c:pt idx="19">
                  <c:v>121</c:v>
                </c:pt>
                <c:pt idx="20">
                  <c:v>125</c:v>
                </c:pt>
                <c:pt idx="21">
                  <c:v>141</c:v>
                </c:pt>
                <c:pt idx="22">
                  <c:v>140</c:v>
                </c:pt>
                <c:pt idx="23">
                  <c:v>138</c:v>
                </c:pt>
                <c:pt idx="24">
                  <c:v>160</c:v>
                </c:pt>
                <c:pt idx="25">
                  <c:v>154</c:v>
                </c:pt>
                <c:pt idx="26">
                  <c:v>165</c:v>
                </c:pt>
                <c:pt idx="27">
                  <c:v>166</c:v>
                </c:pt>
                <c:pt idx="28">
                  <c:v>168</c:v>
                </c:pt>
                <c:pt idx="29">
                  <c:v>169</c:v>
                </c:pt>
                <c:pt idx="30">
                  <c:v>173</c:v>
                </c:pt>
                <c:pt idx="31">
                  <c:v>181</c:v>
                </c:pt>
                <c:pt idx="32">
                  <c:v>188</c:v>
                </c:pt>
                <c:pt idx="33">
                  <c:v>189</c:v>
                </c:pt>
                <c:pt idx="34">
                  <c:v>209</c:v>
                </c:pt>
                <c:pt idx="35">
                  <c:v>203</c:v>
                </c:pt>
                <c:pt idx="36">
                  <c:v>198</c:v>
                </c:pt>
                <c:pt idx="37">
                  <c:v>193</c:v>
                </c:pt>
                <c:pt idx="38">
                  <c:v>219</c:v>
                </c:pt>
                <c:pt idx="39">
                  <c:v>220</c:v>
                </c:pt>
                <c:pt idx="40">
                  <c:v>228</c:v>
                </c:pt>
                <c:pt idx="41">
                  <c:v>232</c:v>
                </c:pt>
                <c:pt idx="42">
                  <c:v>238</c:v>
                </c:pt>
                <c:pt idx="43">
                  <c:v>241</c:v>
                </c:pt>
                <c:pt idx="44">
                  <c:v>255</c:v>
                </c:pt>
                <c:pt idx="45">
                  <c:v>256</c:v>
                </c:pt>
                <c:pt idx="46">
                  <c:v>260</c:v>
                </c:pt>
                <c:pt idx="47">
                  <c:v>268</c:v>
                </c:pt>
                <c:pt idx="48">
                  <c:v>267</c:v>
                </c:pt>
                <c:pt idx="49">
                  <c:v>276</c:v>
                </c:pt>
              </c:numCache>
            </c:numRef>
          </c:cat>
          <c:val>
            <c:numRef>
              <c:f>'CLP 2013'!$C$2:$C$51</c:f>
              <c:numCache>
                <c:formatCode>General</c:formatCode>
                <c:ptCount val="50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10</c:v>
                </c:pt>
                <c:pt idx="13">
                  <c:v>3</c:v>
                </c:pt>
                <c:pt idx="14">
                  <c:v>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5</c:v>
                </c:pt>
                <c:pt idx="35">
                  <c:v>5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3</c:v>
                </c:pt>
                <c:pt idx="41">
                  <c:v>15</c:v>
                </c:pt>
                <c:pt idx="42">
                  <c:v>9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12</c:v>
                </c:pt>
                <c:pt idx="48">
                  <c:v>26</c:v>
                </c:pt>
                <c:pt idx="4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82304"/>
        <c:axId val="155680768"/>
      </c:lineChart>
      <c:catAx>
        <c:axId val="15566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670784"/>
        <c:crosses val="autoZero"/>
        <c:auto val="1"/>
        <c:lblAlgn val="ctr"/>
        <c:lblOffset val="100"/>
        <c:noMultiLvlLbl val="0"/>
      </c:catAx>
      <c:valAx>
        <c:axId val="155670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669248"/>
        <c:crosses val="autoZero"/>
        <c:crossBetween val="between"/>
      </c:valAx>
      <c:valAx>
        <c:axId val="1556807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55682304"/>
        <c:crosses val="max"/>
        <c:crossBetween val="between"/>
      </c:valAx>
      <c:catAx>
        <c:axId val="155682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568076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Big Blake Lake pH profile, 2015</a:t>
            </a:r>
          </a:p>
        </c:rich>
      </c:tx>
      <c:layout>
        <c:manualLayout>
          <c:xMode val="edge"/>
          <c:yMode val="edge"/>
          <c:x val="0.3157637795275590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8079615048119"/>
          <c:y val="0.24391987459900846"/>
          <c:w val="0.83855314960629923"/>
          <c:h val="0.6097630504520268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pH!$A$135</c:f>
              <c:strCache>
                <c:ptCount val="1"/>
                <c:pt idx="0">
                  <c:v>4/14/15</c:v>
                </c:pt>
              </c:strCache>
            </c:strRef>
          </c:tx>
          <c:marker>
            <c:symbol val="diamond"/>
            <c:size val="4"/>
          </c:marker>
          <c:xVal>
            <c:numRef>
              <c:f>pH!$C$135:$C$139</c:f>
              <c:numCache>
                <c:formatCode>0.00</c:formatCode>
                <c:ptCount val="5"/>
                <c:pt idx="0">
                  <c:v>8.18</c:v>
                </c:pt>
                <c:pt idx="1">
                  <c:v>8.19</c:v>
                </c:pt>
                <c:pt idx="2">
                  <c:v>8.14</c:v>
                </c:pt>
                <c:pt idx="3">
                  <c:v>8.1300000000000008</c:v>
                </c:pt>
                <c:pt idx="4">
                  <c:v>8.02</c:v>
                </c:pt>
              </c:numCache>
            </c:numRef>
          </c:xVal>
          <c:yVal>
            <c:numRef>
              <c:f>pH!$B$135:$B$139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pH!$A$140</c:f>
              <c:strCache>
                <c:ptCount val="1"/>
                <c:pt idx="0">
                  <c:v>5/27/15</c:v>
                </c:pt>
              </c:strCache>
            </c:strRef>
          </c:tx>
          <c:marker>
            <c:symbol val="square"/>
            <c:size val="4"/>
          </c:marker>
          <c:xVal>
            <c:numRef>
              <c:f>pH!$C$140:$C$145</c:f>
              <c:numCache>
                <c:formatCode>0.00</c:formatCode>
                <c:ptCount val="6"/>
                <c:pt idx="0">
                  <c:v>8.5299999999999994</c:v>
                </c:pt>
                <c:pt idx="1">
                  <c:v>8.34</c:v>
                </c:pt>
                <c:pt idx="2">
                  <c:v>8.2899999999999991</c:v>
                </c:pt>
                <c:pt idx="3">
                  <c:v>8.24</c:v>
                </c:pt>
                <c:pt idx="4">
                  <c:v>7.81</c:v>
                </c:pt>
                <c:pt idx="5">
                  <c:v>7.57</c:v>
                </c:pt>
              </c:numCache>
            </c:numRef>
          </c:xVal>
          <c:yVal>
            <c:numRef>
              <c:f>pH!$B$140:$B$145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 formatCode="#\ ?/?">
                  <c:v>4.25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pH!$A$146</c:f>
              <c:strCache>
                <c:ptCount val="1"/>
                <c:pt idx="0">
                  <c:v>6/9/15</c:v>
                </c:pt>
              </c:strCache>
            </c:strRef>
          </c:tx>
          <c:marker>
            <c:symbol val="triangle"/>
            <c:size val="4"/>
          </c:marker>
          <c:xVal>
            <c:numRef>
              <c:f>pH!$C$146:$C$151</c:f>
              <c:numCache>
                <c:formatCode>0.00</c:formatCode>
                <c:ptCount val="6"/>
                <c:pt idx="0">
                  <c:v>8.75</c:v>
                </c:pt>
                <c:pt idx="1">
                  <c:v>8.74</c:v>
                </c:pt>
                <c:pt idx="2">
                  <c:v>8.74</c:v>
                </c:pt>
                <c:pt idx="3">
                  <c:v>8.5299999999999994</c:v>
                </c:pt>
                <c:pt idx="4">
                  <c:v>8.06</c:v>
                </c:pt>
                <c:pt idx="5">
                  <c:v>7.45</c:v>
                </c:pt>
              </c:numCache>
            </c:numRef>
          </c:xVal>
          <c:yVal>
            <c:numRef>
              <c:f>pH!$B$146:$B$151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 formatCode="#\ ?/?">
                  <c:v>4.25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pH!$A$152</c:f>
              <c:strCache>
                <c:ptCount val="1"/>
                <c:pt idx="0">
                  <c:v>6/25/15</c:v>
                </c:pt>
              </c:strCache>
            </c:strRef>
          </c:tx>
          <c:marker>
            <c:symbol val="x"/>
            <c:size val="4"/>
          </c:marker>
          <c:xVal>
            <c:numRef>
              <c:f>pH!$C$152:$C$157</c:f>
              <c:numCache>
                <c:formatCode>0.00</c:formatCode>
                <c:ptCount val="6"/>
                <c:pt idx="0">
                  <c:v>8.74</c:v>
                </c:pt>
                <c:pt idx="1">
                  <c:v>8.68</c:v>
                </c:pt>
                <c:pt idx="2">
                  <c:v>8.6199999999999992</c:v>
                </c:pt>
                <c:pt idx="3">
                  <c:v>7.82</c:v>
                </c:pt>
                <c:pt idx="4">
                  <c:v>7.44</c:v>
                </c:pt>
                <c:pt idx="5">
                  <c:v>7.28</c:v>
                </c:pt>
              </c:numCache>
            </c:numRef>
          </c:xVal>
          <c:yVal>
            <c:numRef>
              <c:f>pH!$B$152:$B$157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 formatCode="#\ ?/?">
                  <c:v>4.25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pH!$A$158</c:f>
              <c:strCache>
                <c:ptCount val="1"/>
                <c:pt idx="0">
                  <c:v>7/7/15</c:v>
                </c:pt>
              </c:strCache>
            </c:strRef>
          </c:tx>
          <c:marker>
            <c:symbol val="star"/>
            <c:size val="4"/>
          </c:marker>
          <c:xVal>
            <c:numRef>
              <c:f>pH!$C$158:$C$163</c:f>
              <c:numCache>
                <c:formatCode>0.00</c:formatCode>
                <c:ptCount val="6"/>
                <c:pt idx="0">
                  <c:v>8.2100000000000009</c:v>
                </c:pt>
                <c:pt idx="1">
                  <c:v>8.24</c:v>
                </c:pt>
                <c:pt idx="2">
                  <c:v>8.2200000000000006</c:v>
                </c:pt>
                <c:pt idx="3">
                  <c:v>8.14</c:v>
                </c:pt>
                <c:pt idx="4">
                  <c:v>7.99</c:v>
                </c:pt>
                <c:pt idx="5">
                  <c:v>7.31</c:v>
                </c:pt>
              </c:numCache>
            </c:numRef>
          </c:xVal>
          <c:yVal>
            <c:numRef>
              <c:f>pH!$B$158:$B$163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pH!$A$164</c:f>
              <c:strCache>
                <c:ptCount val="1"/>
                <c:pt idx="0">
                  <c:v>7/20/15</c:v>
                </c:pt>
              </c:strCache>
            </c:strRef>
          </c:tx>
          <c:marker>
            <c:symbol val="circle"/>
            <c:size val="4"/>
          </c:marker>
          <c:xVal>
            <c:numRef>
              <c:f>pH!$C$164:$C$169</c:f>
              <c:numCache>
                <c:formatCode>0.00</c:formatCode>
                <c:ptCount val="6"/>
                <c:pt idx="0">
                  <c:v>9.24</c:v>
                </c:pt>
                <c:pt idx="1">
                  <c:v>9.19</c:v>
                </c:pt>
                <c:pt idx="2">
                  <c:v>9.11</c:v>
                </c:pt>
                <c:pt idx="3">
                  <c:v>8.1</c:v>
                </c:pt>
                <c:pt idx="4">
                  <c:v>7.7</c:v>
                </c:pt>
                <c:pt idx="5">
                  <c:v>7.27</c:v>
                </c:pt>
              </c:numCache>
            </c:numRef>
          </c:xVal>
          <c:yVal>
            <c:numRef>
              <c:f>pH!$B$164:$B$169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pH!$A$170</c:f>
              <c:strCache>
                <c:ptCount val="1"/>
                <c:pt idx="0">
                  <c:v>8/6/15</c:v>
                </c:pt>
              </c:strCache>
            </c:strRef>
          </c:tx>
          <c:marker>
            <c:symbol val="plus"/>
            <c:size val="4"/>
          </c:marker>
          <c:xVal>
            <c:numRef>
              <c:f>pH!$C$170:$C$175</c:f>
              <c:numCache>
                <c:formatCode>0.00</c:formatCode>
                <c:ptCount val="6"/>
                <c:pt idx="0">
                  <c:v>9.85</c:v>
                </c:pt>
                <c:pt idx="1">
                  <c:v>9.7899999999999991</c:v>
                </c:pt>
                <c:pt idx="2">
                  <c:v>9.6999999999999993</c:v>
                </c:pt>
                <c:pt idx="3">
                  <c:v>9.31</c:v>
                </c:pt>
                <c:pt idx="4">
                  <c:v>8.42</c:v>
                </c:pt>
                <c:pt idx="5">
                  <c:v>7.46</c:v>
                </c:pt>
              </c:numCache>
            </c:numRef>
          </c:xVal>
          <c:yVal>
            <c:numRef>
              <c:f>pH!$B$170:$B$175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pH!$A$176</c:f>
              <c:strCache>
                <c:ptCount val="1"/>
                <c:pt idx="0">
                  <c:v>8/17/15</c:v>
                </c:pt>
              </c:strCache>
            </c:strRef>
          </c:tx>
          <c:marker>
            <c:symbol val="dot"/>
            <c:size val="4"/>
          </c:marker>
          <c:xVal>
            <c:numRef>
              <c:f>pH!$C$176:$C$181</c:f>
              <c:numCache>
                <c:formatCode>0.00</c:formatCode>
                <c:ptCount val="6"/>
                <c:pt idx="0">
                  <c:v>9.75</c:v>
                </c:pt>
                <c:pt idx="1">
                  <c:v>9.6999999999999993</c:v>
                </c:pt>
                <c:pt idx="2">
                  <c:v>8.44</c:v>
                </c:pt>
                <c:pt idx="3">
                  <c:v>8.15</c:v>
                </c:pt>
                <c:pt idx="4">
                  <c:v>7.96</c:v>
                </c:pt>
                <c:pt idx="5">
                  <c:v>7.58</c:v>
                </c:pt>
              </c:numCache>
            </c:numRef>
          </c:xVal>
          <c:yVal>
            <c:numRef>
              <c:f>pH!$B$176:$B$181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pH!$A$182</c:f>
              <c:strCache>
                <c:ptCount val="1"/>
                <c:pt idx="0">
                  <c:v>8/31/15</c:v>
                </c:pt>
              </c:strCache>
            </c:strRef>
          </c:tx>
          <c:marker>
            <c:symbol val="dash"/>
            <c:size val="4"/>
          </c:marker>
          <c:xVal>
            <c:numRef>
              <c:f>pH!$C$182:$C$187</c:f>
              <c:numCache>
                <c:formatCode>General</c:formatCode>
                <c:ptCount val="6"/>
                <c:pt idx="0">
                  <c:v>9.48</c:v>
                </c:pt>
                <c:pt idx="1">
                  <c:v>9.49</c:v>
                </c:pt>
                <c:pt idx="2">
                  <c:v>9.43</c:v>
                </c:pt>
                <c:pt idx="3">
                  <c:v>9.2200000000000006</c:v>
                </c:pt>
                <c:pt idx="4">
                  <c:v>8.2200000000000006</c:v>
                </c:pt>
                <c:pt idx="5">
                  <c:v>7.76</c:v>
                </c:pt>
              </c:numCache>
            </c:numRef>
          </c:xVal>
          <c:yVal>
            <c:numRef>
              <c:f>pH!$B$182:$B$187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pH!$A$188</c:f>
              <c:strCache>
                <c:ptCount val="1"/>
                <c:pt idx="0">
                  <c:v>9/14/15</c:v>
                </c:pt>
              </c:strCache>
            </c:strRef>
          </c:tx>
          <c:marker>
            <c:symbol val="diamond"/>
            <c:size val="4"/>
          </c:marker>
          <c:xVal>
            <c:numRef>
              <c:f>pH!$C$188:$C$193</c:f>
              <c:numCache>
                <c:formatCode>0.00</c:formatCode>
                <c:ptCount val="6"/>
                <c:pt idx="0">
                  <c:v>9.1999999999999993</c:v>
                </c:pt>
                <c:pt idx="1">
                  <c:v>9.1300000000000008</c:v>
                </c:pt>
                <c:pt idx="2">
                  <c:v>9.0500000000000007</c:v>
                </c:pt>
                <c:pt idx="3">
                  <c:v>8.9</c:v>
                </c:pt>
                <c:pt idx="4">
                  <c:v>8.76</c:v>
                </c:pt>
                <c:pt idx="5">
                  <c:v>7.59</c:v>
                </c:pt>
              </c:numCache>
            </c:numRef>
          </c:xVal>
          <c:yVal>
            <c:numRef>
              <c:f>pH!$B$188:$B$193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pH!$A$194</c:f>
              <c:strCache>
                <c:ptCount val="1"/>
                <c:pt idx="0">
                  <c:v>11/17/15</c:v>
                </c:pt>
              </c:strCache>
            </c:strRef>
          </c:tx>
          <c:marker>
            <c:symbol val="square"/>
            <c:size val="4"/>
          </c:marker>
          <c:xVal>
            <c:numRef>
              <c:f>pH!$C$194:$C$199</c:f>
              <c:numCache>
                <c:formatCode>0.00</c:formatCode>
                <c:ptCount val="6"/>
                <c:pt idx="0">
                  <c:v>9.02</c:v>
                </c:pt>
                <c:pt idx="1">
                  <c:v>8.91</c:v>
                </c:pt>
                <c:pt idx="2">
                  <c:v>8.83</c:v>
                </c:pt>
                <c:pt idx="3">
                  <c:v>8.76</c:v>
                </c:pt>
                <c:pt idx="4">
                  <c:v>8.7200000000000006</c:v>
                </c:pt>
                <c:pt idx="5">
                  <c:v>8.42</c:v>
                </c:pt>
              </c:numCache>
            </c:numRef>
          </c:xVal>
          <c:yVal>
            <c:numRef>
              <c:f>pH!$B$194:$B$199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018816"/>
        <c:axId val="184025088"/>
      </c:scatterChart>
      <c:valAx>
        <c:axId val="184018816"/>
        <c:scaling>
          <c:orientation val="minMax"/>
          <c:max val="11"/>
          <c:min val="7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pH</a:t>
                </a:r>
              </a:p>
            </c:rich>
          </c:tx>
          <c:layout>
            <c:manualLayout>
              <c:xMode val="edge"/>
              <c:yMode val="edge"/>
              <c:x val="0.50875809273840766"/>
              <c:y val="9.921296296296296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4025088"/>
        <c:crosses val="autoZero"/>
        <c:crossBetween val="midCat"/>
        <c:majorUnit val="1"/>
      </c:valAx>
      <c:valAx>
        <c:axId val="184025088"/>
        <c:scaling>
          <c:orientation val="maxMin"/>
          <c:max val="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(meters)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4018816"/>
        <c:crosses val="autoZero"/>
        <c:crossBetween val="midCat"/>
        <c:majorUnit val="1"/>
      </c:valAx>
    </c:plotArea>
    <c:legend>
      <c:legendPos val="b"/>
      <c:layout>
        <c:manualLayout>
          <c:xMode val="edge"/>
          <c:yMode val="edge"/>
          <c:x val="6.1860454943132109E-2"/>
          <c:y val="0.88664260717410326"/>
          <c:w val="0.93813954505686792"/>
          <c:h val="0.1133573928258967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Big Blake Lake secchi depth profile, 2013-2015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secchi!$F$3</c:f>
              <c:strCache>
                <c:ptCount val="1"/>
                <c:pt idx="0">
                  <c:v>2013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chemeClr val="accent6"/>
              </a:solidFill>
              <a:ln>
                <a:noFill/>
              </a:ln>
            </c:spPr>
          </c:marker>
          <c:xVal>
            <c:numRef>
              <c:f>secchi!$G$3:$G$16</c:f>
              <c:numCache>
                <c:formatCode>0.00</c:formatCode>
                <c:ptCount val="14"/>
                <c:pt idx="0">
                  <c:v>5.2</c:v>
                </c:pt>
                <c:pt idx="1">
                  <c:v>5.28</c:v>
                </c:pt>
                <c:pt idx="2">
                  <c:v>6.19</c:v>
                </c:pt>
                <c:pt idx="3">
                  <c:v>6.26</c:v>
                </c:pt>
                <c:pt idx="4">
                  <c:v>7.18</c:v>
                </c:pt>
                <c:pt idx="5">
                  <c:v>7.24</c:v>
                </c:pt>
                <c:pt idx="6" formatCode="General">
                  <c:v>8.09</c:v>
                </c:pt>
                <c:pt idx="7" formatCode="General">
                  <c:v>8.19</c:v>
                </c:pt>
                <c:pt idx="8" formatCode="General">
                  <c:v>9.1</c:v>
                </c:pt>
                <c:pt idx="9" formatCode="General">
                  <c:v>9.26</c:v>
                </c:pt>
                <c:pt idx="10" formatCode="General">
                  <c:v>10.24</c:v>
                </c:pt>
                <c:pt idx="11" formatCode="General">
                  <c:v>11.04</c:v>
                </c:pt>
                <c:pt idx="12" formatCode="General">
                  <c:v>11.06</c:v>
                </c:pt>
                <c:pt idx="13" formatCode="General">
                  <c:v>11.12</c:v>
                </c:pt>
              </c:numCache>
            </c:numRef>
          </c:xVal>
          <c:yVal>
            <c:numRef>
              <c:f>secchi!$H$3:$H$16</c:f>
              <c:numCache>
                <c:formatCode>General</c:formatCode>
                <c:ptCount val="14"/>
                <c:pt idx="0">
                  <c:v>4.5</c:v>
                </c:pt>
                <c:pt idx="1">
                  <c:v>5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1.5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8</c:v>
                </c:pt>
                <c:pt idx="11">
                  <c:v>10</c:v>
                </c:pt>
                <c:pt idx="12">
                  <c:v>11.5</c:v>
                </c:pt>
                <c:pt idx="13">
                  <c:v>14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secchi!$F$17</c:f>
              <c:strCache>
                <c:ptCount val="1"/>
                <c:pt idx="0">
                  <c:v>2014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chemeClr val="accent5"/>
              </a:solidFill>
              <a:ln>
                <a:noFill/>
              </a:ln>
            </c:spPr>
          </c:marker>
          <c:xVal>
            <c:numRef>
              <c:f>secchi!$G$17:$G$28</c:f>
              <c:numCache>
                <c:formatCode>General</c:formatCode>
                <c:ptCount val="12"/>
                <c:pt idx="0">
                  <c:v>5.12</c:v>
                </c:pt>
                <c:pt idx="1">
                  <c:v>5.22</c:v>
                </c:pt>
                <c:pt idx="2">
                  <c:v>5.28</c:v>
                </c:pt>
                <c:pt idx="3">
                  <c:v>6.09</c:v>
                </c:pt>
                <c:pt idx="4">
                  <c:v>6.24</c:v>
                </c:pt>
                <c:pt idx="5">
                  <c:v>7.09</c:v>
                </c:pt>
                <c:pt idx="6">
                  <c:v>7.21</c:v>
                </c:pt>
                <c:pt idx="7">
                  <c:v>8.0500000000000007</c:v>
                </c:pt>
                <c:pt idx="8">
                  <c:v>8.19</c:v>
                </c:pt>
                <c:pt idx="9">
                  <c:v>9.06</c:v>
                </c:pt>
                <c:pt idx="10">
                  <c:v>9.17</c:v>
                </c:pt>
                <c:pt idx="11">
                  <c:v>11.03</c:v>
                </c:pt>
              </c:numCache>
            </c:numRef>
          </c:xVal>
          <c:yVal>
            <c:numRef>
              <c:f>secchi!$H$17:$H$28</c:f>
              <c:numCache>
                <c:formatCode>General</c:formatCode>
                <c:ptCount val="12"/>
                <c:pt idx="0">
                  <c:v>3.5</c:v>
                </c:pt>
                <c:pt idx="1">
                  <c:v>6</c:v>
                </c:pt>
                <c:pt idx="2">
                  <c:v>9</c:v>
                </c:pt>
                <c:pt idx="3">
                  <c:v>6</c:v>
                </c:pt>
                <c:pt idx="4">
                  <c:v>8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3.5</c:v>
                </c:pt>
                <c:pt idx="10">
                  <c:v>3</c:v>
                </c:pt>
                <c:pt idx="11">
                  <c:v>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secchi!$F$29</c:f>
              <c:strCache>
                <c:ptCount val="1"/>
                <c:pt idx="0">
                  <c:v>2015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4"/>
            <c:spPr>
              <a:solidFill>
                <a:schemeClr val="accent3"/>
              </a:solidFill>
              <a:ln>
                <a:noFill/>
              </a:ln>
            </c:spPr>
          </c:marker>
          <c:xVal>
            <c:numRef>
              <c:f>secchi!$G$29:$G$39</c:f>
              <c:numCache>
                <c:formatCode>General</c:formatCode>
                <c:ptCount val="11"/>
                <c:pt idx="0">
                  <c:v>4.1399999999999997</c:v>
                </c:pt>
                <c:pt idx="1">
                  <c:v>5.27</c:v>
                </c:pt>
                <c:pt idx="2">
                  <c:v>6.09</c:v>
                </c:pt>
                <c:pt idx="3">
                  <c:v>6.25</c:v>
                </c:pt>
                <c:pt idx="4">
                  <c:v>7.07</c:v>
                </c:pt>
                <c:pt idx="5">
                  <c:v>7.2</c:v>
                </c:pt>
                <c:pt idx="6">
                  <c:v>8.06</c:v>
                </c:pt>
                <c:pt idx="7">
                  <c:v>8.17</c:v>
                </c:pt>
                <c:pt idx="8">
                  <c:v>8.31</c:v>
                </c:pt>
                <c:pt idx="9">
                  <c:v>9.14</c:v>
                </c:pt>
                <c:pt idx="10">
                  <c:v>11.17</c:v>
                </c:pt>
              </c:numCache>
            </c:numRef>
          </c:xVal>
          <c:yVal>
            <c:numRef>
              <c:f>secchi!$H$29:$H$39</c:f>
              <c:numCache>
                <c:formatCode>General</c:formatCode>
                <c:ptCount val="11"/>
                <c:pt idx="0">
                  <c:v>7</c:v>
                </c:pt>
                <c:pt idx="1">
                  <c:v>11</c:v>
                </c:pt>
                <c:pt idx="2">
                  <c:v>8</c:v>
                </c:pt>
                <c:pt idx="3">
                  <c:v>8.5</c:v>
                </c:pt>
                <c:pt idx="4">
                  <c:v>6</c:v>
                </c:pt>
                <c:pt idx="5">
                  <c:v>3.5</c:v>
                </c:pt>
                <c:pt idx="6">
                  <c:v>1.5</c:v>
                </c:pt>
                <c:pt idx="7">
                  <c:v>1.5</c:v>
                </c:pt>
                <c:pt idx="8">
                  <c:v>2</c:v>
                </c:pt>
                <c:pt idx="9">
                  <c:v>3</c:v>
                </c:pt>
                <c:pt idx="10">
                  <c:v>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068352"/>
        <c:axId val="184083200"/>
      </c:scatterChart>
      <c:valAx>
        <c:axId val="184068352"/>
        <c:scaling>
          <c:orientation val="minMax"/>
          <c:min val="4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4083200"/>
        <c:crosses val="autoZero"/>
        <c:crossBetween val="midCat"/>
      </c:valAx>
      <c:valAx>
        <c:axId val="184083200"/>
        <c:scaling>
          <c:orientation val="maxMin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Secchi depth (feet)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4068352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Big Blake Lake soluble reactive phosphorus (mg/L)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607195975503061"/>
          <c:y val="0.15524314668999709"/>
          <c:w val="0.78928915135608047"/>
          <c:h val="0.58855497229512976"/>
        </c:manualLayout>
      </c:layout>
      <c:scatterChart>
        <c:scatterStyle val="lineMarker"/>
        <c:varyColors val="0"/>
        <c:ser>
          <c:idx val="0"/>
          <c:order val="0"/>
          <c:tx>
            <c:v>2013</c:v>
          </c:tx>
          <c:spPr>
            <a:ln w="28575">
              <a:noFill/>
            </a:ln>
          </c:spPr>
          <c:xVal>
            <c:numRef>
              <c:f>phosphorus!$B$3:$B$9</c:f>
              <c:numCache>
                <c:formatCode>0.00</c:formatCode>
                <c:ptCount val="7"/>
                <c:pt idx="0">
                  <c:v>5.2</c:v>
                </c:pt>
                <c:pt idx="1">
                  <c:v>5.28</c:v>
                </c:pt>
                <c:pt idx="2">
                  <c:v>6.26</c:v>
                </c:pt>
                <c:pt idx="3">
                  <c:v>7.24</c:v>
                </c:pt>
                <c:pt idx="4">
                  <c:v>8.19</c:v>
                </c:pt>
                <c:pt idx="5">
                  <c:v>9.1</c:v>
                </c:pt>
                <c:pt idx="6">
                  <c:v>11.12</c:v>
                </c:pt>
              </c:numCache>
            </c:numRef>
          </c:xVal>
          <c:yVal>
            <c:numRef>
              <c:f>phosphorus!$C$3:$C$9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 formatCode="0.00000">
                  <c:v>4.5999999999999999E-3</c:v>
                </c:pt>
                <c:pt idx="3">
                  <c:v>0</c:v>
                </c:pt>
                <c:pt idx="4">
                  <c:v>3.8999999999999998E-3</c:v>
                </c:pt>
                <c:pt idx="5">
                  <c:v>0</c:v>
                </c:pt>
                <c:pt idx="6">
                  <c:v>3.5999999999999999E-3</c:v>
                </c:pt>
              </c:numCache>
            </c:numRef>
          </c:yVal>
          <c:smooth val="0"/>
        </c:ser>
        <c:ser>
          <c:idx val="1"/>
          <c:order val="1"/>
          <c:tx>
            <c:v>2014</c:v>
          </c:tx>
          <c:spPr>
            <a:ln w="28575">
              <a:noFill/>
            </a:ln>
          </c:spPr>
          <c:marker>
            <c:symbol val="square"/>
            <c:size val="5"/>
          </c:marker>
          <c:xVal>
            <c:numRef>
              <c:f>phosphorus!$B$10:$B$16</c:f>
              <c:numCache>
                <c:formatCode>0.00</c:formatCode>
                <c:ptCount val="7"/>
                <c:pt idx="0">
                  <c:v>5.12</c:v>
                </c:pt>
                <c:pt idx="1">
                  <c:v>5.28</c:v>
                </c:pt>
                <c:pt idx="2">
                  <c:v>6.24</c:v>
                </c:pt>
                <c:pt idx="3">
                  <c:v>7.21</c:v>
                </c:pt>
                <c:pt idx="4">
                  <c:v>8.19</c:v>
                </c:pt>
                <c:pt idx="5">
                  <c:v>9.17</c:v>
                </c:pt>
                <c:pt idx="6">
                  <c:v>11.03</c:v>
                </c:pt>
              </c:numCache>
            </c:numRef>
          </c:xVal>
          <c:yVal>
            <c:numRef>
              <c:f>phosphorus!$C$10:$C$16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2.2000000000000001E-3</c:v>
                </c:pt>
              </c:numCache>
            </c:numRef>
          </c:yVal>
          <c:smooth val="0"/>
        </c:ser>
        <c:ser>
          <c:idx val="2"/>
          <c:order val="2"/>
          <c:tx>
            <c:v>2015</c:v>
          </c:tx>
          <c:spPr>
            <a:ln w="28575">
              <a:noFill/>
            </a:ln>
          </c:spPr>
          <c:marker>
            <c:symbol val="triangle"/>
            <c:size val="6"/>
          </c:marker>
          <c:xVal>
            <c:numRef>
              <c:f>phosphorus!$B$17:$B$23</c:f>
              <c:numCache>
                <c:formatCode>0.00</c:formatCode>
                <c:ptCount val="7"/>
                <c:pt idx="0">
                  <c:v>4.1399999999999997</c:v>
                </c:pt>
                <c:pt idx="1">
                  <c:v>5.27</c:v>
                </c:pt>
                <c:pt idx="2">
                  <c:v>6.25</c:v>
                </c:pt>
                <c:pt idx="3">
                  <c:v>7.2</c:v>
                </c:pt>
                <c:pt idx="4">
                  <c:v>8.17</c:v>
                </c:pt>
                <c:pt idx="5">
                  <c:v>9.14</c:v>
                </c:pt>
                <c:pt idx="6">
                  <c:v>11.17</c:v>
                </c:pt>
              </c:numCache>
            </c:numRef>
          </c:xVal>
          <c:yVal>
            <c:numRef>
              <c:f>phosphorus!$C$17:$C$23</c:f>
              <c:numCache>
                <c:formatCode>General</c:formatCode>
                <c:ptCount val="7"/>
                <c:pt idx="0" formatCode="0.00000">
                  <c:v>0</c:v>
                </c:pt>
                <c:pt idx="1">
                  <c:v>2.5999999999999999E-3</c:v>
                </c:pt>
                <c:pt idx="2">
                  <c:v>2.0999999999999999E-3</c:v>
                </c:pt>
                <c:pt idx="3">
                  <c:v>0</c:v>
                </c:pt>
                <c:pt idx="4">
                  <c:v>5.1999999999999998E-3</c:v>
                </c:pt>
                <c:pt idx="5">
                  <c:v>1.1900000000000001E-2</c:v>
                </c:pt>
                <c:pt idx="6">
                  <c:v>4.5999999999999999E-3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630272"/>
        <c:axId val="184636544"/>
      </c:scatterChart>
      <c:valAx>
        <c:axId val="18463027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4636544"/>
        <c:crosses val="autoZero"/>
        <c:crossBetween val="midCat"/>
      </c:valAx>
      <c:valAx>
        <c:axId val="184636544"/>
        <c:scaling>
          <c:orientation val="minMax"/>
          <c:max val="1.3000000000000003E-2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Soluble reactive phosphorus (mg/L)</a:t>
                </a:r>
              </a:p>
            </c:rich>
          </c:tx>
          <c:layout>
            <c:manualLayout>
              <c:xMode val="edge"/>
              <c:yMode val="edge"/>
              <c:x val="3.9504811898512689E-2"/>
              <c:y val="0.11820610965296005"/>
            </c:manualLayout>
          </c:layout>
          <c:overlay val="0"/>
        </c:title>
        <c:numFmt formatCode="#,##0.00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84630272"/>
        <c:crosses val="autoZero"/>
        <c:crossBetween val="midCat"/>
        <c:majorUnit val="1.0000000000000002E-3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Big Blake Lake total phosphorus (mg/L)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2013</c:v>
          </c:tx>
          <c:spPr>
            <a:ln w="28575">
              <a:noFill/>
            </a:ln>
          </c:spPr>
          <c:xVal>
            <c:numRef>
              <c:f>phosphorus!$B$3:$B$9</c:f>
              <c:numCache>
                <c:formatCode>0.00</c:formatCode>
                <c:ptCount val="7"/>
                <c:pt idx="0">
                  <c:v>5.2</c:v>
                </c:pt>
                <c:pt idx="1">
                  <c:v>5.28</c:v>
                </c:pt>
                <c:pt idx="2">
                  <c:v>6.26</c:v>
                </c:pt>
                <c:pt idx="3">
                  <c:v>7.24</c:v>
                </c:pt>
                <c:pt idx="4">
                  <c:v>8.19</c:v>
                </c:pt>
                <c:pt idx="5">
                  <c:v>9.1</c:v>
                </c:pt>
                <c:pt idx="6">
                  <c:v>11.12</c:v>
                </c:pt>
              </c:numCache>
            </c:numRef>
          </c:xVal>
          <c:yVal>
            <c:numRef>
              <c:f>phosphorus!$I$3:$I$9</c:f>
              <c:numCache>
                <c:formatCode>General</c:formatCode>
                <c:ptCount val="7"/>
                <c:pt idx="0">
                  <c:v>4.6399999999999997E-2</c:v>
                </c:pt>
                <c:pt idx="1">
                  <c:v>3.78E-2</c:v>
                </c:pt>
                <c:pt idx="2">
                  <c:v>2.1399999999999999E-2</c:v>
                </c:pt>
                <c:pt idx="3">
                  <c:v>8.4900000000000003E-2</c:v>
                </c:pt>
                <c:pt idx="4">
                  <c:v>0.13500000000000001</c:v>
                </c:pt>
                <c:pt idx="5">
                  <c:v>0.13500000000000001</c:v>
                </c:pt>
                <c:pt idx="6">
                  <c:v>2.7E-2</c:v>
                </c:pt>
              </c:numCache>
            </c:numRef>
          </c:yVal>
          <c:smooth val="0"/>
        </c:ser>
        <c:ser>
          <c:idx val="1"/>
          <c:order val="1"/>
          <c:tx>
            <c:v>2014</c:v>
          </c:tx>
          <c:spPr>
            <a:ln w="28575">
              <a:noFill/>
            </a:ln>
          </c:spPr>
          <c:marker>
            <c:symbol val="square"/>
            <c:size val="5"/>
          </c:marker>
          <c:xVal>
            <c:numRef>
              <c:f>phosphorus!$B$10:$B$16</c:f>
              <c:numCache>
                <c:formatCode>0.00</c:formatCode>
                <c:ptCount val="7"/>
                <c:pt idx="0">
                  <c:v>5.12</c:v>
                </c:pt>
                <c:pt idx="1">
                  <c:v>5.28</c:v>
                </c:pt>
                <c:pt idx="2">
                  <c:v>6.24</c:v>
                </c:pt>
                <c:pt idx="3">
                  <c:v>7.21</c:v>
                </c:pt>
                <c:pt idx="4">
                  <c:v>8.19</c:v>
                </c:pt>
                <c:pt idx="5">
                  <c:v>9.17</c:v>
                </c:pt>
                <c:pt idx="6">
                  <c:v>11.03</c:v>
                </c:pt>
              </c:numCache>
            </c:numRef>
          </c:xVal>
          <c:yVal>
            <c:numRef>
              <c:f>phosphorus!$I$10:$I$16</c:f>
              <c:numCache>
                <c:formatCode>General</c:formatCode>
                <c:ptCount val="7"/>
                <c:pt idx="0">
                  <c:v>3.8699999999999998E-2</c:v>
                </c:pt>
                <c:pt idx="1">
                  <c:v>3.0800000000000001E-2</c:v>
                </c:pt>
                <c:pt idx="2">
                  <c:v>2.12E-2</c:v>
                </c:pt>
                <c:pt idx="3">
                  <c:v>3.7699999999999997E-2</c:v>
                </c:pt>
                <c:pt idx="4">
                  <c:v>6.2199999999999998E-2</c:v>
                </c:pt>
                <c:pt idx="5">
                  <c:v>5.0999999999999997E-2</c:v>
                </c:pt>
                <c:pt idx="6">
                  <c:v>2.47E-2</c:v>
                </c:pt>
              </c:numCache>
            </c:numRef>
          </c:yVal>
          <c:smooth val="0"/>
        </c:ser>
        <c:ser>
          <c:idx val="2"/>
          <c:order val="2"/>
          <c:tx>
            <c:v>2015</c:v>
          </c:tx>
          <c:spPr>
            <a:ln w="28575">
              <a:noFill/>
            </a:ln>
          </c:spPr>
          <c:xVal>
            <c:numRef>
              <c:f>phosphorus!$B$17:$B$23</c:f>
              <c:numCache>
                <c:formatCode>0.00</c:formatCode>
                <c:ptCount val="7"/>
                <c:pt idx="0">
                  <c:v>4.1399999999999997</c:v>
                </c:pt>
                <c:pt idx="1">
                  <c:v>5.27</c:v>
                </c:pt>
                <c:pt idx="2">
                  <c:v>6.25</c:v>
                </c:pt>
                <c:pt idx="3">
                  <c:v>7.2</c:v>
                </c:pt>
                <c:pt idx="4">
                  <c:v>8.17</c:v>
                </c:pt>
                <c:pt idx="5">
                  <c:v>9.14</c:v>
                </c:pt>
                <c:pt idx="6">
                  <c:v>11.17</c:v>
                </c:pt>
              </c:numCache>
            </c:numRef>
          </c:xVal>
          <c:yVal>
            <c:numRef>
              <c:f>phosphorus!$I$17:$I$23</c:f>
              <c:numCache>
                <c:formatCode>General</c:formatCode>
                <c:ptCount val="7"/>
                <c:pt idx="0">
                  <c:v>2.52E-2</c:v>
                </c:pt>
                <c:pt idx="1">
                  <c:v>2.4799999999999999E-2</c:v>
                </c:pt>
                <c:pt idx="2">
                  <c:v>2.2800000000000001E-2</c:v>
                </c:pt>
                <c:pt idx="3">
                  <c:v>4.3700000000000003E-2</c:v>
                </c:pt>
                <c:pt idx="4">
                  <c:v>7.6999999999999999E-2</c:v>
                </c:pt>
                <c:pt idx="5">
                  <c:v>6.9099999999999995E-2</c:v>
                </c:pt>
                <c:pt idx="6">
                  <c:v>3.0499999999999999E-2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650752"/>
        <c:axId val="184681600"/>
      </c:scatterChart>
      <c:valAx>
        <c:axId val="18465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4681600"/>
        <c:crosses val="autoZero"/>
        <c:crossBetween val="midCat"/>
      </c:valAx>
      <c:valAx>
        <c:axId val="1846816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84650752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Big Blake Lake soluble reactive phosphorus (mg/L)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607195975503061"/>
          <c:y val="0.15524314668999709"/>
          <c:w val="0.78928915135608047"/>
          <c:h val="0.53299941673957418"/>
        </c:manualLayout>
      </c:layout>
      <c:scatterChart>
        <c:scatterStyle val="lineMarker"/>
        <c:varyColors val="0"/>
        <c:ser>
          <c:idx val="0"/>
          <c:order val="0"/>
          <c:tx>
            <c:v>2013 Surface</c:v>
          </c:tx>
          <c:spPr>
            <a:ln w="28575">
              <a:noFill/>
            </a:ln>
          </c:spPr>
          <c:xVal>
            <c:numRef>
              <c:f>phosphorus!$B$3:$B$9</c:f>
              <c:numCache>
                <c:formatCode>0.00</c:formatCode>
                <c:ptCount val="7"/>
                <c:pt idx="0">
                  <c:v>5.2</c:v>
                </c:pt>
                <c:pt idx="1">
                  <c:v>5.28</c:v>
                </c:pt>
                <c:pt idx="2">
                  <c:v>6.26</c:v>
                </c:pt>
                <c:pt idx="3">
                  <c:v>7.24</c:v>
                </c:pt>
                <c:pt idx="4">
                  <c:v>8.19</c:v>
                </c:pt>
                <c:pt idx="5">
                  <c:v>9.1</c:v>
                </c:pt>
                <c:pt idx="6">
                  <c:v>11.12</c:v>
                </c:pt>
              </c:numCache>
            </c:numRef>
          </c:xVal>
          <c:yVal>
            <c:numRef>
              <c:f>phosphorus!$C$3:$C$9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 formatCode="0.00000">
                  <c:v>4.5999999999999999E-3</c:v>
                </c:pt>
                <c:pt idx="3">
                  <c:v>0</c:v>
                </c:pt>
                <c:pt idx="4">
                  <c:v>3.8999999999999998E-3</c:v>
                </c:pt>
                <c:pt idx="5">
                  <c:v>0</c:v>
                </c:pt>
                <c:pt idx="6">
                  <c:v>3.5999999999999999E-3</c:v>
                </c:pt>
              </c:numCache>
            </c:numRef>
          </c:yVal>
          <c:smooth val="0"/>
        </c:ser>
        <c:ser>
          <c:idx val="3"/>
          <c:order val="1"/>
          <c:tx>
            <c:v>2013 Botom</c:v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>
                <a:solidFill>
                  <a:schemeClr val="accent1"/>
                </a:solidFill>
              </a:ln>
            </c:spPr>
          </c:marker>
          <c:xVal>
            <c:numRef>
              <c:f>phosphorus!$B$4:$B$8</c:f>
              <c:numCache>
                <c:formatCode>0.00</c:formatCode>
                <c:ptCount val="5"/>
                <c:pt idx="0">
                  <c:v>5.28</c:v>
                </c:pt>
                <c:pt idx="1">
                  <c:v>6.26</c:v>
                </c:pt>
                <c:pt idx="2">
                  <c:v>7.24</c:v>
                </c:pt>
                <c:pt idx="3">
                  <c:v>8.19</c:v>
                </c:pt>
                <c:pt idx="4">
                  <c:v>9.1</c:v>
                </c:pt>
              </c:numCache>
            </c:numRef>
          </c:xVal>
          <c:yVal>
            <c:numRef>
              <c:f>phosphorus!$F$4:$F$8</c:f>
              <c:numCache>
                <c:formatCode>0.00000</c:formatCode>
                <c:ptCount val="5"/>
                <c:pt idx="0" formatCode="General">
                  <c:v>0</c:v>
                </c:pt>
                <c:pt idx="1">
                  <c:v>3.5999999999999999E-3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1.2E-2</c:v>
                </c:pt>
              </c:numCache>
            </c:numRef>
          </c:yVal>
          <c:smooth val="0"/>
        </c:ser>
        <c:ser>
          <c:idx val="1"/>
          <c:order val="2"/>
          <c:tx>
            <c:v>2014 Surface</c:v>
          </c:tx>
          <c:spPr>
            <a:ln w="28575">
              <a:noFill/>
            </a:ln>
          </c:spPr>
          <c:marker>
            <c:symbol val="square"/>
            <c:size val="5"/>
          </c:marker>
          <c:xVal>
            <c:numRef>
              <c:f>phosphorus!$B$10:$B$16</c:f>
              <c:numCache>
                <c:formatCode>0.00</c:formatCode>
                <c:ptCount val="7"/>
                <c:pt idx="0">
                  <c:v>5.12</c:v>
                </c:pt>
                <c:pt idx="1">
                  <c:v>5.28</c:v>
                </c:pt>
                <c:pt idx="2">
                  <c:v>6.24</c:v>
                </c:pt>
                <c:pt idx="3">
                  <c:v>7.21</c:v>
                </c:pt>
                <c:pt idx="4">
                  <c:v>8.19</c:v>
                </c:pt>
                <c:pt idx="5">
                  <c:v>9.17</c:v>
                </c:pt>
                <c:pt idx="6">
                  <c:v>11.03</c:v>
                </c:pt>
              </c:numCache>
            </c:numRef>
          </c:xVal>
          <c:yVal>
            <c:numRef>
              <c:f>phosphorus!$C$10:$C$16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2.2000000000000001E-3</c:v>
                </c:pt>
              </c:numCache>
            </c:numRef>
          </c:yVal>
          <c:smooth val="0"/>
        </c:ser>
        <c:ser>
          <c:idx val="4"/>
          <c:order val="3"/>
          <c:tx>
            <c:v>2014 Bottom</c:v>
          </c:tx>
          <c:spPr>
            <a:ln w="28575">
              <a:noFill/>
            </a:ln>
          </c:spPr>
          <c:marker>
            <c:symbol val="square"/>
            <c:size val="5"/>
            <c:spPr>
              <a:noFill/>
              <a:ln>
                <a:solidFill>
                  <a:schemeClr val="accent2"/>
                </a:solidFill>
              </a:ln>
            </c:spPr>
          </c:marker>
          <c:xVal>
            <c:numRef>
              <c:f>phosphorus!$B$11:$B$15</c:f>
              <c:numCache>
                <c:formatCode>0.00</c:formatCode>
                <c:ptCount val="5"/>
                <c:pt idx="0">
                  <c:v>5.28</c:v>
                </c:pt>
                <c:pt idx="1">
                  <c:v>6.24</c:v>
                </c:pt>
                <c:pt idx="2">
                  <c:v>7.21</c:v>
                </c:pt>
                <c:pt idx="3">
                  <c:v>8.19</c:v>
                </c:pt>
                <c:pt idx="4">
                  <c:v>9.17</c:v>
                </c:pt>
              </c:numCache>
            </c:numRef>
          </c:xVal>
          <c:yVal>
            <c:numRef>
              <c:f>phosphorus!$F$11:$F$15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2.0999999999999999E-3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ser>
          <c:idx val="2"/>
          <c:order val="4"/>
          <c:tx>
            <c:v>2015 Surface</c:v>
          </c:tx>
          <c:spPr>
            <a:ln w="28575">
              <a:noFill/>
            </a:ln>
          </c:spPr>
          <c:marker>
            <c:symbol val="triangle"/>
            <c:size val="6"/>
          </c:marker>
          <c:xVal>
            <c:numRef>
              <c:f>phosphorus!$B$17:$B$23</c:f>
              <c:numCache>
                <c:formatCode>0.00</c:formatCode>
                <c:ptCount val="7"/>
                <c:pt idx="0">
                  <c:v>4.1399999999999997</c:v>
                </c:pt>
                <c:pt idx="1">
                  <c:v>5.27</c:v>
                </c:pt>
                <c:pt idx="2">
                  <c:v>6.25</c:v>
                </c:pt>
                <c:pt idx="3">
                  <c:v>7.2</c:v>
                </c:pt>
                <c:pt idx="4">
                  <c:v>8.17</c:v>
                </c:pt>
                <c:pt idx="5">
                  <c:v>9.14</c:v>
                </c:pt>
                <c:pt idx="6">
                  <c:v>11.17</c:v>
                </c:pt>
              </c:numCache>
            </c:numRef>
          </c:xVal>
          <c:yVal>
            <c:numRef>
              <c:f>phosphorus!$C$17:$C$23</c:f>
              <c:numCache>
                <c:formatCode>General</c:formatCode>
                <c:ptCount val="7"/>
                <c:pt idx="0" formatCode="0.00000">
                  <c:v>0</c:v>
                </c:pt>
                <c:pt idx="1">
                  <c:v>2.5999999999999999E-3</c:v>
                </c:pt>
                <c:pt idx="2">
                  <c:v>2.0999999999999999E-3</c:v>
                </c:pt>
                <c:pt idx="3">
                  <c:v>0</c:v>
                </c:pt>
                <c:pt idx="4">
                  <c:v>5.1999999999999998E-3</c:v>
                </c:pt>
                <c:pt idx="5">
                  <c:v>1.1900000000000001E-2</c:v>
                </c:pt>
                <c:pt idx="6">
                  <c:v>4.5999999999999999E-3</c:v>
                </c:pt>
              </c:numCache>
            </c:numRef>
          </c:yVal>
          <c:smooth val="0"/>
        </c:ser>
        <c:ser>
          <c:idx val="5"/>
          <c:order val="5"/>
          <c:tx>
            <c:v>2015 Bottom</c:v>
          </c:tx>
          <c:spPr>
            <a:ln w="28575">
              <a:noFill/>
            </a:ln>
          </c:spPr>
          <c:marker>
            <c:symbol val="triangle"/>
            <c:size val="6"/>
            <c:spPr>
              <a:noFill/>
              <a:ln>
                <a:solidFill>
                  <a:schemeClr val="accent3"/>
                </a:solidFill>
              </a:ln>
            </c:spPr>
          </c:marker>
          <c:xVal>
            <c:numRef>
              <c:f>phosphorus!$B$18:$B$22</c:f>
              <c:numCache>
                <c:formatCode>0.00</c:formatCode>
                <c:ptCount val="5"/>
                <c:pt idx="0">
                  <c:v>5.27</c:v>
                </c:pt>
                <c:pt idx="1">
                  <c:v>6.25</c:v>
                </c:pt>
                <c:pt idx="2">
                  <c:v>7.2</c:v>
                </c:pt>
                <c:pt idx="3">
                  <c:v>8.17</c:v>
                </c:pt>
                <c:pt idx="4">
                  <c:v>9.14</c:v>
                </c:pt>
              </c:numCache>
            </c:numRef>
          </c:xVal>
          <c:yVal>
            <c:numRef>
              <c:f>phosphorus!$F$18:$F$22</c:f>
              <c:numCache>
                <c:formatCode>General</c:formatCode>
                <c:ptCount val="5"/>
                <c:pt idx="0">
                  <c:v>3.5000000000000001E-3</c:v>
                </c:pt>
                <c:pt idx="1">
                  <c:v>0</c:v>
                </c:pt>
                <c:pt idx="2">
                  <c:v>2E-3</c:v>
                </c:pt>
                <c:pt idx="3" formatCode="0.00000">
                  <c:v>8.0000000000000002E-3</c:v>
                </c:pt>
                <c:pt idx="4">
                  <c:v>1.12E-2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714368"/>
        <c:axId val="184716672"/>
      </c:scatterChart>
      <c:valAx>
        <c:axId val="18471436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84716672"/>
        <c:crosses val="autoZero"/>
        <c:crossBetween val="midCat"/>
      </c:valAx>
      <c:valAx>
        <c:axId val="184716672"/>
        <c:scaling>
          <c:orientation val="minMax"/>
          <c:max val="1.5000000000000003E-2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Soluble reactive phosphorus (mg/L)</a:t>
                </a:r>
              </a:p>
            </c:rich>
          </c:tx>
          <c:layout>
            <c:manualLayout>
              <c:xMode val="edge"/>
              <c:yMode val="edge"/>
              <c:x val="3.9504811898512689E-2"/>
              <c:y val="0.11820610965296005"/>
            </c:manualLayout>
          </c:layout>
          <c:overlay val="0"/>
        </c:title>
        <c:numFmt formatCode="#,##0.00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8471436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1352587489063867"/>
          <c:y val="0.85339895013123357"/>
          <c:w val="0.81837139107611545"/>
          <c:h val="0.118823272090988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Big Blake Lake total phosphorus (mg/L)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2013 Surface</c:v>
          </c:tx>
          <c:spPr>
            <a:ln w="28575">
              <a:noFill/>
            </a:ln>
          </c:spPr>
          <c:xVal>
            <c:numRef>
              <c:f>phosphorus!$B$3:$B$9</c:f>
              <c:numCache>
                <c:formatCode>0.00</c:formatCode>
                <c:ptCount val="7"/>
                <c:pt idx="0">
                  <c:v>5.2</c:v>
                </c:pt>
                <c:pt idx="1">
                  <c:v>5.28</c:v>
                </c:pt>
                <c:pt idx="2">
                  <c:v>6.26</c:v>
                </c:pt>
                <c:pt idx="3">
                  <c:v>7.24</c:v>
                </c:pt>
                <c:pt idx="4">
                  <c:v>8.19</c:v>
                </c:pt>
                <c:pt idx="5">
                  <c:v>9.1</c:v>
                </c:pt>
                <c:pt idx="6">
                  <c:v>11.12</c:v>
                </c:pt>
              </c:numCache>
            </c:numRef>
          </c:xVal>
          <c:yVal>
            <c:numRef>
              <c:f>phosphorus!$I$3:$I$9</c:f>
              <c:numCache>
                <c:formatCode>General</c:formatCode>
                <c:ptCount val="7"/>
                <c:pt idx="0">
                  <c:v>4.6399999999999997E-2</c:v>
                </c:pt>
                <c:pt idx="1">
                  <c:v>3.78E-2</c:v>
                </c:pt>
                <c:pt idx="2">
                  <c:v>2.1399999999999999E-2</c:v>
                </c:pt>
                <c:pt idx="3">
                  <c:v>8.4900000000000003E-2</c:v>
                </c:pt>
                <c:pt idx="4">
                  <c:v>0.13500000000000001</c:v>
                </c:pt>
                <c:pt idx="5">
                  <c:v>0.13500000000000001</c:v>
                </c:pt>
                <c:pt idx="6">
                  <c:v>2.7E-2</c:v>
                </c:pt>
              </c:numCache>
            </c:numRef>
          </c:yVal>
          <c:smooth val="0"/>
        </c:ser>
        <c:ser>
          <c:idx val="3"/>
          <c:order val="1"/>
          <c:tx>
            <c:v>2013 Bottom</c:v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>
                <a:solidFill>
                  <a:schemeClr val="accent1"/>
                </a:solidFill>
              </a:ln>
            </c:spPr>
          </c:marker>
          <c:xVal>
            <c:numRef>
              <c:f>phosphorus!$B$4:$B$8</c:f>
              <c:numCache>
                <c:formatCode>0.00</c:formatCode>
                <c:ptCount val="5"/>
                <c:pt idx="0">
                  <c:v>5.28</c:v>
                </c:pt>
                <c:pt idx="1">
                  <c:v>6.26</c:v>
                </c:pt>
                <c:pt idx="2">
                  <c:v>7.24</c:v>
                </c:pt>
                <c:pt idx="3">
                  <c:v>8.19</c:v>
                </c:pt>
                <c:pt idx="4">
                  <c:v>9.1</c:v>
                </c:pt>
              </c:numCache>
            </c:numRef>
          </c:xVal>
          <c:yVal>
            <c:numRef>
              <c:f>phosphorus!$L$4:$L$8</c:f>
              <c:numCache>
                <c:formatCode>General</c:formatCode>
                <c:ptCount val="5"/>
                <c:pt idx="0">
                  <c:v>4.8399999999999999E-2</c:v>
                </c:pt>
                <c:pt idx="1">
                  <c:v>3.8899999999999997E-2</c:v>
                </c:pt>
                <c:pt idx="2">
                  <c:v>6.2300000000000001E-2</c:v>
                </c:pt>
                <c:pt idx="3">
                  <c:v>0.14000000000000001</c:v>
                </c:pt>
                <c:pt idx="4">
                  <c:v>7.8799999999999995E-2</c:v>
                </c:pt>
              </c:numCache>
            </c:numRef>
          </c:yVal>
          <c:smooth val="0"/>
        </c:ser>
        <c:ser>
          <c:idx val="1"/>
          <c:order val="2"/>
          <c:tx>
            <c:v>2014 Surface</c:v>
          </c:tx>
          <c:spPr>
            <a:ln w="28575">
              <a:noFill/>
            </a:ln>
          </c:spPr>
          <c:marker>
            <c:symbol val="square"/>
            <c:size val="5"/>
          </c:marker>
          <c:xVal>
            <c:numRef>
              <c:f>phosphorus!$B$10:$B$16</c:f>
              <c:numCache>
                <c:formatCode>0.00</c:formatCode>
                <c:ptCount val="7"/>
                <c:pt idx="0">
                  <c:v>5.12</c:v>
                </c:pt>
                <c:pt idx="1">
                  <c:v>5.28</c:v>
                </c:pt>
                <c:pt idx="2">
                  <c:v>6.24</c:v>
                </c:pt>
                <c:pt idx="3">
                  <c:v>7.21</c:v>
                </c:pt>
                <c:pt idx="4">
                  <c:v>8.19</c:v>
                </c:pt>
                <c:pt idx="5">
                  <c:v>9.17</c:v>
                </c:pt>
                <c:pt idx="6">
                  <c:v>11.03</c:v>
                </c:pt>
              </c:numCache>
            </c:numRef>
          </c:xVal>
          <c:yVal>
            <c:numRef>
              <c:f>phosphorus!$I$10:$I$16</c:f>
              <c:numCache>
                <c:formatCode>General</c:formatCode>
                <c:ptCount val="7"/>
                <c:pt idx="0">
                  <c:v>3.8699999999999998E-2</c:v>
                </c:pt>
                <c:pt idx="1">
                  <c:v>3.0800000000000001E-2</c:v>
                </c:pt>
                <c:pt idx="2">
                  <c:v>2.12E-2</c:v>
                </c:pt>
                <c:pt idx="3">
                  <c:v>3.7699999999999997E-2</c:v>
                </c:pt>
                <c:pt idx="4">
                  <c:v>6.2199999999999998E-2</c:v>
                </c:pt>
                <c:pt idx="5">
                  <c:v>5.0999999999999997E-2</c:v>
                </c:pt>
                <c:pt idx="6">
                  <c:v>2.47E-2</c:v>
                </c:pt>
              </c:numCache>
            </c:numRef>
          </c:yVal>
          <c:smooth val="0"/>
        </c:ser>
        <c:ser>
          <c:idx val="4"/>
          <c:order val="3"/>
          <c:tx>
            <c:v>2014 Bottom</c:v>
          </c:tx>
          <c:spPr>
            <a:ln w="28575">
              <a:noFill/>
            </a:ln>
          </c:spPr>
          <c:marker>
            <c:symbol val="square"/>
            <c:size val="5"/>
            <c:spPr>
              <a:noFill/>
              <a:ln>
                <a:solidFill>
                  <a:schemeClr val="accent2"/>
                </a:solidFill>
              </a:ln>
            </c:spPr>
          </c:marker>
          <c:xVal>
            <c:numRef>
              <c:f>phosphorus!$B$11:$B$15</c:f>
              <c:numCache>
                <c:formatCode>0.00</c:formatCode>
                <c:ptCount val="5"/>
                <c:pt idx="0">
                  <c:v>5.28</c:v>
                </c:pt>
                <c:pt idx="1">
                  <c:v>6.24</c:v>
                </c:pt>
                <c:pt idx="2">
                  <c:v>7.21</c:v>
                </c:pt>
                <c:pt idx="3">
                  <c:v>8.19</c:v>
                </c:pt>
                <c:pt idx="4">
                  <c:v>9.17</c:v>
                </c:pt>
              </c:numCache>
            </c:numRef>
          </c:xVal>
          <c:yVal>
            <c:numRef>
              <c:f>phosphorus!$L$11:$L$15</c:f>
              <c:numCache>
                <c:formatCode>General</c:formatCode>
                <c:ptCount val="5"/>
                <c:pt idx="0">
                  <c:v>3.8800000000000001E-2</c:v>
                </c:pt>
                <c:pt idx="1">
                  <c:v>2.5499999999999998E-2</c:v>
                </c:pt>
                <c:pt idx="2">
                  <c:v>4.6399999999999997E-2</c:v>
                </c:pt>
                <c:pt idx="3">
                  <c:v>5.5800000000000002E-2</c:v>
                </c:pt>
                <c:pt idx="4">
                  <c:v>5.7599999999999998E-2</c:v>
                </c:pt>
              </c:numCache>
            </c:numRef>
          </c:yVal>
          <c:smooth val="0"/>
        </c:ser>
        <c:ser>
          <c:idx val="2"/>
          <c:order val="4"/>
          <c:tx>
            <c:v>2015 Surface</c:v>
          </c:tx>
          <c:spPr>
            <a:ln w="28575">
              <a:noFill/>
            </a:ln>
          </c:spPr>
          <c:xVal>
            <c:numRef>
              <c:f>phosphorus!$B$17:$B$23</c:f>
              <c:numCache>
                <c:formatCode>0.00</c:formatCode>
                <c:ptCount val="7"/>
                <c:pt idx="0">
                  <c:v>4.1399999999999997</c:v>
                </c:pt>
                <c:pt idx="1">
                  <c:v>5.27</c:v>
                </c:pt>
                <c:pt idx="2">
                  <c:v>6.25</c:v>
                </c:pt>
                <c:pt idx="3">
                  <c:v>7.2</c:v>
                </c:pt>
                <c:pt idx="4">
                  <c:v>8.17</c:v>
                </c:pt>
                <c:pt idx="5">
                  <c:v>9.14</c:v>
                </c:pt>
                <c:pt idx="6">
                  <c:v>11.17</c:v>
                </c:pt>
              </c:numCache>
            </c:numRef>
          </c:xVal>
          <c:yVal>
            <c:numRef>
              <c:f>phosphorus!$I$17:$I$23</c:f>
              <c:numCache>
                <c:formatCode>General</c:formatCode>
                <c:ptCount val="7"/>
                <c:pt idx="0">
                  <c:v>2.52E-2</c:v>
                </c:pt>
                <c:pt idx="1">
                  <c:v>2.4799999999999999E-2</c:v>
                </c:pt>
                <c:pt idx="2">
                  <c:v>2.2800000000000001E-2</c:v>
                </c:pt>
                <c:pt idx="3">
                  <c:v>4.3700000000000003E-2</c:v>
                </c:pt>
                <c:pt idx="4">
                  <c:v>7.6999999999999999E-2</c:v>
                </c:pt>
                <c:pt idx="5">
                  <c:v>6.9099999999999995E-2</c:v>
                </c:pt>
                <c:pt idx="6">
                  <c:v>3.0499999999999999E-2</c:v>
                </c:pt>
              </c:numCache>
            </c:numRef>
          </c:yVal>
          <c:smooth val="0"/>
        </c:ser>
        <c:ser>
          <c:idx val="5"/>
          <c:order val="5"/>
          <c:tx>
            <c:v>2015 Bottom</c:v>
          </c:tx>
          <c:spPr>
            <a:ln w="28575">
              <a:noFill/>
            </a:ln>
          </c:spPr>
          <c:marker>
            <c:symbol val="triangle"/>
            <c:size val="7"/>
            <c:spPr>
              <a:noFill/>
              <a:ln>
                <a:solidFill>
                  <a:schemeClr val="accent3"/>
                </a:solidFill>
              </a:ln>
            </c:spPr>
          </c:marker>
          <c:xVal>
            <c:numRef>
              <c:f>phosphorus!$B$18:$B$22</c:f>
              <c:numCache>
                <c:formatCode>0.00</c:formatCode>
                <c:ptCount val="5"/>
                <c:pt idx="0">
                  <c:v>5.27</c:v>
                </c:pt>
                <c:pt idx="1">
                  <c:v>6.25</c:v>
                </c:pt>
                <c:pt idx="2">
                  <c:v>7.2</c:v>
                </c:pt>
                <c:pt idx="3">
                  <c:v>8.17</c:v>
                </c:pt>
                <c:pt idx="4">
                  <c:v>9.14</c:v>
                </c:pt>
              </c:numCache>
            </c:numRef>
          </c:xVal>
          <c:yVal>
            <c:numRef>
              <c:f>phosphorus!$L$18:$L$22</c:f>
              <c:numCache>
                <c:formatCode>General</c:formatCode>
                <c:ptCount val="5"/>
                <c:pt idx="0">
                  <c:v>2.5600000000000001E-2</c:v>
                </c:pt>
                <c:pt idx="1">
                  <c:v>3.0700000000000002E-2</c:v>
                </c:pt>
                <c:pt idx="2">
                  <c:v>7.8100000000000003E-2</c:v>
                </c:pt>
                <c:pt idx="3">
                  <c:v>7.5999999999999998E-2</c:v>
                </c:pt>
                <c:pt idx="4">
                  <c:v>7.3599999999999999E-2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782208"/>
        <c:axId val="184788864"/>
      </c:scatterChart>
      <c:valAx>
        <c:axId val="18478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84788864"/>
        <c:crosses val="autoZero"/>
        <c:crossBetween val="midCat"/>
      </c:valAx>
      <c:valAx>
        <c:axId val="1847888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184782208"/>
        <c:crosses val="autoZero"/>
        <c:crossBetween val="midCat"/>
        <c:majorUnit val="2.0000000000000004E-2"/>
        <c:minorUnit val="2.0000000000000004E-2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'P2'!$B$2</c:f>
              <c:strCache>
                <c:ptCount val="1"/>
                <c:pt idx="0">
                  <c:v>Total Phosphorus</c:v>
                </c:pt>
              </c:strCache>
            </c:strRef>
          </c:tx>
          <c:spPr>
            <a:ln>
              <a:noFill/>
            </a:ln>
          </c:spPr>
          <c:cat>
            <c:numRef>
              <c:f>'P2'!$A$3:$A$17</c:f>
              <c:numCache>
                <c:formatCode>m/d/yy;@</c:formatCode>
                <c:ptCount val="15"/>
                <c:pt idx="0">
                  <c:v>41422</c:v>
                </c:pt>
                <c:pt idx="1">
                  <c:v>41451</c:v>
                </c:pt>
                <c:pt idx="2">
                  <c:v>41479</c:v>
                </c:pt>
                <c:pt idx="3">
                  <c:v>41505</c:v>
                </c:pt>
                <c:pt idx="4">
                  <c:v>41527</c:v>
                </c:pt>
                <c:pt idx="5">
                  <c:v>41787</c:v>
                </c:pt>
                <c:pt idx="6">
                  <c:v>41814</c:v>
                </c:pt>
                <c:pt idx="7">
                  <c:v>41841</c:v>
                </c:pt>
                <c:pt idx="8">
                  <c:v>41870</c:v>
                </c:pt>
                <c:pt idx="9">
                  <c:v>41899</c:v>
                </c:pt>
                <c:pt idx="10">
                  <c:v>42151</c:v>
                </c:pt>
                <c:pt idx="11">
                  <c:v>42180</c:v>
                </c:pt>
                <c:pt idx="12">
                  <c:v>42205</c:v>
                </c:pt>
                <c:pt idx="13">
                  <c:v>42233</c:v>
                </c:pt>
                <c:pt idx="14">
                  <c:v>42261</c:v>
                </c:pt>
              </c:numCache>
            </c:numRef>
          </c:cat>
          <c:val>
            <c:numRef>
              <c:f>'P2'!$B$3:$B$17</c:f>
              <c:numCache>
                <c:formatCode>General</c:formatCode>
                <c:ptCount val="15"/>
                <c:pt idx="0">
                  <c:v>3.78E-2</c:v>
                </c:pt>
                <c:pt idx="1">
                  <c:v>2.1399999999999999E-2</c:v>
                </c:pt>
                <c:pt idx="2">
                  <c:v>8.4900000000000003E-2</c:v>
                </c:pt>
                <c:pt idx="3">
                  <c:v>0.13500000000000001</c:v>
                </c:pt>
                <c:pt idx="4">
                  <c:v>0.13500000000000001</c:v>
                </c:pt>
                <c:pt idx="5">
                  <c:v>3.0800000000000001E-2</c:v>
                </c:pt>
                <c:pt idx="6">
                  <c:v>2.12E-2</c:v>
                </c:pt>
                <c:pt idx="7">
                  <c:v>3.7699999999999997E-2</c:v>
                </c:pt>
                <c:pt idx="8">
                  <c:v>6.2199999999999998E-2</c:v>
                </c:pt>
                <c:pt idx="9">
                  <c:v>5.0999999999999997E-2</c:v>
                </c:pt>
                <c:pt idx="10">
                  <c:v>2.4799999999999999E-2</c:v>
                </c:pt>
                <c:pt idx="11">
                  <c:v>2.2800000000000001E-2</c:v>
                </c:pt>
                <c:pt idx="12">
                  <c:v>4.3700000000000003E-2</c:v>
                </c:pt>
                <c:pt idx="13">
                  <c:v>7.6999999999999999E-2</c:v>
                </c:pt>
                <c:pt idx="14">
                  <c:v>6.9099999999999995E-2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'P2'!$C$2</c:f>
              <c:strCache>
                <c:ptCount val="1"/>
                <c:pt idx="0">
                  <c:v>Bottom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5"/>
          </c:marker>
          <c:cat>
            <c:numRef>
              <c:f>'P2'!$A$3:$A$17</c:f>
              <c:numCache>
                <c:formatCode>m/d/yy;@</c:formatCode>
                <c:ptCount val="15"/>
                <c:pt idx="0">
                  <c:v>41422</c:v>
                </c:pt>
                <c:pt idx="1">
                  <c:v>41451</c:v>
                </c:pt>
                <c:pt idx="2">
                  <c:v>41479</c:v>
                </c:pt>
                <c:pt idx="3">
                  <c:v>41505</c:v>
                </c:pt>
                <c:pt idx="4">
                  <c:v>41527</c:v>
                </c:pt>
                <c:pt idx="5">
                  <c:v>41787</c:v>
                </c:pt>
                <c:pt idx="6">
                  <c:v>41814</c:v>
                </c:pt>
                <c:pt idx="7">
                  <c:v>41841</c:v>
                </c:pt>
                <c:pt idx="8">
                  <c:v>41870</c:v>
                </c:pt>
                <c:pt idx="9">
                  <c:v>41899</c:v>
                </c:pt>
                <c:pt idx="10">
                  <c:v>42151</c:v>
                </c:pt>
                <c:pt idx="11">
                  <c:v>42180</c:v>
                </c:pt>
                <c:pt idx="12">
                  <c:v>42205</c:v>
                </c:pt>
                <c:pt idx="13">
                  <c:v>42233</c:v>
                </c:pt>
                <c:pt idx="14">
                  <c:v>42261</c:v>
                </c:pt>
              </c:numCache>
            </c:numRef>
          </c:cat>
          <c:val>
            <c:numRef>
              <c:f>'P2'!$C$3:$C$17</c:f>
              <c:numCache>
                <c:formatCode>General</c:formatCode>
                <c:ptCount val="15"/>
                <c:pt idx="0">
                  <c:v>4.8399999999999999E-2</c:v>
                </c:pt>
                <c:pt idx="1">
                  <c:v>3.8899999999999997E-2</c:v>
                </c:pt>
                <c:pt idx="2">
                  <c:v>6.2300000000000001E-2</c:v>
                </c:pt>
                <c:pt idx="3">
                  <c:v>0.14000000000000001</c:v>
                </c:pt>
                <c:pt idx="4">
                  <c:v>7.8799999999999995E-2</c:v>
                </c:pt>
                <c:pt idx="5">
                  <c:v>3.8800000000000001E-2</c:v>
                </c:pt>
                <c:pt idx="6">
                  <c:v>2.5499999999999998E-2</c:v>
                </c:pt>
                <c:pt idx="7">
                  <c:v>4.6399999999999997E-2</c:v>
                </c:pt>
                <c:pt idx="8">
                  <c:v>5.5800000000000002E-2</c:v>
                </c:pt>
                <c:pt idx="9">
                  <c:v>5.7599999999999998E-2</c:v>
                </c:pt>
                <c:pt idx="10">
                  <c:v>2.5600000000000001E-2</c:v>
                </c:pt>
                <c:pt idx="11">
                  <c:v>3.0700000000000002E-2</c:v>
                </c:pt>
                <c:pt idx="12">
                  <c:v>7.8100000000000003E-2</c:v>
                </c:pt>
                <c:pt idx="13">
                  <c:v>7.5999999999999998E-2</c:v>
                </c:pt>
                <c:pt idx="14">
                  <c:v>7.3599999999999999E-2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827264"/>
        <c:axId val="184833152"/>
      </c:lineChart>
      <c:catAx>
        <c:axId val="184827264"/>
        <c:scaling>
          <c:orientation val="minMax"/>
        </c:scaling>
        <c:delete val="0"/>
        <c:axPos val="b"/>
        <c:numFmt formatCode="m/d/yy;@" sourceLinked="1"/>
        <c:majorTickMark val="out"/>
        <c:minorTickMark val="none"/>
        <c:tickLblPos val="nextTo"/>
        <c:crossAx val="184833152"/>
        <c:crosses val="autoZero"/>
        <c:auto val="0"/>
        <c:lblAlgn val="ctr"/>
        <c:lblOffset val="100"/>
        <c:noMultiLvlLbl val="0"/>
      </c:catAx>
      <c:valAx>
        <c:axId val="1848331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84827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'P3'!$B$1</c:f>
              <c:strCache>
                <c:ptCount val="1"/>
                <c:pt idx="0">
                  <c:v>Surface</c:v>
                </c:pt>
              </c:strCache>
            </c:strRef>
          </c:tx>
          <c:spPr>
            <a:ln>
              <a:noFill/>
            </a:ln>
          </c:spPr>
          <c:cat>
            <c:numRef>
              <c:f>'P3'!$A$2:$A$22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'P3'!$B$2:$B$22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 formatCode="0.00000">
                  <c:v>4.5999999999999999E-3</c:v>
                </c:pt>
                <c:pt idx="3">
                  <c:v>0</c:v>
                </c:pt>
                <c:pt idx="4">
                  <c:v>3.8999999999999998E-3</c:v>
                </c:pt>
                <c:pt idx="5">
                  <c:v>0</c:v>
                </c:pt>
                <c:pt idx="6">
                  <c:v>3.5999999999999999E-3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2.2000000000000001E-3</c:v>
                </c:pt>
                <c:pt idx="14" formatCode="0.00000">
                  <c:v>0</c:v>
                </c:pt>
                <c:pt idx="15">
                  <c:v>2.5999999999999999E-3</c:v>
                </c:pt>
                <c:pt idx="16">
                  <c:v>2.0999999999999999E-3</c:v>
                </c:pt>
                <c:pt idx="17">
                  <c:v>0</c:v>
                </c:pt>
                <c:pt idx="18">
                  <c:v>5.1999999999999998E-3</c:v>
                </c:pt>
                <c:pt idx="19">
                  <c:v>1.1900000000000001E-2</c:v>
                </c:pt>
                <c:pt idx="20">
                  <c:v>4.5999999999999999E-3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'P3'!$C$1</c:f>
              <c:strCache>
                <c:ptCount val="1"/>
                <c:pt idx="0">
                  <c:v>Bottom</c:v>
                </c:pt>
              </c:strCache>
            </c:strRef>
          </c:tx>
          <c:spPr>
            <a:ln>
              <a:noFill/>
            </a:ln>
          </c:spPr>
          <c:cat>
            <c:numRef>
              <c:f>'P3'!$A$2:$A$22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'P3'!$C$2:$C$22</c:f>
              <c:numCache>
                <c:formatCode>General</c:formatCode>
                <c:ptCount val="21"/>
                <c:pt idx="1">
                  <c:v>0</c:v>
                </c:pt>
                <c:pt idx="2" formatCode="0.00000">
                  <c:v>3.5999999999999999E-3</c:v>
                </c:pt>
                <c:pt idx="3">
                  <c:v>0</c:v>
                </c:pt>
                <c:pt idx="4">
                  <c:v>0</c:v>
                </c:pt>
                <c:pt idx="5">
                  <c:v>1.2E-2</c:v>
                </c:pt>
                <c:pt idx="8">
                  <c:v>0</c:v>
                </c:pt>
                <c:pt idx="9">
                  <c:v>0</c:v>
                </c:pt>
                <c:pt idx="10">
                  <c:v>2.0999999999999999E-3</c:v>
                </c:pt>
                <c:pt idx="11">
                  <c:v>0</c:v>
                </c:pt>
                <c:pt idx="12">
                  <c:v>0</c:v>
                </c:pt>
                <c:pt idx="15">
                  <c:v>3.5000000000000001E-3</c:v>
                </c:pt>
                <c:pt idx="16">
                  <c:v>0</c:v>
                </c:pt>
                <c:pt idx="17">
                  <c:v>2E-3</c:v>
                </c:pt>
                <c:pt idx="18" formatCode="0.00000">
                  <c:v>8.0000000000000002E-3</c:v>
                </c:pt>
                <c:pt idx="19">
                  <c:v>1.12E-2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59904"/>
        <c:axId val="183665792"/>
      </c:lineChart>
      <c:catAx>
        <c:axId val="183659904"/>
        <c:scaling>
          <c:orientation val="minMax"/>
        </c:scaling>
        <c:delete val="0"/>
        <c:axPos val="b"/>
        <c:numFmt formatCode="m/d/yy;@" sourceLinked="1"/>
        <c:majorTickMark val="out"/>
        <c:minorTickMark val="none"/>
        <c:tickLblPos val="nextTo"/>
        <c:crossAx val="183665792"/>
        <c:crosses val="autoZero"/>
        <c:auto val="0"/>
        <c:lblAlgn val="ctr"/>
        <c:lblOffset val="100"/>
        <c:noMultiLvlLbl val="0"/>
      </c:catAx>
      <c:valAx>
        <c:axId val="183665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36599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'P3'!$F$1</c:f>
              <c:strCache>
                <c:ptCount val="1"/>
                <c:pt idx="0">
                  <c:v>Total Phosphorus</c:v>
                </c:pt>
              </c:strCache>
            </c:strRef>
          </c:tx>
          <c:spPr>
            <a:ln>
              <a:noFill/>
            </a:ln>
          </c:spPr>
          <c:cat>
            <c:numRef>
              <c:f>'P3'!$E$2:$E$22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'P3'!$F$2:$F$22</c:f>
              <c:numCache>
                <c:formatCode>General</c:formatCode>
                <c:ptCount val="21"/>
                <c:pt idx="0">
                  <c:v>4.6399999999999997E-2</c:v>
                </c:pt>
                <c:pt idx="1">
                  <c:v>3.78E-2</c:v>
                </c:pt>
                <c:pt idx="2">
                  <c:v>2.1399999999999999E-2</c:v>
                </c:pt>
                <c:pt idx="3">
                  <c:v>8.4900000000000003E-2</c:v>
                </c:pt>
                <c:pt idx="4">
                  <c:v>0.13500000000000001</c:v>
                </c:pt>
                <c:pt idx="5">
                  <c:v>0.13500000000000001</c:v>
                </c:pt>
                <c:pt idx="6">
                  <c:v>2.7E-2</c:v>
                </c:pt>
                <c:pt idx="7">
                  <c:v>3.8699999999999998E-2</c:v>
                </c:pt>
                <c:pt idx="8">
                  <c:v>3.0800000000000001E-2</c:v>
                </c:pt>
                <c:pt idx="9">
                  <c:v>2.12E-2</c:v>
                </c:pt>
                <c:pt idx="10">
                  <c:v>3.7699999999999997E-2</c:v>
                </c:pt>
                <c:pt idx="11">
                  <c:v>6.2199999999999998E-2</c:v>
                </c:pt>
                <c:pt idx="12">
                  <c:v>5.0999999999999997E-2</c:v>
                </c:pt>
                <c:pt idx="13">
                  <c:v>2.47E-2</c:v>
                </c:pt>
                <c:pt idx="14">
                  <c:v>2.52E-2</c:v>
                </c:pt>
                <c:pt idx="15">
                  <c:v>2.4799999999999999E-2</c:v>
                </c:pt>
                <c:pt idx="16">
                  <c:v>2.2800000000000001E-2</c:v>
                </c:pt>
                <c:pt idx="17">
                  <c:v>4.3700000000000003E-2</c:v>
                </c:pt>
                <c:pt idx="18">
                  <c:v>7.6999999999999999E-2</c:v>
                </c:pt>
                <c:pt idx="19">
                  <c:v>6.9099999999999995E-2</c:v>
                </c:pt>
                <c:pt idx="20">
                  <c:v>3.0499999999999999E-2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'P3'!$G$1</c:f>
              <c:strCache>
                <c:ptCount val="1"/>
                <c:pt idx="0">
                  <c:v>Bottom</c:v>
                </c:pt>
              </c:strCache>
            </c:strRef>
          </c:tx>
          <c:spPr>
            <a:ln>
              <a:noFill/>
            </a:ln>
          </c:spPr>
          <c:cat>
            <c:numRef>
              <c:f>'P3'!$E$2:$E$22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'P3'!$G$2:$G$22</c:f>
              <c:numCache>
                <c:formatCode>General</c:formatCode>
                <c:ptCount val="21"/>
                <c:pt idx="1">
                  <c:v>4.8399999999999999E-2</c:v>
                </c:pt>
                <c:pt idx="2">
                  <c:v>3.8899999999999997E-2</c:v>
                </c:pt>
                <c:pt idx="3">
                  <c:v>6.2300000000000001E-2</c:v>
                </c:pt>
                <c:pt idx="4">
                  <c:v>0.14000000000000001</c:v>
                </c:pt>
                <c:pt idx="5">
                  <c:v>7.8799999999999995E-2</c:v>
                </c:pt>
                <c:pt idx="8">
                  <c:v>3.8800000000000001E-2</c:v>
                </c:pt>
                <c:pt idx="9">
                  <c:v>2.5499999999999998E-2</c:v>
                </c:pt>
                <c:pt idx="10">
                  <c:v>4.6399999999999997E-2</c:v>
                </c:pt>
                <c:pt idx="11">
                  <c:v>5.5800000000000002E-2</c:v>
                </c:pt>
                <c:pt idx="12">
                  <c:v>5.7599999999999998E-2</c:v>
                </c:pt>
                <c:pt idx="15">
                  <c:v>2.5600000000000001E-2</c:v>
                </c:pt>
                <c:pt idx="16">
                  <c:v>3.0700000000000002E-2</c:v>
                </c:pt>
                <c:pt idx="17">
                  <c:v>7.8100000000000003E-2</c:v>
                </c:pt>
                <c:pt idx="18">
                  <c:v>7.5999999999999998E-2</c:v>
                </c:pt>
                <c:pt idx="19">
                  <c:v>7.3599999999999999E-2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90752"/>
        <c:axId val="183692288"/>
      </c:lineChart>
      <c:catAx>
        <c:axId val="183690752"/>
        <c:scaling>
          <c:orientation val="minMax"/>
        </c:scaling>
        <c:delete val="0"/>
        <c:axPos val="b"/>
        <c:numFmt formatCode="m/d/yy;@" sourceLinked="1"/>
        <c:majorTickMark val="out"/>
        <c:minorTickMark val="none"/>
        <c:tickLblPos val="nextTo"/>
        <c:crossAx val="183692288"/>
        <c:crosses val="autoZero"/>
        <c:auto val="0"/>
        <c:lblAlgn val="ctr"/>
        <c:lblOffset val="100"/>
        <c:noMultiLvlLbl val="0"/>
      </c:catAx>
      <c:valAx>
        <c:axId val="183692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3690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'P3'!$S$1</c:f>
              <c:strCache>
                <c:ptCount val="1"/>
                <c:pt idx="0">
                  <c:v>TP Surface</c:v>
                </c:pt>
              </c:strCache>
            </c:strRef>
          </c:tx>
          <c:spPr>
            <a:ln>
              <a:noFill/>
            </a:ln>
          </c:spPr>
          <c:cat>
            <c:numRef>
              <c:f>'P3'!$P$2:$P$22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'P3'!$S$2:$S$22</c:f>
              <c:numCache>
                <c:formatCode>General</c:formatCode>
                <c:ptCount val="21"/>
                <c:pt idx="0">
                  <c:v>4.6399999999999997E-2</c:v>
                </c:pt>
                <c:pt idx="1">
                  <c:v>3.78E-2</c:v>
                </c:pt>
                <c:pt idx="2">
                  <c:v>2.1399999999999999E-2</c:v>
                </c:pt>
                <c:pt idx="3">
                  <c:v>8.4900000000000003E-2</c:v>
                </c:pt>
                <c:pt idx="4">
                  <c:v>0.13500000000000001</c:v>
                </c:pt>
                <c:pt idx="5">
                  <c:v>0.13500000000000001</c:v>
                </c:pt>
                <c:pt idx="6">
                  <c:v>2.7E-2</c:v>
                </c:pt>
                <c:pt idx="7">
                  <c:v>3.8699999999999998E-2</c:v>
                </c:pt>
                <c:pt idx="8">
                  <c:v>3.0800000000000001E-2</c:v>
                </c:pt>
                <c:pt idx="9">
                  <c:v>2.12E-2</c:v>
                </c:pt>
                <c:pt idx="10">
                  <c:v>3.7699999999999997E-2</c:v>
                </c:pt>
                <c:pt idx="11">
                  <c:v>6.2199999999999998E-2</c:v>
                </c:pt>
                <c:pt idx="12">
                  <c:v>5.0999999999999997E-2</c:v>
                </c:pt>
                <c:pt idx="13">
                  <c:v>2.47E-2</c:v>
                </c:pt>
                <c:pt idx="14">
                  <c:v>2.52E-2</c:v>
                </c:pt>
                <c:pt idx="15">
                  <c:v>2.4799999999999999E-2</c:v>
                </c:pt>
                <c:pt idx="16">
                  <c:v>2.2800000000000001E-2</c:v>
                </c:pt>
                <c:pt idx="17">
                  <c:v>4.3700000000000003E-2</c:v>
                </c:pt>
                <c:pt idx="18">
                  <c:v>7.6999999999999999E-2</c:v>
                </c:pt>
                <c:pt idx="19">
                  <c:v>6.9099999999999995E-2</c:v>
                </c:pt>
                <c:pt idx="20">
                  <c:v>3.0499999999999999E-2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'P3'!$T$1</c:f>
              <c:strCache>
                <c:ptCount val="1"/>
                <c:pt idx="0">
                  <c:v>TP Bottom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noFill/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numRef>
              <c:f>'P3'!$P$2:$P$22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'P3'!$T$2:$T$22</c:f>
              <c:numCache>
                <c:formatCode>General</c:formatCode>
                <c:ptCount val="21"/>
                <c:pt idx="1">
                  <c:v>4.8399999999999999E-2</c:v>
                </c:pt>
                <c:pt idx="2">
                  <c:v>3.8899999999999997E-2</c:v>
                </c:pt>
                <c:pt idx="3">
                  <c:v>6.2300000000000001E-2</c:v>
                </c:pt>
                <c:pt idx="4">
                  <c:v>0.14000000000000001</c:v>
                </c:pt>
                <c:pt idx="5">
                  <c:v>7.8799999999999995E-2</c:v>
                </c:pt>
                <c:pt idx="8">
                  <c:v>3.8800000000000001E-2</c:v>
                </c:pt>
                <c:pt idx="9">
                  <c:v>2.5499999999999998E-2</c:v>
                </c:pt>
                <c:pt idx="10">
                  <c:v>4.6399999999999997E-2</c:v>
                </c:pt>
                <c:pt idx="11">
                  <c:v>5.5800000000000002E-2</c:v>
                </c:pt>
                <c:pt idx="12">
                  <c:v>5.7599999999999998E-2</c:v>
                </c:pt>
                <c:pt idx="15">
                  <c:v>2.5600000000000001E-2</c:v>
                </c:pt>
                <c:pt idx="16">
                  <c:v>3.0700000000000002E-2</c:v>
                </c:pt>
                <c:pt idx="17">
                  <c:v>7.8100000000000003E-2</c:v>
                </c:pt>
                <c:pt idx="18">
                  <c:v>7.5999999999999998E-2</c:v>
                </c:pt>
                <c:pt idx="19">
                  <c:v>7.3599999999999999E-2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700864"/>
        <c:axId val="183703424"/>
      </c:lineChart>
      <c:lineChart>
        <c:grouping val="standard"/>
        <c:varyColors val="0"/>
        <c:ser>
          <c:idx val="0"/>
          <c:order val="0"/>
          <c:tx>
            <c:strRef>
              <c:f>'P3'!$Q$1</c:f>
              <c:strCache>
                <c:ptCount val="1"/>
                <c:pt idx="0">
                  <c:v>SRP Surface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'P3'!$P$2:$P$22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'P3'!$Q$2:$Q$22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 formatCode="0.00000">
                  <c:v>4.5999999999999999E-3</c:v>
                </c:pt>
                <c:pt idx="3">
                  <c:v>0</c:v>
                </c:pt>
                <c:pt idx="4">
                  <c:v>3.8999999999999998E-3</c:v>
                </c:pt>
                <c:pt idx="5">
                  <c:v>0</c:v>
                </c:pt>
                <c:pt idx="6">
                  <c:v>3.5999999999999999E-3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2.2000000000000001E-3</c:v>
                </c:pt>
                <c:pt idx="14" formatCode="0.00000">
                  <c:v>0</c:v>
                </c:pt>
                <c:pt idx="15">
                  <c:v>2.5999999999999999E-3</c:v>
                </c:pt>
                <c:pt idx="16">
                  <c:v>2.0999999999999999E-3</c:v>
                </c:pt>
                <c:pt idx="17">
                  <c:v>0</c:v>
                </c:pt>
                <c:pt idx="18">
                  <c:v>5.1999999999999998E-3</c:v>
                </c:pt>
                <c:pt idx="19">
                  <c:v>1.1900000000000001E-2</c:v>
                </c:pt>
                <c:pt idx="20">
                  <c:v>4.5999999999999999E-3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'P3'!$R$1</c:f>
              <c:strCache>
                <c:ptCount val="1"/>
                <c:pt idx="0">
                  <c:v>SRP Bottom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5"/>
            <c:spPr>
              <a:noFill/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numRef>
              <c:f>'P3'!$P$2:$P$22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'P3'!$R$2:$R$22</c:f>
              <c:numCache>
                <c:formatCode>General</c:formatCode>
                <c:ptCount val="21"/>
                <c:pt idx="1">
                  <c:v>0</c:v>
                </c:pt>
                <c:pt idx="2" formatCode="0.00000">
                  <c:v>3.5999999999999999E-3</c:v>
                </c:pt>
                <c:pt idx="3">
                  <c:v>0</c:v>
                </c:pt>
                <c:pt idx="4">
                  <c:v>0</c:v>
                </c:pt>
                <c:pt idx="5">
                  <c:v>1.2E-2</c:v>
                </c:pt>
                <c:pt idx="8">
                  <c:v>0</c:v>
                </c:pt>
                <c:pt idx="9">
                  <c:v>0</c:v>
                </c:pt>
                <c:pt idx="10">
                  <c:v>2.0999999999999999E-3</c:v>
                </c:pt>
                <c:pt idx="11">
                  <c:v>0</c:v>
                </c:pt>
                <c:pt idx="12">
                  <c:v>0</c:v>
                </c:pt>
                <c:pt idx="15">
                  <c:v>3.5000000000000001E-3</c:v>
                </c:pt>
                <c:pt idx="16">
                  <c:v>0</c:v>
                </c:pt>
                <c:pt idx="17">
                  <c:v>2E-3</c:v>
                </c:pt>
                <c:pt idx="18" formatCode="0.00000">
                  <c:v>8.0000000000000002E-3</c:v>
                </c:pt>
                <c:pt idx="19">
                  <c:v>1.12E-2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723904"/>
        <c:axId val="183721984"/>
      </c:lineChart>
      <c:catAx>
        <c:axId val="183700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;@" sourceLinked="1"/>
        <c:majorTickMark val="out"/>
        <c:minorTickMark val="none"/>
        <c:tickLblPos val="nextTo"/>
        <c:crossAx val="183703424"/>
        <c:crosses val="autoZero"/>
        <c:auto val="0"/>
        <c:lblAlgn val="ctr"/>
        <c:lblOffset val="100"/>
        <c:noMultiLvlLbl val="0"/>
      </c:catAx>
      <c:valAx>
        <c:axId val="1837034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3700864"/>
        <c:crosses val="autoZero"/>
        <c:crossBetween val="between"/>
      </c:valAx>
      <c:valAx>
        <c:axId val="18372198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Soluble reactive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3723904"/>
        <c:crosses val="max"/>
        <c:crossBetween val="between"/>
      </c:valAx>
      <c:dateAx>
        <c:axId val="183723904"/>
        <c:scaling>
          <c:orientation val="minMax"/>
        </c:scaling>
        <c:delete val="1"/>
        <c:axPos val="b"/>
        <c:numFmt formatCode="m/d/yy;@" sourceLinked="1"/>
        <c:majorTickMark val="out"/>
        <c:minorTickMark val="none"/>
        <c:tickLblPos val="nextTo"/>
        <c:crossAx val="183721984"/>
        <c:crosses val="autoZero"/>
        <c:auto val="1"/>
        <c:lblOffset val="100"/>
        <c:baseTimeUnit val="days"/>
      </c:date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Turions/m</a:t>
            </a:r>
            <a:r>
              <a:rPr lang="en-US" baseline="30000"/>
              <a:t>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'CLP 2013'!$D$1</c:f>
              <c:strCache>
                <c:ptCount val="1"/>
                <c:pt idx="0">
                  <c:v>Turions/m2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9"/>
            <c:spPr>
              <a:noFill/>
              <a:ln w="15875"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numRef>
              <c:f>'CLP 2013'!$B$2:$B$51</c:f>
              <c:numCache>
                <c:formatCode>General</c:formatCode>
                <c:ptCount val="50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12</c:v>
                </c:pt>
                <c:pt idx="4">
                  <c:v>44</c:v>
                </c:pt>
                <c:pt idx="5">
                  <c:v>46</c:v>
                </c:pt>
                <c:pt idx="6">
                  <c:v>48</c:v>
                </c:pt>
                <c:pt idx="7">
                  <c:v>51</c:v>
                </c:pt>
                <c:pt idx="8">
                  <c:v>69</c:v>
                </c:pt>
                <c:pt idx="9">
                  <c:v>72</c:v>
                </c:pt>
                <c:pt idx="10">
                  <c:v>82</c:v>
                </c:pt>
                <c:pt idx="11">
                  <c:v>84</c:v>
                </c:pt>
                <c:pt idx="12">
                  <c:v>79</c:v>
                </c:pt>
                <c:pt idx="13">
                  <c:v>87</c:v>
                </c:pt>
                <c:pt idx="14">
                  <c:v>97</c:v>
                </c:pt>
                <c:pt idx="15">
                  <c:v>93</c:v>
                </c:pt>
                <c:pt idx="16">
                  <c:v>92</c:v>
                </c:pt>
                <c:pt idx="17">
                  <c:v>91</c:v>
                </c:pt>
                <c:pt idx="18">
                  <c:v>120</c:v>
                </c:pt>
                <c:pt idx="19">
                  <c:v>121</c:v>
                </c:pt>
                <c:pt idx="20">
                  <c:v>125</c:v>
                </c:pt>
                <c:pt idx="21">
                  <c:v>141</c:v>
                </c:pt>
                <c:pt idx="22">
                  <c:v>140</c:v>
                </c:pt>
                <c:pt idx="23">
                  <c:v>138</c:v>
                </c:pt>
                <c:pt idx="24">
                  <c:v>160</c:v>
                </c:pt>
                <c:pt idx="25">
                  <c:v>154</c:v>
                </c:pt>
                <c:pt idx="26">
                  <c:v>165</c:v>
                </c:pt>
                <c:pt idx="27">
                  <c:v>166</c:v>
                </c:pt>
                <c:pt idx="28">
                  <c:v>168</c:v>
                </c:pt>
                <c:pt idx="29">
                  <c:v>169</c:v>
                </c:pt>
                <c:pt idx="30">
                  <c:v>173</c:v>
                </c:pt>
                <c:pt idx="31">
                  <c:v>181</c:v>
                </c:pt>
                <c:pt idx="32">
                  <c:v>188</c:v>
                </c:pt>
                <c:pt idx="33">
                  <c:v>189</c:v>
                </c:pt>
                <c:pt idx="34">
                  <c:v>209</c:v>
                </c:pt>
                <c:pt idx="35">
                  <c:v>203</c:v>
                </c:pt>
                <c:pt idx="36">
                  <c:v>198</c:v>
                </c:pt>
                <c:pt idx="37">
                  <c:v>193</c:v>
                </c:pt>
                <c:pt idx="38">
                  <c:v>219</c:v>
                </c:pt>
                <c:pt idx="39">
                  <c:v>220</c:v>
                </c:pt>
                <c:pt idx="40">
                  <c:v>228</c:v>
                </c:pt>
                <c:pt idx="41">
                  <c:v>232</c:v>
                </c:pt>
                <c:pt idx="42">
                  <c:v>238</c:v>
                </c:pt>
                <c:pt idx="43">
                  <c:v>241</c:v>
                </c:pt>
                <c:pt idx="44">
                  <c:v>255</c:v>
                </c:pt>
                <c:pt idx="45">
                  <c:v>256</c:v>
                </c:pt>
                <c:pt idx="46">
                  <c:v>260</c:v>
                </c:pt>
                <c:pt idx="47">
                  <c:v>268</c:v>
                </c:pt>
                <c:pt idx="48">
                  <c:v>267</c:v>
                </c:pt>
                <c:pt idx="49">
                  <c:v>276</c:v>
                </c:pt>
              </c:numCache>
            </c:numRef>
          </c:cat>
          <c:val>
            <c:numRef>
              <c:f>'CLP 2013'!$D$2:$D$51</c:f>
              <c:numCache>
                <c:formatCode>General</c:formatCode>
                <c:ptCount val="50"/>
                <c:pt idx="0">
                  <c:v>86.956521739130437</c:v>
                </c:pt>
                <c:pt idx="1">
                  <c:v>43.478260869565219</c:v>
                </c:pt>
                <c:pt idx="2">
                  <c:v>130.43478260869566</c:v>
                </c:pt>
                <c:pt idx="3">
                  <c:v>173.91304347826087</c:v>
                </c:pt>
                <c:pt idx="4">
                  <c:v>0</c:v>
                </c:pt>
                <c:pt idx="5">
                  <c:v>260.86956521739131</c:v>
                </c:pt>
                <c:pt idx="6">
                  <c:v>43.478260869565219</c:v>
                </c:pt>
                <c:pt idx="7">
                  <c:v>43.478260869565219</c:v>
                </c:pt>
                <c:pt idx="8">
                  <c:v>0</c:v>
                </c:pt>
                <c:pt idx="9">
                  <c:v>173.91304347826087</c:v>
                </c:pt>
                <c:pt idx="10">
                  <c:v>173.91304347826087</c:v>
                </c:pt>
                <c:pt idx="11">
                  <c:v>0</c:v>
                </c:pt>
                <c:pt idx="12">
                  <c:v>434.78260869565219</c:v>
                </c:pt>
                <c:pt idx="13">
                  <c:v>130.43478260869566</c:v>
                </c:pt>
                <c:pt idx="14">
                  <c:v>391.30434782608694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43.478260869565219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43.478260869565219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43.478260869565219</c:v>
                </c:pt>
                <c:pt idx="32">
                  <c:v>0</c:v>
                </c:pt>
                <c:pt idx="33">
                  <c:v>86.956521739130437</c:v>
                </c:pt>
                <c:pt idx="34">
                  <c:v>217.39130434782609</c:v>
                </c:pt>
                <c:pt idx="35">
                  <c:v>217.39130434782609</c:v>
                </c:pt>
                <c:pt idx="36">
                  <c:v>0</c:v>
                </c:pt>
                <c:pt idx="37">
                  <c:v>0</c:v>
                </c:pt>
                <c:pt idx="38">
                  <c:v>86.956521739130437</c:v>
                </c:pt>
                <c:pt idx="39">
                  <c:v>43.478260869565219</c:v>
                </c:pt>
                <c:pt idx="40">
                  <c:v>130.43478260869566</c:v>
                </c:pt>
                <c:pt idx="41">
                  <c:v>652.17391304347825</c:v>
                </c:pt>
                <c:pt idx="42">
                  <c:v>391.30434782608694</c:v>
                </c:pt>
                <c:pt idx="43">
                  <c:v>86.956521739130437</c:v>
                </c:pt>
                <c:pt idx="44">
                  <c:v>43.478260869565219</c:v>
                </c:pt>
                <c:pt idx="45">
                  <c:v>43.478260869565219</c:v>
                </c:pt>
                <c:pt idx="46">
                  <c:v>0</c:v>
                </c:pt>
                <c:pt idx="47">
                  <c:v>521.73913043478262</c:v>
                </c:pt>
                <c:pt idx="48">
                  <c:v>1130.4347826086957</c:v>
                </c:pt>
                <c:pt idx="4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706112"/>
        <c:axId val="155708416"/>
      </c:lineChart>
      <c:catAx>
        <c:axId val="155706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5708416"/>
        <c:crosses val="autoZero"/>
        <c:auto val="1"/>
        <c:lblAlgn val="ctr"/>
        <c:lblOffset val="100"/>
        <c:noMultiLvlLbl val="0"/>
      </c:catAx>
      <c:valAx>
        <c:axId val="1557084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Turions/m</a:t>
                </a:r>
                <a:r>
                  <a:rPr lang="en-US" baseline="30000"/>
                  <a:t>2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5706112"/>
        <c:crossesAt val="1"/>
        <c:crossBetween val="between"/>
      </c:valAx>
    </c:plotArea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 b="1" i="0" baseline="0">
                <a:effectLst/>
              </a:rPr>
              <a:t>Total Nitrogen : Total Phosphorus</a:t>
            </a:r>
            <a:endParaRPr lang="en-US" sz="1100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2013</c:v>
          </c:tx>
          <c:spPr>
            <a:ln w="28575">
              <a:noFill/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TNTP!$B$2:$B$8</c:f>
              <c:numCache>
                <c:formatCode>0.00</c:formatCode>
                <c:ptCount val="7"/>
                <c:pt idx="0">
                  <c:v>5.2</c:v>
                </c:pt>
                <c:pt idx="1">
                  <c:v>5.28</c:v>
                </c:pt>
                <c:pt idx="2">
                  <c:v>6.26</c:v>
                </c:pt>
                <c:pt idx="3">
                  <c:v>7.24</c:v>
                </c:pt>
                <c:pt idx="4">
                  <c:v>8.19</c:v>
                </c:pt>
                <c:pt idx="5">
                  <c:v>9.1</c:v>
                </c:pt>
                <c:pt idx="6">
                  <c:v>11.12</c:v>
                </c:pt>
              </c:numCache>
            </c:numRef>
          </c:xVal>
          <c:yVal>
            <c:numRef>
              <c:f>TNTP!$E$2:$E$8</c:f>
              <c:numCache>
                <c:formatCode>0</c:formatCode>
                <c:ptCount val="7"/>
                <c:pt idx="0">
                  <c:v>0</c:v>
                </c:pt>
                <c:pt idx="1">
                  <c:v>17.486772486772487</c:v>
                </c:pt>
                <c:pt idx="2">
                  <c:v>31.542056074766357</c:v>
                </c:pt>
                <c:pt idx="3">
                  <c:v>19.199057714958773</c:v>
                </c:pt>
                <c:pt idx="4">
                  <c:v>18.888888888888886</c:v>
                </c:pt>
                <c:pt idx="5">
                  <c:v>12.666666666666666</c:v>
                </c:pt>
                <c:pt idx="6">
                  <c:v>32.037037037037038</c:v>
                </c:pt>
              </c:numCache>
            </c:numRef>
          </c:yVal>
          <c:smooth val="0"/>
        </c:ser>
        <c:ser>
          <c:idx val="1"/>
          <c:order val="1"/>
          <c:tx>
            <c:v>2014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xVal>
            <c:numRef>
              <c:f>TNTP!$B$9:$B$15</c:f>
              <c:numCache>
                <c:formatCode>0.00</c:formatCode>
                <c:ptCount val="7"/>
                <c:pt idx="0">
                  <c:v>5.12</c:v>
                </c:pt>
                <c:pt idx="1">
                  <c:v>5.28</c:v>
                </c:pt>
                <c:pt idx="2">
                  <c:v>6.24</c:v>
                </c:pt>
                <c:pt idx="3">
                  <c:v>7.21</c:v>
                </c:pt>
                <c:pt idx="4">
                  <c:v>8.19</c:v>
                </c:pt>
                <c:pt idx="5">
                  <c:v>9.17</c:v>
                </c:pt>
                <c:pt idx="6">
                  <c:v>11.03</c:v>
                </c:pt>
              </c:numCache>
            </c:numRef>
          </c:xVal>
          <c:yVal>
            <c:numRef>
              <c:f>TNTP!$E$9:$E$15</c:f>
              <c:numCache>
                <c:formatCode>0</c:formatCode>
                <c:ptCount val="7"/>
                <c:pt idx="0">
                  <c:v>17.467700258397933</c:v>
                </c:pt>
                <c:pt idx="1">
                  <c:v>13.798701298701298</c:v>
                </c:pt>
                <c:pt idx="2">
                  <c:v>21.556603773584907</c:v>
                </c:pt>
                <c:pt idx="3">
                  <c:v>19.018567639257295</c:v>
                </c:pt>
                <c:pt idx="4">
                  <c:v>23.15112540192926</c:v>
                </c:pt>
                <c:pt idx="5">
                  <c:v>20.196078431372552</c:v>
                </c:pt>
                <c:pt idx="6">
                  <c:v>21.174089068825911</c:v>
                </c:pt>
              </c:numCache>
            </c:numRef>
          </c:yVal>
          <c:smooth val="0"/>
        </c:ser>
        <c:ser>
          <c:idx val="2"/>
          <c:order val="2"/>
          <c:tx>
            <c:v>2015</c:v>
          </c:tx>
          <c:spPr>
            <a:ln w="28575">
              <a:noFill/>
            </a:ln>
          </c:spPr>
          <c:marker>
            <c:symbol val="triangle"/>
            <c:size val="6"/>
          </c:marker>
          <c:xVal>
            <c:numRef>
              <c:f>TNTP!$B$16:$B$22</c:f>
              <c:numCache>
                <c:formatCode>0.00</c:formatCode>
                <c:ptCount val="7"/>
                <c:pt idx="0">
                  <c:v>4.1399999999999997</c:v>
                </c:pt>
                <c:pt idx="1">
                  <c:v>5.27</c:v>
                </c:pt>
                <c:pt idx="2">
                  <c:v>6.25</c:v>
                </c:pt>
                <c:pt idx="3">
                  <c:v>7.2</c:v>
                </c:pt>
                <c:pt idx="4">
                  <c:v>8.17</c:v>
                </c:pt>
                <c:pt idx="5">
                  <c:v>9.14</c:v>
                </c:pt>
                <c:pt idx="6">
                  <c:v>11.17</c:v>
                </c:pt>
              </c:numCache>
            </c:numRef>
          </c:xVal>
          <c:yVal>
            <c:numRef>
              <c:f>TNTP!$E$16:$E$22</c:f>
              <c:numCache>
                <c:formatCode>0</c:formatCode>
                <c:ptCount val="7"/>
                <c:pt idx="0">
                  <c:v>17.396825396825395</c:v>
                </c:pt>
                <c:pt idx="1">
                  <c:v>14.193548387096774</c:v>
                </c:pt>
                <c:pt idx="2">
                  <c:v>20.438596491228072</c:v>
                </c:pt>
                <c:pt idx="3">
                  <c:v>18.581235697940503</c:v>
                </c:pt>
                <c:pt idx="4">
                  <c:v>23.506493506493509</c:v>
                </c:pt>
                <c:pt idx="5">
                  <c:v>14.761215629522432</c:v>
                </c:pt>
                <c:pt idx="6">
                  <c:v>15.803278688524591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864768"/>
        <c:axId val="183802112"/>
      </c:scatterChart>
      <c:valAx>
        <c:axId val="184864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83802112"/>
        <c:crosses val="autoZero"/>
        <c:crossBetween val="midCat"/>
        <c:majorUnit val="1"/>
      </c:valAx>
      <c:valAx>
        <c:axId val="183802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Nitrogen : Total Phosphorus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84864768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baseline="0">
                <a:effectLst/>
              </a:rPr>
              <a:t>Total Nitrogen : Total Phosphorus</a:t>
            </a:r>
            <a:endParaRPr lang="en-U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TNTP!$N$1</c:f>
              <c:strCache>
                <c:ptCount val="1"/>
                <c:pt idx="0">
                  <c:v>TN : TP</c:v>
                </c:pt>
              </c:strCache>
            </c:strRef>
          </c:tx>
          <c:spPr>
            <a:ln>
              <a:noFill/>
            </a:ln>
          </c:spPr>
          <c:cat>
            <c:numRef>
              <c:f>TNTP!$M$2:$M$22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TNTP!$N$2:$N$22</c:f>
              <c:numCache>
                <c:formatCode>0</c:formatCode>
                <c:ptCount val="21"/>
                <c:pt idx="0">
                  <c:v>0</c:v>
                </c:pt>
                <c:pt idx="1">
                  <c:v>17.486772486772502</c:v>
                </c:pt>
                <c:pt idx="2">
                  <c:v>31.542056074766357</c:v>
                </c:pt>
                <c:pt idx="3">
                  <c:v>19.199057714958773</c:v>
                </c:pt>
                <c:pt idx="4">
                  <c:v>18.888888888888886</c:v>
                </c:pt>
                <c:pt idx="5">
                  <c:v>12.666666666666666</c:v>
                </c:pt>
                <c:pt idx="6">
                  <c:v>32.037037037037038</c:v>
                </c:pt>
                <c:pt idx="7">
                  <c:v>17.467700258397933</c:v>
                </c:pt>
                <c:pt idx="8">
                  <c:v>13.798701298701298</c:v>
                </c:pt>
                <c:pt idx="9">
                  <c:v>21.556603773584907</c:v>
                </c:pt>
                <c:pt idx="10">
                  <c:v>19.018567639257295</c:v>
                </c:pt>
                <c:pt idx="11">
                  <c:v>23.15112540192926</c:v>
                </c:pt>
                <c:pt idx="12">
                  <c:v>20.196078431372552</c:v>
                </c:pt>
                <c:pt idx="13">
                  <c:v>21.174089068825911</c:v>
                </c:pt>
                <c:pt idx="14">
                  <c:v>17.396825396825395</c:v>
                </c:pt>
                <c:pt idx="15">
                  <c:v>14.193548387096774</c:v>
                </c:pt>
                <c:pt idx="16">
                  <c:v>20.438596491228072</c:v>
                </c:pt>
                <c:pt idx="17">
                  <c:v>18.581235697940503</c:v>
                </c:pt>
                <c:pt idx="18">
                  <c:v>23.506493506493509</c:v>
                </c:pt>
                <c:pt idx="19">
                  <c:v>14.761215629522432</c:v>
                </c:pt>
                <c:pt idx="20">
                  <c:v>15.803278688524591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840128"/>
        <c:axId val="183842304"/>
      </c:lineChart>
      <c:catAx>
        <c:axId val="18384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m/d/yy;@" sourceLinked="1"/>
        <c:majorTickMark val="out"/>
        <c:minorTickMark val="none"/>
        <c:tickLblPos val="nextTo"/>
        <c:crossAx val="183842304"/>
        <c:crosses val="autoZero"/>
        <c:auto val="0"/>
        <c:lblAlgn val="ctr"/>
        <c:lblOffset val="100"/>
        <c:noMultiLvlLbl val="0"/>
      </c:catAx>
      <c:valAx>
        <c:axId val="1838423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Nitrogen : Total Phosphorus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83840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Big Blake Lake chlorophyll, 2013-2015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2013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Chlorophyll!$B$4:$B$8</c:f>
              <c:numCache>
                <c:formatCode>0.00</c:formatCode>
                <c:ptCount val="5"/>
                <c:pt idx="0">
                  <c:v>5.28</c:v>
                </c:pt>
                <c:pt idx="1">
                  <c:v>6.26</c:v>
                </c:pt>
                <c:pt idx="2">
                  <c:v>7.24</c:v>
                </c:pt>
                <c:pt idx="3">
                  <c:v>8.19</c:v>
                </c:pt>
                <c:pt idx="4">
                  <c:v>9.1</c:v>
                </c:pt>
              </c:numCache>
            </c:numRef>
          </c:xVal>
          <c:yVal>
            <c:numRef>
              <c:f>Chlorophyll!$C$4:$C$8</c:f>
              <c:numCache>
                <c:formatCode>General</c:formatCode>
                <c:ptCount val="5"/>
                <c:pt idx="0">
                  <c:v>12.1</c:v>
                </c:pt>
                <c:pt idx="1">
                  <c:v>5.81</c:v>
                </c:pt>
                <c:pt idx="2">
                  <c:v>118</c:v>
                </c:pt>
                <c:pt idx="3">
                  <c:v>235</c:v>
                </c:pt>
                <c:pt idx="4">
                  <c:v>98.6</c:v>
                </c:pt>
              </c:numCache>
            </c:numRef>
          </c:yVal>
          <c:smooth val="0"/>
        </c:ser>
        <c:ser>
          <c:idx val="1"/>
          <c:order val="1"/>
          <c:tx>
            <c:v>2014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xVal>
            <c:numRef>
              <c:f>Chlorophyll!$B$11:$B$15</c:f>
              <c:numCache>
                <c:formatCode>0.00</c:formatCode>
                <c:ptCount val="5"/>
                <c:pt idx="0">
                  <c:v>5.28</c:v>
                </c:pt>
                <c:pt idx="1">
                  <c:v>6.24</c:v>
                </c:pt>
                <c:pt idx="2">
                  <c:v>7.21</c:v>
                </c:pt>
                <c:pt idx="3">
                  <c:v>8.19</c:v>
                </c:pt>
                <c:pt idx="4">
                  <c:v>9.17</c:v>
                </c:pt>
              </c:numCache>
            </c:numRef>
          </c:xVal>
          <c:yVal>
            <c:numRef>
              <c:f>Chlorophyll!$C$11:$C$15</c:f>
              <c:numCache>
                <c:formatCode>General</c:formatCode>
                <c:ptCount val="5"/>
                <c:pt idx="0">
                  <c:v>2.93</c:v>
                </c:pt>
                <c:pt idx="1">
                  <c:v>6.71</c:v>
                </c:pt>
                <c:pt idx="2">
                  <c:v>8.19</c:v>
                </c:pt>
                <c:pt idx="3">
                  <c:v>76.8</c:v>
                </c:pt>
                <c:pt idx="4">
                  <c:v>38.1</c:v>
                </c:pt>
              </c:numCache>
            </c:numRef>
          </c:yVal>
          <c:smooth val="0"/>
        </c:ser>
        <c:ser>
          <c:idx val="2"/>
          <c:order val="2"/>
          <c:tx>
            <c:v>2015</c:v>
          </c:tx>
          <c:spPr>
            <a:ln w="28575">
              <a:noFill/>
            </a:ln>
          </c:spPr>
          <c:marker>
            <c:symbol val="triangle"/>
            <c:size val="6"/>
          </c:marker>
          <c:xVal>
            <c:numRef>
              <c:f>Chlorophyll!$B$18:$B$21</c:f>
              <c:numCache>
                <c:formatCode>0.00</c:formatCode>
                <c:ptCount val="4"/>
                <c:pt idx="0">
                  <c:v>5.27</c:v>
                </c:pt>
                <c:pt idx="1">
                  <c:v>7.2</c:v>
                </c:pt>
                <c:pt idx="2">
                  <c:v>8.17</c:v>
                </c:pt>
                <c:pt idx="3">
                  <c:v>9.14</c:v>
                </c:pt>
              </c:numCache>
            </c:numRef>
          </c:xVal>
          <c:yVal>
            <c:numRef>
              <c:f>Chlorophyll!$C$18:$C$21</c:f>
              <c:numCache>
                <c:formatCode>General</c:formatCode>
                <c:ptCount val="4"/>
                <c:pt idx="0">
                  <c:v>3.35</c:v>
                </c:pt>
                <c:pt idx="1">
                  <c:v>27</c:v>
                </c:pt>
                <c:pt idx="2">
                  <c:v>123</c:v>
                </c:pt>
                <c:pt idx="3">
                  <c:v>33.799999999999997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498816"/>
        <c:axId val="184509184"/>
      </c:scatterChart>
      <c:valAx>
        <c:axId val="184498816"/>
        <c:scaling>
          <c:orientation val="minMax"/>
          <c:max val="1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84509184"/>
        <c:crosses val="autoZero"/>
        <c:crossBetween val="midCat"/>
        <c:majorUnit val="1"/>
      </c:valAx>
      <c:valAx>
        <c:axId val="1845091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Chlorophyll (µg/L)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4498816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cat>
            <c:numRef>
              <c:f>Chlorophyll!$A$28:$A$42</c:f>
              <c:numCache>
                <c:formatCode>m/d/yy;@</c:formatCode>
                <c:ptCount val="15"/>
                <c:pt idx="0">
                  <c:v>41422</c:v>
                </c:pt>
                <c:pt idx="1">
                  <c:v>41451</c:v>
                </c:pt>
                <c:pt idx="2">
                  <c:v>41479</c:v>
                </c:pt>
                <c:pt idx="3">
                  <c:v>41505</c:v>
                </c:pt>
                <c:pt idx="4">
                  <c:v>41527</c:v>
                </c:pt>
                <c:pt idx="5">
                  <c:v>41543</c:v>
                </c:pt>
                <c:pt idx="6">
                  <c:v>41787</c:v>
                </c:pt>
                <c:pt idx="7">
                  <c:v>41814</c:v>
                </c:pt>
                <c:pt idx="8">
                  <c:v>41841</c:v>
                </c:pt>
                <c:pt idx="9">
                  <c:v>41870</c:v>
                </c:pt>
                <c:pt idx="10">
                  <c:v>41899</c:v>
                </c:pt>
                <c:pt idx="11">
                  <c:v>42151</c:v>
                </c:pt>
                <c:pt idx="12">
                  <c:v>42205</c:v>
                </c:pt>
                <c:pt idx="13">
                  <c:v>42233</c:v>
                </c:pt>
                <c:pt idx="14">
                  <c:v>42261</c:v>
                </c:pt>
              </c:numCache>
            </c:numRef>
          </c:cat>
          <c:val>
            <c:numRef>
              <c:f>Chlorophyll!$B$28:$B$42</c:f>
              <c:numCache>
                <c:formatCode>General</c:formatCode>
                <c:ptCount val="15"/>
                <c:pt idx="0">
                  <c:v>12.1</c:v>
                </c:pt>
                <c:pt idx="1">
                  <c:v>5.81</c:v>
                </c:pt>
                <c:pt idx="2">
                  <c:v>118</c:v>
                </c:pt>
                <c:pt idx="3">
                  <c:v>235</c:v>
                </c:pt>
                <c:pt idx="4">
                  <c:v>98.6</c:v>
                </c:pt>
                <c:pt idx="6">
                  <c:v>2.93</c:v>
                </c:pt>
                <c:pt idx="7">
                  <c:v>6.71</c:v>
                </c:pt>
                <c:pt idx="8">
                  <c:v>8.19</c:v>
                </c:pt>
                <c:pt idx="9">
                  <c:v>76.8</c:v>
                </c:pt>
                <c:pt idx="10">
                  <c:v>38.1</c:v>
                </c:pt>
                <c:pt idx="11">
                  <c:v>3.35</c:v>
                </c:pt>
                <c:pt idx="12">
                  <c:v>27</c:v>
                </c:pt>
                <c:pt idx="13">
                  <c:v>123</c:v>
                </c:pt>
                <c:pt idx="14">
                  <c:v>33.799999999999997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571776"/>
        <c:axId val="184573312"/>
      </c:bar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star"/>
            <c:size val="8"/>
          </c:marker>
          <c:dPt>
            <c:idx val="0"/>
            <c:marker>
              <c:symbol val="circle"/>
              <c:size val="8"/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  <c:bubble3D val="0"/>
          </c:dPt>
          <c:dPt>
            <c:idx val="1"/>
            <c:marker>
              <c:symbol val="circle"/>
              <c:size val="8"/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  <c:bubble3D val="0"/>
          </c:dPt>
          <c:dPt>
            <c:idx val="2"/>
            <c:marker>
              <c:symbol val="circle"/>
              <c:size val="8"/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  <c:bubble3D val="0"/>
          </c:dPt>
          <c:dPt>
            <c:idx val="3"/>
            <c:marker>
              <c:symbol val="circle"/>
              <c:size val="8"/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  <c:bubble3D val="0"/>
          </c:dPt>
          <c:dPt>
            <c:idx val="5"/>
            <c:marker>
              <c:symbol val="circle"/>
              <c:size val="8"/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  <c:bubble3D val="0"/>
          </c:dPt>
          <c:dPt>
            <c:idx val="7"/>
            <c:marker>
              <c:symbol val="circle"/>
              <c:size val="8"/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  <c:bubble3D val="0"/>
          </c:dPt>
          <c:dPt>
            <c:idx val="8"/>
            <c:marker>
              <c:symbol val="circle"/>
              <c:size val="8"/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  <c:bubble3D val="0"/>
          </c:dPt>
          <c:dPt>
            <c:idx val="9"/>
            <c:marker>
              <c:symbol val="circle"/>
              <c:size val="8"/>
              <c:spPr>
                <a:solidFill>
                  <a:srgbClr val="92D050"/>
                </a:solidFill>
                <a:ln>
                  <a:solidFill>
                    <a:srgbClr val="92D050"/>
                  </a:solidFill>
                </a:ln>
              </c:spPr>
            </c:marker>
            <c:bubble3D val="0"/>
          </c:dPt>
          <c:cat>
            <c:numRef>
              <c:f>Chlorophyll!$A$28:$A$42</c:f>
              <c:numCache>
                <c:formatCode>m/d/yy;@</c:formatCode>
                <c:ptCount val="15"/>
                <c:pt idx="0">
                  <c:v>41422</c:v>
                </c:pt>
                <c:pt idx="1">
                  <c:v>41451</c:v>
                </c:pt>
                <c:pt idx="2">
                  <c:v>41479</c:v>
                </c:pt>
                <c:pt idx="3">
                  <c:v>41505</c:v>
                </c:pt>
                <c:pt idx="4">
                  <c:v>41527</c:v>
                </c:pt>
                <c:pt idx="5">
                  <c:v>41543</c:v>
                </c:pt>
                <c:pt idx="6">
                  <c:v>41787</c:v>
                </c:pt>
                <c:pt idx="7">
                  <c:v>41814</c:v>
                </c:pt>
                <c:pt idx="8">
                  <c:v>41841</c:v>
                </c:pt>
                <c:pt idx="9">
                  <c:v>41870</c:v>
                </c:pt>
                <c:pt idx="10">
                  <c:v>41899</c:v>
                </c:pt>
                <c:pt idx="11">
                  <c:v>42151</c:v>
                </c:pt>
                <c:pt idx="12">
                  <c:v>42205</c:v>
                </c:pt>
                <c:pt idx="13">
                  <c:v>42233</c:v>
                </c:pt>
                <c:pt idx="14">
                  <c:v>42261</c:v>
                </c:pt>
              </c:numCache>
            </c:numRef>
          </c:cat>
          <c:val>
            <c:numRef>
              <c:f>Chlorophyll!$C$28:$C$42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491</c:v>
                </c:pt>
                <c:pt idx="3" formatCode="#,##0">
                  <c:v>6786</c:v>
                </c:pt>
                <c:pt idx="5" formatCode="#,##0">
                  <c:v>15749</c:v>
                </c:pt>
                <c:pt idx="7" formatCode="#,##0">
                  <c:v>722.27231530215442</c:v>
                </c:pt>
                <c:pt idx="8" formatCode="#,##0">
                  <c:v>1871.2986812848119</c:v>
                </c:pt>
                <c:pt idx="9" formatCode="#,##0">
                  <c:v>50177.591217307068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576640"/>
        <c:axId val="184575104"/>
      </c:lineChart>
      <c:catAx>
        <c:axId val="184571776"/>
        <c:scaling>
          <c:orientation val="minMax"/>
        </c:scaling>
        <c:delete val="0"/>
        <c:axPos val="b"/>
        <c:numFmt formatCode="m/d/yy;@" sourceLinked="1"/>
        <c:majorTickMark val="out"/>
        <c:minorTickMark val="none"/>
        <c:tickLblPos val="nextTo"/>
        <c:crossAx val="184573312"/>
        <c:crosses val="autoZero"/>
        <c:auto val="0"/>
        <c:lblAlgn val="ctr"/>
        <c:lblOffset val="100"/>
        <c:noMultiLvlLbl val="0"/>
      </c:catAx>
      <c:valAx>
        <c:axId val="184573312"/>
        <c:scaling>
          <c:orientation val="minMax"/>
          <c:max val="25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84571776"/>
        <c:crosses val="autoZero"/>
        <c:crossBetween val="between"/>
        <c:majorUnit val="50"/>
        <c:minorUnit val="10"/>
      </c:valAx>
      <c:valAx>
        <c:axId val="1845751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84576640"/>
        <c:crosses val="max"/>
        <c:crossBetween val="between"/>
      </c:valAx>
      <c:dateAx>
        <c:axId val="184576640"/>
        <c:scaling>
          <c:orientation val="minMax"/>
        </c:scaling>
        <c:delete val="1"/>
        <c:axPos val="b"/>
        <c:numFmt formatCode="m/d/yy;@" sourceLinked="1"/>
        <c:majorTickMark val="out"/>
        <c:minorTickMark val="none"/>
        <c:tickLblPos val="nextTo"/>
        <c:crossAx val="184575104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Big Blake Lake chlorophyll ((µg/L), 2013 and 2014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cat>
            <c:numRef>
              <c:f>Chlorophyll!$A$28:$A$42</c:f>
              <c:numCache>
                <c:formatCode>m/d/yy;@</c:formatCode>
                <c:ptCount val="15"/>
                <c:pt idx="0">
                  <c:v>41422</c:v>
                </c:pt>
                <c:pt idx="1">
                  <c:v>41451</c:v>
                </c:pt>
                <c:pt idx="2">
                  <c:v>41479</c:v>
                </c:pt>
                <c:pt idx="3">
                  <c:v>41505</c:v>
                </c:pt>
                <c:pt idx="4">
                  <c:v>41527</c:v>
                </c:pt>
                <c:pt idx="5">
                  <c:v>41543</c:v>
                </c:pt>
                <c:pt idx="6">
                  <c:v>41787</c:v>
                </c:pt>
                <c:pt idx="7">
                  <c:v>41814</c:v>
                </c:pt>
                <c:pt idx="8">
                  <c:v>41841</c:v>
                </c:pt>
                <c:pt idx="9">
                  <c:v>41870</c:v>
                </c:pt>
                <c:pt idx="10">
                  <c:v>41899</c:v>
                </c:pt>
                <c:pt idx="11">
                  <c:v>42151</c:v>
                </c:pt>
                <c:pt idx="12">
                  <c:v>42205</c:v>
                </c:pt>
                <c:pt idx="13">
                  <c:v>42233</c:v>
                </c:pt>
                <c:pt idx="14">
                  <c:v>42261</c:v>
                </c:pt>
              </c:numCache>
            </c:numRef>
          </c:cat>
          <c:val>
            <c:numRef>
              <c:f>Chlorophyll!$B$28:$B$42</c:f>
              <c:numCache>
                <c:formatCode>General</c:formatCode>
                <c:ptCount val="15"/>
                <c:pt idx="0">
                  <c:v>12.1</c:v>
                </c:pt>
                <c:pt idx="1">
                  <c:v>5.81</c:v>
                </c:pt>
                <c:pt idx="2">
                  <c:v>118</c:v>
                </c:pt>
                <c:pt idx="3">
                  <c:v>235</c:v>
                </c:pt>
                <c:pt idx="4">
                  <c:v>98.6</c:v>
                </c:pt>
                <c:pt idx="6">
                  <c:v>2.93</c:v>
                </c:pt>
                <c:pt idx="7">
                  <c:v>6.71</c:v>
                </c:pt>
                <c:pt idx="8">
                  <c:v>8.19</c:v>
                </c:pt>
                <c:pt idx="9">
                  <c:v>76.8</c:v>
                </c:pt>
                <c:pt idx="10">
                  <c:v>38.1</c:v>
                </c:pt>
                <c:pt idx="11">
                  <c:v>3.35</c:v>
                </c:pt>
                <c:pt idx="12">
                  <c:v>27</c:v>
                </c:pt>
                <c:pt idx="13">
                  <c:v>123</c:v>
                </c:pt>
                <c:pt idx="14">
                  <c:v>33.799999999999997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608256"/>
        <c:axId val="184610176"/>
      </c:barChart>
      <c:catAx>
        <c:axId val="18460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m/d/yy;@" sourceLinked="1"/>
        <c:majorTickMark val="out"/>
        <c:minorTickMark val="none"/>
        <c:tickLblPos val="nextTo"/>
        <c:crossAx val="184610176"/>
        <c:crosses val="autoZero"/>
        <c:auto val="0"/>
        <c:lblAlgn val="ctr"/>
        <c:lblOffset val="100"/>
        <c:noMultiLvlLbl val="0"/>
      </c:catAx>
      <c:valAx>
        <c:axId val="184610176"/>
        <c:scaling>
          <c:orientation val="minMax"/>
          <c:max val="25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Chlorophyll (µg/L)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4608256"/>
        <c:crosses val="autoZero"/>
        <c:crossBetween val="between"/>
        <c:majorUnit val="50"/>
        <c:min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Big</a:t>
            </a:r>
            <a:r>
              <a:rPr lang="en-US" sz="1100" baseline="0"/>
              <a:t> Blake Lake t</a:t>
            </a:r>
            <a:r>
              <a:rPr lang="en-US" sz="1100"/>
              <a:t>otal phosphorus, 2013-2015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'Trib P'!$B$2</c:f>
              <c:strCache>
                <c:ptCount val="1"/>
                <c:pt idx="0">
                  <c:v>Surface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6"/>
            <c:spPr>
              <a:solidFill>
                <a:schemeClr val="accent3"/>
              </a:solidFill>
              <a:ln>
                <a:noFill/>
              </a:ln>
            </c:spPr>
          </c:marker>
          <c:cat>
            <c:numRef>
              <c:f>'Trib P'!$A$3:$A$23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'Trib P'!$B$3:$B$23</c:f>
              <c:numCache>
                <c:formatCode>General</c:formatCode>
                <c:ptCount val="21"/>
                <c:pt idx="0">
                  <c:v>4.6399999999999997E-2</c:v>
                </c:pt>
                <c:pt idx="1">
                  <c:v>3.78E-2</c:v>
                </c:pt>
                <c:pt idx="2">
                  <c:v>2.1399999999999999E-2</c:v>
                </c:pt>
                <c:pt idx="3">
                  <c:v>8.4900000000000003E-2</c:v>
                </c:pt>
                <c:pt idx="4">
                  <c:v>0.13500000000000001</c:v>
                </c:pt>
                <c:pt idx="5">
                  <c:v>0.13500000000000001</c:v>
                </c:pt>
                <c:pt idx="6">
                  <c:v>2.7E-2</c:v>
                </c:pt>
                <c:pt idx="7">
                  <c:v>3.8699999999999998E-2</c:v>
                </c:pt>
                <c:pt idx="8">
                  <c:v>3.0800000000000001E-2</c:v>
                </c:pt>
                <c:pt idx="9">
                  <c:v>2.12E-2</c:v>
                </c:pt>
                <c:pt idx="10">
                  <c:v>3.7699999999999997E-2</c:v>
                </c:pt>
                <c:pt idx="11">
                  <c:v>6.2199999999999998E-2</c:v>
                </c:pt>
                <c:pt idx="12">
                  <c:v>5.0999999999999997E-2</c:v>
                </c:pt>
                <c:pt idx="13">
                  <c:v>2.47E-2</c:v>
                </c:pt>
                <c:pt idx="14">
                  <c:v>2.52E-2</c:v>
                </c:pt>
                <c:pt idx="15">
                  <c:v>2.4799999999999999E-2</c:v>
                </c:pt>
                <c:pt idx="16">
                  <c:v>2.2800000000000001E-2</c:v>
                </c:pt>
                <c:pt idx="17">
                  <c:v>4.3700000000000003E-2</c:v>
                </c:pt>
                <c:pt idx="18">
                  <c:v>7.6999999999999999E-2</c:v>
                </c:pt>
                <c:pt idx="19">
                  <c:v>6.9099999999999995E-2</c:v>
                </c:pt>
                <c:pt idx="20">
                  <c:v>3.0499999999999999E-2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'Trib P'!$C$2</c:f>
              <c:strCache>
                <c:ptCount val="1"/>
                <c:pt idx="0">
                  <c:v>Bottom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'Trib P'!$A$3:$A$23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'Trib P'!$C$3:$C$23</c:f>
              <c:numCache>
                <c:formatCode>General</c:formatCode>
                <c:ptCount val="21"/>
                <c:pt idx="1">
                  <c:v>4.8399999999999999E-2</c:v>
                </c:pt>
                <c:pt idx="2">
                  <c:v>3.8899999999999997E-2</c:v>
                </c:pt>
                <c:pt idx="3">
                  <c:v>6.2300000000000001E-2</c:v>
                </c:pt>
                <c:pt idx="4">
                  <c:v>0.14000000000000001</c:v>
                </c:pt>
                <c:pt idx="5">
                  <c:v>7.8799999999999995E-2</c:v>
                </c:pt>
                <c:pt idx="8">
                  <c:v>3.8800000000000001E-2</c:v>
                </c:pt>
                <c:pt idx="9">
                  <c:v>2.5499999999999998E-2</c:v>
                </c:pt>
                <c:pt idx="10">
                  <c:v>4.6399999999999997E-2</c:v>
                </c:pt>
                <c:pt idx="11">
                  <c:v>5.5800000000000002E-2</c:v>
                </c:pt>
                <c:pt idx="12">
                  <c:v>5.7599999999999998E-2</c:v>
                </c:pt>
                <c:pt idx="15">
                  <c:v>2.5600000000000001E-2</c:v>
                </c:pt>
                <c:pt idx="16">
                  <c:v>3.0700000000000002E-2</c:v>
                </c:pt>
                <c:pt idx="17">
                  <c:v>7.8100000000000003E-2</c:v>
                </c:pt>
                <c:pt idx="18">
                  <c:v>7.5999999999999998E-2</c:v>
                </c:pt>
                <c:pt idx="19">
                  <c:v>7.3599999999999999E-2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'Trib P'!$D$2</c:f>
              <c:strCache>
                <c:ptCount val="1"/>
                <c:pt idx="0">
                  <c:v>Lost Creek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6"/>
            <c:spPr>
              <a:solidFill>
                <a:schemeClr val="accent1"/>
              </a:solidFill>
              <a:ln>
                <a:noFill/>
              </a:ln>
            </c:spPr>
          </c:marker>
          <c:cat>
            <c:numRef>
              <c:f>'Trib P'!$A$3:$A$23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'Trib P'!$D$3:$D$23</c:f>
              <c:numCache>
                <c:formatCode>0.0000</c:formatCode>
                <c:ptCount val="21"/>
                <c:pt idx="1">
                  <c:v>2.2700000000000001E-2</c:v>
                </c:pt>
                <c:pt idx="2" formatCode="General">
                  <c:v>0.125</c:v>
                </c:pt>
                <c:pt idx="3" formatCode="General">
                  <c:v>0.17299999999999999</c:v>
                </c:pt>
                <c:pt idx="4" formatCode="General">
                  <c:v>0.13200000000000001</c:v>
                </c:pt>
                <c:pt idx="5" formatCode="General">
                  <c:v>7.9899999999999999E-2</c:v>
                </c:pt>
                <c:pt idx="8" formatCode="General">
                  <c:v>4.6699999999999998E-2</c:v>
                </c:pt>
                <c:pt idx="9" formatCode="General">
                  <c:v>7.3800000000000004E-2</c:v>
                </c:pt>
                <c:pt idx="10" formatCode="General">
                  <c:v>0.121</c:v>
                </c:pt>
                <c:pt idx="11" formatCode="General">
                  <c:v>0.105</c:v>
                </c:pt>
                <c:pt idx="12" formatCode="0.000">
                  <c:v>0.10299999999999999</c:v>
                </c:pt>
                <c:pt idx="15" formatCode="General">
                  <c:v>3.49E-2</c:v>
                </c:pt>
                <c:pt idx="16" formatCode="General">
                  <c:v>0.152</c:v>
                </c:pt>
                <c:pt idx="17" formatCode="General">
                  <c:v>8.5500000000000007E-2</c:v>
                </c:pt>
                <c:pt idx="18" formatCode="General">
                  <c:v>0.29899999999999999</c:v>
                </c:pt>
                <c:pt idx="19" formatCode="General">
                  <c:v>0.14000000000000001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'Trib P'!$E$2</c:f>
              <c:strCache>
                <c:ptCount val="1"/>
                <c:pt idx="0">
                  <c:v>Little Blake Inlet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6"/>
            <c:spPr>
              <a:solidFill>
                <a:schemeClr val="accent6"/>
              </a:solidFill>
              <a:ln>
                <a:noFill/>
              </a:ln>
            </c:spPr>
          </c:marker>
          <c:cat>
            <c:numRef>
              <c:f>'Trib P'!$A$3:$A$23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'Trib P'!$E$3:$E$23</c:f>
              <c:numCache>
                <c:formatCode>0.0000</c:formatCode>
                <c:ptCount val="21"/>
                <c:pt idx="1">
                  <c:v>6.5199999999999994E-2</c:v>
                </c:pt>
                <c:pt idx="2">
                  <c:v>3.6999999999999998E-2</c:v>
                </c:pt>
                <c:pt idx="3">
                  <c:v>4.1500000000000002E-2</c:v>
                </c:pt>
                <c:pt idx="4">
                  <c:v>2.4E-2</c:v>
                </c:pt>
                <c:pt idx="5">
                  <c:v>4.41E-2</c:v>
                </c:pt>
                <c:pt idx="8">
                  <c:v>4.36E-2</c:v>
                </c:pt>
                <c:pt idx="9">
                  <c:v>3.1899999999999998E-2</c:v>
                </c:pt>
                <c:pt idx="10">
                  <c:v>3.4299999999999997E-2</c:v>
                </c:pt>
                <c:pt idx="11">
                  <c:v>4.8099999999999997E-2</c:v>
                </c:pt>
                <c:pt idx="12">
                  <c:v>4.9399999999999999E-2</c:v>
                </c:pt>
                <c:pt idx="15">
                  <c:v>3.4500000000000003E-2</c:v>
                </c:pt>
                <c:pt idx="16">
                  <c:v>3.4000000000000002E-2</c:v>
                </c:pt>
                <c:pt idx="17">
                  <c:v>4.19E-2</c:v>
                </c:pt>
                <c:pt idx="18">
                  <c:v>5.6000000000000001E-2</c:v>
                </c:pt>
                <c:pt idx="19">
                  <c:v>5.5899999999999998E-2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'Trib P'!$F$2</c:f>
              <c:strCache>
                <c:ptCount val="1"/>
                <c:pt idx="0">
                  <c:v>Fox Creek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5"/>
              </a:solidFill>
              <a:ln>
                <a:noFill/>
              </a:ln>
            </c:spPr>
          </c:marker>
          <c:cat>
            <c:numRef>
              <c:f>'Trib P'!$A$3:$A$23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'Trib P'!$F$3:$F$23</c:f>
              <c:numCache>
                <c:formatCode>0.0000</c:formatCode>
                <c:ptCount val="21"/>
                <c:pt idx="1">
                  <c:v>5.0999999999999997E-2</c:v>
                </c:pt>
                <c:pt idx="2" formatCode="General">
                  <c:v>2.47E-2</c:v>
                </c:pt>
                <c:pt idx="3" formatCode="General">
                  <c:v>7.9399999999999998E-2</c:v>
                </c:pt>
                <c:pt idx="4" formatCode="General">
                  <c:v>0.10100000000000001</c:v>
                </c:pt>
                <c:pt idx="5" formatCode="General">
                  <c:v>0.104</c:v>
                </c:pt>
                <c:pt idx="8" formatCode="General">
                  <c:v>2.7400000000000001E-2</c:v>
                </c:pt>
                <c:pt idx="9" formatCode="General">
                  <c:v>2.5700000000000001E-2</c:v>
                </c:pt>
                <c:pt idx="10" formatCode="General">
                  <c:v>4.7E-2</c:v>
                </c:pt>
                <c:pt idx="11" formatCode="General">
                  <c:v>6.1100000000000002E-2</c:v>
                </c:pt>
                <c:pt idx="12" formatCode="General">
                  <c:v>4.9799999999999997E-2</c:v>
                </c:pt>
                <c:pt idx="15">
                  <c:v>2.41E-2</c:v>
                </c:pt>
                <c:pt idx="16" formatCode="General">
                  <c:v>2.4199999999999999E-2</c:v>
                </c:pt>
                <c:pt idx="17" formatCode="General">
                  <c:v>4.9599999999999998E-2</c:v>
                </c:pt>
                <c:pt idx="18" formatCode="General">
                  <c:v>7.2300000000000003E-2</c:v>
                </c:pt>
                <c:pt idx="19" formatCode="General">
                  <c:v>6.8500000000000005E-2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059968"/>
        <c:axId val="185083008"/>
      </c:lineChart>
      <c:catAx>
        <c:axId val="185059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;@" sourceLinked="1"/>
        <c:majorTickMark val="out"/>
        <c:minorTickMark val="none"/>
        <c:tickLblPos val="nextTo"/>
        <c:crossAx val="185083008"/>
        <c:crosses val="autoZero"/>
        <c:auto val="0"/>
        <c:lblAlgn val="ctr"/>
        <c:lblOffset val="100"/>
        <c:noMultiLvlLbl val="0"/>
      </c:catAx>
      <c:valAx>
        <c:axId val="1850830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850599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Big Blake Lake soluble reactive phosphorus, 2013-2015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'Trib P'!$B$26</c:f>
              <c:strCache>
                <c:ptCount val="1"/>
                <c:pt idx="0">
                  <c:v>Surface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6"/>
            <c:spPr>
              <a:solidFill>
                <a:schemeClr val="accent3"/>
              </a:solidFill>
              <a:ln>
                <a:noFill/>
              </a:ln>
            </c:spPr>
          </c:marker>
          <c:cat>
            <c:numRef>
              <c:f>'Trib P'!$A$27:$A$47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'Trib P'!$B$27:$B$47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 formatCode="0.00000">
                  <c:v>4.5999999999999999E-3</c:v>
                </c:pt>
                <c:pt idx="3">
                  <c:v>0</c:v>
                </c:pt>
                <c:pt idx="4">
                  <c:v>3.8999999999999998E-3</c:v>
                </c:pt>
                <c:pt idx="5">
                  <c:v>0</c:v>
                </c:pt>
                <c:pt idx="6">
                  <c:v>3.5999999999999999E-3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2.2000000000000001E-3</c:v>
                </c:pt>
                <c:pt idx="14" formatCode="0.00000">
                  <c:v>0</c:v>
                </c:pt>
                <c:pt idx="15">
                  <c:v>2.5999999999999999E-3</c:v>
                </c:pt>
                <c:pt idx="16">
                  <c:v>2.0999999999999999E-3</c:v>
                </c:pt>
                <c:pt idx="17">
                  <c:v>0</c:v>
                </c:pt>
                <c:pt idx="18">
                  <c:v>5.1999999999999998E-3</c:v>
                </c:pt>
                <c:pt idx="19">
                  <c:v>1.1900000000000001E-2</c:v>
                </c:pt>
                <c:pt idx="20">
                  <c:v>4.5999999999999999E-3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'Trib P'!$C$26</c:f>
              <c:strCache>
                <c:ptCount val="1"/>
                <c:pt idx="0">
                  <c:v>Bottom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'Trib P'!$A$27:$A$47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'Trib P'!$C$27:$C$47</c:f>
              <c:numCache>
                <c:formatCode>General</c:formatCode>
                <c:ptCount val="21"/>
                <c:pt idx="1">
                  <c:v>0</c:v>
                </c:pt>
                <c:pt idx="2" formatCode="0.00000">
                  <c:v>3.5999999999999999E-3</c:v>
                </c:pt>
                <c:pt idx="3">
                  <c:v>0</c:v>
                </c:pt>
                <c:pt idx="4">
                  <c:v>0</c:v>
                </c:pt>
                <c:pt idx="5">
                  <c:v>1.2E-2</c:v>
                </c:pt>
                <c:pt idx="8">
                  <c:v>0</c:v>
                </c:pt>
                <c:pt idx="9">
                  <c:v>0</c:v>
                </c:pt>
                <c:pt idx="10">
                  <c:v>2.0999999999999999E-3</c:v>
                </c:pt>
                <c:pt idx="11">
                  <c:v>0</c:v>
                </c:pt>
                <c:pt idx="12">
                  <c:v>0</c:v>
                </c:pt>
                <c:pt idx="15">
                  <c:v>3.5000000000000001E-3</c:v>
                </c:pt>
                <c:pt idx="16">
                  <c:v>0</c:v>
                </c:pt>
                <c:pt idx="17">
                  <c:v>2E-3</c:v>
                </c:pt>
                <c:pt idx="18" formatCode="0.00000">
                  <c:v>8.0000000000000002E-3</c:v>
                </c:pt>
                <c:pt idx="19">
                  <c:v>1.12E-2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'Trib P'!$D$26</c:f>
              <c:strCache>
                <c:ptCount val="1"/>
                <c:pt idx="0">
                  <c:v>Lost Creek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6"/>
            <c:spPr>
              <a:solidFill>
                <a:schemeClr val="accent1"/>
              </a:solidFill>
              <a:ln>
                <a:noFill/>
              </a:ln>
            </c:spPr>
          </c:marker>
          <c:cat>
            <c:numRef>
              <c:f>'Trib P'!$A$27:$A$47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'Trib P'!$D$27:$D$47</c:f>
              <c:numCache>
                <c:formatCode>General</c:formatCode>
                <c:ptCount val="21"/>
                <c:pt idx="1">
                  <c:v>0</c:v>
                </c:pt>
                <c:pt idx="2">
                  <c:v>3.3599999999999998E-2</c:v>
                </c:pt>
                <c:pt idx="3">
                  <c:v>2.6100000000000002E-2</c:v>
                </c:pt>
                <c:pt idx="4">
                  <c:v>3.8E-3</c:v>
                </c:pt>
                <c:pt idx="5">
                  <c:v>2.2000000000000001E-3</c:v>
                </c:pt>
                <c:pt idx="8">
                  <c:v>3.0999999999999999E-3</c:v>
                </c:pt>
                <c:pt idx="9">
                  <c:v>1.4500000000000001E-2</c:v>
                </c:pt>
                <c:pt idx="10">
                  <c:v>2.8400000000000002E-2</c:v>
                </c:pt>
                <c:pt idx="11">
                  <c:v>1.01E-2</c:v>
                </c:pt>
                <c:pt idx="12">
                  <c:v>8.5000000000000006E-3</c:v>
                </c:pt>
                <c:pt idx="15">
                  <c:v>1.0500000000000001E-2</c:v>
                </c:pt>
                <c:pt idx="16">
                  <c:v>2.6800000000000001E-2</c:v>
                </c:pt>
                <c:pt idx="17">
                  <c:v>1.01E-2</c:v>
                </c:pt>
                <c:pt idx="18">
                  <c:v>3.8199999999999998E-2</c:v>
                </c:pt>
                <c:pt idx="19">
                  <c:v>2.6599999999999999E-2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'Trib P'!$E$26</c:f>
              <c:strCache>
                <c:ptCount val="1"/>
                <c:pt idx="0">
                  <c:v>Little Blake Inlet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7"/>
            <c:spPr>
              <a:solidFill>
                <a:schemeClr val="accent6"/>
              </a:solidFill>
              <a:ln>
                <a:noFill/>
              </a:ln>
            </c:spPr>
          </c:marker>
          <c:cat>
            <c:numRef>
              <c:f>'Trib P'!$A$27:$A$47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'Trib P'!$E$27:$E$47</c:f>
              <c:numCache>
                <c:formatCode>0</c:formatCode>
                <c:ptCount val="21"/>
                <c:pt idx="1">
                  <c:v>0</c:v>
                </c:pt>
                <c:pt idx="2" formatCode="0.00000">
                  <c:v>7.0000000000000001E-3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 formatCode="0.00000">
                  <c:v>5.1000000000000004E-3</c:v>
                </c:pt>
                <c:pt idx="16" formatCode="0.00000">
                  <c:v>3.0000000000000001E-3</c:v>
                </c:pt>
                <c:pt idx="17" formatCode="0.00000">
                  <c:v>0</c:v>
                </c:pt>
                <c:pt idx="18" formatCode="0.00000">
                  <c:v>2.8E-3</c:v>
                </c:pt>
                <c:pt idx="19" formatCode="0.00000">
                  <c:v>9.2999999999999992E-3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'Trib P'!$F$26</c:f>
              <c:strCache>
                <c:ptCount val="1"/>
                <c:pt idx="0">
                  <c:v>Fox Creek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5"/>
              </a:solidFill>
              <a:ln>
                <a:noFill/>
              </a:ln>
            </c:spPr>
          </c:marker>
          <c:cat>
            <c:numRef>
              <c:f>'Trib P'!$A$27:$A$47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'Trib P'!$F$27:$F$47</c:f>
              <c:numCache>
                <c:formatCode>General</c:formatCode>
                <c:ptCount val="21"/>
                <c:pt idx="1">
                  <c:v>0</c:v>
                </c:pt>
                <c:pt idx="2" formatCode="0.00000">
                  <c:v>4.1999999999999997E-3</c:v>
                </c:pt>
                <c:pt idx="3">
                  <c:v>0</c:v>
                </c:pt>
                <c:pt idx="4">
                  <c:v>0</c:v>
                </c:pt>
                <c:pt idx="5">
                  <c:v>4.7000000000000002E-3</c:v>
                </c:pt>
                <c:pt idx="8">
                  <c:v>2.2000000000000001E-3</c:v>
                </c:pt>
                <c:pt idx="9">
                  <c:v>0</c:v>
                </c:pt>
                <c:pt idx="10">
                  <c:v>0</c:v>
                </c:pt>
                <c:pt idx="11" formatCode="0">
                  <c:v>0</c:v>
                </c:pt>
                <c:pt idx="12">
                  <c:v>0</c:v>
                </c:pt>
                <c:pt idx="15">
                  <c:v>5.3E-3</c:v>
                </c:pt>
                <c:pt idx="16">
                  <c:v>0</c:v>
                </c:pt>
                <c:pt idx="17">
                  <c:v>1.6999999999999999E-3</c:v>
                </c:pt>
                <c:pt idx="18">
                  <c:v>2.4199999999999999E-2</c:v>
                </c:pt>
                <c:pt idx="19">
                  <c:v>5.5999999999999999E-3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127296"/>
        <c:axId val="185129216"/>
      </c:lineChart>
      <c:catAx>
        <c:axId val="185127296"/>
        <c:scaling>
          <c:orientation val="minMax"/>
        </c:scaling>
        <c:delete val="0"/>
        <c:axPos val="b"/>
        <c:numFmt formatCode="m/d/yy;@" sourceLinked="1"/>
        <c:majorTickMark val="out"/>
        <c:minorTickMark val="none"/>
        <c:tickLblPos val="nextTo"/>
        <c:crossAx val="185129216"/>
        <c:crosses val="autoZero"/>
        <c:auto val="0"/>
        <c:lblAlgn val="ctr"/>
        <c:lblOffset val="100"/>
        <c:noMultiLvlLbl val="0"/>
      </c:catAx>
      <c:valAx>
        <c:axId val="1851292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crossAx val="1851272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Big Blake Lake surface organic and inorganic nitrogen (mg/L), 2013-2015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Nitrogen!$I$1</c:f>
              <c:strCache>
                <c:ptCount val="1"/>
                <c:pt idx="0">
                  <c:v>Organic nitrogen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5"/>
          </c:marker>
          <c:cat>
            <c:numRef>
              <c:f>Nitrogen!$A$2:$A$22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Nitrogen!$I$2:$I$22</c:f>
              <c:numCache>
                <c:formatCode>General</c:formatCode>
                <c:ptCount val="21"/>
                <c:pt idx="0">
                  <c:v>0</c:v>
                </c:pt>
                <c:pt idx="1">
                  <c:v>0.66100000000000003</c:v>
                </c:pt>
                <c:pt idx="2">
                  <c:v>0.67500000000000004</c:v>
                </c:pt>
                <c:pt idx="3">
                  <c:v>1.63</c:v>
                </c:pt>
                <c:pt idx="4">
                  <c:v>2.5263999999999998</c:v>
                </c:pt>
                <c:pt idx="5">
                  <c:v>1.5069999999999999</c:v>
                </c:pt>
                <c:pt idx="6">
                  <c:v>0.55100000000000005</c:v>
                </c:pt>
                <c:pt idx="7">
                  <c:v>0.67600000000000005</c:v>
                </c:pt>
                <c:pt idx="8">
                  <c:v>0.38729999999999998</c:v>
                </c:pt>
                <c:pt idx="9">
                  <c:v>0.45700000000000002</c:v>
                </c:pt>
                <c:pt idx="10">
                  <c:v>0.71699999999999997</c:v>
                </c:pt>
                <c:pt idx="11">
                  <c:v>1.44</c:v>
                </c:pt>
                <c:pt idx="12">
                  <c:v>1.0070000000000001</c:v>
                </c:pt>
                <c:pt idx="13">
                  <c:v>0.40179999999999999</c:v>
                </c:pt>
                <c:pt idx="14">
                  <c:v>0.35830000000000001</c:v>
                </c:pt>
                <c:pt idx="15">
                  <c:v>0.32039999999999996</c:v>
                </c:pt>
                <c:pt idx="16">
                  <c:v>0.46600000000000003</c:v>
                </c:pt>
                <c:pt idx="17">
                  <c:v>0.81200000000000006</c:v>
                </c:pt>
                <c:pt idx="18">
                  <c:v>1.7838000000000001</c:v>
                </c:pt>
                <c:pt idx="19">
                  <c:v>0.99350000000000005</c:v>
                </c:pt>
                <c:pt idx="20">
                  <c:v>0.41189999999999999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878784"/>
        <c:axId val="185884672"/>
      </c:lineChart>
      <c:lineChart>
        <c:grouping val="standard"/>
        <c:varyColors val="0"/>
        <c:ser>
          <c:idx val="0"/>
          <c:order val="0"/>
          <c:tx>
            <c:strRef>
              <c:f>Nitrogen!$F$1</c:f>
              <c:strCache>
                <c:ptCount val="1"/>
                <c:pt idx="0">
                  <c:v>Inorganic nitrogen</c:v>
                </c:pt>
              </c:strCache>
            </c:strRef>
          </c:tx>
          <c:spPr>
            <a:ln>
              <a:noFill/>
            </a:ln>
          </c:spPr>
          <c:cat>
            <c:numRef>
              <c:f>Nitrogen!$A$2:$A$22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Nitrogen!$F$2:$F$22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2.3599999999999999E-2</c:v>
                </c:pt>
                <c:pt idx="5">
                  <c:v>0.20300000000000001</c:v>
                </c:pt>
                <c:pt idx="6">
                  <c:v>0.314</c:v>
                </c:pt>
                <c:pt idx="7">
                  <c:v>0</c:v>
                </c:pt>
                <c:pt idx="8">
                  <c:v>3.7699999999999997E-2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2.3E-2</c:v>
                </c:pt>
                <c:pt idx="13">
                  <c:v>0.1212</c:v>
                </c:pt>
                <c:pt idx="14">
                  <c:v>8.0100000000000005E-2</c:v>
                </c:pt>
                <c:pt idx="15">
                  <c:v>3.1600000000000003E-2</c:v>
                </c:pt>
                <c:pt idx="16">
                  <c:v>0</c:v>
                </c:pt>
                <c:pt idx="17">
                  <c:v>0</c:v>
                </c:pt>
                <c:pt idx="18">
                  <c:v>2.6200000000000001E-2</c:v>
                </c:pt>
                <c:pt idx="19">
                  <c:v>2.6499999999999999E-2</c:v>
                </c:pt>
                <c:pt idx="20">
                  <c:v>7.0099999999999996E-2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892864"/>
        <c:axId val="185886592"/>
      </c:lineChart>
      <c:catAx>
        <c:axId val="185878784"/>
        <c:scaling>
          <c:orientation val="minMax"/>
        </c:scaling>
        <c:delete val="0"/>
        <c:axPos val="b"/>
        <c:numFmt formatCode="m/d/yy;@" sourceLinked="1"/>
        <c:majorTickMark val="out"/>
        <c:minorTickMark val="none"/>
        <c:tickLblPos val="nextTo"/>
        <c:crossAx val="185884672"/>
        <c:crosses val="autoZero"/>
        <c:auto val="0"/>
        <c:lblAlgn val="ctr"/>
        <c:lblOffset val="100"/>
        <c:noMultiLvlLbl val="0"/>
      </c:catAx>
      <c:valAx>
        <c:axId val="1858846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Organic nitrogen (mg/L)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5878784"/>
        <c:crosses val="autoZero"/>
        <c:crossBetween val="between"/>
      </c:valAx>
      <c:valAx>
        <c:axId val="18588659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Inorganic nitrogen (mg/L)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85892864"/>
        <c:crosses val="max"/>
        <c:crossBetween val="between"/>
      </c:valAx>
      <c:dateAx>
        <c:axId val="185892864"/>
        <c:scaling>
          <c:orientation val="minMax"/>
        </c:scaling>
        <c:delete val="1"/>
        <c:axPos val="b"/>
        <c:numFmt formatCode="m/d/yy;@" sourceLinked="1"/>
        <c:majorTickMark val="out"/>
        <c:minorTickMark val="none"/>
        <c:tickLblPos val="nextTo"/>
        <c:crossAx val="185886592"/>
        <c:crosses val="autoZero"/>
        <c:auto val="1"/>
        <c:lblOffset val="100"/>
        <c:baseTimeUnit val="days"/>
      </c:date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Big Blake Lake surface inorganic nitrogen (mg/L), 2013-2015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2013</c:v>
          </c:tx>
          <c:spPr>
            <a:ln w="28575">
              <a:noFill/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Nitrogen!$B$2:$B$8</c:f>
              <c:numCache>
                <c:formatCode>0.00</c:formatCode>
                <c:ptCount val="7"/>
                <c:pt idx="0">
                  <c:v>5.2</c:v>
                </c:pt>
                <c:pt idx="1">
                  <c:v>5.28</c:v>
                </c:pt>
                <c:pt idx="2">
                  <c:v>6.26</c:v>
                </c:pt>
                <c:pt idx="3">
                  <c:v>7.24</c:v>
                </c:pt>
                <c:pt idx="4">
                  <c:v>8.19</c:v>
                </c:pt>
                <c:pt idx="5">
                  <c:v>9.1</c:v>
                </c:pt>
                <c:pt idx="6">
                  <c:v>11.12</c:v>
                </c:pt>
              </c:numCache>
            </c:numRef>
          </c:xVal>
          <c:yVal>
            <c:numRef>
              <c:f>Nitrogen!$F$2:$F$8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2.3599999999999999E-2</c:v>
                </c:pt>
                <c:pt idx="5">
                  <c:v>0.20300000000000001</c:v>
                </c:pt>
                <c:pt idx="6">
                  <c:v>0.314</c:v>
                </c:pt>
              </c:numCache>
            </c:numRef>
          </c:yVal>
          <c:smooth val="0"/>
        </c:ser>
        <c:ser>
          <c:idx val="1"/>
          <c:order val="1"/>
          <c:tx>
            <c:v>2014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xVal>
            <c:numRef>
              <c:f>Nitrogen!$B$9:$B$15</c:f>
              <c:numCache>
                <c:formatCode>0.00</c:formatCode>
                <c:ptCount val="7"/>
                <c:pt idx="0">
                  <c:v>5.12</c:v>
                </c:pt>
                <c:pt idx="1">
                  <c:v>5.28</c:v>
                </c:pt>
                <c:pt idx="2">
                  <c:v>6.24</c:v>
                </c:pt>
                <c:pt idx="3">
                  <c:v>7.21</c:v>
                </c:pt>
                <c:pt idx="4">
                  <c:v>8.19</c:v>
                </c:pt>
                <c:pt idx="5">
                  <c:v>9.17</c:v>
                </c:pt>
                <c:pt idx="6">
                  <c:v>11.03</c:v>
                </c:pt>
              </c:numCache>
            </c:numRef>
          </c:xVal>
          <c:yVal>
            <c:numRef>
              <c:f>Nitrogen!$F$9:$F$15</c:f>
              <c:numCache>
                <c:formatCode>General</c:formatCode>
                <c:ptCount val="7"/>
                <c:pt idx="0">
                  <c:v>0</c:v>
                </c:pt>
                <c:pt idx="1">
                  <c:v>3.7699999999999997E-2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2.3E-2</c:v>
                </c:pt>
                <c:pt idx="6">
                  <c:v>0.1212</c:v>
                </c:pt>
              </c:numCache>
            </c:numRef>
          </c:yVal>
          <c:smooth val="0"/>
        </c:ser>
        <c:ser>
          <c:idx val="2"/>
          <c:order val="2"/>
          <c:tx>
            <c:v>2015</c:v>
          </c:tx>
          <c:spPr>
            <a:ln w="28575">
              <a:noFill/>
            </a:ln>
          </c:spPr>
          <c:marker>
            <c:symbol val="triangle"/>
            <c:size val="6"/>
          </c:marker>
          <c:xVal>
            <c:numRef>
              <c:f>Nitrogen!$B$16:$B$22</c:f>
              <c:numCache>
                <c:formatCode>0.00</c:formatCode>
                <c:ptCount val="7"/>
                <c:pt idx="0">
                  <c:v>4.1399999999999997</c:v>
                </c:pt>
                <c:pt idx="1">
                  <c:v>5.27</c:v>
                </c:pt>
                <c:pt idx="2">
                  <c:v>6.25</c:v>
                </c:pt>
                <c:pt idx="3">
                  <c:v>7.2</c:v>
                </c:pt>
                <c:pt idx="4">
                  <c:v>8.17</c:v>
                </c:pt>
                <c:pt idx="5">
                  <c:v>9.14</c:v>
                </c:pt>
                <c:pt idx="6">
                  <c:v>11.17</c:v>
                </c:pt>
              </c:numCache>
            </c:numRef>
          </c:xVal>
          <c:yVal>
            <c:numRef>
              <c:f>Nitrogen!$F$16:$F$22</c:f>
              <c:numCache>
                <c:formatCode>General</c:formatCode>
                <c:ptCount val="7"/>
                <c:pt idx="0">
                  <c:v>8.0100000000000005E-2</c:v>
                </c:pt>
                <c:pt idx="1">
                  <c:v>3.1600000000000003E-2</c:v>
                </c:pt>
                <c:pt idx="2">
                  <c:v>0</c:v>
                </c:pt>
                <c:pt idx="3">
                  <c:v>0</c:v>
                </c:pt>
                <c:pt idx="4">
                  <c:v>2.6200000000000001E-2</c:v>
                </c:pt>
                <c:pt idx="5">
                  <c:v>2.6499999999999999E-2</c:v>
                </c:pt>
                <c:pt idx="6">
                  <c:v>7.0099999999999996E-2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02048"/>
        <c:axId val="185603968"/>
      </c:scatterChart>
      <c:valAx>
        <c:axId val="185602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5603968"/>
        <c:crosses val="autoZero"/>
        <c:crossBetween val="midCat"/>
        <c:majorUnit val="1"/>
      </c:valAx>
      <c:valAx>
        <c:axId val="1856039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Inorganic nitrogen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5602048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Big Blake Lake surface organic nitrogen (mg/L), 2013-2015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2013</c:v>
          </c:tx>
          <c:spPr>
            <a:ln w="28575">
              <a:noFill/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Nitrogen!$B$2:$B$8</c:f>
              <c:numCache>
                <c:formatCode>0.00</c:formatCode>
                <c:ptCount val="7"/>
                <c:pt idx="0">
                  <c:v>5.2</c:v>
                </c:pt>
                <c:pt idx="1">
                  <c:v>5.28</c:v>
                </c:pt>
                <c:pt idx="2">
                  <c:v>6.26</c:v>
                </c:pt>
                <c:pt idx="3">
                  <c:v>7.24</c:v>
                </c:pt>
                <c:pt idx="4">
                  <c:v>8.19</c:v>
                </c:pt>
                <c:pt idx="5">
                  <c:v>9.1</c:v>
                </c:pt>
                <c:pt idx="6">
                  <c:v>11.12</c:v>
                </c:pt>
              </c:numCache>
            </c:numRef>
          </c:xVal>
          <c:yVal>
            <c:numRef>
              <c:f>Nitrogen!$I$2:$I$8</c:f>
              <c:numCache>
                <c:formatCode>General</c:formatCode>
                <c:ptCount val="7"/>
                <c:pt idx="0">
                  <c:v>0</c:v>
                </c:pt>
                <c:pt idx="1">
                  <c:v>0.66100000000000003</c:v>
                </c:pt>
                <c:pt idx="2">
                  <c:v>0.67500000000000004</c:v>
                </c:pt>
                <c:pt idx="3">
                  <c:v>1.63</c:v>
                </c:pt>
                <c:pt idx="4">
                  <c:v>2.5263999999999998</c:v>
                </c:pt>
                <c:pt idx="5">
                  <c:v>1.5069999999999999</c:v>
                </c:pt>
                <c:pt idx="6">
                  <c:v>0.55100000000000005</c:v>
                </c:pt>
              </c:numCache>
            </c:numRef>
          </c:yVal>
          <c:smooth val="0"/>
        </c:ser>
        <c:ser>
          <c:idx val="1"/>
          <c:order val="1"/>
          <c:tx>
            <c:v>2014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xVal>
            <c:numRef>
              <c:f>Nitrogen!$B$9:$B$15</c:f>
              <c:numCache>
                <c:formatCode>0.00</c:formatCode>
                <c:ptCount val="7"/>
                <c:pt idx="0">
                  <c:v>5.12</c:v>
                </c:pt>
                <c:pt idx="1">
                  <c:v>5.28</c:v>
                </c:pt>
                <c:pt idx="2">
                  <c:v>6.24</c:v>
                </c:pt>
                <c:pt idx="3">
                  <c:v>7.21</c:v>
                </c:pt>
                <c:pt idx="4">
                  <c:v>8.19</c:v>
                </c:pt>
                <c:pt idx="5">
                  <c:v>9.17</c:v>
                </c:pt>
                <c:pt idx="6">
                  <c:v>11.03</c:v>
                </c:pt>
              </c:numCache>
            </c:numRef>
          </c:xVal>
          <c:yVal>
            <c:numRef>
              <c:f>Nitrogen!$I$9:$I$15</c:f>
              <c:numCache>
                <c:formatCode>General</c:formatCode>
                <c:ptCount val="7"/>
                <c:pt idx="0">
                  <c:v>0.67600000000000005</c:v>
                </c:pt>
                <c:pt idx="1">
                  <c:v>0.38729999999999998</c:v>
                </c:pt>
                <c:pt idx="2">
                  <c:v>0.45700000000000002</c:v>
                </c:pt>
                <c:pt idx="3">
                  <c:v>0.71699999999999997</c:v>
                </c:pt>
                <c:pt idx="4">
                  <c:v>1.44</c:v>
                </c:pt>
                <c:pt idx="5">
                  <c:v>1.0070000000000001</c:v>
                </c:pt>
                <c:pt idx="6">
                  <c:v>0.40179999999999999</c:v>
                </c:pt>
              </c:numCache>
            </c:numRef>
          </c:yVal>
          <c:smooth val="0"/>
        </c:ser>
        <c:ser>
          <c:idx val="2"/>
          <c:order val="2"/>
          <c:tx>
            <c:v>2015</c:v>
          </c:tx>
          <c:spPr>
            <a:ln w="28575">
              <a:noFill/>
            </a:ln>
          </c:spPr>
          <c:marker>
            <c:symbol val="triangle"/>
            <c:size val="6"/>
          </c:marker>
          <c:xVal>
            <c:numRef>
              <c:f>Nitrogen!$B$16:$B$22</c:f>
              <c:numCache>
                <c:formatCode>0.00</c:formatCode>
                <c:ptCount val="7"/>
                <c:pt idx="0">
                  <c:v>4.1399999999999997</c:v>
                </c:pt>
                <c:pt idx="1">
                  <c:v>5.27</c:v>
                </c:pt>
                <c:pt idx="2">
                  <c:v>6.25</c:v>
                </c:pt>
                <c:pt idx="3">
                  <c:v>7.2</c:v>
                </c:pt>
                <c:pt idx="4">
                  <c:v>8.17</c:v>
                </c:pt>
                <c:pt idx="5">
                  <c:v>9.14</c:v>
                </c:pt>
                <c:pt idx="6">
                  <c:v>11.17</c:v>
                </c:pt>
              </c:numCache>
            </c:numRef>
          </c:xVal>
          <c:yVal>
            <c:numRef>
              <c:f>Nitrogen!$I$16:$I$22</c:f>
              <c:numCache>
                <c:formatCode>General</c:formatCode>
                <c:ptCount val="7"/>
                <c:pt idx="0">
                  <c:v>0.35830000000000001</c:v>
                </c:pt>
                <c:pt idx="1">
                  <c:v>0.32039999999999996</c:v>
                </c:pt>
                <c:pt idx="2">
                  <c:v>0.46600000000000003</c:v>
                </c:pt>
                <c:pt idx="3">
                  <c:v>0.81200000000000006</c:v>
                </c:pt>
                <c:pt idx="4">
                  <c:v>1.7838000000000001</c:v>
                </c:pt>
                <c:pt idx="5">
                  <c:v>0.99350000000000005</c:v>
                </c:pt>
                <c:pt idx="6">
                  <c:v>0.41189999999999999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38912"/>
        <c:axId val="185640832"/>
      </c:scatterChart>
      <c:valAx>
        <c:axId val="185638912"/>
        <c:scaling>
          <c:orientation val="minMax"/>
          <c:max val="1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5640832"/>
        <c:crosses val="autoZero"/>
        <c:crossBetween val="midCat"/>
        <c:majorUnit val="1"/>
      </c:valAx>
      <c:valAx>
        <c:axId val="1856408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Organic nitrogen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5638912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'CLP graph no zeros'!$E$1</c:f>
              <c:strCache>
                <c:ptCount val="1"/>
                <c:pt idx="0">
                  <c:v>Biomass (grams)</c:v>
                </c:pt>
              </c:strCache>
            </c:strRef>
          </c:tx>
          <c:spPr>
            <a:ln>
              <a:noFill/>
            </a:ln>
          </c:spPr>
          <c:cat>
            <c:numRef>
              <c:f>'CLP graph no zeros'!$B$2:$B$51</c:f>
              <c:numCache>
                <c:formatCode>General</c:formatCode>
                <c:ptCount val="50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12</c:v>
                </c:pt>
                <c:pt idx="4">
                  <c:v>44</c:v>
                </c:pt>
                <c:pt idx="5">
                  <c:v>46</c:v>
                </c:pt>
                <c:pt idx="6">
                  <c:v>48</c:v>
                </c:pt>
                <c:pt idx="7">
                  <c:v>51</c:v>
                </c:pt>
                <c:pt idx="8">
                  <c:v>69</c:v>
                </c:pt>
                <c:pt idx="9">
                  <c:v>72</c:v>
                </c:pt>
                <c:pt idx="10">
                  <c:v>82</c:v>
                </c:pt>
                <c:pt idx="11">
                  <c:v>84</c:v>
                </c:pt>
                <c:pt idx="12">
                  <c:v>79</c:v>
                </c:pt>
                <c:pt idx="13">
                  <c:v>87</c:v>
                </c:pt>
                <c:pt idx="14">
                  <c:v>97</c:v>
                </c:pt>
                <c:pt idx="15">
                  <c:v>93</c:v>
                </c:pt>
                <c:pt idx="16">
                  <c:v>92</c:v>
                </c:pt>
                <c:pt idx="17">
                  <c:v>91</c:v>
                </c:pt>
                <c:pt idx="18">
                  <c:v>120</c:v>
                </c:pt>
                <c:pt idx="19">
                  <c:v>121</c:v>
                </c:pt>
                <c:pt idx="20">
                  <c:v>125</c:v>
                </c:pt>
                <c:pt idx="21">
                  <c:v>141</c:v>
                </c:pt>
                <c:pt idx="22">
                  <c:v>140</c:v>
                </c:pt>
                <c:pt idx="23">
                  <c:v>138</c:v>
                </c:pt>
                <c:pt idx="24">
                  <c:v>160</c:v>
                </c:pt>
                <c:pt idx="25">
                  <c:v>154</c:v>
                </c:pt>
                <c:pt idx="26">
                  <c:v>165</c:v>
                </c:pt>
                <c:pt idx="27">
                  <c:v>166</c:v>
                </c:pt>
                <c:pt idx="28">
                  <c:v>168</c:v>
                </c:pt>
                <c:pt idx="29">
                  <c:v>169</c:v>
                </c:pt>
                <c:pt idx="30">
                  <c:v>173</c:v>
                </c:pt>
                <c:pt idx="31">
                  <c:v>181</c:v>
                </c:pt>
                <c:pt idx="32">
                  <c:v>188</c:v>
                </c:pt>
                <c:pt idx="33">
                  <c:v>189</c:v>
                </c:pt>
                <c:pt idx="34">
                  <c:v>209</c:v>
                </c:pt>
                <c:pt idx="35">
                  <c:v>203</c:v>
                </c:pt>
                <c:pt idx="36">
                  <c:v>198</c:v>
                </c:pt>
                <c:pt idx="37">
                  <c:v>193</c:v>
                </c:pt>
                <c:pt idx="38">
                  <c:v>219</c:v>
                </c:pt>
                <c:pt idx="39">
                  <c:v>220</c:v>
                </c:pt>
                <c:pt idx="40">
                  <c:v>228</c:v>
                </c:pt>
                <c:pt idx="41">
                  <c:v>232</c:v>
                </c:pt>
                <c:pt idx="42">
                  <c:v>238</c:v>
                </c:pt>
                <c:pt idx="43">
                  <c:v>241</c:v>
                </c:pt>
                <c:pt idx="44">
                  <c:v>255</c:v>
                </c:pt>
                <c:pt idx="45">
                  <c:v>256</c:v>
                </c:pt>
                <c:pt idx="46">
                  <c:v>260</c:v>
                </c:pt>
                <c:pt idx="47">
                  <c:v>268</c:v>
                </c:pt>
                <c:pt idx="48">
                  <c:v>267</c:v>
                </c:pt>
                <c:pt idx="49">
                  <c:v>276</c:v>
                </c:pt>
              </c:numCache>
            </c:numRef>
          </c:cat>
          <c:val>
            <c:numRef>
              <c:f>'CLP graph no zeros'!$E$2:$E$51</c:f>
              <c:numCache>
                <c:formatCode>General</c:formatCode>
                <c:ptCount val="50"/>
                <c:pt idx="1">
                  <c:v>0.5</c:v>
                </c:pt>
                <c:pt idx="2">
                  <c:v>0.6</c:v>
                </c:pt>
                <c:pt idx="3">
                  <c:v>0.7</c:v>
                </c:pt>
                <c:pt idx="4">
                  <c:v>0.3</c:v>
                </c:pt>
                <c:pt idx="5">
                  <c:v>0.1</c:v>
                </c:pt>
                <c:pt idx="6">
                  <c:v>0.1</c:v>
                </c:pt>
                <c:pt idx="7">
                  <c:v>2.8</c:v>
                </c:pt>
                <c:pt idx="9">
                  <c:v>9</c:v>
                </c:pt>
                <c:pt idx="10">
                  <c:v>12.3</c:v>
                </c:pt>
                <c:pt idx="12">
                  <c:v>4.2</c:v>
                </c:pt>
                <c:pt idx="13">
                  <c:v>0.1</c:v>
                </c:pt>
                <c:pt idx="20">
                  <c:v>0.3</c:v>
                </c:pt>
                <c:pt idx="32">
                  <c:v>0.1</c:v>
                </c:pt>
                <c:pt idx="39">
                  <c:v>0.2</c:v>
                </c:pt>
                <c:pt idx="41">
                  <c:v>0.1</c:v>
                </c:pt>
                <c:pt idx="42">
                  <c:v>0.3</c:v>
                </c:pt>
                <c:pt idx="45">
                  <c:v>0.1</c:v>
                </c:pt>
                <c:pt idx="46">
                  <c:v>0.1</c:v>
                </c:pt>
                <c:pt idx="47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22272"/>
        <c:axId val="156024192"/>
      </c:lineChart>
      <c:lineChart>
        <c:grouping val="standard"/>
        <c:varyColors val="0"/>
        <c:ser>
          <c:idx val="0"/>
          <c:order val="0"/>
          <c:tx>
            <c:strRef>
              <c:f>'CLP graph no zeros'!$C$1</c:f>
              <c:strCache>
                <c:ptCount val="1"/>
                <c:pt idx="0">
                  <c:v>Turion (number)</c:v>
                </c:pt>
              </c:strCache>
            </c:strRef>
          </c:tx>
          <c:spPr>
            <a:ln>
              <a:noFill/>
            </a:ln>
          </c:spPr>
          <c:cat>
            <c:numRef>
              <c:f>'CLP graph no zeros'!$B$2:$B$51</c:f>
              <c:numCache>
                <c:formatCode>General</c:formatCode>
                <c:ptCount val="50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12</c:v>
                </c:pt>
                <c:pt idx="4">
                  <c:v>44</c:v>
                </c:pt>
                <c:pt idx="5">
                  <c:v>46</c:v>
                </c:pt>
                <c:pt idx="6">
                  <c:v>48</c:v>
                </c:pt>
                <c:pt idx="7">
                  <c:v>51</c:v>
                </c:pt>
                <c:pt idx="8">
                  <c:v>69</c:v>
                </c:pt>
                <c:pt idx="9">
                  <c:v>72</c:v>
                </c:pt>
                <c:pt idx="10">
                  <c:v>82</c:v>
                </c:pt>
                <c:pt idx="11">
                  <c:v>84</c:v>
                </c:pt>
                <c:pt idx="12">
                  <c:v>79</c:v>
                </c:pt>
                <c:pt idx="13">
                  <c:v>87</c:v>
                </c:pt>
                <c:pt idx="14">
                  <c:v>97</c:v>
                </c:pt>
                <c:pt idx="15">
                  <c:v>93</c:v>
                </c:pt>
                <c:pt idx="16">
                  <c:v>92</c:v>
                </c:pt>
                <c:pt idx="17">
                  <c:v>91</c:v>
                </c:pt>
                <c:pt idx="18">
                  <c:v>120</c:v>
                </c:pt>
                <c:pt idx="19">
                  <c:v>121</c:v>
                </c:pt>
                <c:pt idx="20">
                  <c:v>125</c:v>
                </c:pt>
                <c:pt idx="21">
                  <c:v>141</c:v>
                </c:pt>
                <c:pt idx="22">
                  <c:v>140</c:v>
                </c:pt>
                <c:pt idx="23">
                  <c:v>138</c:v>
                </c:pt>
                <c:pt idx="24">
                  <c:v>160</c:v>
                </c:pt>
                <c:pt idx="25">
                  <c:v>154</c:v>
                </c:pt>
                <c:pt idx="26">
                  <c:v>165</c:v>
                </c:pt>
                <c:pt idx="27">
                  <c:v>166</c:v>
                </c:pt>
                <c:pt idx="28">
                  <c:v>168</c:v>
                </c:pt>
                <c:pt idx="29">
                  <c:v>169</c:v>
                </c:pt>
                <c:pt idx="30">
                  <c:v>173</c:v>
                </c:pt>
                <c:pt idx="31">
                  <c:v>181</c:v>
                </c:pt>
                <c:pt idx="32">
                  <c:v>188</c:v>
                </c:pt>
                <c:pt idx="33">
                  <c:v>189</c:v>
                </c:pt>
                <c:pt idx="34">
                  <c:v>209</c:v>
                </c:pt>
                <c:pt idx="35">
                  <c:v>203</c:v>
                </c:pt>
                <c:pt idx="36">
                  <c:v>198</c:v>
                </c:pt>
                <c:pt idx="37">
                  <c:v>193</c:v>
                </c:pt>
                <c:pt idx="38">
                  <c:v>219</c:v>
                </c:pt>
                <c:pt idx="39">
                  <c:v>220</c:v>
                </c:pt>
                <c:pt idx="40">
                  <c:v>228</c:v>
                </c:pt>
                <c:pt idx="41">
                  <c:v>232</c:v>
                </c:pt>
                <c:pt idx="42">
                  <c:v>238</c:v>
                </c:pt>
                <c:pt idx="43">
                  <c:v>241</c:v>
                </c:pt>
                <c:pt idx="44">
                  <c:v>255</c:v>
                </c:pt>
                <c:pt idx="45">
                  <c:v>256</c:v>
                </c:pt>
                <c:pt idx="46">
                  <c:v>260</c:v>
                </c:pt>
                <c:pt idx="47">
                  <c:v>268</c:v>
                </c:pt>
                <c:pt idx="48">
                  <c:v>267</c:v>
                </c:pt>
                <c:pt idx="49">
                  <c:v>276</c:v>
                </c:pt>
              </c:numCache>
            </c:numRef>
          </c:cat>
          <c:val>
            <c:numRef>
              <c:f>'CLP graph no zeros'!$C$2:$C$51</c:f>
              <c:numCache>
                <c:formatCode>General</c:formatCode>
                <c:ptCount val="50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9">
                  <c:v>4</c:v>
                </c:pt>
                <c:pt idx="10">
                  <c:v>4</c:v>
                </c:pt>
                <c:pt idx="12">
                  <c:v>10</c:v>
                </c:pt>
                <c:pt idx="13">
                  <c:v>3</c:v>
                </c:pt>
                <c:pt idx="14">
                  <c:v>9</c:v>
                </c:pt>
                <c:pt idx="19">
                  <c:v>1</c:v>
                </c:pt>
                <c:pt idx="25">
                  <c:v>1</c:v>
                </c:pt>
                <c:pt idx="31">
                  <c:v>1</c:v>
                </c:pt>
                <c:pt idx="33">
                  <c:v>2</c:v>
                </c:pt>
                <c:pt idx="34">
                  <c:v>5</c:v>
                </c:pt>
                <c:pt idx="35">
                  <c:v>5</c:v>
                </c:pt>
                <c:pt idx="38">
                  <c:v>2</c:v>
                </c:pt>
                <c:pt idx="39">
                  <c:v>1</c:v>
                </c:pt>
                <c:pt idx="40">
                  <c:v>3</c:v>
                </c:pt>
                <c:pt idx="41">
                  <c:v>15</c:v>
                </c:pt>
                <c:pt idx="42">
                  <c:v>9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7">
                  <c:v>12</c:v>
                </c:pt>
                <c:pt idx="48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44672"/>
        <c:axId val="156042752"/>
      </c:lineChart>
      <c:catAx>
        <c:axId val="15602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6024192"/>
        <c:crosses val="autoZero"/>
        <c:auto val="1"/>
        <c:lblAlgn val="ctr"/>
        <c:lblOffset val="100"/>
        <c:noMultiLvlLbl val="0"/>
      </c:catAx>
      <c:valAx>
        <c:axId val="156024192"/>
        <c:scaling>
          <c:orientation val="minMax"/>
          <c:max val="1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Biomass (grams)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6022272"/>
        <c:crosses val="autoZero"/>
        <c:crossBetween val="between"/>
        <c:majorUnit val="1"/>
      </c:valAx>
      <c:valAx>
        <c:axId val="156042752"/>
        <c:scaling>
          <c:orientation val="minMax"/>
          <c:max val="27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Turion (number)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6044672"/>
        <c:crosses val="max"/>
        <c:crossBetween val="between"/>
        <c:majorUnit val="1"/>
      </c:valAx>
      <c:catAx>
        <c:axId val="156044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6042752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Big Blake Lake and tributary inorganic nitrogen (mg/L), 2013-2015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'Trib N'!$I$2</c:f>
              <c:strCache>
                <c:ptCount val="1"/>
                <c:pt idx="0">
                  <c:v>Surface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6"/>
            <c:spPr>
              <a:solidFill>
                <a:schemeClr val="accent3"/>
              </a:solidFill>
              <a:ln>
                <a:noFill/>
              </a:ln>
            </c:spPr>
          </c:marker>
          <c:cat>
            <c:numRef>
              <c:f>'Trib N'!$H$3:$H$23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'Trib N'!$I$3:$I$23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2.3599999999999999E-2</c:v>
                </c:pt>
                <c:pt idx="5">
                  <c:v>0.20300000000000001</c:v>
                </c:pt>
                <c:pt idx="6">
                  <c:v>0.314</c:v>
                </c:pt>
                <c:pt idx="7">
                  <c:v>0</c:v>
                </c:pt>
                <c:pt idx="8">
                  <c:v>3.7699999999999997E-2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2.3E-2</c:v>
                </c:pt>
                <c:pt idx="13">
                  <c:v>0.1212</c:v>
                </c:pt>
                <c:pt idx="14">
                  <c:v>8.0100000000000005E-2</c:v>
                </c:pt>
                <c:pt idx="15">
                  <c:v>3.1600000000000003E-2</c:v>
                </c:pt>
                <c:pt idx="16">
                  <c:v>0</c:v>
                </c:pt>
                <c:pt idx="17">
                  <c:v>0</c:v>
                </c:pt>
                <c:pt idx="18">
                  <c:v>2.6200000000000001E-2</c:v>
                </c:pt>
                <c:pt idx="19">
                  <c:v>2.6499999999999999E-2</c:v>
                </c:pt>
                <c:pt idx="20">
                  <c:v>7.0099999999999996E-2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'Trib N'!$J$2</c:f>
              <c:strCache>
                <c:ptCount val="1"/>
                <c:pt idx="0">
                  <c:v>Lost Creek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6"/>
            <c:spPr>
              <a:solidFill>
                <a:schemeClr val="accent1"/>
              </a:solidFill>
              <a:ln>
                <a:noFill/>
              </a:ln>
            </c:spPr>
          </c:marker>
          <c:cat>
            <c:numRef>
              <c:f>'Trib N'!$H$3:$H$23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'Trib N'!$J$3:$J$23</c:f>
              <c:numCache>
                <c:formatCode>0.0000</c:formatCode>
                <c:ptCount val="21"/>
                <c:pt idx="1">
                  <c:v>0</c:v>
                </c:pt>
                <c:pt idx="2" formatCode="General">
                  <c:v>6.8199999999999997E-2</c:v>
                </c:pt>
                <c:pt idx="3" formatCode="General">
                  <c:v>0.11799999999999999</c:v>
                </c:pt>
                <c:pt idx="4" formatCode="General">
                  <c:v>5.7599999999999998E-2</c:v>
                </c:pt>
                <c:pt idx="5" formatCode="General">
                  <c:v>2.1700000000000001E-2</c:v>
                </c:pt>
                <c:pt idx="8" formatCode="General">
                  <c:v>2.3699999999999999E-2</c:v>
                </c:pt>
                <c:pt idx="9" formatCode="General">
                  <c:v>4.87E-2</c:v>
                </c:pt>
                <c:pt idx="10" formatCode="General">
                  <c:v>5.3900000000000003E-2</c:v>
                </c:pt>
                <c:pt idx="11" formatCode="General">
                  <c:v>5.3199999999999997E-2</c:v>
                </c:pt>
                <c:pt idx="12" formatCode="General">
                  <c:v>8.4900000000000003E-2</c:v>
                </c:pt>
                <c:pt idx="15" formatCode="General">
                  <c:v>2.4500000000000001E-2</c:v>
                </c:pt>
                <c:pt idx="16" formatCode="General">
                  <c:v>7.2599999999999998E-2</c:v>
                </c:pt>
                <c:pt idx="17" formatCode="General">
                  <c:v>4.7899999999999998E-2</c:v>
                </c:pt>
                <c:pt idx="18" formatCode="General">
                  <c:v>0.192</c:v>
                </c:pt>
                <c:pt idx="19" formatCode="General">
                  <c:v>0.11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'Trib N'!$K$2</c:f>
              <c:strCache>
                <c:ptCount val="1"/>
                <c:pt idx="0">
                  <c:v>Little Blake Inlet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7"/>
            <c:spPr>
              <a:solidFill>
                <a:schemeClr val="accent6"/>
              </a:solidFill>
              <a:ln>
                <a:noFill/>
              </a:ln>
            </c:spPr>
          </c:marker>
          <c:cat>
            <c:numRef>
              <c:f>'Trib N'!$H$3:$H$23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'Trib N'!$K$3:$K$23</c:f>
              <c:numCache>
                <c:formatCode>0.0000</c:formatCode>
                <c:ptCount val="21"/>
                <c:pt idx="1">
                  <c:v>0</c:v>
                </c:pt>
                <c:pt idx="2">
                  <c:v>2.1399999999999999E-2</c:v>
                </c:pt>
                <c:pt idx="3">
                  <c:v>3.4500000000000003E-2</c:v>
                </c:pt>
                <c:pt idx="4">
                  <c:v>3.09E-2</c:v>
                </c:pt>
                <c:pt idx="5">
                  <c:v>2.2499999999999999E-2</c:v>
                </c:pt>
                <c:pt idx="8" formatCode="General">
                  <c:v>3.2500000000000001E-2</c:v>
                </c:pt>
                <c:pt idx="9" formatCode="General">
                  <c:v>0</c:v>
                </c:pt>
                <c:pt idx="10" formatCode="General">
                  <c:v>1.7999999999999999E-2</c:v>
                </c:pt>
                <c:pt idx="11" formatCode="General">
                  <c:v>2.5399999999999999E-2</c:v>
                </c:pt>
                <c:pt idx="12">
                  <c:v>8.4699999999999998E-2</c:v>
                </c:pt>
                <c:pt idx="15">
                  <c:v>1.7600000000000001E-2</c:v>
                </c:pt>
                <c:pt idx="16">
                  <c:v>1.8200000000000001E-2</c:v>
                </c:pt>
                <c:pt idx="17" formatCode="General">
                  <c:v>1.4999999999999999E-2</c:v>
                </c:pt>
                <c:pt idx="18" formatCode="General">
                  <c:v>2.8799999999999999E-2</c:v>
                </c:pt>
                <c:pt idx="19">
                  <c:v>7.1400000000000005E-2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'Trib N'!$L$2</c:f>
              <c:strCache>
                <c:ptCount val="1"/>
                <c:pt idx="0">
                  <c:v>Fox Creek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5"/>
              </a:solidFill>
              <a:ln>
                <a:noFill/>
              </a:ln>
            </c:spPr>
          </c:marker>
          <c:cat>
            <c:numRef>
              <c:f>'Trib N'!$H$3:$H$23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'Trib N'!$L$3:$L$23</c:f>
              <c:numCache>
                <c:formatCode>0.0000</c:formatCode>
                <c:ptCount val="21"/>
                <c:pt idx="1">
                  <c:v>0</c:v>
                </c:pt>
                <c:pt idx="2" formatCode="General">
                  <c:v>2.5000000000000001E-2</c:v>
                </c:pt>
                <c:pt idx="3" formatCode="General">
                  <c:v>4.7E-2</c:v>
                </c:pt>
                <c:pt idx="4" formatCode="General">
                  <c:v>3.9E-2</c:v>
                </c:pt>
                <c:pt idx="5" formatCode="General">
                  <c:v>0.308</c:v>
                </c:pt>
                <c:pt idx="8" formatCode="General">
                  <c:v>3.1099999999999999E-2</c:v>
                </c:pt>
                <c:pt idx="9" formatCode="General">
                  <c:v>0</c:v>
                </c:pt>
                <c:pt idx="10" formatCode="General">
                  <c:v>2.5100000000000001E-2</c:v>
                </c:pt>
                <c:pt idx="11" formatCode="General">
                  <c:v>6.7400000000000002E-2</c:v>
                </c:pt>
                <c:pt idx="12" formatCode="General">
                  <c:v>3.7199999999999997E-2</c:v>
                </c:pt>
                <c:pt idx="15" formatCode="General">
                  <c:v>2.5700000000000001E-2</c:v>
                </c:pt>
                <c:pt idx="16" formatCode="General">
                  <c:v>1.8599999999999998E-2</c:v>
                </c:pt>
                <c:pt idx="17" formatCode="General">
                  <c:v>1.8700000000000001E-2</c:v>
                </c:pt>
                <c:pt idx="18" formatCode="General">
                  <c:v>5.3199999999999997E-2</c:v>
                </c:pt>
                <c:pt idx="19" formatCode="General">
                  <c:v>4.4200000000000003E-2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807232"/>
        <c:axId val="185809536"/>
      </c:lineChart>
      <c:catAx>
        <c:axId val="18580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;@" sourceLinked="1"/>
        <c:majorTickMark val="out"/>
        <c:minorTickMark val="none"/>
        <c:tickLblPos val="nextTo"/>
        <c:crossAx val="185809536"/>
        <c:crosses val="autoZero"/>
        <c:auto val="0"/>
        <c:lblAlgn val="ctr"/>
        <c:lblOffset val="100"/>
        <c:noMultiLvlLbl val="0"/>
      </c:catAx>
      <c:valAx>
        <c:axId val="1858095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Inorganic nitrogen (mg/L)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85807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Big Blake Lake and tributary organic nitrogen (mg/L), 2013-2015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'Trib N'!$I$27</c:f>
              <c:strCache>
                <c:ptCount val="1"/>
                <c:pt idx="0">
                  <c:v>Surface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6"/>
            <c:spPr>
              <a:solidFill>
                <a:schemeClr val="accent3"/>
              </a:solidFill>
              <a:ln>
                <a:noFill/>
              </a:ln>
            </c:spPr>
          </c:marker>
          <c:cat>
            <c:numRef>
              <c:f>'Trib N'!$H$28:$H$48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'Trib N'!$I$28:$I$48</c:f>
              <c:numCache>
                <c:formatCode>General</c:formatCode>
                <c:ptCount val="21"/>
                <c:pt idx="0">
                  <c:v>0</c:v>
                </c:pt>
                <c:pt idx="1">
                  <c:v>0.66100000000000003</c:v>
                </c:pt>
                <c:pt idx="2">
                  <c:v>0.67500000000000004</c:v>
                </c:pt>
                <c:pt idx="3">
                  <c:v>1.63</c:v>
                </c:pt>
                <c:pt idx="4">
                  <c:v>2.5263999999999998</c:v>
                </c:pt>
                <c:pt idx="5">
                  <c:v>1.5069999999999999</c:v>
                </c:pt>
                <c:pt idx="6">
                  <c:v>0.55100000000000005</c:v>
                </c:pt>
                <c:pt idx="7">
                  <c:v>0.67600000000000005</c:v>
                </c:pt>
                <c:pt idx="8">
                  <c:v>0.38729999999999998</c:v>
                </c:pt>
                <c:pt idx="9">
                  <c:v>0.45700000000000002</c:v>
                </c:pt>
                <c:pt idx="10">
                  <c:v>0.71699999999999997</c:v>
                </c:pt>
                <c:pt idx="11">
                  <c:v>1.44</c:v>
                </c:pt>
                <c:pt idx="12">
                  <c:v>1.0070000000000001</c:v>
                </c:pt>
                <c:pt idx="13">
                  <c:v>0.40179999999999999</c:v>
                </c:pt>
                <c:pt idx="14">
                  <c:v>0.35830000000000001</c:v>
                </c:pt>
                <c:pt idx="15">
                  <c:v>0.32039999999999996</c:v>
                </c:pt>
                <c:pt idx="16">
                  <c:v>0.46600000000000003</c:v>
                </c:pt>
                <c:pt idx="17">
                  <c:v>0.81200000000000006</c:v>
                </c:pt>
                <c:pt idx="18">
                  <c:v>1.7838000000000001</c:v>
                </c:pt>
                <c:pt idx="19">
                  <c:v>0.99350000000000005</c:v>
                </c:pt>
                <c:pt idx="20">
                  <c:v>0.41189999999999999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'Trib N'!$J$27</c:f>
              <c:strCache>
                <c:ptCount val="1"/>
                <c:pt idx="0">
                  <c:v>Lost Creek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6"/>
            <c:spPr>
              <a:solidFill>
                <a:schemeClr val="accent1"/>
              </a:solidFill>
              <a:ln>
                <a:noFill/>
              </a:ln>
            </c:spPr>
          </c:marker>
          <c:cat>
            <c:numRef>
              <c:f>'Trib N'!$H$28:$H$48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'Trib N'!$J$28:$J$48</c:f>
              <c:numCache>
                <c:formatCode>0.0000</c:formatCode>
                <c:ptCount val="21"/>
                <c:pt idx="1">
                  <c:v>0.54500000000000004</c:v>
                </c:pt>
                <c:pt idx="2" formatCode="General">
                  <c:v>2.3717999999999999</c:v>
                </c:pt>
                <c:pt idx="3" formatCode="General">
                  <c:v>1.4319999999999999</c:v>
                </c:pt>
                <c:pt idx="4" formatCode="General">
                  <c:v>1.3623999999999998</c:v>
                </c:pt>
                <c:pt idx="5" formatCode="General">
                  <c:v>0.96729999999999994</c:v>
                </c:pt>
                <c:pt idx="8" formatCode="General">
                  <c:v>1.0963000000000001</c:v>
                </c:pt>
                <c:pt idx="9" formatCode="General">
                  <c:v>1.3312999999999999</c:v>
                </c:pt>
                <c:pt idx="10" formatCode="General">
                  <c:v>1.7060999999999999</c:v>
                </c:pt>
                <c:pt idx="11" formatCode="General">
                  <c:v>1.5868</c:v>
                </c:pt>
                <c:pt idx="12" formatCode="General">
                  <c:v>1.6251</c:v>
                </c:pt>
                <c:pt idx="15" formatCode="General">
                  <c:v>0.86150000000000004</c:v>
                </c:pt>
                <c:pt idx="16" formatCode="0.000">
                  <c:v>1.5973999999999999</c:v>
                </c:pt>
                <c:pt idx="17" formatCode="General">
                  <c:v>1.4420999999999999</c:v>
                </c:pt>
                <c:pt idx="18" formatCode="General">
                  <c:v>1.8579999999999999</c:v>
                </c:pt>
                <c:pt idx="19" formatCode="General">
                  <c:v>1.7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'Trib N'!$K$27</c:f>
              <c:strCache>
                <c:ptCount val="1"/>
                <c:pt idx="0">
                  <c:v>Little Blake Inlet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7"/>
            <c:spPr>
              <a:solidFill>
                <a:schemeClr val="accent6"/>
              </a:solidFill>
              <a:ln>
                <a:noFill/>
              </a:ln>
            </c:spPr>
          </c:marker>
          <c:cat>
            <c:numRef>
              <c:f>'Trib N'!$H$28:$H$48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'Trib N'!$K$28:$K$48</c:f>
              <c:numCache>
                <c:formatCode>0.0000</c:formatCode>
                <c:ptCount val="21"/>
                <c:pt idx="1">
                  <c:v>0.59499999999999997</c:v>
                </c:pt>
                <c:pt idx="2">
                  <c:v>0.49460000000000004</c:v>
                </c:pt>
                <c:pt idx="3">
                  <c:v>0.95750000000000002</c:v>
                </c:pt>
                <c:pt idx="4">
                  <c:v>0.66709999999999992</c:v>
                </c:pt>
                <c:pt idx="5">
                  <c:v>0.50750000000000006</c:v>
                </c:pt>
                <c:pt idx="8" formatCode="General">
                  <c:v>0.4365</c:v>
                </c:pt>
                <c:pt idx="9" formatCode="General">
                  <c:v>0.53700000000000003</c:v>
                </c:pt>
                <c:pt idx="10">
                  <c:v>0.48899999999999999</c:v>
                </c:pt>
                <c:pt idx="11">
                  <c:v>1.0546</c:v>
                </c:pt>
                <c:pt idx="12">
                  <c:v>0.77559999999999996</c:v>
                </c:pt>
                <c:pt idx="15">
                  <c:v>0.31940000000000002</c:v>
                </c:pt>
                <c:pt idx="16">
                  <c:v>0.64980000000000004</c:v>
                </c:pt>
                <c:pt idx="17" formatCode="General">
                  <c:v>0.749</c:v>
                </c:pt>
                <c:pt idx="18" formatCode="General">
                  <c:v>1.1112</c:v>
                </c:pt>
                <c:pt idx="19">
                  <c:v>0.78759999999999997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'Trib N'!$L$27</c:f>
              <c:strCache>
                <c:ptCount val="1"/>
                <c:pt idx="0">
                  <c:v>Fox Creek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5"/>
              </a:solidFill>
              <a:ln>
                <a:noFill/>
              </a:ln>
            </c:spPr>
          </c:marker>
          <c:cat>
            <c:numRef>
              <c:f>'Trib N'!$H$28:$H$48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'Trib N'!$L$28:$L$48</c:f>
              <c:numCache>
                <c:formatCode>0.0000</c:formatCode>
                <c:ptCount val="21"/>
                <c:pt idx="1">
                  <c:v>0.26600000000000001</c:v>
                </c:pt>
                <c:pt idx="2" formatCode="General">
                  <c:v>0.42399999999999999</c:v>
                </c:pt>
                <c:pt idx="3" formatCode="General">
                  <c:v>1.4730000000000001</c:v>
                </c:pt>
                <c:pt idx="4" formatCode="General">
                  <c:v>2.1709999999999998</c:v>
                </c:pt>
                <c:pt idx="5" formatCode="General">
                  <c:v>1.1819999999999999</c:v>
                </c:pt>
                <c:pt idx="8" formatCode="General">
                  <c:v>0.38089999999999996</c:v>
                </c:pt>
                <c:pt idx="9" formatCode="General">
                  <c:v>0.56399999999999995</c:v>
                </c:pt>
                <c:pt idx="10" formatCode="General">
                  <c:v>0.71689999999999998</c:v>
                </c:pt>
                <c:pt idx="11" formatCode="General">
                  <c:v>1.0526000000000002</c:v>
                </c:pt>
                <c:pt idx="12" formatCode="General">
                  <c:v>1.0128000000000001</c:v>
                </c:pt>
                <c:pt idx="15" formatCode="General">
                  <c:v>0.35930000000000001</c:v>
                </c:pt>
                <c:pt idx="16" formatCode="General">
                  <c:v>0.49940000000000001</c:v>
                </c:pt>
                <c:pt idx="17" formatCode="General">
                  <c:v>0.88429999999999997</c:v>
                </c:pt>
                <c:pt idx="18" formatCode="General">
                  <c:v>1.4668000000000001</c:v>
                </c:pt>
                <c:pt idx="19">
                  <c:v>0.82779999999999998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857152"/>
        <c:axId val="185859456"/>
      </c:lineChart>
      <c:catAx>
        <c:axId val="18585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;@" sourceLinked="1"/>
        <c:majorTickMark val="out"/>
        <c:minorTickMark val="none"/>
        <c:tickLblPos val="nextTo"/>
        <c:crossAx val="185859456"/>
        <c:crosses val="autoZero"/>
        <c:auto val="0"/>
        <c:lblAlgn val="ctr"/>
        <c:lblOffset val="100"/>
        <c:noMultiLvlLbl val="0"/>
      </c:catAx>
      <c:valAx>
        <c:axId val="1858594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Organic nitrogen (mg/L)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5857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Big Blake Lake total suspended solids, 2013-2015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2013</c:v>
          </c:tx>
          <c:spPr>
            <a:ln w="28575">
              <a:noFill/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TSS!$B$3:$B$9</c:f>
              <c:numCache>
                <c:formatCode>0.00</c:formatCode>
                <c:ptCount val="7"/>
                <c:pt idx="0">
                  <c:v>5.2</c:v>
                </c:pt>
                <c:pt idx="1">
                  <c:v>5.28</c:v>
                </c:pt>
                <c:pt idx="2">
                  <c:v>6.26</c:v>
                </c:pt>
                <c:pt idx="3">
                  <c:v>7.24</c:v>
                </c:pt>
                <c:pt idx="4">
                  <c:v>8.19</c:v>
                </c:pt>
                <c:pt idx="5">
                  <c:v>9.1</c:v>
                </c:pt>
                <c:pt idx="6">
                  <c:v>11.12</c:v>
                </c:pt>
              </c:numCache>
            </c:numRef>
          </c:xVal>
          <c:yVal>
            <c:numRef>
              <c:f>TSS!$C$3:$C$9</c:f>
              <c:numCache>
                <c:formatCode>0.00</c:formatCode>
                <c:ptCount val="7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 formatCode="0.0">
                  <c:v>12.5</c:v>
                </c:pt>
                <c:pt idx="4">
                  <c:v>30</c:v>
                </c:pt>
                <c:pt idx="5">
                  <c:v>30.7</c:v>
                </c:pt>
                <c:pt idx="6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2014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xVal>
            <c:numRef>
              <c:f>TSS!$B$10:$B$16</c:f>
              <c:numCache>
                <c:formatCode>0.00</c:formatCode>
                <c:ptCount val="7"/>
                <c:pt idx="0">
                  <c:v>5.12</c:v>
                </c:pt>
                <c:pt idx="1">
                  <c:v>5.28</c:v>
                </c:pt>
                <c:pt idx="2">
                  <c:v>6.24</c:v>
                </c:pt>
                <c:pt idx="3">
                  <c:v>7.21</c:v>
                </c:pt>
                <c:pt idx="4">
                  <c:v>8.19</c:v>
                </c:pt>
                <c:pt idx="5">
                  <c:v>9.17</c:v>
                </c:pt>
                <c:pt idx="6">
                  <c:v>11.03</c:v>
                </c:pt>
              </c:numCache>
            </c:numRef>
          </c:xVal>
          <c:yVal>
            <c:numRef>
              <c:f>TSS!$C$10:$C$16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2.6</c:v>
                </c:pt>
                <c:pt idx="3">
                  <c:v>4.4000000000000004</c:v>
                </c:pt>
                <c:pt idx="4">
                  <c:v>10</c:v>
                </c:pt>
                <c:pt idx="5">
                  <c:v>7.75</c:v>
                </c:pt>
                <c:pt idx="6">
                  <c:v>2.2000000000000002</c:v>
                </c:pt>
              </c:numCache>
            </c:numRef>
          </c:yVal>
          <c:smooth val="0"/>
        </c:ser>
        <c:ser>
          <c:idx val="2"/>
          <c:order val="2"/>
          <c:tx>
            <c:v>2015</c:v>
          </c:tx>
          <c:spPr>
            <a:ln w="28575">
              <a:noFill/>
            </a:ln>
          </c:spPr>
          <c:marker>
            <c:symbol val="triangle"/>
            <c:size val="6"/>
          </c:marker>
          <c:xVal>
            <c:numRef>
              <c:f>TSS!$B$17:$B$23</c:f>
              <c:numCache>
                <c:formatCode>0.00</c:formatCode>
                <c:ptCount val="7"/>
                <c:pt idx="0">
                  <c:v>4.1399999999999997</c:v>
                </c:pt>
                <c:pt idx="1">
                  <c:v>5.27</c:v>
                </c:pt>
                <c:pt idx="2">
                  <c:v>6.25</c:v>
                </c:pt>
                <c:pt idx="3">
                  <c:v>7.2</c:v>
                </c:pt>
                <c:pt idx="4">
                  <c:v>8.17</c:v>
                </c:pt>
                <c:pt idx="5">
                  <c:v>9.14</c:v>
                </c:pt>
                <c:pt idx="6">
                  <c:v>11.17</c:v>
                </c:pt>
              </c:numCache>
            </c:numRef>
          </c:xVal>
          <c:yVal>
            <c:numRef>
              <c:f>TSS!$C$17:$C$23</c:f>
              <c:numCache>
                <c:formatCode>0.00</c:formatCode>
                <c:ptCount val="7"/>
                <c:pt idx="0">
                  <c:v>2.5</c:v>
                </c:pt>
                <c:pt idx="1">
                  <c:v>0</c:v>
                </c:pt>
                <c:pt idx="2">
                  <c:v>2.4</c:v>
                </c:pt>
                <c:pt idx="3" formatCode="0.0">
                  <c:v>7.75</c:v>
                </c:pt>
                <c:pt idx="4">
                  <c:v>13</c:v>
                </c:pt>
                <c:pt idx="5">
                  <c:v>8</c:v>
                </c:pt>
                <c:pt idx="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27328"/>
        <c:axId val="185459456"/>
      </c:scatterChart>
      <c:valAx>
        <c:axId val="185827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5459456"/>
        <c:crosses val="autoZero"/>
        <c:crossBetween val="midCat"/>
        <c:majorUnit val="1"/>
      </c:valAx>
      <c:valAx>
        <c:axId val="1854594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suspended solids (mg/L)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5827328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Big Blake Lake and tributary total suspended solids (mg/L), 2013-2015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'Tribs TSS'!$B$2</c:f>
              <c:strCache>
                <c:ptCount val="1"/>
                <c:pt idx="0">
                  <c:v>Surface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6"/>
            <c:spPr>
              <a:solidFill>
                <a:schemeClr val="accent3"/>
              </a:solidFill>
              <a:ln>
                <a:noFill/>
              </a:ln>
            </c:spPr>
          </c:marker>
          <c:cat>
            <c:numRef>
              <c:f>'Tribs TSS'!$A$3:$A$23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'Tribs TSS'!$B$3:$B$23</c:f>
              <c:numCache>
                <c:formatCode>0.00</c:formatCode>
                <c:ptCount val="21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 formatCode="0.0">
                  <c:v>12.5</c:v>
                </c:pt>
                <c:pt idx="4">
                  <c:v>30</c:v>
                </c:pt>
                <c:pt idx="5">
                  <c:v>30.7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2.6</c:v>
                </c:pt>
                <c:pt idx="10">
                  <c:v>4.4000000000000004</c:v>
                </c:pt>
                <c:pt idx="11">
                  <c:v>10</c:v>
                </c:pt>
                <c:pt idx="12">
                  <c:v>7.75</c:v>
                </c:pt>
                <c:pt idx="13">
                  <c:v>2.2000000000000002</c:v>
                </c:pt>
                <c:pt idx="14">
                  <c:v>2.5</c:v>
                </c:pt>
                <c:pt idx="15">
                  <c:v>0</c:v>
                </c:pt>
                <c:pt idx="16">
                  <c:v>2.4</c:v>
                </c:pt>
                <c:pt idx="17" formatCode="0.0">
                  <c:v>7.75</c:v>
                </c:pt>
                <c:pt idx="18">
                  <c:v>13</c:v>
                </c:pt>
                <c:pt idx="19">
                  <c:v>8</c:v>
                </c:pt>
                <c:pt idx="2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'Tribs TSS'!$C$2</c:f>
              <c:strCache>
                <c:ptCount val="1"/>
                <c:pt idx="0">
                  <c:v>Lost Creek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6"/>
            <c:spPr>
              <a:solidFill>
                <a:schemeClr val="accent1"/>
              </a:solidFill>
              <a:ln>
                <a:noFill/>
              </a:ln>
            </c:spPr>
          </c:marker>
          <c:cat>
            <c:numRef>
              <c:f>'Tribs TSS'!$A$3:$A$23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'Tribs TSS'!$C$3:$C$23</c:f>
              <c:numCache>
                <c:formatCode>0.0</c:formatCode>
                <c:ptCount val="21"/>
                <c:pt idx="1">
                  <c:v>4.4000000000000004</c:v>
                </c:pt>
                <c:pt idx="2">
                  <c:v>15.7</c:v>
                </c:pt>
                <c:pt idx="3">
                  <c:v>30</c:v>
                </c:pt>
                <c:pt idx="4">
                  <c:v>92</c:v>
                </c:pt>
                <c:pt idx="5">
                  <c:v>22</c:v>
                </c:pt>
                <c:pt idx="8">
                  <c:v>3.4</c:v>
                </c:pt>
                <c:pt idx="9">
                  <c:v>0</c:v>
                </c:pt>
                <c:pt idx="10">
                  <c:v>17</c:v>
                </c:pt>
                <c:pt idx="11">
                  <c:v>14.3</c:v>
                </c:pt>
                <c:pt idx="12">
                  <c:v>41</c:v>
                </c:pt>
                <c:pt idx="15">
                  <c:v>5.5</c:v>
                </c:pt>
                <c:pt idx="16">
                  <c:v>49</c:v>
                </c:pt>
                <c:pt idx="17">
                  <c:v>18</c:v>
                </c:pt>
                <c:pt idx="18">
                  <c:v>28</c:v>
                </c:pt>
                <c:pt idx="19">
                  <c:v>38.5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'Tribs TSS'!$D$2</c:f>
              <c:strCache>
                <c:ptCount val="1"/>
                <c:pt idx="0">
                  <c:v>Little Blake Inlet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7"/>
            <c:spPr>
              <a:solidFill>
                <a:schemeClr val="accent6"/>
              </a:solidFill>
              <a:ln>
                <a:noFill/>
              </a:ln>
            </c:spPr>
          </c:marker>
          <c:cat>
            <c:numRef>
              <c:f>'Tribs TSS'!$A$3:$A$23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'Tribs TSS'!$D$3:$D$23</c:f>
              <c:numCache>
                <c:formatCode>0.00</c:formatCode>
                <c:ptCount val="21"/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8">
                  <c:v>2.6</c:v>
                </c:pt>
                <c:pt idx="9">
                  <c:v>2.4</c:v>
                </c:pt>
                <c:pt idx="10">
                  <c:v>2.6</c:v>
                </c:pt>
                <c:pt idx="11">
                  <c:v>5</c:v>
                </c:pt>
                <c:pt idx="12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4.2</c:v>
                </c:pt>
                <c:pt idx="18">
                  <c:v>3.67</c:v>
                </c:pt>
                <c:pt idx="19">
                  <c:v>3.8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'Tribs TSS'!$E$2</c:f>
              <c:strCache>
                <c:ptCount val="1"/>
                <c:pt idx="0">
                  <c:v>Fox Creek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5"/>
              </a:solidFill>
              <a:ln>
                <a:noFill/>
              </a:ln>
            </c:spPr>
          </c:marker>
          <c:cat>
            <c:numRef>
              <c:f>'Tribs TSS'!$A$3:$A$23</c:f>
              <c:numCache>
                <c:formatCode>m/d/yy;@</c:formatCode>
                <c:ptCount val="21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  <c:pt idx="7">
                  <c:v>41771</c:v>
                </c:pt>
                <c:pt idx="8">
                  <c:v>41787</c:v>
                </c:pt>
                <c:pt idx="9">
                  <c:v>41814</c:v>
                </c:pt>
                <c:pt idx="10">
                  <c:v>41841</c:v>
                </c:pt>
                <c:pt idx="11">
                  <c:v>41870</c:v>
                </c:pt>
                <c:pt idx="12">
                  <c:v>41899</c:v>
                </c:pt>
                <c:pt idx="13">
                  <c:v>41946</c:v>
                </c:pt>
                <c:pt idx="14">
                  <c:v>42108</c:v>
                </c:pt>
                <c:pt idx="15">
                  <c:v>42151</c:v>
                </c:pt>
                <c:pt idx="16">
                  <c:v>42180</c:v>
                </c:pt>
                <c:pt idx="17">
                  <c:v>42205</c:v>
                </c:pt>
                <c:pt idx="18">
                  <c:v>42233</c:v>
                </c:pt>
                <c:pt idx="19">
                  <c:v>42261</c:v>
                </c:pt>
                <c:pt idx="20">
                  <c:v>42325</c:v>
                </c:pt>
              </c:numCache>
            </c:numRef>
          </c:cat>
          <c:val>
            <c:numRef>
              <c:f>'Tribs TSS'!$E$3:$E$23</c:f>
              <c:numCache>
                <c:formatCode>0.00</c:formatCode>
                <c:ptCount val="21"/>
                <c:pt idx="1">
                  <c:v>4.8</c:v>
                </c:pt>
                <c:pt idx="2">
                  <c:v>3</c:v>
                </c:pt>
                <c:pt idx="3" formatCode="0.0">
                  <c:v>12</c:v>
                </c:pt>
                <c:pt idx="4">
                  <c:v>20.5</c:v>
                </c:pt>
                <c:pt idx="5">
                  <c:v>7.2</c:v>
                </c:pt>
                <c:pt idx="8">
                  <c:v>2.2000000000000002</c:v>
                </c:pt>
                <c:pt idx="9">
                  <c:v>3.2</c:v>
                </c:pt>
                <c:pt idx="10">
                  <c:v>6.2</c:v>
                </c:pt>
                <c:pt idx="11" formatCode="0.0">
                  <c:v>9</c:v>
                </c:pt>
                <c:pt idx="12">
                  <c:v>6</c:v>
                </c:pt>
                <c:pt idx="15">
                  <c:v>0</c:v>
                </c:pt>
                <c:pt idx="16">
                  <c:v>0</c:v>
                </c:pt>
                <c:pt idx="17">
                  <c:v>6</c:v>
                </c:pt>
                <c:pt idx="18">
                  <c:v>9.6</c:v>
                </c:pt>
                <c:pt idx="19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47392"/>
        <c:axId val="185554048"/>
      </c:lineChart>
      <c:catAx>
        <c:axId val="185547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;@" sourceLinked="1"/>
        <c:majorTickMark val="out"/>
        <c:minorTickMark val="none"/>
        <c:tickLblPos val="nextTo"/>
        <c:crossAx val="185554048"/>
        <c:crosses val="autoZero"/>
        <c:auto val="0"/>
        <c:lblAlgn val="ctr"/>
        <c:lblOffset val="100"/>
        <c:noMultiLvlLbl val="0"/>
      </c:catAx>
      <c:valAx>
        <c:axId val="1855540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suspended solids (mg/L)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5547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cked"/>
        <c:varyColors val="0"/>
        <c:ser>
          <c:idx val="3"/>
          <c:order val="0"/>
          <c:tx>
            <c:strRef>
              <c:f>'CLP graph no zeros'!$D$1</c:f>
              <c:strCache>
                <c:ptCount val="1"/>
                <c:pt idx="0">
                  <c:v>Turions/m^2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9"/>
            <c:spPr>
              <a:noFill/>
              <a:ln w="15875">
                <a:solidFill>
                  <a:srgbClr val="9BBB59">
                    <a:lumMod val="50000"/>
                  </a:srgbClr>
                </a:solidFill>
              </a:ln>
            </c:spPr>
          </c:marker>
          <c:cat>
            <c:strRef>
              <c:f>'CLP graph no zeros'!$B$1:$B$51</c:f>
              <c:strCache>
                <c:ptCount val="51"/>
                <c:pt idx="0">
                  <c:v>Site</c:v>
                </c:pt>
                <c:pt idx="1">
                  <c:v>4</c:v>
                </c:pt>
                <c:pt idx="2">
                  <c:v>8</c:v>
                </c:pt>
                <c:pt idx="3">
                  <c:v>6</c:v>
                </c:pt>
                <c:pt idx="4">
                  <c:v>12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51</c:v>
                </c:pt>
                <c:pt idx="9">
                  <c:v>69</c:v>
                </c:pt>
                <c:pt idx="10">
                  <c:v>72</c:v>
                </c:pt>
                <c:pt idx="11">
                  <c:v>82</c:v>
                </c:pt>
                <c:pt idx="12">
                  <c:v>84</c:v>
                </c:pt>
                <c:pt idx="13">
                  <c:v>79</c:v>
                </c:pt>
                <c:pt idx="14">
                  <c:v>87</c:v>
                </c:pt>
                <c:pt idx="15">
                  <c:v>97</c:v>
                </c:pt>
                <c:pt idx="16">
                  <c:v>93</c:v>
                </c:pt>
                <c:pt idx="17">
                  <c:v>92</c:v>
                </c:pt>
                <c:pt idx="18">
                  <c:v>91</c:v>
                </c:pt>
                <c:pt idx="19">
                  <c:v>120</c:v>
                </c:pt>
                <c:pt idx="20">
                  <c:v>121</c:v>
                </c:pt>
                <c:pt idx="21">
                  <c:v>125</c:v>
                </c:pt>
                <c:pt idx="22">
                  <c:v>141</c:v>
                </c:pt>
                <c:pt idx="23">
                  <c:v>140</c:v>
                </c:pt>
                <c:pt idx="24">
                  <c:v>138</c:v>
                </c:pt>
                <c:pt idx="25">
                  <c:v>160</c:v>
                </c:pt>
                <c:pt idx="26">
                  <c:v>154</c:v>
                </c:pt>
                <c:pt idx="27">
                  <c:v>165</c:v>
                </c:pt>
                <c:pt idx="28">
                  <c:v>166</c:v>
                </c:pt>
                <c:pt idx="29">
                  <c:v>168</c:v>
                </c:pt>
                <c:pt idx="30">
                  <c:v>169</c:v>
                </c:pt>
                <c:pt idx="31">
                  <c:v>173</c:v>
                </c:pt>
                <c:pt idx="32">
                  <c:v>181</c:v>
                </c:pt>
                <c:pt idx="33">
                  <c:v>188</c:v>
                </c:pt>
                <c:pt idx="34">
                  <c:v>189</c:v>
                </c:pt>
                <c:pt idx="35">
                  <c:v>209</c:v>
                </c:pt>
                <c:pt idx="36">
                  <c:v>203</c:v>
                </c:pt>
                <c:pt idx="37">
                  <c:v>198</c:v>
                </c:pt>
                <c:pt idx="38">
                  <c:v>193</c:v>
                </c:pt>
                <c:pt idx="39">
                  <c:v>219</c:v>
                </c:pt>
                <c:pt idx="40">
                  <c:v>220</c:v>
                </c:pt>
                <c:pt idx="41">
                  <c:v>228</c:v>
                </c:pt>
                <c:pt idx="42">
                  <c:v>232</c:v>
                </c:pt>
                <c:pt idx="43">
                  <c:v>238</c:v>
                </c:pt>
                <c:pt idx="44">
                  <c:v>241</c:v>
                </c:pt>
                <c:pt idx="45">
                  <c:v>255</c:v>
                </c:pt>
                <c:pt idx="46">
                  <c:v>256</c:v>
                </c:pt>
                <c:pt idx="47">
                  <c:v>260</c:v>
                </c:pt>
                <c:pt idx="48">
                  <c:v>268</c:v>
                </c:pt>
                <c:pt idx="49">
                  <c:v>267</c:v>
                </c:pt>
                <c:pt idx="50">
                  <c:v>276</c:v>
                </c:pt>
              </c:strCache>
            </c:strRef>
          </c:cat>
          <c:val>
            <c:numRef>
              <c:f>'CLP graph no zeros'!$D$2:$D$51</c:f>
              <c:numCache>
                <c:formatCode>General</c:formatCode>
                <c:ptCount val="50"/>
                <c:pt idx="0">
                  <c:v>86.956521739130437</c:v>
                </c:pt>
                <c:pt idx="1">
                  <c:v>43.478260869565219</c:v>
                </c:pt>
                <c:pt idx="2">
                  <c:v>130.43478260869566</c:v>
                </c:pt>
                <c:pt idx="3">
                  <c:v>173.91304347826087</c:v>
                </c:pt>
                <c:pt idx="5">
                  <c:v>260.86956521739131</c:v>
                </c:pt>
                <c:pt idx="6">
                  <c:v>43.478260869565219</c:v>
                </c:pt>
                <c:pt idx="7">
                  <c:v>43.478260869565219</c:v>
                </c:pt>
                <c:pt idx="9">
                  <c:v>173.91304347826087</c:v>
                </c:pt>
                <c:pt idx="10">
                  <c:v>173.91304347826087</c:v>
                </c:pt>
                <c:pt idx="12">
                  <c:v>434.78260869565219</c:v>
                </c:pt>
                <c:pt idx="13">
                  <c:v>130.43478260869566</c:v>
                </c:pt>
                <c:pt idx="14">
                  <c:v>391.30434782608694</c:v>
                </c:pt>
                <c:pt idx="19">
                  <c:v>43.478260869565219</c:v>
                </c:pt>
                <c:pt idx="25">
                  <c:v>43.478260869565219</c:v>
                </c:pt>
                <c:pt idx="31">
                  <c:v>43.478260869565219</c:v>
                </c:pt>
                <c:pt idx="33">
                  <c:v>86.956521739130437</c:v>
                </c:pt>
                <c:pt idx="34">
                  <c:v>217.39130434782609</c:v>
                </c:pt>
                <c:pt idx="35">
                  <c:v>217.39130434782609</c:v>
                </c:pt>
                <c:pt idx="38">
                  <c:v>86.956521739130437</c:v>
                </c:pt>
                <c:pt idx="39">
                  <c:v>43.478260869565219</c:v>
                </c:pt>
                <c:pt idx="40">
                  <c:v>130.43478260869566</c:v>
                </c:pt>
                <c:pt idx="41">
                  <c:v>652.17391304347825</c:v>
                </c:pt>
                <c:pt idx="42">
                  <c:v>391.30434782608694</c:v>
                </c:pt>
                <c:pt idx="43">
                  <c:v>86.956521739130437</c:v>
                </c:pt>
                <c:pt idx="44">
                  <c:v>43.478260869565219</c:v>
                </c:pt>
                <c:pt idx="45">
                  <c:v>43.478260869565219</c:v>
                </c:pt>
                <c:pt idx="47">
                  <c:v>521.73913043478262</c:v>
                </c:pt>
                <c:pt idx="48">
                  <c:v>1130.4347826086957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60288"/>
        <c:axId val="156070656"/>
      </c:lineChart>
      <c:catAx>
        <c:axId val="156060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56070656"/>
        <c:crosses val="autoZero"/>
        <c:auto val="0"/>
        <c:lblAlgn val="ctr"/>
        <c:lblOffset val="100"/>
        <c:noMultiLvlLbl val="0"/>
      </c:catAx>
      <c:valAx>
        <c:axId val="15607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060288"/>
        <c:crosses val="autoZero"/>
        <c:crossBetween val="between"/>
        <c:majorUnit val="100"/>
        <c:minorUnit val="40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'CLP 2013'!$E$1</c:f>
              <c:strCache>
                <c:ptCount val="1"/>
                <c:pt idx="0">
                  <c:v>Biomass (grams)</c:v>
                </c:pt>
              </c:strCache>
            </c:strRef>
          </c:tx>
          <c:spPr>
            <a:ln>
              <a:noFill/>
            </a:ln>
          </c:spPr>
          <c:cat>
            <c:numRef>
              <c:f>'CLP 2013'!$B$2:$B$51</c:f>
              <c:numCache>
                <c:formatCode>General</c:formatCode>
                <c:ptCount val="50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12</c:v>
                </c:pt>
                <c:pt idx="4">
                  <c:v>44</c:v>
                </c:pt>
                <c:pt idx="5">
                  <c:v>46</c:v>
                </c:pt>
                <c:pt idx="6">
                  <c:v>48</c:v>
                </c:pt>
                <c:pt idx="7">
                  <c:v>51</c:v>
                </c:pt>
                <c:pt idx="8">
                  <c:v>69</c:v>
                </c:pt>
                <c:pt idx="9">
                  <c:v>72</c:v>
                </c:pt>
                <c:pt idx="10">
                  <c:v>82</c:v>
                </c:pt>
                <c:pt idx="11">
                  <c:v>84</c:v>
                </c:pt>
                <c:pt idx="12">
                  <c:v>79</c:v>
                </c:pt>
                <c:pt idx="13">
                  <c:v>87</c:v>
                </c:pt>
                <c:pt idx="14">
                  <c:v>97</c:v>
                </c:pt>
                <c:pt idx="15">
                  <c:v>93</c:v>
                </c:pt>
                <c:pt idx="16">
                  <c:v>92</c:v>
                </c:pt>
                <c:pt idx="17">
                  <c:v>91</c:v>
                </c:pt>
                <c:pt idx="18">
                  <c:v>120</c:v>
                </c:pt>
                <c:pt idx="19">
                  <c:v>121</c:v>
                </c:pt>
                <c:pt idx="20">
                  <c:v>125</c:v>
                </c:pt>
                <c:pt idx="21">
                  <c:v>141</c:v>
                </c:pt>
                <c:pt idx="22">
                  <c:v>140</c:v>
                </c:pt>
                <c:pt idx="23">
                  <c:v>138</c:v>
                </c:pt>
                <c:pt idx="24">
                  <c:v>160</c:v>
                </c:pt>
                <c:pt idx="25">
                  <c:v>154</c:v>
                </c:pt>
                <c:pt idx="26">
                  <c:v>165</c:v>
                </c:pt>
                <c:pt idx="27">
                  <c:v>166</c:v>
                </c:pt>
                <c:pt idx="28">
                  <c:v>168</c:v>
                </c:pt>
                <c:pt idx="29">
                  <c:v>169</c:v>
                </c:pt>
                <c:pt idx="30">
                  <c:v>173</c:v>
                </c:pt>
                <c:pt idx="31">
                  <c:v>181</c:v>
                </c:pt>
                <c:pt idx="32">
                  <c:v>188</c:v>
                </c:pt>
                <c:pt idx="33">
                  <c:v>189</c:v>
                </c:pt>
                <c:pt idx="34">
                  <c:v>209</c:v>
                </c:pt>
                <c:pt idx="35">
                  <c:v>203</c:v>
                </c:pt>
                <c:pt idx="36">
                  <c:v>198</c:v>
                </c:pt>
                <c:pt idx="37">
                  <c:v>193</c:v>
                </c:pt>
                <c:pt idx="38">
                  <c:v>219</c:v>
                </c:pt>
                <c:pt idx="39">
                  <c:v>220</c:v>
                </c:pt>
                <c:pt idx="40">
                  <c:v>228</c:v>
                </c:pt>
                <c:pt idx="41">
                  <c:v>232</c:v>
                </c:pt>
                <c:pt idx="42">
                  <c:v>238</c:v>
                </c:pt>
                <c:pt idx="43">
                  <c:v>241</c:v>
                </c:pt>
                <c:pt idx="44">
                  <c:v>255</c:v>
                </c:pt>
                <c:pt idx="45">
                  <c:v>256</c:v>
                </c:pt>
                <c:pt idx="46">
                  <c:v>260</c:v>
                </c:pt>
                <c:pt idx="47">
                  <c:v>268</c:v>
                </c:pt>
                <c:pt idx="48">
                  <c:v>267</c:v>
                </c:pt>
                <c:pt idx="49">
                  <c:v>276</c:v>
                </c:pt>
              </c:numCache>
            </c:numRef>
          </c:cat>
          <c:val>
            <c:numRef>
              <c:f>'CLP 2013'!$E$2:$E$51</c:f>
              <c:numCache>
                <c:formatCode>General</c:formatCode>
                <c:ptCount val="50"/>
                <c:pt idx="0">
                  <c:v>0</c:v>
                </c:pt>
                <c:pt idx="1">
                  <c:v>0.5</c:v>
                </c:pt>
                <c:pt idx="2">
                  <c:v>0.6</c:v>
                </c:pt>
                <c:pt idx="3">
                  <c:v>0.7</c:v>
                </c:pt>
                <c:pt idx="4">
                  <c:v>0.3</c:v>
                </c:pt>
                <c:pt idx="5">
                  <c:v>0.1</c:v>
                </c:pt>
                <c:pt idx="6">
                  <c:v>0.1</c:v>
                </c:pt>
                <c:pt idx="7">
                  <c:v>2.8</c:v>
                </c:pt>
                <c:pt idx="8">
                  <c:v>0</c:v>
                </c:pt>
                <c:pt idx="9">
                  <c:v>9</c:v>
                </c:pt>
                <c:pt idx="10">
                  <c:v>12.3</c:v>
                </c:pt>
                <c:pt idx="11">
                  <c:v>0</c:v>
                </c:pt>
                <c:pt idx="12">
                  <c:v>4.2</c:v>
                </c:pt>
                <c:pt idx="13">
                  <c:v>0.1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0.2</c:v>
                </c:pt>
                <c:pt idx="40">
                  <c:v>0</c:v>
                </c:pt>
                <c:pt idx="41">
                  <c:v>0.1</c:v>
                </c:pt>
                <c:pt idx="42">
                  <c:v>0.3</c:v>
                </c:pt>
                <c:pt idx="43">
                  <c:v>0</c:v>
                </c:pt>
                <c:pt idx="44">
                  <c:v>0</c:v>
                </c:pt>
                <c:pt idx="45">
                  <c:v>0.1</c:v>
                </c:pt>
                <c:pt idx="46">
                  <c:v>0.1</c:v>
                </c:pt>
                <c:pt idx="47">
                  <c:v>0.9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150784"/>
        <c:axId val="156160768"/>
      </c:lineChart>
      <c:lineChart>
        <c:grouping val="standard"/>
        <c:varyColors val="0"/>
        <c:ser>
          <c:idx val="0"/>
          <c:order val="0"/>
          <c:tx>
            <c:strRef>
              <c:f>'CLP 2013'!$C$1</c:f>
              <c:strCache>
                <c:ptCount val="1"/>
                <c:pt idx="0">
                  <c:v>Dredge turion (#)</c:v>
                </c:pt>
              </c:strCache>
            </c:strRef>
          </c:tx>
          <c:spPr>
            <a:ln>
              <a:noFill/>
            </a:ln>
          </c:spPr>
          <c:cat>
            <c:numRef>
              <c:f>'CLP 2013'!$B$2:$B$51</c:f>
              <c:numCache>
                <c:formatCode>General</c:formatCode>
                <c:ptCount val="50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12</c:v>
                </c:pt>
                <c:pt idx="4">
                  <c:v>44</c:v>
                </c:pt>
                <c:pt idx="5">
                  <c:v>46</c:v>
                </c:pt>
                <c:pt idx="6">
                  <c:v>48</c:v>
                </c:pt>
                <c:pt idx="7">
                  <c:v>51</c:v>
                </c:pt>
                <c:pt idx="8">
                  <c:v>69</c:v>
                </c:pt>
                <c:pt idx="9">
                  <c:v>72</c:v>
                </c:pt>
                <c:pt idx="10">
                  <c:v>82</c:v>
                </c:pt>
                <c:pt idx="11">
                  <c:v>84</c:v>
                </c:pt>
                <c:pt idx="12">
                  <c:v>79</c:v>
                </c:pt>
                <c:pt idx="13">
                  <c:v>87</c:v>
                </c:pt>
                <c:pt idx="14">
                  <c:v>97</c:v>
                </c:pt>
                <c:pt idx="15">
                  <c:v>93</c:v>
                </c:pt>
                <c:pt idx="16">
                  <c:v>92</c:v>
                </c:pt>
                <c:pt idx="17">
                  <c:v>91</c:v>
                </c:pt>
                <c:pt idx="18">
                  <c:v>120</c:v>
                </c:pt>
                <c:pt idx="19">
                  <c:v>121</c:v>
                </c:pt>
                <c:pt idx="20">
                  <c:v>125</c:v>
                </c:pt>
                <c:pt idx="21">
                  <c:v>141</c:v>
                </c:pt>
                <c:pt idx="22">
                  <c:v>140</c:v>
                </c:pt>
                <c:pt idx="23">
                  <c:v>138</c:v>
                </c:pt>
                <c:pt idx="24">
                  <c:v>160</c:v>
                </c:pt>
                <c:pt idx="25">
                  <c:v>154</c:v>
                </c:pt>
                <c:pt idx="26">
                  <c:v>165</c:v>
                </c:pt>
                <c:pt idx="27">
                  <c:v>166</c:v>
                </c:pt>
                <c:pt idx="28">
                  <c:v>168</c:v>
                </c:pt>
                <c:pt idx="29">
                  <c:v>169</c:v>
                </c:pt>
                <c:pt idx="30">
                  <c:v>173</c:v>
                </c:pt>
                <c:pt idx="31">
                  <c:v>181</c:v>
                </c:pt>
                <c:pt idx="32">
                  <c:v>188</c:v>
                </c:pt>
                <c:pt idx="33">
                  <c:v>189</c:v>
                </c:pt>
                <c:pt idx="34">
                  <c:v>209</c:v>
                </c:pt>
                <c:pt idx="35">
                  <c:v>203</c:v>
                </c:pt>
                <c:pt idx="36">
                  <c:v>198</c:v>
                </c:pt>
                <c:pt idx="37">
                  <c:v>193</c:v>
                </c:pt>
                <c:pt idx="38">
                  <c:v>219</c:v>
                </c:pt>
                <c:pt idx="39">
                  <c:v>220</c:v>
                </c:pt>
                <c:pt idx="40">
                  <c:v>228</c:v>
                </c:pt>
                <c:pt idx="41">
                  <c:v>232</c:v>
                </c:pt>
                <c:pt idx="42">
                  <c:v>238</c:v>
                </c:pt>
                <c:pt idx="43">
                  <c:v>241</c:v>
                </c:pt>
                <c:pt idx="44">
                  <c:v>255</c:v>
                </c:pt>
                <c:pt idx="45">
                  <c:v>256</c:v>
                </c:pt>
                <c:pt idx="46">
                  <c:v>260</c:v>
                </c:pt>
                <c:pt idx="47">
                  <c:v>268</c:v>
                </c:pt>
                <c:pt idx="48">
                  <c:v>267</c:v>
                </c:pt>
                <c:pt idx="49">
                  <c:v>276</c:v>
                </c:pt>
              </c:numCache>
            </c:numRef>
          </c:cat>
          <c:val>
            <c:numRef>
              <c:f>'CLP 2013'!$C$2:$C$51</c:f>
              <c:numCache>
                <c:formatCode>General</c:formatCode>
                <c:ptCount val="50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10</c:v>
                </c:pt>
                <c:pt idx="13">
                  <c:v>3</c:v>
                </c:pt>
                <c:pt idx="14">
                  <c:v>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5</c:v>
                </c:pt>
                <c:pt idx="35">
                  <c:v>5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3</c:v>
                </c:pt>
                <c:pt idx="41">
                  <c:v>15</c:v>
                </c:pt>
                <c:pt idx="42">
                  <c:v>9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12</c:v>
                </c:pt>
                <c:pt idx="48">
                  <c:v>26</c:v>
                </c:pt>
                <c:pt idx="4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07456"/>
        <c:axId val="156162304"/>
      </c:lineChart>
      <c:catAx>
        <c:axId val="1561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160768"/>
        <c:crosses val="autoZero"/>
        <c:auto val="1"/>
        <c:lblAlgn val="ctr"/>
        <c:lblOffset val="100"/>
        <c:noMultiLvlLbl val="0"/>
      </c:catAx>
      <c:valAx>
        <c:axId val="15616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150784"/>
        <c:crosses val="autoZero"/>
        <c:crossBetween val="between"/>
      </c:valAx>
      <c:valAx>
        <c:axId val="1561623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56307456"/>
        <c:crosses val="max"/>
        <c:crossBetween val="between"/>
      </c:valAx>
      <c:catAx>
        <c:axId val="156307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616230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Turions/m</a:t>
            </a:r>
            <a:r>
              <a:rPr lang="en-US" baseline="30000"/>
              <a:t>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'CLP 2013'!$D$1</c:f>
              <c:strCache>
                <c:ptCount val="1"/>
                <c:pt idx="0">
                  <c:v>Turions/m2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9"/>
            <c:spPr>
              <a:noFill/>
              <a:ln w="15875"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numRef>
              <c:f>'CLP 2013'!$B$2:$B$51</c:f>
              <c:numCache>
                <c:formatCode>General</c:formatCode>
                <c:ptCount val="50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12</c:v>
                </c:pt>
                <c:pt idx="4">
                  <c:v>44</c:v>
                </c:pt>
                <c:pt idx="5">
                  <c:v>46</c:v>
                </c:pt>
                <c:pt idx="6">
                  <c:v>48</c:v>
                </c:pt>
                <c:pt idx="7">
                  <c:v>51</c:v>
                </c:pt>
                <c:pt idx="8">
                  <c:v>69</c:v>
                </c:pt>
                <c:pt idx="9">
                  <c:v>72</c:v>
                </c:pt>
                <c:pt idx="10">
                  <c:v>82</c:v>
                </c:pt>
                <c:pt idx="11">
                  <c:v>84</c:v>
                </c:pt>
                <c:pt idx="12">
                  <c:v>79</c:v>
                </c:pt>
                <c:pt idx="13">
                  <c:v>87</c:v>
                </c:pt>
                <c:pt idx="14">
                  <c:v>97</c:v>
                </c:pt>
                <c:pt idx="15">
                  <c:v>93</c:v>
                </c:pt>
                <c:pt idx="16">
                  <c:v>92</c:v>
                </c:pt>
                <c:pt idx="17">
                  <c:v>91</c:v>
                </c:pt>
                <c:pt idx="18">
                  <c:v>120</c:v>
                </c:pt>
                <c:pt idx="19">
                  <c:v>121</c:v>
                </c:pt>
                <c:pt idx="20">
                  <c:v>125</c:v>
                </c:pt>
                <c:pt idx="21">
                  <c:v>141</c:v>
                </c:pt>
                <c:pt idx="22">
                  <c:v>140</c:v>
                </c:pt>
                <c:pt idx="23">
                  <c:v>138</c:v>
                </c:pt>
                <c:pt idx="24">
                  <c:v>160</c:v>
                </c:pt>
                <c:pt idx="25">
                  <c:v>154</c:v>
                </c:pt>
                <c:pt idx="26">
                  <c:v>165</c:v>
                </c:pt>
                <c:pt idx="27">
                  <c:v>166</c:v>
                </c:pt>
                <c:pt idx="28">
                  <c:v>168</c:v>
                </c:pt>
                <c:pt idx="29">
                  <c:v>169</c:v>
                </c:pt>
                <c:pt idx="30">
                  <c:v>173</c:v>
                </c:pt>
                <c:pt idx="31">
                  <c:v>181</c:v>
                </c:pt>
                <c:pt idx="32">
                  <c:v>188</c:v>
                </c:pt>
                <c:pt idx="33">
                  <c:v>189</c:v>
                </c:pt>
                <c:pt idx="34">
                  <c:v>209</c:v>
                </c:pt>
                <c:pt idx="35">
                  <c:v>203</c:v>
                </c:pt>
                <c:pt idx="36">
                  <c:v>198</c:v>
                </c:pt>
                <c:pt idx="37">
                  <c:v>193</c:v>
                </c:pt>
                <c:pt idx="38">
                  <c:v>219</c:v>
                </c:pt>
                <c:pt idx="39">
                  <c:v>220</c:v>
                </c:pt>
                <c:pt idx="40">
                  <c:v>228</c:v>
                </c:pt>
                <c:pt idx="41">
                  <c:v>232</c:v>
                </c:pt>
                <c:pt idx="42">
                  <c:v>238</c:v>
                </c:pt>
                <c:pt idx="43">
                  <c:v>241</c:v>
                </c:pt>
                <c:pt idx="44">
                  <c:v>255</c:v>
                </c:pt>
                <c:pt idx="45">
                  <c:v>256</c:v>
                </c:pt>
                <c:pt idx="46">
                  <c:v>260</c:v>
                </c:pt>
                <c:pt idx="47">
                  <c:v>268</c:v>
                </c:pt>
                <c:pt idx="48">
                  <c:v>267</c:v>
                </c:pt>
                <c:pt idx="49">
                  <c:v>276</c:v>
                </c:pt>
              </c:numCache>
            </c:numRef>
          </c:cat>
          <c:val>
            <c:numRef>
              <c:f>'CLP 2013'!$D$2:$D$51</c:f>
              <c:numCache>
                <c:formatCode>General</c:formatCode>
                <c:ptCount val="50"/>
                <c:pt idx="0">
                  <c:v>86.956521739130437</c:v>
                </c:pt>
                <c:pt idx="1">
                  <c:v>43.478260869565219</c:v>
                </c:pt>
                <c:pt idx="2">
                  <c:v>130.43478260869566</c:v>
                </c:pt>
                <c:pt idx="3">
                  <c:v>173.91304347826087</c:v>
                </c:pt>
                <c:pt idx="4">
                  <c:v>0</c:v>
                </c:pt>
                <c:pt idx="5">
                  <c:v>260.86956521739131</c:v>
                </c:pt>
                <c:pt idx="6">
                  <c:v>43.478260869565219</c:v>
                </c:pt>
                <c:pt idx="7">
                  <c:v>43.478260869565219</c:v>
                </c:pt>
                <c:pt idx="8">
                  <c:v>0</c:v>
                </c:pt>
                <c:pt idx="9">
                  <c:v>173.91304347826087</c:v>
                </c:pt>
                <c:pt idx="10">
                  <c:v>173.91304347826087</c:v>
                </c:pt>
                <c:pt idx="11">
                  <c:v>0</c:v>
                </c:pt>
                <c:pt idx="12">
                  <c:v>434.78260869565219</c:v>
                </c:pt>
                <c:pt idx="13">
                  <c:v>130.43478260869566</c:v>
                </c:pt>
                <c:pt idx="14">
                  <c:v>391.30434782608694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43.478260869565219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43.478260869565219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43.478260869565219</c:v>
                </c:pt>
                <c:pt idx="32">
                  <c:v>0</c:v>
                </c:pt>
                <c:pt idx="33">
                  <c:v>86.956521739130437</c:v>
                </c:pt>
                <c:pt idx="34">
                  <c:v>217.39130434782609</c:v>
                </c:pt>
                <c:pt idx="35">
                  <c:v>217.39130434782609</c:v>
                </c:pt>
                <c:pt idx="36">
                  <c:v>0</c:v>
                </c:pt>
                <c:pt idx="37">
                  <c:v>0</c:v>
                </c:pt>
                <c:pt idx="38">
                  <c:v>86.956521739130437</c:v>
                </c:pt>
                <c:pt idx="39">
                  <c:v>43.478260869565219</c:v>
                </c:pt>
                <c:pt idx="40">
                  <c:v>130.43478260869566</c:v>
                </c:pt>
                <c:pt idx="41">
                  <c:v>652.17391304347825</c:v>
                </c:pt>
                <c:pt idx="42">
                  <c:v>391.30434782608694</c:v>
                </c:pt>
                <c:pt idx="43">
                  <c:v>86.956521739130437</c:v>
                </c:pt>
                <c:pt idx="44">
                  <c:v>43.478260869565219</c:v>
                </c:pt>
                <c:pt idx="45">
                  <c:v>43.478260869565219</c:v>
                </c:pt>
                <c:pt idx="46">
                  <c:v>0</c:v>
                </c:pt>
                <c:pt idx="47">
                  <c:v>521.73913043478262</c:v>
                </c:pt>
                <c:pt idx="48">
                  <c:v>1130.4347826086957</c:v>
                </c:pt>
                <c:pt idx="4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31008"/>
        <c:axId val="156333568"/>
      </c:lineChart>
      <c:catAx>
        <c:axId val="156331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6333568"/>
        <c:crosses val="autoZero"/>
        <c:auto val="1"/>
        <c:lblAlgn val="ctr"/>
        <c:lblOffset val="100"/>
        <c:noMultiLvlLbl val="0"/>
      </c:catAx>
      <c:valAx>
        <c:axId val="156333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Turions/m</a:t>
                </a:r>
                <a:r>
                  <a:rPr lang="en-US" baseline="30000"/>
                  <a:t>2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6331008"/>
        <c:crossesAt val="1"/>
        <c:crossBetween val="between"/>
      </c:valAx>
    </c:plotArea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Big Blake Lake temperature profile, 2013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1854229230520501E-2"/>
          <c:y val="0.28095691163604547"/>
          <c:w val="0.87304310585030087"/>
          <c:h val="0.5017413969087197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Temp!$A$4</c:f>
              <c:strCache>
                <c:ptCount val="1"/>
                <c:pt idx="0">
                  <c:v>5/20/13</c:v>
                </c:pt>
              </c:strCache>
            </c:strRef>
          </c:tx>
          <c:marker>
            <c:symbol val="diamond"/>
            <c:size val="4"/>
          </c:marker>
          <c:xVal>
            <c:numRef>
              <c:f>[1]Temp!$C$4:$C$8</c:f>
              <c:numCache>
                <c:formatCode>General</c:formatCode>
                <c:ptCount val="5"/>
                <c:pt idx="0">
                  <c:v>16.760000000000002</c:v>
                </c:pt>
                <c:pt idx="1">
                  <c:v>16.739999999999998</c:v>
                </c:pt>
                <c:pt idx="2">
                  <c:v>16.73</c:v>
                </c:pt>
                <c:pt idx="3">
                  <c:v>16.53</c:v>
                </c:pt>
                <c:pt idx="4">
                  <c:v>15.59</c:v>
                </c:pt>
              </c:numCache>
            </c:numRef>
          </c:xVal>
          <c:yVal>
            <c:numRef>
              <c:f>[1]Temp!$B$4:$B$8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Temp!$A$9</c:f>
              <c:strCache>
                <c:ptCount val="1"/>
                <c:pt idx="0">
                  <c:v>5/28/13</c:v>
                </c:pt>
              </c:strCache>
            </c:strRef>
          </c:tx>
          <c:marker>
            <c:symbol val="square"/>
            <c:size val="4"/>
          </c:marker>
          <c:xVal>
            <c:numRef>
              <c:f>[1]Temp!$C$9:$C$13</c:f>
              <c:numCache>
                <c:formatCode>General</c:formatCode>
                <c:ptCount val="5"/>
                <c:pt idx="0">
                  <c:v>15.28</c:v>
                </c:pt>
                <c:pt idx="1">
                  <c:v>15.27</c:v>
                </c:pt>
                <c:pt idx="2">
                  <c:v>15.26</c:v>
                </c:pt>
                <c:pt idx="3">
                  <c:v>15.23</c:v>
                </c:pt>
                <c:pt idx="4">
                  <c:v>15.23</c:v>
                </c:pt>
              </c:numCache>
            </c:numRef>
          </c:xVal>
          <c:yVal>
            <c:numRef>
              <c:f>[1]Temp!$B$9:$B$13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Temp!$A$14</c:f>
              <c:strCache>
                <c:ptCount val="1"/>
                <c:pt idx="0">
                  <c:v>6/19/13</c:v>
                </c:pt>
              </c:strCache>
            </c:strRef>
          </c:tx>
          <c:marker>
            <c:symbol val="triangle"/>
            <c:size val="4"/>
          </c:marker>
          <c:xVal>
            <c:numRef>
              <c:f>[1]Temp!$C$14:$C$18</c:f>
              <c:numCache>
                <c:formatCode>General</c:formatCode>
                <c:ptCount val="5"/>
                <c:pt idx="0">
                  <c:v>22.39</c:v>
                </c:pt>
                <c:pt idx="1">
                  <c:v>22.19</c:v>
                </c:pt>
                <c:pt idx="2">
                  <c:v>21.99</c:v>
                </c:pt>
                <c:pt idx="3">
                  <c:v>19.989999999999998</c:v>
                </c:pt>
                <c:pt idx="4">
                  <c:v>18.940000000000001</c:v>
                </c:pt>
              </c:numCache>
            </c:numRef>
          </c:xVal>
          <c:yVal>
            <c:numRef>
              <c:f>[1]Temp!$B$14:$B$18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Temp!$A$19</c:f>
              <c:strCache>
                <c:ptCount val="1"/>
                <c:pt idx="0">
                  <c:v>6/26/13</c:v>
                </c:pt>
              </c:strCache>
            </c:strRef>
          </c:tx>
          <c:marker>
            <c:symbol val="x"/>
            <c:size val="4"/>
          </c:marker>
          <c:xVal>
            <c:numRef>
              <c:f>[1]Temp!$C$19:$C$23</c:f>
              <c:numCache>
                <c:formatCode>General</c:formatCode>
                <c:ptCount val="5"/>
                <c:pt idx="0">
                  <c:v>25.71</c:v>
                </c:pt>
                <c:pt idx="1">
                  <c:v>25.51</c:v>
                </c:pt>
                <c:pt idx="2">
                  <c:v>25.34</c:v>
                </c:pt>
                <c:pt idx="3">
                  <c:v>24.68</c:v>
                </c:pt>
                <c:pt idx="4">
                  <c:v>21.64</c:v>
                </c:pt>
              </c:numCache>
            </c:numRef>
          </c:xVal>
          <c:yVal>
            <c:numRef>
              <c:f>[1]Temp!$B$19:$B$23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Temp!$A$24</c:f>
              <c:strCache>
                <c:ptCount val="1"/>
                <c:pt idx="0">
                  <c:v>7/18/13</c:v>
                </c:pt>
              </c:strCache>
            </c:strRef>
          </c:tx>
          <c:marker>
            <c:symbol val="star"/>
            <c:size val="4"/>
          </c:marker>
          <c:xVal>
            <c:numRef>
              <c:f>[1]Temp!$C$24:$C$28</c:f>
              <c:numCache>
                <c:formatCode>General</c:formatCode>
                <c:ptCount val="5"/>
                <c:pt idx="0">
                  <c:v>28.52</c:v>
                </c:pt>
                <c:pt idx="1">
                  <c:v>29.15</c:v>
                </c:pt>
                <c:pt idx="2">
                  <c:v>26.74</c:v>
                </c:pt>
                <c:pt idx="3">
                  <c:v>24.26</c:v>
                </c:pt>
                <c:pt idx="4">
                  <c:v>23.85</c:v>
                </c:pt>
              </c:numCache>
            </c:numRef>
          </c:xVal>
          <c:yVal>
            <c:numRef>
              <c:f>[1]Temp!$B$24:$B$28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Temp!$A$29</c:f>
              <c:strCache>
                <c:ptCount val="1"/>
                <c:pt idx="0">
                  <c:v>7/24/13</c:v>
                </c:pt>
              </c:strCache>
            </c:strRef>
          </c:tx>
          <c:marker>
            <c:symbol val="circle"/>
            <c:size val="4"/>
          </c:marker>
          <c:xVal>
            <c:numRef>
              <c:f>[1]Temp!$C$29:$C$33</c:f>
              <c:numCache>
                <c:formatCode>General</c:formatCode>
                <c:ptCount val="5"/>
                <c:pt idx="0">
                  <c:v>24.19</c:v>
                </c:pt>
                <c:pt idx="1">
                  <c:v>24.23</c:v>
                </c:pt>
                <c:pt idx="2">
                  <c:v>24.11</c:v>
                </c:pt>
                <c:pt idx="3">
                  <c:v>24.04</c:v>
                </c:pt>
                <c:pt idx="4">
                  <c:v>23.87</c:v>
                </c:pt>
              </c:numCache>
            </c:numRef>
          </c:xVal>
          <c:yVal>
            <c:numRef>
              <c:f>[1]Temp!$B$29:$B$33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Temp!$A$34</c:f>
              <c:strCache>
                <c:ptCount val="1"/>
                <c:pt idx="0">
                  <c:v>8/9/13</c:v>
                </c:pt>
              </c:strCache>
            </c:strRef>
          </c:tx>
          <c:marker>
            <c:symbol val="plus"/>
            <c:size val="4"/>
          </c:marker>
          <c:xVal>
            <c:numRef>
              <c:f>[1]Temp!$C$34:$C$38</c:f>
              <c:numCache>
                <c:formatCode>General</c:formatCode>
                <c:ptCount val="5"/>
                <c:pt idx="0">
                  <c:v>23.09</c:v>
                </c:pt>
                <c:pt idx="1">
                  <c:v>23.19</c:v>
                </c:pt>
                <c:pt idx="2">
                  <c:v>22.12</c:v>
                </c:pt>
                <c:pt idx="3">
                  <c:v>21.39</c:v>
                </c:pt>
                <c:pt idx="4">
                  <c:v>21.31</c:v>
                </c:pt>
              </c:numCache>
            </c:numRef>
          </c:xVal>
          <c:yVal>
            <c:numRef>
              <c:f>[1]Temp!$B$34:$B$38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Temp!$A$39</c:f>
              <c:strCache>
                <c:ptCount val="1"/>
                <c:pt idx="0">
                  <c:v>8/19/13</c:v>
                </c:pt>
              </c:strCache>
            </c:strRef>
          </c:tx>
          <c:marker>
            <c:symbol val="dot"/>
            <c:size val="4"/>
          </c:marker>
          <c:xVal>
            <c:numRef>
              <c:f>[1]Temp!$C$39:$C$43</c:f>
              <c:numCache>
                <c:formatCode>General</c:formatCode>
                <c:ptCount val="5"/>
                <c:pt idx="0">
                  <c:v>23.65</c:v>
                </c:pt>
                <c:pt idx="1">
                  <c:v>23.46</c:v>
                </c:pt>
                <c:pt idx="2">
                  <c:v>23.14</c:v>
                </c:pt>
                <c:pt idx="3">
                  <c:v>22.53</c:v>
                </c:pt>
                <c:pt idx="4">
                  <c:v>21.79</c:v>
                </c:pt>
              </c:numCache>
            </c:numRef>
          </c:xVal>
          <c:yVal>
            <c:numRef>
              <c:f>[1]Temp!$B$39:$B$43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Temp!$A$44</c:f>
              <c:strCache>
                <c:ptCount val="1"/>
                <c:pt idx="0">
                  <c:v>9/10/13</c:v>
                </c:pt>
              </c:strCache>
            </c:strRef>
          </c:tx>
          <c:marker>
            <c:symbol val="dash"/>
            <c:size val="4"/>
          </c:marker>
          <c:xVal>
            <c:numRef>
              <c:f>[1]Temp!$C$44:$C$48</c:f>
              <c:numCache>
                <c:formatCode>General</c:formatCode>
                <c:ptCount val="5"/>
                <c:pt idx="0">
                  <c:v>22.87</c:v>
                </c:pt>
                <c:pt idx="1">
                  <c:v>22.84</c:v>
                </c:pt>
                <c:pt idx="2">
                  <c:v>22.38</c:v>
                </c:pt>
                <c:pt idx="3">
                  <c:v>22.24</c:v>
                </c:pt>
                <c:pt idx="4">
                  <c:v>21.88</c:v>
                </c:pt>
              </c:numCache>
            </c:numRef>
          </c:xVal>
          <c:yVal>
            <c:numRef>
              <c:f>[1]Temp!$B$44:$B$48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Temp!$A$49</c:f>
              <c:strCache>
                <c:ptCount val="1"/>
                <c:pt idx="0">
                  <c:v>9/26/13</c:v>
                </c:pt>
              </c:strCache>
            </c:strRef>
          </c:tx>
          <c:marker>
            <c:symbol val="diamond"/>
            <c:size val="4"/>
          </c:marker>
          <c:xVal>
            <c:numRef>
              <c:f>[1]Temp!$C$49:$C$53</c:f>
              <c:numCache>
                <c:formatCode>General</c:formatCode>
                <c:ptCount val="5"/>
                <c:pt idx="0">
                  <c:v>17.809999999999999</c:v>
                </c:pt>
                <c:pt idx="1">
                  <c:v>17.739999999999998</c:v>
                </c:pt>
                <c:pt idx="2">
                  <c:v>17.739999999999998</c:v>
                </c:pt>
                <c:pt idx="3">
                  <c:v>17.64</c:v>
                </c:pt>
                <c:pt idx="4">
                  <c:v>17.43</c:v>
                </c:pt>
              </c:numCache>
            </c:numRef>
          </c:xVal>
          <c:yVal>
            <c:numRef>
              <c:f>[1]Temp!$B$49:$B$53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Temp!$A$54</c:f>
              <c:strCache>
                <c:ptCount val="1"/>
                <c:pt idx="0">
                  <c:v>10/24/13</c:v>
                </c:pt>
              </c:strCache>
            </c:strRef>
          </c:tx>
          <c:marker>
            <c:symbol val="square"/>
            <c:size val="4"/>
          </c:marker>
          <c:xVal>
            <c:numRef>
              <c:f>[1]Temp!$C$54:$C$58</c:f>
              <c:numCache>
                <c:formatCode>General</c:formatCode>
                <c:ptCount val="5"/>
                <c:pt idx="0">
                  <c:v>7.25</c:v>
                </c:pt>
                <c:pt idx="1">
                  <c:v>7.23</c:v>
                </c:pt>
                <c:pt idx="2">
                  <c:v>7.13</c:v>
                </c:pt>
                <c:pt idx="3">
                  <c:v>7.03</c:v>
                </c:pt>
                <c:pt idx="4">
                  <c:v>6.98</c:v>
                </c:pt>
              </c:numCache>
            </c:numRef>
          </c:xVal>
          <c:yVal>
            <c:numRef>
              <c:f>[1]Temp!$B$54:$B$58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Temp!$A$59</c:f>
              <c:strCache>
                <c:ptCount val="1"/>
                <c:pt idx="0">
                  <c:v>11/4/13</c:v>
                </c:pt>
              </c:strCache>
            </c:strRef>
          </c:tx>
          <c:marker>
            <c:symbol val="triangle"/>
            <c:size val="4"/>
          </c:marker>
          <c:xVal>
            <c:numRef>
              <c:f>[1]Temp!$C$59:$C$63</c:f>
              <c:numCache>
                <c:formatCode>General</c:formatCode>
                <c:ptCount val="5"/>
                <c:pt idx="0">
                  <c:v>5.76</c:v>
                </c:pt>
                <c:pt idx="1">
                  <c:v>5.74</c:v>
                </c:pt>
                <c:pt idx="2">
                  <c:v>5.73</c:v>
                </c:pt>
                <c:pt idx="3">
                  <c:v>5.73</c:v>
                </c:pt>
                <c:pt idx="4">
                  <c:v>5.72</c:v>
                </c:pt>
              </c:numCache>
            </c:numRef>
          </c:xVal>
          <c:yVal>
            <c:numRef>
              <c:f>[1]Temp!$B$59:$B$63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Temp!$A$64</c:f>
              <c:strCache>
                <c:ptCount val="1"/>
                <c:pt idx="0">
                  <c:v>11/6/13</c:v>
                </c:pt>
              </c:strCache>
            </c:strRef>
          </c:tx>
          <c:marker>
            <c:symbol val="x"/>
            <c:size val="4"/>
          </c:marker>
          <c:xVal>
            <c:numRef>
              <c:f>[1]Temp!$C$64:$C$68</c:f>
              <c:numCache>
                <c:formatCode>General</c:formatCode>
                <c:ptCount val="5"/>
                <c:pt idx="0">
                  <c:v>5.39</c:v>
                </c:pt>
                <c:pt idx="1">
                  <c:v>5.37</c:v>
                </c:pt>
                <c:pt idx="2">
                  <c:v>5.38</c:v>
                </c:pt>
                <c:pt idx="3">
                  <c:v>5.29</c:v>
                </c:pt>
                <c:pt idx="4">
                  <c:v>5.18</c:v>
                </c:pt>
              </c:numCache>
            </c:numRef>
          </c:xVal>
          <c:yVal>
            <c:numRef>
              <c:f>[1]Temp!$B$64:$B$68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3"/>
          <c:order val="13"/>
          <c:tx>
            <c:strRef>
              <c:f>Temp!$A$69</c:f>
              <c:strCache>
                <c:ptCount val="1"/>
                <c:pt idx="0">
                  <c:v>11/12/13</c:v>
                </c:pt>
              </c:strCache>
            </c:strRef>
          </c:tx>
          <c:marker>
            <c:symbol val="star"/>
            <c:size val="4"/>
          </c:marker>
          <c:xVal>
            <c:numRef>
              <c:f>[1]Temp!$C$69:$C$73</c:f>
              <c:numCache>
                <c:formatCode>General</c:formatCode>
                <c:ptCount val="5"/>
                <c:pt idx="0">
                  <c:v>2.71</c:v>
                </c:pt>
                <c:pt idx="1">
                  <c:v>2.54</c:v>
                </c:pt>
                <c:pt idx="2">
                  <c:v>2.54</c:v>
                </c:pt>
                <c:pt idx="3">
                  <c:v>2.57</c:v>
                </c:pt>
                <c:pt idx="4">
                  <c:v>3.39</c:v>
                </c:pt>
              </c:numCache>
            </c:numRef>
          </c:xVal>
          <c:yVal>
            <c:numRef>
              <c:f>[1]Temp!$B$69:$B$73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576576"/>
        <c:axId val="173578496"/>
      </c:scatterChart>
      <c:valAx>
        <c:axId val="173576576"/>
        <c:scaling>
          <c:orientation val="minMax"/>
          <c:max val="3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</a:t>
                </a:r>
                <a:r>
                  <a:rPr lang="en-US" baseline="30000"/>
                  <a:t>o</a:t>
                </a:r>
                <a:r>
                  <a:rPr lang="en-US"/>
                  <a:t>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3578496"/>
        <c:crosses val="autoZero"/>
        <c:crossBetween val="midCat"/>
      </c:valAx>
      <c:valAx>
        <c:axId val="173578496"/>
        <c:scaling>
          <c:orientation val="maxMin"/>
          <c:max val="4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(meters)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3576576"/>
        <c:crosses val="autoZero"/>
        <c:crossBetween val="midCat"/>
        <c:majorUnit val="1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baseline="0">
                <a:effectLst/>
              </a:rPr>
              <a:t>Big Blake Lake temperature profile, 2014</a:t>
            </a:r>
            <a:endParaRPr lang="en-US" sz="1100">
              <a:effectLst/>
            </a:endParaRP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Temp!$A$74</c:f>
              <c:strCache>
                <c:ptCount val="1"/>
                <c:pt idx="0">
                  <c:v>5/12/14</c:v>
                </c:pt>
              </c:strCache>
            </c:strRef>
          </c:tx>
          <c:marker>
            <c:symbol val="diamond"/>
            <c:size val="4"/>
          </c:marker>
          <c:xVal>
            <c:numRef>
              <c:f>[1]Temp!$C$74:$C$78</c:f>
              <c:numCache>
                <c:formatCode>General</c:formatCode>
                <c:ptCount val="5"/>
                <c:pt idx="0">
                  <c:v>14.07</c:v>
                </c:pt>
                <c:pt idx="1">
                  <c:v>13.9</c:v>
                </c:pt>
                <c:pt idx="2">
                  <c:v>13.3</c:v>
                </c:pt>
                <c:pt idx="3">
                  <c:v>12.89</c:v>
                </c:pt>
                <c:pt idx="4">
                  <c:v>12.22</c:v>
                </c:pt>
              </c:numCache>
            </c:numRef>
          </c:xVal>
          <c:yVal>
            <c:numRef>
              <c:f>[1]Temp!$B$74:$B$78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Temp!$A$79</c:f>
              <c:strCache>
                <c:ptCount val="1"/>
                <c:pt idx="0">
                  <c:v>5/22/14</c:v>
                </c:pt>
              </c:strCache>
            </c:strRef>
          </c:tx>
          <c:marker>
            <c:symbol val="square"/>
            <c:size val="4"/>
          </c:marker>
          <c:xVal>
            <c:numRef>
              <c:f>[1]Temp!$C$79:$C$83</c:f>
              <c:numCache>
                <c:formatCode>General</c:formatCode>
                <c:ptCount val="5"/>
                <c:pt idx="0">
                  <c:v>15.51</c:v>
                </c:pt>
                <c:pt idx="1">
                  <c:v>15.34</c:v>
                </c:pt>
                <c:pt idx="2">
                  <c:v>14.13</c:v>
                </c:pt>
                <c:pt idx="3">
                  <c:v>13.95</c:v>
                </c:pt>
                <c:pt idx="4">
                  <c:v>13.9</c:v>
                </c:pt>
              </c:numCache>
            </c:numRef>
          </c:xVal>
          <c:yVal>
            <c:numRef>
              <c:f>[1]Temp!$B$79:$B$83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Temp!$A$84</c:f>
              <c:strCache>
                <c:ptCount val="1"/>
                <c:pt idx="0">
                  <c:v>5/28/14</c:v>
                </c:pt>
              </c:strCache>
            </c:strRef>
          </c:tx>
          <c:marker>
            <c:symbol val="triangle"/>
            <c:size val="4"/>
          </c:marker>
          <c:xVal>
            <c:numRef>
              <c:f>[1]Temp!$C$84:$C$88</c:f>
              <c:numCache>
                <c:formatCode>General</c:formatCode>
                <c:ptCount val="5"/>
                <c:pt idx="0">
                  <c:v>20.39</c:v>
                </c:pt>
                <c:pt idx="1">
                  <c:v>20.04</c:v>
                </c:pt>
                <c:pt idx="2">
                  <c:v>18.68</c:v>
                </c:pt>
                <c:pt idx="3">
                  <c:v>17.84</c:v>
                </c:pt>
                <c:pt idx="4">
                  <c:v>15.8</c:v>
                </c:pt>
              </c:numCache>
            </c:numRef>
          </c:xVal>
          <c:yVal>
            <c:numRef>
              <c:f>[1]Temp!$B$84:$B$88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Temp!$A$89</c:f>
              <c:strCache>
                <c:ptCount val="1"/>
                <c:pt idx="0">
                  <c:v>6/9/14</c:v>
                </c:pt>
              </c:strCache>
            </c:strRef>
          </c:tx>
          <c:marker>
            <c:symbol val="x"/>
            <c:size val="4"/>
          </c:marker>
          <c:xVal>
            <c:numRef>
              <c:f>[1]Temp!$C$89:$C$93</c:f>
              <c:numCache>
                <c:formatCode>General</c:formatCode>
                <c:ptCount val="5"/>
                <c:pt idx="0">
                  <c:v>21.41</c:v>
                </c:pt>
                <c:pt idx="1">
                  <c:v>21.39</c:v>
                </c:pt>
                <c:pt idx="2">
                  <c:v>21.13</c:v>
                </c:pt>
                <c:pt idx="3">
                  <c:v>20.18</c:v>
                </c:pt>
                <c:pt idx="4">
                  <c:v>19.53</c:v>
                </c:pt>
              </c:numCache>
            </c:numRef>
          </c:xVal>
          <c:yVal>
            <c:numRef>
              <c:f>[1]Temp!$B$89:$B$93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Temp!$A$94</c:f>
              <c:strCache>
                <c:ptCount val="1"/>
                <c:pt idx="0">
                  <c:v>6/24/14</c:v>
                </c:pt>
              </c:strCache>
            </c:strRef>
          </c:tx>
          <c:marker>
            <c:symbol val="star"/>
            <c:size val="4"/>
          </c:marker>
          <c:xVal>
            <c:numRef>
              <c:f>[1]Temp!$C$94:$C$98</c:f>
              <c:numCache>
                <c:formatCode>General</c:formatCode>
                <c:ptCount val="5"/>
                <c:pt idx="0">
                  <c:v>24.62</c:v>
                </c:pt>
                <c:pt idx="1">
                  <c:v>24.04</c:v>
                </c:pt>
                <c:pt idx="2">
                  <c:v>23.64</c:v>
                </c:pt>
                <c:pt idx="3">
                  <c:v>21.63</c:v>
                </c:pt>
                <c:pt idx="4">
                  <c:v>20.87</c:v>
                </c:pt>
              </c:numCache>
            </c:numRef>
          </c:xVal>
          <c:yVal>
            <c:numRef>
              <c:f>[1]Temp!$B$94:$B$98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Temp!$A$99</c:f>
              <c:strCache>
                <c:ptCount val="1"/>
                <c:pt idx="0">
                  <c:v>7/9/14</c:v>
                </c:pt>
              </c:strCache>
            </c:strRef>
          </c:tx>
          <c:marker>
            <c:symbol val="circle"/>
            <c:size val="4"/>
          </c:marker>
          <c:xVal>
            <c:numRef>
              <c:f>[1]Temp!$C$99:$C$103</c:f>
              <c:numCache>
                <c:formatCode>General</c:formatCode>
                <c:ptCount val="5"/>
                <c:pt idx="0">
                  <c:v>23.61</c:v>
                </c:pt>
                <c:pt idx="1">
                  <c:v>23.24</c:v>
                </c:pt>
                <c:pt idx="2">
                  <c:v>22.87</c:v>
                </c:pt>
                <c:pt idx="3">
                  <c:v>22.78</c:v>
                </c:pt>
                <c:pt idx="4">
                  <c:v>22.62</c:v>
                </c:pt>
              </c:numCache>
            </c:numRef>
          </c:xVal>
          <c:yVal>
            <c:numRef>
              <c:f>[1]Temp!$B$99:$B$103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Temp!$A$104</c:f>
              <c:strCache>
                <c:ptCount val="1"/>
                <c:pt idx="0">
                  <c:v>7/21/14</c:v>
                </c:pt>
              </c:strCache>
            </c:strRef>
          </c:tx>
          <c:xVal>
            <c:numRef>
              <c:f>[1]Temp!$C$104:$C$108</c:f>
              <c:numCache>
                <c:formatCode>General</c:formatCode>
                <c:ptCount val="5"/>
                <c:pt idx="0">
                  <c:v>24.04</c:v>
                </c:pt>
                <c:pt idx="1">
                  <c:v>23.98</c:v>
                </c:pt>
                <c:pt idx="2">
                  <c:v>23.77</c:v>
                </c:pt>
                <c:pt idx="3">
                  <c:v>23.58</c:v>
                </c:pt>
                <c:pt idx="4">
                  <c:v>22.46</c:v>
                </c:pt>
              </c:numCache>
            </c:numRef>
          </c:xVal>
          <c:yVal>
            <c:numRef>
              <c:f>[1]Temp!$B$104:$B$108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Temp!$A$109</c:f>
              <c:strCache>
                <c:ptCount val="1"/>
                <c:pt idx="0">
                  <c:v>8/5/14</c:v>
                </c:pt>
              </c:strCache>
            </c:strRef>
          </c:tx>
          <c:marker>
            <c:symbol val="dot"/>
            <c:size val="4"/>
          </c:marker>
          <c:xVal>
            <c:numRef>
              <c:f>[1]Temp!$C$109:$C$113</c:f>
              <c:numCache>
                <c:formatCode>General</c:formatCode>
                <c:ptCount val="5"/>
                <c:pt idx="0">
                  <c:v>25.17</c:v>
                </c:pt>
                <c:pt idx="1">
                  <c:v>24.76</c:v>
                </c:pt>
                <c:pt idx="2">
                  <c:v>24.24</c:v>
                </c:pt>
                <c:pt idx="3">
                  <c:v>23.73</c:v>
                </c:pt>
                <c:pt idx="4">
                  <c:v>23.4</c:v>
                </c:pt>
              </c:numCache>
            </c:numRef>
          </c:xVal>
          <c:yVal>
            <c:numRef>
              <c:f>[1]Temp!$B$109:$B$113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Temp!$A$114</c:f>
              <c:strCache>
                <c:ptCount val="1"/>
                <c:pt idx="0">
                  <c:v>8/19/14</c:v>
                </c:pt>
              </c:strCache>
            </c:strRef>
          </c:tx>
          <c:marker>
            <c:symbol val="dash"/>
            <c:size val="4"/>
          </c:marker>
          <c:xVal>
            <c:numRef>
              <c:f>[1]Temp!$C$114:$C$118</c:f>
              <c:numCache>
                <c:formatCode>General</c:formatCode>
                <c:ptCount val="5"/>
                <c:pt idx="0">
                  <c:v>23.61</c:v>
                </c:pt>
                <c:pt idx="1">
                  <c:v>23.43</c:v>
                </c:pt>
                <c:pt idx="2">
                  <c:v>23.39</c:v>
                </c:pt>
                <c:pt idx="3">
                  <c:v>23.34</c:v>
                </c:pt>
                <c:pt idx="4">
                  <c:v>23.07</c:v>
                </c:pt>
              </c:numCache>
            </c:numRef>
          </c:xVal>
          <c:yVal>
            <c:numRef>
              <c:f>[1]Temp!$B$114:$B$118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Temp!$A$119</c:f>
              <c:strCache>
                <c:ptCount val="1"/>
                <c:pt idx="0">
                  <c:v>9/6/14</c:v>
                </c:pt>
              </c:strCache>
            </c:strRef>
          </c:tx>
          <c:marker>
            <c:symbol val="diamond"/>
            <c:size val="4"/>
          </c:marker>
          <c:xVal>
            <c:numRef>
              <c:f>[1]Temp!$C$119:$C$123</c:f>
              <c:numCache>
                <c:formatCode>General</c:formatCode>
                <c:ptCount val="5"/>
                <c:pt idx="0">
                  <c:v>20.92</c:v>
                </c:pt>
                <c:pt idx="1">
                  <c:v>20.94</c:v>
                </c:pt>
                <c:pt idx="2">
                  <c:v>20.94</c:v>
                </c:pt>
                <c:pt idx="3">
                  <c:v>20.94</c:v>
                </c:pt>
                <c:pt idx="4">
                  <c:v>20.93</c:v>
                </c:pt>
              </c:numCache>
            </c:numRef>
          </c:xVal>
          <c:yVal>
            <c:numRef>
              <c:f>[1]Temp!$B$119:$B$123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Temp!$A$124</c:f>
              <c:strCache>
                <c:ptCount val="1"/>
                <c:pt idx="0">
                  <c:v>9/17/14</c:v>
                </c:pt>
              </c:strCache>
            </c:strRef>
          </c:tx>
          <c:marker>
            <c:symbol val="square"/>
            <c:size val="4"/>
          </c:marker>
          <c:xVal>
            <c:numRef>
              <c:f>[1]Temp!$C$124:$C$129</c:f>
              <c:numCache>
                <c:formatCode>General</c:formatCode>
                <c:ptCount val="6"/>
                <c:pt idx="0">
                  <c:v>18.13</c:v>
                </c:pt>
                <c:pt idx="1">
                  <c:v>16.690000000000001</c:v>
                </c:pt>
                <c:pt idx="2">
                  <c:v>15.94</c:v>
                </c:pt>
                <c:pt idx="3">
                  <c:v>15.68</c:v>
                </c:pt>
                <c:pt idx="4">
                  <c:v>15.49</c:v>
                </c:pt>
                <c:pt idx="5">
                  <c:v>15.33</c:v>
                </c:pt>
              </c:numCache>
            </c:numRef>
          </c:xVal>
          <c:yVal>
            <c:numRef>
              <c:f>[1]Temp!$B$124:$B$129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Temp!$A$130</c:f>
              <c:strCache>
                <c:ptCount val="1"/>
                <c:pt idx="0">
                  <c:v>11/3/14</c:v>
                </c:pt>
              </c:strCache>
            </c:strRef>
          </c:tx>
          <c:marker>
            <c:symbol val="triangle"/>
            <c:size val="4"/>
          </c:marker>
          <c:xVal>
            <c:numRef>
              <c:f>[1]Temp!$C$130:$C$134</c:f>
              <c:numCache>
                <c:formatCode>General</c:formatCode>
                <c:ptCount val="5"/>
                <c:pt idx="0">
                  <c:v>6.13</c:v>
                </c:pt>
                <c:pt idx="1">
                  <c:v>6.14</c:v>
                </c:pt>
                <c:pt idx="2">
                  <c:v>6.13</c:v>
                </c:pt>
                <c:pt idx="3">
                  <c:v>6.12</c:v>
                </c:pt>
                <c:pt idx="4">
                  <c:v>6.12</c:v>
                </c:pt>
              </c:numCache>
            </c:numRef>
          </c:xVal>
          <c:yVal>
            <c:numRef>
              <c:f>[1]Temp!$B$130:$B$134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632896"/>
        <c:axId val="173639168"/>
      </c:scatterChart>
      <c:valAx>
        <c:axId val="17363289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</a:t>
                </a:r>
                <a:r>
                  <a:rPr lang="en-US" baseline="30000"/>
                  <a:t>o</a:t>
                </a:r>
                <a:r>
                  <a:rPr lang="en-US"/>
                  <a:t>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3639168"/>
        <c:crosses val="autoZero"/>
        <c:crossBetween val="midCat"/>
      </c:valAx>
      <c:valAx>
        <c:axId val="173639168"/>
        <c:scaling>
          <c:orientation val="maxMin"/>
          <c:max val="5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(meters)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3632896"/>
        <c:crosses val="autoZero"/>
        <c:crossBetween val="midCat"/>
        <c:majorUnit val="1"/>
      </c:valAx>
    </c:plotArea>
    <c:legend>
      <c:legendPos val="b"/>
      <c:layout>
        <c:manualLayout>
          <c:xMode val="edge"/>
          <c:yMode val="edge"/>
          <c:x val="5.3055361323077851E-2"/>
          <c:y val="0.8340988626421697"/>
          <c:w val="0.90246928593385289"/>
          <c:h val="0.138123359580052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chart" Target="../charts/chart2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617220</xdr:colOff>
      <xdr:row>38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320040</xdr:colOff>
      <xdr:row>0</xdr:row>
      <xdr:rowOff>144780</xdr:rowOff>
    </xdr:from>
    <xdr:to>
      <xdr:col>20</xdr:col>
      <xdr:colOff>502920</xdr:colOff>
      <xdr:row>16</xdr:row>
      <xdr:rowOff>83820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693420</xdr:colOff>
      <xdr:row>17</xdr:row>
      <xdr:rowOff>144780</xdr:rowOff>
    </xdr:from>
    <xdr:to>
      <xdr:col>22</xdr:col>
      <xdr:colOff>144780</xdr:colOff>
      <xdr:row>33</xdr:row>
      <xdr:rowOff>83820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205740</xdr:colOff>
      <xdr:row>23</xdr:row>
      <xdr:rowOff>7620</xdr:rowOff>
    </xdr:from>
    <xdr:to>
      <xdr:col>8</xdr:col>
      <xdr:colOff>457200</xdr:colOff>
      <xdr:row>41</xdr:row>
      <xdr:rowOff>121920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571500</xdr:colOff>
      <xdr:row>23</xdr:row>
      <xdr:rowOff>83820</xdr:rowOff>
    </xdr:from>
    <xdr:to>
      <xdr:col>14</xdr:col>
      <xdr:colOff>320040</xdr:colOff>
      <xdr:row>41</xdr:row>
      <xdr:rowOff>160020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541020</xdr:colOff>
      <xdr:row>8</xdr:row>
      <xdr:rowOff>0</xdr:rowOff>
    </xdr:from>
    <xdr:to>
      <xdr:col>11</xdr:col>
      <xdr:colOff>723900</xdr:colOff>
      <xdr:row>19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</xdr:row>
      <xdr:rowOff>167640</xdr:rowOff>
    </xdr:from>
    <xdr:to>
      <xdr:col>8</xdr:col>
      <xdr:colOff>426720</xdr:colOff>
      <xdr:row>37</xdr:row>
      <xdr:rowOff>106680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662940</xdr:colOff>
      <xdr:row>3</xdr:row>
      <xdr:rowOff>53340</xdr:rowOff>
    </xdr:from>
    <xdr:to>
      <xdr:col>14</xdr:col>
      <xdr:colOff>114300</xdr:colOff>
      <xdr:row>18</xdr:row>
      <xdr:rowOff>167640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175260</xdr:colOff>
      <xdr:row>24</xdr:row>
      <xdr:rowOff>53340</xdr:rowOff>
    </xdr:from>
    <xdr:to>
      <xdr:col>22</xdr:col>
      <xdr:colOff>434340</xdr:colOff>
      <xdr:row>39</xdr:row>
      <xdr:rowOff>167640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678180</xdr:colOff>
      <xdr:row>18</xdr:row>
      <xdr:rowOff>53340</xdr:rowOff>
    </xdr:from>
    <xdr:to>
      <xdr:col>8</xdr:col>
      <xdr:colOff>861060</xdr:colOff>
      <xdr:row>33</xdr:row>
      <xdr:rowOff>167640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23</xdr:row>
      <xdr:rowOff>83820</xdr:rowOff>
    </xdr:from>
    <xdr:to>
      <xdr:col>10</xdr:col>
      <xdr:colOff>228600</xdr:colOff>
      <xdr:row>39</xdr:row>
      <xdr:rowOff>22860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2</xdr:row>
      <xdr:rowOff>87630</xdr:rowOff>
    </xdr:from>
    <xdr:to>
      <xdr:col>11</xdr:col>
      <xdr:colOff>716280</xdr:colOff>
      <xdr:row>18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662940</xdr:colOff>
      <xdr:row>22</xdr:row>
      <xdr:rowOff>3810</xdr:rowOff>
    </xdr:from>
    <xdr:to>
      <xdr:col>12</xdr:col>
      <xdr:colOff>114300</xdr:colOff>
      <xdr:row>41</xdr:row>
      <xdr:rowOff>167640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220980</xdr:colOff>
      <xdr:row>22</xdr:row>
      <xdr:rowOff>60960</xdr:rowOff>
    </xdr:from>
    <xdr:to>
      <xdr:col>18</xdr:col>
      <xdr:colOff>403860</xdr:colOff>
      <xdr:row>42</xdr:row>
      <xdr:rowOff>49530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373380</xdr:colOff>
      <xdr:row>1</xdr:row>
      <xdr:rowOff>87630</xdr:rowOff>
    </xdr:from>
    <xdr:to>
      <xdr:col>12</xdr:col>
      <xdr:colOff>556260</xdr:colOff>
      <xdr:row>21</xdr:row>
      <xdr:rowOff>53340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563880</xdr:colOff>
      <xdr:row>24</xdr:row>
      <xdr:rowOff>49530</xdr:rowOff>
    </xdr:from>
    <xdr:to>
      <xdr:col>13</xdr:col>
      <xdr:colOff>15240</xdr:colOff>
      <xdr:row>39</xdr:row>
      <xdr:rowOff>163830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426720</xdr:colOff>
      <xdr:row>22</xdr:row>
      <xdr:rowOff>144780</xdr:rowOff>
    </xdr:from>
    <xdr:to>
      <xdr:col>4</xdr:col>
      <xdr:colOff>198120</xdr:colOff>
      <xdr:row>38</xdr:row>
      <xdr:rowOff>83820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525780</xdr:colOff>
      <xdr:row>23</xdr:row>
      <xdr:rowOff>22860</xdr:rowOff>
    </xdr:from>
    <xdr:to>
      <xdr:col>21</xdr:col>
      <xdr:colOff>708660</xdr:colOff>
      <xdr:row>38</xdr:row>
      <xdr:rowOff>137160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251460</xdr:colOff>
      <xdr:row>23</xdr:row>
      <xdr:rowOff>60960</xdr:rowOff>
    </xdr:from>
    <xdr:to>
      <xdr:col>15</xdr:col>
      <xdr:colOff>434340</xdr:colOff>
      <xdr:row>39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</xdr:colOff>
      <xdr:row>1</xdr:row>
      <xdr:rowOff>156210</xdr:rowOff>
    </xdr:from>
    <xdr:to>
      <xdr:col>19</xdr:col>
      <xdr:colOff>190500</xdr:colOff>
      <xdr:row>17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22860</xdr:colOff>
      <xdr:row>19</xdr:row>
      <xdr:rowOff>95250</xdr:rowOff>
    </xdr:from>
    <xdr:to>
      <xdr:col>19</xdr:col>
      <xdr:colOff>205740</xdr:colOff>
      <xdr:row>35</xdr:row>
      <xdr:rowOff>34290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</xdr:colOff>
      <xdr:row>5</xdr:row>
      <xdr:rowOff>76200</xdr:rowOff>
    </xdr:from>
    <xdr:to>
      <xdr:col>14</xdr:col>
      <xdr:colOff>228600</xdr:colOff>
      <xdr:row>21</xdr:row>
      <xdr:rowOff>15240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693420</xdr:colOff>
      <xdr:row>2</xdr:row>
      <xdr:rowOff>140970</xdr:rowOff>
    </xdr:from>
    <xdr:to>
      <xdr:col>12</xdr:col>
      <xdr:colOff>144780</xdr:colOff>
      <xdr:row>23</xdr:row>
      <xdr:rowOff>30480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4</xdr:row>
      <xdr:rowOff>47625</xdr:rowOff>
    </xdr:from>
    <xdr:to>
      <xdr:col>22</xdr:col>
      <xdr:colOff>171450</xdr:colOff>
      <xdr:row>45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409574</xdr:colOff>
      <xdr:row>45</xdr:row>
      <xdr:rowOff>161925</xdr:rowOff>
    </xdr:from>
    <xdr:to>
      <xdr:col>22</xdr:col>
      <xdr:colOff>152399</xdr:colOff>
      <xdr:row>84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228599</xdr:colOff>
      <xdr:row>6</xdr:row>
      <xdr:rowOff>152399</xdr:rowOff>
    </xdr:from>
    <xdr:to>
      <xdr:col>18</xdr:col>
      <xdr:colOff>219075</xdr:colOff>
      <xdr:row>43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228599</xdr:colOff>
      <xdr:row>44</xdr:row>
      <xdr:rowOff>47625</xdr:rowOff>
    </xdr:from>
    <xdr:to>
      <xdr:col>18</xdr:col>
      <xdr:colOff>428624</xdr:colOff>
      <xdr:row>84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4</xdr:row>
      <xdr:rowOff>47625</xdr:rowOff>
    </xdr:from>
    <xdr:to>
      <xdr:col>22</xdr:col>
      <xdr:colOff>171450</xdr:colOff>
      <xdr:row>45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409574</xdr:colOff>
      <xdr:row>45</xdr:row>
      <xdr:rowOff>161925</xdr:rowOff>
    </xdr:from>
    <xdr:to>
      <xdr:col>22</xdr:col>
      <xdr:colOff>152399</xdr:colOff>
      <xdr:row>84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55</xdr:row>
      <xdr:rowOff>64770</xdr:rowOff>
    </xdr:from>
    <xdr:to>
      <xdr:col>12</xdr:col>
      <xdr:colOff>426720</xdr:colOff>
      <xdr:row>69</xdr:row>
      <xdr:rowOff>34290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419100</xdr:colOff>
      <xdr:row>70</xdr:row>
      <xdr:rowOff>19050</xdr:rowOff>
    </xdr:from>
    <xdr:to>
      <xdr:col>12</xdr:col>
      <xdr:colOff>487680</xdr:colOff>
      <xdr:row>83</xdr:row>
      <xdr:rowOff>186690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419100</xdr:colOff>
      <xdr:row>84</xdr:row>
      <xdr:rowOff>129540</xdr:rowOff>
    </xdr:from>
    <xdr:to>
      <xdr:col>12</xdr:col>
      <xdr:colOff>487680</xdr:colOff>
      <xdr:row>98</xdr:row>
      <xdr:rowOff>99060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251460</xdr:colOff>
      <xdr:row>59</xdr:row>
      <xdr:rowOff>102870</xdr:rowOff>
    </xdr:from>
    <xdr:to>
      <xdr:col>9</xdr:col>
      <xdr:colOff>434340</xdr:colOff>
      <xdr:row>73</xdr:row>
      <xdr:rowOff>72390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388620</xdr:colOff>
      <xdr:row>73</xdr:row>
      <xdr:rowOff>144780</xdr:rowOff>
    </xdr:from>
    <xdr:to>
      <xdr:col>9</xdr:col>
      <xdr:colOff>571500</xdr:colOff>
      <xdr:row>87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259080</xdr:colOff>
      <xdr:row>89</xdr:row>
      <xdr:rowOff>114300</xdr:rowOff>
    </xdr:from>
    <xdr:to>
      <xdr:col>9</xdr:col>
      <xdr:colOff>441960</xdr:colOff>
      <xdr:row>103</xdr:row>
      <xdr:rowOff>83820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342900</xdr:colOff>
      <xdr:row>64</xdr:row>
      <xdr:rowOff>64770</xdr:rowOff>
    </xdr:from>
    <xdr:to>
      <xdr:col>28</xdr:col>
      <xdr:colOff>678180</xdr:colOff>
      <xdr:row>78</xdr:row>
      <xdr:rowOff>34290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198120</xdr:colOff>
      <xdr:row>2</xdr:row>
      <xdr:rowOff>373380</xdr:rowOff>
    </xdr:from>
    <xdr:to>
      <xdr:col>10</xdr:col>
      <xdr:colOff>381000</xdr:colOff>
      <xdr:row>16</xdr:row>
      <xdr:rowOff>137160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160020</xdr:colOff>
      <xdr:row>17</xdr:row>
      <xdr:rowOff>99060</xdr:rowOff>
    </xdr:from>
    <xdr:to>
      <xdr:col>10</xdr:col>
      <xdr:colOff>342900</xdr:colOff>
      <xdr:row>31</xdr:row>
      <xdr:rowOff>68580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182880</xdr:colOff>
      <xdr:row>31</xdr:row>
      <xdr:rowOff>182880</xdr:rowOff>
    </xdr:from>
    <xdr:to>
      <xdr:col>10</xdr:col>
      <xdr:colOff>365760</xdr:colOff>
      <xdr:row>45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464820</xdr:colOff>
      <xdr:row>5</xdr:row>
      <xdr:rowOff>121920</xdr:rowOff>
    </xdr:from>
    <xdr:to>
      <xdr:col>9</xdr:col>
      <xdr:colOff>647700</xdr:colOff>
      <xdr:row>19</xdr:row>
      <xdr:rowOff>91440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495300</xdr:colOff>
      <xdr:row>20</xdr:row>
      <xdr:rowOff>137160</xdr:rowOff>
    </xdr:from>
    <xdr:to>
      <xdr:col>9</xdr:col>
      <xdr:colOff>678180</xdr:colOff>
      <xdr:row>34</xdr:row>
      <xdr:rowOff>106680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396240</xdr:colOff>
      <xdr:row>11</xdr:row>
      <xdr:rowOff>144780</xdr:rowOff>
    </xdr:from>
    <xdr:to>
      <xdr:col>16</xdr:col>
      <xdr:colOff>579120</xdr:colOff>
      <xdr:row>25</xdr:row>
      <xdr:rowOff>114300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403860</xdr:colOff>
      <xdr:row>5</xdr:row>
      <xdr:rowOff>53340</xdr:rowOff>
    </xdr:from>
    <xdr:to>
      <xdr:col>14</xdr:col>
      <xdr:colOff>586740</xdr:colOff>
      <xdr:row>19</xdr:row>
      <xdr:rowOff>22860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ustom 3">
      <a:majorFont>
        <a:latin typeface="Georgia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D1" activeCellId="1" sqref="A1:A1048576 D1:F1048576"/>
    </sheetView>
  </sheetViews>
  <sheetFormatPr defaultRowHeight="13.8" x14ac:dyDescent="0.25"/>
  <cols>
    <col min="1" max="1" width="12.54296875" style="1" bestFit="1" customWidth="1"/>
    <col min="2" max="2" width="17.1796875" bestFit="1" customWidth="1"/>
    <col min="3" max="3" width="13.90625" bestFit="1" customWidth="1"/>
    <col min="4" max="4" width="19.90625" bestFit="1" customWidth="1"/>
    <col min="5" max="5" width="17.6328125" bestFit="1" customWidth="1"/>
    <col min="6" max="6" width="17.1796875" bestFit="1" customWidth="1"/>
    <col min="7" max="7" width="17.453125" style="2" bestFit="1" customWidth="1"/>
    <col min="8" max="8" width="10.08984375" bestFit="1" customWidth="1"/>
    <col min="9" max="9" width="16.54296875" bestFit="1" customWidth="1"/>
    <col min="10" max="10" width="18.453125" bestFit="1" customWidth="1"/>
  </cols>
  <sheetData>
    <row r="1" spans="1:9" x14ac:dyDescent="0.25">
      <c r="A1" s="1" t="s">
        <v>10</v>
      </c>
    </row>
    <row r="2" spans="1:9" x14ac:dyDescent="0.25">
      <c r="A2" s="1" t="s">
        <v>0</v>
      </c>
      <c r="B2" t="s">
        <v>3</v>
      </c>
      <c r="C2" t="s">
        <v>8</v>
      </c>
      <c r="D2" t="s">
        <v>2</v>
      </c>
      <c r="E2" t="s">
        <v>12</v>
      </c>
      <c r="F2" t="s">
        <v>1</v>
      </c>
      <c r="G2" s="2" t="s">
        <v>7</v>
      </c>
      <c r="H2" t="s">
        <v>9</v>
      </c>
      <c r="I2" t="s">
        <v>11</v>
      </c>
    </row>
    <row r="3" spans="1:9" x14ac:dyDescent="0.25">
      <c r="A3" s="1">
        <v>41414</v>
      </c>
      <c r="B3" s="3" t="s">
        <v>5</v>
      </c>
      <c r="C3" s="3">
        <v>4.6399999999999997E-2</v>
      </c>
      <c r="D3" s="3" t="s">
        <v>5</v>
      </c>
      <c r="E3" s="3" t="s">
        <v>5</v>
      </c>
      <c r="F3" s="3" t="s">
        <v>5</v>
      </c>
      <c r="G3" s="4">
        <v>5</v>
      </c>
      <c r="H3" s="3" t="s">
        <v>5</v>
      </c>
      <c r="I3" s="3"/>
    </row>
    <row r="4" spans="1:9" x14ac:dyDescent="0.25">
      <c r="A4" s="1">
        <v>41422</v>
      </c>
      <c r="B4" s="3" t="s">
        <v>5</v>
      </c>
      <c r="C4" s="3">
        <v>3.78E-2</v>
      </c>
      <c r="D4" s="3" t="s">
        <v>5</v>
      </c>
      <c r="E4" s="3">
        <v>0.66100000000000003</v>
      </c>
      <c r="F4" s="3" t="s">
        <v>5</v>
      </c>
      <c r="G4" s="4">
        <v>5</v>
      </c>
      <c r="H4" s="3" t="s">
        <v>5</v>
      </c>
      <c r="I4" s="3">
        <v>12.1</v>
      </c>
    </row>
    <row r="5" spans="1:9" x14ac:dyDescent="0.25">
      <c r="A5" s="1">
        <v>41451</v>
      </c>
      <c r="B5" s="6">
        <v>4.5999999999999999E-3</v>
      </c>
      <c r="C5" s="3">
        <v>2.1399999999999999E-2</v>
      </c>
      <c r="D5" s="3" t="s">
        <v>5</v>
      </c>
      <c r="E5" s="3">
        <v>0.67500000000000004</v>
      </c>
      <c r="F5" s="3" t="s">
        <v>5</v>
      </c>
      <c r="G5" s="4" t="s">
        <v>5</v>
      </c>
      <c r="H5" s="3" t="s">
        <v>5</v>
      </c>
      <c r="I5" s="3">
        <v>5.81</v>
      </c>
    </row>
    <row r="6" spans="1:9" x14ac:dyDescent="0.25">
      <c r="A6" s="1">
        <v>41479</v>
      </c>
      <c r="B6" s="3" t="s">
        <v>5</v>
      </c>
      <c r="C6" s="3">
        <v>8.4900000000000003E-2</v>
      </c>
      <c r="D6" s="3" t="s">
        <v>5</v>
      </c>
      <c r="E6">
        <v>1.63</v>
      </c>
      <c r="F6" s="3" t="s">
        <v>5</v>
      </c>
      <c r="G6" s="9">
        <v>12.5</v>
      </c>
      <c r="H6" s="3" t="s">
        <v>5</v>
      </c>
      <c r="I6" s="3">
        <v>118</v>
      </c>
    </row>
    <row r="7" spans="1:9" x14ac:dyDescent="0.25">
      <c r="A7" s="1">
        <v>41505</v>
      </c>
      <c r="B7" s="3">
        <v>3.8999999999999998E-3</v>
      </c>
      <c r="C7" s="3">
        <v>0.13500000000000001</v>
      </c>
      <c r="D7" s="3" t="s">
        <v>5</v>
      </c>
      <c r="E7" s="3">
        <v>2.5499999999999998</v>
      </c>
      <c r="F7" s="3">
        <v>2.3599999999999999E-2</v>
      </c>
      <c r="G7" s="4">
        <v>30</v>
      </c>
      <c r="H7" s="3" t="s">
        <v>5</v>
      </c>
      <c r="I7" s="3">
        <v>235</v>
      </c>
    </row>
    <row r="8" spans="1:9" x14ac:dyDescent="0.25">
      <c r="A8" s="1">
        <v>41527</v>
      </c>
      <c r="B8" s="3" t="s">
        <v>5</v>
      </c>
      <c r="C8" s="3">
        <v>0.13500000000000001</v>
      </c>
      <c r="D8" s="3" t="s">
        <v>5</v>
      </c>
      <c r="E8" s="3">
        <v>1.71</v>
      </c>
      <c r="F8" s="3">
        <v>0.20300000000000001</v>
      </c>
      <c r="G8" s="4">
        <v>30.7</v>
      </c>
      <c r="H8" s="3" t="s">
        <v>5</v>
      </c>
      <c r="I8" s="3">
        <v>98.6</v>
      </c>
    </row>
    <row r="9" spans="1:9" s="32" customFormat="1" x14ac:dyDescent="0.25">
      <c r="A9" s="31">
        <v>41590</v>
      </c>
      <c r="B9" s="49">
        <v>3.5999999999999999E-3</v>
      </c>
      <c r="C9" s="49">
        <v>2.7E-2</v>
      </c>
      <c r="D9" s="49">
        <v>0.182</v>
      </c>
      <c r="E9" s="49">
        <v>0.68300000000000005</v>
      </c>
      <c r="F9" s="49">
        <v>0.13200000000000001</v>
      </c>
      <c r="G9" s="50" t="s">
        <v>5</v>
      </c>
      <c r="H9" s="49"/>
      <c r="I9" s="49"/>
    </row>
    <row r="10" spans="1:9" x14ac:dyDescent="0.25">
      <c r="A10" s="1">
        <v>41771</v>
      </c>
      <c r="B10" s="3" t="s">
        <v>5</v>
      </c>
      <c r="C10" s="3">
        <v>3.8699999999999998E-2</v>
      </c>
      <c r="D10" s="3" t="s">
        <v>5</v>
      </c>
      <c r="E10" s="3">
        <v>0.67600000000000005</v>
      </c>
      <c r="F10" s="3" t="s">
        <v>5</v>
      </c>
      <c r="G10" s="4" t="s">
        <v>5</v>
      </c>
      <c r="H10" s="3" t="s">
        <v>5</v>
      </c>
      <c r="I10" s="3"/>
    </row>
    <row r="11" spans="1:9" x14ac:dyDescent="0.25">
      <c r="A11" s="1">
        <v>41787</v>
      </c>
      <c r="B11" s="3" t="s">
        <v>5</v>
      </c>
      <c r="C11" s="3">
        <v>3.0800000000000001E-2</v>
      </c>
      <c r="D11" s="3" t="s">
        <v>5</v>
      </c>
      <c r="E11" s="3">
        <v>0.42499999999999999</v>
      </c>
      <c r="F11" s="3">
        <v>3.7699999999999997E-2</v>
      </c>
      <c r="G11" s="4" t="s">
        <v>5</v>
      </c>
      <c r="H11" s="3" t="s">
        <v>5</v>
      </c>
      <c r="I11" s="3">
        <v>2.93</v>
      </c>
    </row>
    <row r="12" spans="1:9" x14ac:dyDescent="0.25">
      <c r="A12" s="1">
        <v>41814</v>
      </c>
      <c r="B12" s="3" t="s">
        <v>5</v>
      </c>
      <c r="C12" s="3">
        <v>2.12E-2</v>
      </c>
      <c r="D12" s="3" t="s">
        <v>5</v>
      </c>
      <c r="E12" s="3">
        <v>0.45700000000000002</v>
      </c>
      <c r="F12" s="3" t="s">
        <v>5</v>
      </c>
      <c r="G12" s="4">
        <v>2.6</v>
      </c>
      <c r="H12" s="3" t="s">
        <v>5</v>
      </c>
      <c r="I12" s="3">
        <v>6.71</v>
      </c>
    </row>
    <row r="13" spans="1:9" x14ac:dyDescent="0.25">
      <c r="A13" s="1">
        <v>41841</v>
      </c>
      <c r="B13" s="3" t="s">
        <v>5</v>
      </c>
      <c r="C13" s="3">
        <v>3.7699999999999997E-2</v>
      </c>
      <c r="D13" s="3" t="s">
        <v>5</v>
      </c>
      <c r="E13" s="3">
        <v>0.71699999999999997</v>
      </c>
      <c r="F13" s="3" t="s">
        <v>5</v>
      </c>
      <c r="G13" s="4">
        <v>4.4000000000000004</v>
      </c>
      <c r="H13" s="3" t="s">
        <v>5</v>
      </c>
      <c r="I13" s="3">
        <v>8.19</v>
      </c>
    </row>
    <row r="14" spans="1:9" x14ac:dyDescent="0.25">
      <c r="A14" s="1">
        <v>41870</v>
      </c>
      <c r="B14" s="3" t="s">
        <v>5</v>
      </c>
      <c r="C14" s="3">
        <v>6.2199999999999998E-2</v>
      </c>
      <c r="D14" s="3" t="s">
        <v>5</v>
      </c>
      <c r="E14" s="3">
        <v>1.44</v>
      </c>
      <c r="F14" s="3" t="s">
        <v>5</v>
      </c>
      <c r="G14" s="4">
        <v>10</v>
      </c>
      <c r="H14" s="3" t="s">
        <v>5</v>
      </c>
      <c r="I14" s="3">
        <v>76.8</v>
      </c>
    </row>
    <row r="15" spans="1:9" x14ac:dyDescent="0.25">
      <c r="A15" s="1">
        <v>41899</v>
      </c>
      <c r="B15" s="3" t="s">
        <v>5</v>
      </c>
      <c r="C15" s="3">
        <v>5.0999999999999997E-2</v>
      </c>
      <c r="D15" s="3" t="s">
        <v>5</v>
      </c>
      <c r="E15" s="3">
        <v>1.03</v>
      </c>
      <c r="F15" s="3">
        <v>2.3E-2</v>
      </c>
      <c r="G15" s="4">
        <v>7.75</v>
      </c>
      <c r="H15" s="3" t="s">
        <v>5</v>
      </c>
      <c r="I15" s="3">
        <v>38.1</v>
      </c>
    </row>
    <row r="16" spans="1:9" s="32" customFormat="1" x14ac:dyDescent="0.25">
      <c r="A16" s="31">
        <v>41946</v>
      </c>
      <c r="B16" s="49">
        <v>2.2000000000000001E-3</v>
      </c>
      <c r="C16" s="49">
        <v>2.47E-2</v>
      </c>
      <c r="D16" s="49">
        <v>0.10299999999999999</v>
      </c>
      <c r="E16" s="49">
        <v>0.42</v>
      </c>
      <c r="F16" s="49">
        <v>1.8200000000000001E-2</v>
      </c>
      <c r="G16" s="50">
        <v>2.2000000000000002</v>
      </c>
      <c r="H16" s="49" t="s">
        <v>5</v>
      </c>
      <c r="I16" s="49"/>
    </row>
    <row r="17" spans="1:9" x14ac:dyDescent="0.25">
      <c r="A17" s="1">
        <v>42108</v>
      </c>
      <c r="B17" s="6" t="s">
        <v>5</v>
      </c>
      <c r="C17" s="3">
        <v>2.52E-2</v>
      </c>
      <c r="D17" s="3">
        <v>6.4399999999999999E-2</v>
      </c>
      <c r="E17" s="3">
        <v>0.374</v>
      </c>
      <c r="F17" s="3">
        <v>1.5699999999999999E-2</v>
      </c>
      <c r="G17" s="4">
        <v>2.5</v>
      </c>
      <c r="H17" s="3">
        <v>4.84</v>
      </c>
      <c r="I17" s="3"/>
    </row>
    <row r="18" spans="1:9" x14ac:dyDescent="0.25">
      <c r="A18" s="1">
        <v>42151</v>
      </c>
      <c r="B18" s="3">
        <v>2.5999999999999999E-3</v>
      </c>
      <c r="C18" s="3">
        <v>2.4799999999999999E-2</v>
      </c>
      <c r="D18" s="3" t="s">
        <v>5</v>
      </c>
      <c r="E18" s="3">
        <v>0.35199999999999998</v>
      </c>
      <c r="F18" s="3">
        <v>3.1600000000000003E-2</v>
      </c>
      <c r="G18" s="4" t="s">
        <v>5</v>
      </c>
      <c r="H18" s="3">
        <v>5.28</v>
      </c>
      <c r="I18" s="3">
        <v>3.35</v>
      </c>
    </row>
    <row r="19" spans="1:9" x14ac:dyDescent="0.25">
      <c r="A19" s="1">
        <v>42180</v>
      </c>
      <c r="B19" s="3">
        <v>2.0999999999999999E-3</v>
      </c>
      <c r="C19" s="3">
        <v>2.2800000000000001E-2</v>
      </c>
      <c r="D19" s="3" t="s">
        <v>5</v>
      </c>
      <c r="E19" s="3">
        <v>0.46600000000000003</v>
      </c>
      <c r="F19" s="3" t="s">
        <v>5</v>
      </c>
      <c r="G19" s="4">
        <v>2.4</v>
      </c>
      <c r="H19" s="3" t="s">
        <v>5</v>
      </c>
      <c r="I19" s="3" t="s">
        <v>103</v>
      </c>
    </row>
    <row r="20" spans="1:9" x14ac:dyDescent="0.25">
      <c r="A20" s="1">
        <v>42205</v>
      </c>
      <c r="B20" s="3" t="s">
        <v>5</v>
      </c>
      <c r="C20" s="3">
        <v>4.3700000000000003E-2</v>
      </c>
      <c r="D20" s="3" t="s">
        <v>5</v>
      </c>
      <c r="E20" s="3">
        <v>0.81200000000000006</v>
      </c>
      <c r="F20" s="3" t="s">
        <v>5</v>
      </c>
      <c r="G20" s="9">
        <v>7.75</v>
      </c>
      <c r="H20" s="3" t="s">
        <v>5</v>
      </c>
      <c r="I20" s="3">
        <v>27</v>
      </c>
    </row>
    <row r="21" spans="1:9" x14ac:dyDescent="0.25">
      <c r="A21" s="1">
        <v>42233</v>
      </c>
      <c r="B21" s="3">
        <v>5.1999999999999998E-3</v>
      </c>
      <c r="C21" s="3">
        <v>7.6999999999999999E-2</v>
      </c>
      <c r="D21" s="3" t="s">
        <v>5</v>
      </c>
      <c r="E21" s="3">
        <v>1.81</v>
      </c>
      <c r="F21" s="3">
        <v>2.6200000000000001E-2</v>
      </c>
      <c r="G21" s="4">
        <v>13</v>
      </c>
      <c r="H21" s="3">
        <v>4.72</v>
      </c>
      <c r="I21" s="3">
        <v>123</v>
      </c>
    </row>
    <row r="22" spans="1:9" x14ac:dyDescent="0.25">
      <c r="A22" s="1">
        <v>42261</v>
      </c>
      <c r="B22">
        <v>1.1900000000000001E-2</v>
      </c>
      <c r="C22" s="3">
        <v>6.9099999999999995E-2</v>
      </c>
      <c r="D22" s="3" t="s">
        <v>5</v>
      </c>
      <c r="E22" s="3">
        <v>1.02</v>
      </c>
      <c r="F22" s="3">
        <v>2.6499999999999999E-2</v>
      </c>
      <c r="G22" s="4">
        <v>8</v>
      </c>
      <c r="H22" s="3" t="s">
        <v>5</v>
      </c>
      <c r="I22">
        <v>33.799999999999997</v>
      </c>
    </row>
    <row r="23" spans="1:9" x14ac:dyDescent="0.25">
      <c r="A23" s="1">
        <v>42325</v>
      </c>
      <c r="B23" s="3">
        <v>4.5999999999999999E-3</v>
      </c>
      <c r="C23" s="3">
        <v>3.0499999999999999E-2</v>
      </c>
      <c r="D23">
        <v>5.0999999999999997E-2</v>
      </c>
      <c r="E23" s="3">
        <v>0.43099999999999999</v>
      </c>
      <c r="F23" s="3">
        <v>1.9099999999999999E-2</v>
      </c>
      <c r="G23" s="4" t="s">
        <v>5</v>
      </c>
      <c r="H23" s="3">
        <v>5.33</v>
      </c>
    </row>
    <row r="24" spans="1:9" x14ac:dyDescent="0.25">
      <c r="E24" s="3"/>
      <c r="F24" s="3"/>
      <c r="G24" s="4"/>
    </row>
    <row r="25" spans="1:9" x14ac:dyDescent="0.25">
      <c r="E25" s="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43" workbookViewId="0">
      <selection activeCell="E63" sqref="E63"/>
    </sheetView>
  </sheetViews>
  <sheetFormatPr defaultRowHeight="13.8" x14ac:dyDescent="0.25"/>
  <cols>
    <col min="1" max="1" width="8.90625" style="1"/>
    <col min="4" max="4" width="19.08984375" customWidth="1"/>
  </cols>
  <sheetData>
    <row r="1" spans="1:5" x14ac:dyDescent="0.25">
      <c r="A1" s="1" t="s">
        <v>0</v>
      </c>
      <c r="B1" t="s">
        <v>41</v>
      </c>
      <c r="C1" t="s">
        <v>62</v>
      </c>
      <c r="D1" t="s">
        <v>67</v>
      </c>
      <c r="E1" t="s">
        <v>61</v>
      </c>
    </row>
    <row r="2" spans="1:5" x14ac:dyDescent="0.25">
      <c r="A2" s="1">
        <v>41444</v>
      </c>
      <c r="B2">
        <v>4</v>
      </c>
      <c r="C2">
        <v>2</v>
      </c>
      <c r="D2">
        <f>C2/0.023</f>
        <v>86.956521739130437</v>
      </c>
    </row>
    <row r="3" spans="1:5" x14ac:dyDescent="0.25">
      <c r="B3">
        <v>8</v>
      </c>
      <c r="C3">
        <v>1</v>
      </c>
      <c r="D3">
        <f t="shared" ref="D3:D50" si="0">C3/0.023</f>
        <v>43.478260869565219</v>
      </c>
      <c r="E3">
        <v>0.5</v>
      </c>
    </row>
    <row r="4" spans="1:5" x14ac:dyDescent="0.25">
      <c r="B4">
        <v>6</v>
      </c>
      <c r="C4">
        <v>3</v>
      </c>
      <c r="D4">
        <f t="shared" si="0"/>
        <v>130.43478260869566</v>
      </c>
      <c r="E4">
        <v>0.6</v>
      </c>
    </row>
    <row r="5" spans="1:5" x14ac:dyDescent="0.25">
      <c r="B5">
        <v>12</v>
      </c>
      <c r="C5">
        <v>4</v>
      </c>
      <c r="D5">
        <f t="shared" si="0"/>
        <v>173.91304347826087</v>
      </c>
      <c r="E5">
        <v>0.7</v>
      </c>
    </row>
    <row r="6" spans="1:5" x14ac:dyDescent="0.25">
      <c r="B6">
        <v>44</v>
      </c>
      <c r="E6">
        <v>0.3</v>
      </c>
    </row>
    <row r="7" spans="1:5" x14ac:dyDescent="0.25">
      <c r="B7">
        <v>46</v>
      </c>
      <c r="C7">
        <v>6</v>
      </c>
      <c r="D7">
        <f t="shared" si="0"/>
        <v>260.86956521739131</v>
      </c>
      <c r="E7">
        <v>0.1</v>
      </c>
    </row>
    <row r="8" spans="1:5" x14ac:dyDescent="0.25">
      <c r="B8">
        <v>48</v>
      </c>
      <c r="C8">
        <v>1</v>
      </c>
      <c r="D8">
        <f t="shared" si="0"/>
        <v>43.478260869565219</v>
      </c>
      <c r="E8">
        <v>0.1</v>
      </c>
    </row>
    <row r="9" spans="1:5" x14ac:dyDescent="0.25">
      <c r="B9">
        <v>51</v>
      </c>
      <c r="C9">
        <v>1</v>
      </c>
      <c r="D9">
        <f t="shared" si="0"/>
        <v>43.478260869565219</v>
      </c>
      <c r="E9">
        <v>2.8</v>
      </c>
    </row>
    <row r="10" spans="1:5" x14ac:dyDescent="0.25">
      <c r="A10" s="1">
        <v>41445</v>
      </c>
      <c r="B10">
        <v>69</v>
      </c>
    </row>
    <row r="11" spans="1:5" x14ac:dyDescent="0.25">
      <c r="B11">
        <v>72</v>
      </c>
      <c r="C11">
        <v>4</v>
      </c>
      <c r="D11">
        <f t="shared" si="0"/>
        <v>173.91304347826087</v>
      </c>
      <c r="E11">
        <v>9</v>
      </c>
    </row>
    <row r="12" spans="1:5" x14ac:dyDescent="0.25">
      <c r="B12">
        <v>82</v>
      </c>
      <c r="C12">
        <v>4</v>
      </c>
      <c r="D12">
        <f t="shared" si="0"/>
        <v>173.91304347826087</v>
      </c>
      <c r="E12">
        <v>12.3</v>
      </c>
    </row>
    <row r="13" spans="1:5" x14ac:dyDescent="0.25">
      <c r="B13">
        <v>84</v>
      </c>
    </row>
    <row r="14" spans="1:5" x14ac:dyDescent="0.25">
      <c r="B14">
        <v>79</v>
      </c>
      <c r="C14">
        <v>10</v>
      </c>
      <c r="D14">
        <f t="shared" si="0"/>
        <v>434.78260869565219</v>
      </c>
      <c r="E14">
        <v>4.2</v>
      </c>
    </row>
    <row r="15" spans="1:5" x14ac:dyDescent="0.25">
      <c r="B15">
        <v>87</v>
      </c>
      <c r="C15">
        <v>3</v>
      </c>
      <c r="D15">
        <f t="shared" si="0"/>
        <v>130.43478260869566</v>
      </c>
      <c r="E15">
        <v>0.1</v>
      </c>
    </row>
    <row r="16" spans="1:5" x14ac:dyDescent="0.25">
      <c r="B16">
        <v>97</v>
      </c>
      <c r="C16">
        <v>9</v>
      </c>
      <c r="D16">
        <f t="shared" si="0"/>
        <v>391.30434782608694</v>
      </c>
    </row>
    <row r="17" spans="2:5" x14ac:dyDescent="0.25">
      <c r="B17">
        <v>93</v>
      </c>
    </row>
    <row r="18" spans="2:5" x14ac:dyDescent="0.25">
      <c r="B18">
        <v>92</v>
      </c>
    </row>
    <row r="19" spans="2:5" x14ac:dyDescent="0.25">
      <c r="B19">
        <v>91</v>
      </c>
    </row>
    <row r="20" spans="2:5" x14ac:dyDescent="0.25">
      <c r="B20">
        <v>120</v>
      </c>
    </row>
    <row r="21" spans="2:5" x14ac:dyDescent="0.25">
      <c r="B21">
        <v>121</v>
      </c>
      <c r="C21">
        <v>1</v>
      </c>
      <c r="D21">
        <f t="shared" si="0"/>
        <v>43.478260869565219</v>
      </c>
    </row>
    <row r="22" spans="2:5" x14ac:dyDescent="0.25">
      <c r="B22">
        <v>125</v>
      </c>
      <c r="E22">
        <v>0.3</v>
      </c>
    </row>
    <row r="23" spans="2:5" x14ac:dyDescent="0.25">
      <c r="B23">
        <v>141</v>
      </c>
    </row>
    <row r="24" spans="2:5" x14ac:dyDescent="0.25">
      <c r="B24">
        <v>140</v>
      </c>
    </row>
    <row r="25" spans="2:5" x14ac:dyDescent="0.25">
      <c r="B25">
        <v>138</v>
      </c>
    </row>
    <row r="26" spans="2:5" x14ac:dyDescent="0.25">
      <c r="B26">
        <v>160</v>
      </c>
    </row>
    <row r="27" spans="2:5" x14ac:dyDescent="0.25">
      <c r="B27">
        <v>154</v>
      </c>
      <c r="C27">
        <v>1</v>
      </c>
      <c r="D27">
        <f t="shared" si="0"/>
        <v>43.478260869565219</v>
      </c>
    </row>
    <row r="28" spans="2:5" x14ac:dyDescent="0.25">
      <c r="B28">
        <v>165</v>
      </c>
    </row>
    <row r="29" spans="2:5" x14ac:dyDescent="0.25">
      <c r="B29">
        <v>166</v>
      </c>
    </row>
    <row r="30" spans="2:5" x14ac:dyDescent="0.25">
      <c r="B30">
        <v>168</v>
      </c>
    </row>
    <row r="31" spans="2:5" x14ac:dyDescent="0.25">
      <c r="B31">
        <v>169</v>
      </c>
    </row>
    <row r="32" spans="2:5" x14ac:dyDescent="0.25">
      <c r="B32">
        <v>173</v>
      </c>
    </row>
    <row r="33" spans="1:5" x14ac:dyDescent="0.25">
      <c r="A33" s="1">
        <v>41542</v>
      </c>
      <c r="B33">
        <v>181</v>
      </c>
      <c r="C33">
        <v>1</v>
      </c>
      <c r="D33">
        <f t="shared" si="0"/>
        <v>43.478260869565219</v>
      </c>
    </row>
    <row r="34" spans="1:5" x14ac:dyDescent="0.25">
      <c r="B34">
        <v>188</v>
      </c>
      <c r="E34">
        <v>0.1</v>
      </c>
    </row>
    <row r="35" spans="1:5" x14ac:dyDescent="0.25">
      <c r="B35">
        <v>189</v>
      </c>
      <c r="C35">
        <v>2</v>
      </c>
      <c r="D35">
        <f t="shared" si="0"/>
        <v>86.956521739130437</v>
      </c>
    </row>
    <row r="36" spans="1:5" x14ac:dyDescent="0.25">
      <c r="B36">
        <v>209</v>
      </c>
      <c r="C36">
        <v>5</v>
      </c>
      <c r="D36">
        <f t="shared" si="0"/>
        <v>217.39130434782609</v>
      </c>
    </row>
    <row r="37" spans="1:5" x14ac:dyDescent="0.25">
      <c r="B37">
        <v>203</v>
      </c>
      <c r="C37">
        <v>5</v>
      </c>
      <c r="D37">
        <f t="shared" si="0"/>
        <v>217.39130434782609</v>
      </c>
    </row>
    <row r="38" spans="1:5" x14ac:dyDescent="0.25">
      <c r="B38">
        <v>198</v>
      </c>
    </row>
    <row r="39" spans="1:5" x14ac:dyDescent="0.25">
      <c r="B39">
        <v>193</v>
      </c>
    </row>
    <row r="40" spans="1:5" x14ac:dyDescent="0.25">
      <c r="B40">
        <v>219</v>
      </c>
      <c r="C40">
        <v>2</v>
      </c>
      <c r="D40">
        <f t="shared" si="0"/>
        <v>86.956521739130437</v>
      </c>
    </row>
    <row r="41" spans="1:5" x14ac:dyDescent="0.25">
      <c r="B41">
        <v>220</v>
      </c>
      <c r="C41">
        <v>1</v>
      </c>
      <c r="D41">
        <f t="shared" si="0"/>
        <v>43.478260869565219</v>
      </c>
      <c r="E41">
        <v>0.2</v>
      </c>
    </row>
    <row r="42" spans="1:5" x14ac:dyDescent="0.25">
      <c r="B42">
        <v>228</v>
      </c>
      <c r="C42">
        <v>3</v>
      </c>
      <c r="D42">
        <f t="shared" si="0"/>
        <v>130.43478260869566</v>
      </c>
    </row>
    <row r="43" spans="1:5" x14ac:dyDescent="0.25">
      <c r="B43">
        <v>232</v>
      </c>
      <c r="C43">
        <v>15</v>
      </c>
      <c r="D43">
        <f t="shared" si="0"/>
        <v>652.17391304347825</v>
      </c>
      <c r="E43">
        <v>0.1</v>
      </c>
    </row>
    <row r="44" spans="1:5" x14ac:dyDescent="0.25">
      <c r="B44">
        <v>238</v>
      </c>
      <c r="C44">
        <v>9</v>
      </c>
      <c r="D44">
        <f t="shared" si="0"/>
        <v>391.30434782608694</v>
      </c>
      <c r="E44">
        <v>0.3</v>
      </c>
    </row>
    <row r="45" spans="1:5" x14ac:dyDescent="0.25">
      <c r="B45">
        <v>241</v>
      </c>
      <c r="C45">
        <v>2</v>
      </c>
      <c r="D45">
        <f t="shared" si="0"/>
        <v>86.956521739130437</v>
      </c>
    </row>
    <row r="46" spans="1:5" x14ac:dyDescent="0.25">
      <c r="B46">
        <v>255</v>
      </c>
      <c r="C46">
        <v>1</v>
      </c>
      <c r="D46">
        <f t="shared" si="0"/>
        <v>43.478260869565219</v>
      </c>
    </row>
    <row r="47" spans="1:5" x14ac:dyDescent="0.25">
      <c r="B47">
        <v>256</v>
      </c>
      <c r="C47">
        <v>1</v>
      </c>
      <c r="D47">
        <f t="shared" si="0"/>
        <v>43.478260869565219</v>
      </c>
      <c r="E47">
        <v>0.1</v>
      </c>
    </row>
    <row r="48" spans="1:5" x14ac:dyDescent="0.25">
      <c r="B48">
        <v>260</v>
      </c>
      <c r="E48">
        <v>0.1</v>
      </c>
    </row>
    <row r="49" spans="2:5" x14ac:dyDescent="0.25">
      <c r="B49">
        <v>268</v>
      </c>
      <c r="C49">
        <v>12</v>
      </c>
      <c r="D49">
        <f t="shared" si="0"/>
        <v>521.73913043478262</v>
      </c>
      <c r="E49">
        <v>0.9</v>
      </c>
    </row>
    <row r="50" spans="2:5" x14ac:dyDescent="0.25">
      <c r="B50">
        <v>267</v>
      </c>
      <c r="C50">
        <v>26</v>
      </c>
      <c r="D50">
        <f t="shared" si="0"/>
        <v>1130.4347826086957</v>
      </c>
    </row>
    <row r="51" spans="2:5" x14ac:dyDescent="0.25">
      <c r="B51">
        <v>276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16" workbookViewId="0">
      <selection activeCell="D2" activeCellId="1" sqref="B2:B51 D2:D51"/>
    </sheetView>
  </sheetViews>
  <sheetFormatPr defaultRowHeight="13.8" x14ac:dyDescent="0.25"/>
  <cols>
    <col min="1" max="1" width="8.7265625" style="1"/>
    <col min="3" max="4" width="14.453125" customWidth="1"/>
    <col min="5" max="5" width="13.6328125" customWidth="1"/>
    <col min="6" max="6" width="23" customWidth="1"/>
  </cols>
  <sheetData>
    <row r="1" spans="1:6" ht="16.2" x14ac:dyDescent="0.25">
      <c r="A1" s="1" t="s">
        <v>0</v>
      </c>
      <c r="B1" t="s">
        <v>41</v>
      </c>
      <c r="C1" t="s">
        <v>63</v>
      </c>
      <c r="D1" t="s">
        <v>66</v>
      </c>
      <c r="E1" t="s">
        <v>61</v>
      </c>
      <c r="F1" t="s">
        <v>64</v>
      </c>
    </row>
    <row r="2" spans="1:6" x14ac:dyDescent="0.25">
      <c r="A2" s="1" t="s">
        <v>68</v>
      </c>
      <c r="B2">
        <v>4</v>
      </c>
      <c r="C2">
        <v>1</v>
      </c>
      <c r="D2">
        <f>C2/0.023</f>
        <v>43.478260869565219</v>
      </c>
      <c r="E2">
        <v>0</v>
      </c>
    </row>
    <row r="3" spans="1:6" x14ac:dyDescent="0.25">
      <c r="B3">
        <v>10</v>
      </c>
      <c r="C3">
        <v>0</v>
      </c>
      <c r="D3">
        <f>C3/0.023</f>
        <v>0</v>
      </c>
      <c r="E3">
        <v>0</v>
      </c>
    </row>
    <row r="4" spans="1:6" x14ac:dyDescent="0.25">
      <c r="B4">
        <v>11</v>
      </c>
      <c r="C4">
        <v>3</v>
      </c>
      <c r="D4">
        <f t="shared" ref="D4:D51" si="0">C4/0.023</f>
        <v>130.43478260869566</v>
      </c>
      <c r="E4">
        <v>0.9</v>
      </c>
    </row>
    <row r="5" spans="1:6" x14ac:dyDescent="0.25">
      <c r="B5">
        <v>14</v>
      </c>
      <c r="C5">
        <v>4</v>
      </c>
      <c r="D5">
        <f t="shared" si="0"/>
        <v>173.91304347826087</v>
      </c>
      <c r="E5">
        <v>8.1</v>
      </c>
      <c r="F5">
        <v>1</v>
      </c>
    </row>
    <row r="6" spans="1:6" x14ac:dyDescent="0.25">
      <c r="B6">
        <v>37</v>
      </c>
      <c r="C6">
        <v>4</v>
      </c>
      <c r="D6">
        <f t="shared" si="0"/>
        <v>173.91304347826087</v>
      </c>
      <c r="E6">
        <v>2.4</v>
      </c>
      <c r="F6">
        <v>3</v>
      </c>
    </row>
    <row r="7" spans="1:6" x14ac:dyDescent="0.25">
      <c r="B7">
        <v>30</v>
      </c>
      <c r="C7">
        <v>5</v>
      </c>
      <c r="D7">
        <f t="shared" si="0"/>
        <v>217.39130434782609</v>
      </c>
      <c r="E7">
        <v>0</v>
      </c>
    </row>
    <row r="8" spans="1:6" x14ac:dyDescent="0.25">
      <c r="B8">
        <v>19</v>
      </c>
      <c r="C8">
        <v>0</v>
      </c>
      <c r="D8">
        <f t="shared" si="0"/>
        <v>0</v>
      </c>
      <c r="E8">
        <v>0</v>
      </c>
    </row>
    <row r="9" spans="1:6" x14ac:dyDescent="0.25">
      <c r="B9">
        <v>31</v>
      </c>
      <c r="C9">
        <v>2</v>
      </c>
      <c r="D9">
        <f t="shared" si="0"/>
        <v>86.956521739130437</v>
      </c>
      <c r="E9">
        <v>0.3</v>
      </c>
    </row>
    <row r="10" spans="1:6" x14ac:dyDescent="0.25">
      <c r="B10">
        <v>49</v>
      </c>
      <c r="C10">
        <v>5</v>
      </c>
      <c r="D10">
        <f t="shared" si="0"/>
        <v>217.39130434782609</v>
      </c>
      <c r="E10">
        <v>7.3</v>
      </c>
      <c r="F10">
        <v>12</v>
      </c>
    </row>
    <row r="11" spans="1:6" x14ac:dyDescent="0.25">
      <c r="B11">
        <v>23</v>
      </c>
      <c r="C11">
        <v>0</v>
      </c>
      <c r="D11">
        <f t="shared" si="0"/>
        <v>0</v>
      </c>
      <c r="E11">
        <v>0.1</v>
      </c>
    </row>
    <row r="12" spans="1:6" x14ac:dyDescent="0.25">
      <c r="B12">
        <v>56</v>
      </c>
      <c r="C12">
        <v>0</v>
      </c>
      <c r="D12">
        <f t="shared" si="0"/>
        <v>0</v>
      </c>
      <c r="E12">
        <v>1.7</v>
      </c>
    </row>
    <row r="13" spans="1:6" x14ac:dyDescent="0.25">
      <c r="B13">
        <v>65</v>
      </c>
      <c r="C13">
        <v>7</v>
      </c>
      <c r="D13">
        <f t="shared" si="0"/>
        <v>304.3478260869565</v>
      </c>
      <c r="E13">
        <v>0.9</v>
      </c>
      <c r="F13">
        <v>1</v>
      </c>
    </row>
    <row r="14" spans="1:6" x14ac:dyDescent="0.25">
      <c r="B14">
        <v>67</v>
      </c>
      <c r="C14">
        <v>1</v>
      </c>
      <c r="D14">
        <f t="shared" si="0"/>
        <v>43.478260869565219</v>
      </c>
      <c r="E14">
        <v>0</v>
      </c>
    </row>
    <row r="15" spans="1:6" x14ac:dyDescent="0.25">
      <c r="B15">
        <v>73</v>
      </c>
      <c r="C15">
        <v>0</v>
      </c>
      <c r="D15">
        <f t="shared" si="0"/>
        <v>0</v>
      </c>
      <c r="E15">
        <v>0</v>
      </c>
    </row>
    <row r="16" spans="1:6" x14ac:dyDescent="0.25">
      <c r="B16">
        <v>77</v>
      </c>
      <c r="C16">
        <v>0</v>
      </c>
      <c r="D16">
        <f t="shared" si="0"/>
        <v>0</v>
      </c>
      <c r="E16">
        <v>0.1</v>
      </c>
    </row>
    <row r="17" spans="2:6" x14ac:dyDescent="0.25">
      <c r="B17">
        <v>82</v>
      </c>
      <c r="C17">
        <v>0</v>
      </c>
      <c r="D17">
        <f t="shared" si="0"/>
        <v>0</v>
      </c>
      <c r="E17">
        <v>6.6</v>
      </c>
      <c r="F17">
        <v>2</v>
      </c>
    </row>
    <row r="18" spans="2:6" x14ac:dyDescent="0.25">
      <c r="B18">
        <v>85</v>
      </c>
      <c r="C18">
        <v>0</v>
      </c>
      <c r="D18">
        <f t="shared" si="0"/>
        <v>0</v>
      </c>
      <c r="E18">
        <v>0</v>
      </c>
    </row>
    <row r="19" spans="2:6" x14ac:dyDescent="0.25">
      <c r="B19">
        <v>94</v>
      </c>
      <c r="C19">
        <v>0</v>
      </c>
      <c r="D19">
        <f t="shared" si="0"/>
        <v>0</v>
      </c>
      <c r="E19">
        <v>0</v>
      </c>
    </row>
    <row r="20" spans="2:6" x14ac:dyDescent="0.25">
      <c r="B20">
        <v>96</v>
      </c>
      <c r="C20">
        <v>0</v>
      </c>
      <c r="D20">
        <f t="shared" si="0"/>
        <v>0</v>
      </c>
      <c r="E20">
        <v>0</v>
      </c>
    </row>
    <row r="21" spans="2:6" x14ac:dyDescent="0.25">
      <c r="B21">
        <v>105</v>
      </c>
      <c r="C21">
        <v>0</v>
      </c>
      <c r="D21">
        <f t="shared" si="0"/>
        <v>0</v>
      </c>
      <c r="E21">
        <v>0</v>
      </c>
    </row>
    <row r="22" spans="2:6" x14ac:dyDescent="0.25">
      <c r="B22">
        <v>111</v>
      </c>
      <c r="C22">
        <v>1</v>
      </c>
      <c r="D22">
        <f t="shared" si="0"/>
        <v>43.478260869565219</v>
      </c>
      <c r="E22">
        <v>0</v>
      </c>
    </row>
    <row r="23" spans="2:6" x14ac:dyDescent="0.25">
      <c r="B23">
        <v>124</v>
      </c>
      <c r="C23">
        <v>0</v>
      </c>
      <c r="D23">
        <f t="shared" si="0"/>
        <v>0</v>
      </c>
      <c r="E23">
        <v>0</v>
      </c>
    </row>
    <row r="24" spans="2:6" x14ac:dyDescent="0.25">
      <c r="B24">
        <v>133</v>
      </c>
      <c r="C24">
        <v>0</v>
      </c>
      <c r="D24">
        <f t="shared" si="0"/>
        <v>0</v>
      </c>
      <c r="E24">
        <v>0</v>
      </c>
    </row>
    <row r="25" spans="2:6" x14ac:dyDescent="0.25">
      <c r="B25">
        <v>136</v>
      </c>
      <c r="C25">
        <v>0</v>
      </c>
      <c r="D25">
        <f t="shared" si="0"/>
        <v>0</v>
      </c>
      <c r="E25">
        <v>0</v>
      </c>
    </row>
    <row r="26" spans="2:6" x14ac:dyDescent="0.25">
      <c r="B26">
        <v>139</v>
      </c>
      <c r="C26">
        <v>1</v>
      </c>
      <c r="D26">
        <f t="shared" si="0"/>
        <v>43.478260869565219</v>
      </c>
      <c r="E26">
        <v>0</v>
      </c>
    </row>
    <row r="27" spans="2:6" x14ac:dyDescent="0.25">
      <c r="B27">
        <v>147</v>
      </c>
      <c r="C27">
        <v>0</v>
      </c>
      <c r="D27">
        <f t="shared" si="0"/>
        <v>0</v>
      </c>
      <c r="E27">
        <v>0</v>
      </c>
    </row>
    <row r="28" spans="2:6" x14ac:dyDescent="0.25">
      <c r="B28">
        <v>159</v>
      </c>
      <c r="C28">
        <v>0</v>
      </c>
      <c r="D28">
        <f t="shared" si="0"/>
        <v>0</v>
      </c>
      <c r="E28">
        <v>0</v>
      </c>
    </row>
    <row r="29" spans="2:6" x14ac:dyDescent="0.25">
      <c r="B29">
        <v>167</v>
      </c>
      <c r="C29">
        <v>0</v>
      </c>
      <c r="D29">
        <f t="shared" si="0"/>
        <v>0</v>
      </c>
      <c r="E29">
        <v>0</v>
      </c>
    </row>
    <row r="30" spans="2:6" x14ac:dyDescent="0.25">
      <c r="B30">
        <v>170</v>
      </c>
      <c r="C30">
        <v>1</v>
      </c>
      <c r="D30">
        <f t="shared" si="0"/>
        <v>43.478260869565219</v>
      </c>
      <c r="E30">
        <v>0</v>
      </c>
    </row>
    <row r="31" spans="2:6" x14ac:dyDescent="0.25">
      <c r="B31">
        <v>171</v>
      </c>
      <c r="C31">
        <v>0</v>
      </c>
      <c r="D31">
        <f t="shared" si="0"/>
        <v>0</v>
      </c>
      <c r="E31">
        <v>0</v>
      </c>
    </row>
    <row r="32" spans="2:6" x14ac:dyDescent="0.25">
      <c r="B32">
        <v>185</v>
      </c>
      <c r="C32">
        <v>1</v>
      </c>
      <c r="D32">
        <f t="shared" si="0"/>
        <v>43.478260869565219</v>
      </c>
      <c r="E32">
        <v>0</v>
      </c>
    </row>
    <row r="33" spans="2:6" x14ac:dyDescent="0.25">
      <c r="B33">
        <v>188</v>
      </c>
      <c r="C33">
        <v>1</v>
      </c>
      <c r="D33">
        <f t="shared" si="0"/>
        <v>43.478260869565219</v>
      </c>
      <c r="E33">
        <v>0</v>
      </c>
    </row>
    <row r="34" spans="2:6" x14ac:dyDescent="0.25">
      <c r="B34">
        <v>195</v>
      </c>
      <c r="C34">
        <v>0</v>
      </c>
      <c r="D34">
        <f t="shared" si="0"/>
        <v>0</v>
      </c>
      <c r="E34">
        <v>0</v>
      </c>
    </row>
    <row r="35" spans="2:6" x14ac:dyDescent="0.25">
      <c r="B35">
        <v>202</v>
      </c>
      <c r="C35">
        <v>2</v>
      </c>
      <c r="D35">
        <f t="shared" si="0"/>
        <v>86.956521739130437</v>
      </c>
      <c r="E35">
        <v>0</v>
      </c>
    </row>
    <row r="36" spans="2:6" x14ac:dyDescent="0.25">
      <c r="B36">
        <v>210</v>
      </c>
      <c r="C36">
        <v>3</v>
      </c>
      <c r="D36">
        <f t="shared" si="0"/>
        <v>130.43478260869566</v>
      </c>
      <c r="E36">
        <v>4.8</v>
      </c>
      <c r="F36">
        <v>2</v>
      </c>
    </row>
    <row r="37" spans="2:6" x14ac:dyDescent="0.25">
      <c r="B37">
        <v>217</v>
      </c>
      <c r="C37">
        <v>0</v>
      </c>
      <c r="D37">
        <f t="shared" si="0"/>
        <v>0</v>
      </c>
      <c r="E37">
        <v>3.3</v>
      </c>
    </row>
    <row r="38" spans="2:6" x14ac:dyDescent="0.25">
      <c r="B38">
        <v>222</v>
      </c>
      <c r="C38">
        <v>1</v>
      </c>
      <c r="D38">
        <f t="shared" si="0"/>
        <v>43.478260869565219</v>
      </c>
      <c r="E38">
        <v>0</v>
      </c>
    </row>
    <row r="39" spans="2:6" x14ac:dyDescent="0.25">
      <c r="B39">
        <v>224</v>
      </c>
      <c r="C39">
        <v>4</v>
      </c>
      <c r="D39">
        <f t="shared" si="0"/>
        <v>173.91304347826087</v>
      </c>
      <c r="E39">
        <v>0</v>
      </c>
    </row>
    <row r="40" spans="2:6" x14ac:dyDescent="0.25">
      <c r="B40">
        <v>228</v>
      </c>
      <c r="C40">
        <v>5</v>
      </c>
      <c r="D40">
        <f t="shared" si="0"/>
        <v>217.39130434782609</v>
      </c>
      <c r="E40">
        <v>0</v>
      </c>
    </row>
    <row r="41" spans="2:6" x14ac:dyDescent="0.25">
      <c r="B41">
        <v>234</v>
      </c>
      <c r="C41">
        <v>4</v>
      </c>
      <c r="D41">
        <f t="shared" si="0"/>
        <v>173.91304347826087</v>
      </c>
      <c r="E41">
        <v>1.2</v>
      </c>
      <c r="F41">
        <v>1</v>
      </c>
    </row>
    <row r="42" spans="2:6" x14ac:dyDescent="0.25">
      <c r="B42">
        <v>237</v>
      </c>
      <c r="C42">
        <v>7</v>
      </c>
      <c r="D42">
        <f t="shared" si="0"/>
        <v>304.3478260869565</v>
      </c>
      <c r="E42">
        <v>0</v>
      </c>
    </row>
    <row r="43" spans="2:6" x14ac:dyDescent="0.25">
      <c r="B43">
        <v>239</v>
      </c>
      <c r="C43">
        <v>1</v>
      </c>
      <c r="D43">
        <f t="shared" si="0"/>
        <v>43.478260869565219</v>
      </c>
      <c r="E43">
        <v>0</v>
      </c>
    </row>
    <row r="44" spans="2:6" x14ac:dyDescent="0.25">
      <c r="B44">
        <v>241</v>
      </c>
      <c r="C44">
        <v>2</v>
      </c>
      <c r="D44">
        <f t="shared" si="0"/>
        <v>86.956521739130437</v>
      </c>
      <c r="E44">
        <v>0</v>
      </c>
    </row>
    <row r="45" spans="2:6" x14ac:dyDescent="0.25">
      <c r="B45">
        <v>244</v>
      </c>
      <c r="C45">
        <v>0</v>
      </c>
      <c r="D45">
        <f t="shared" si="0"/>
        <v>0</v>
      </c>
      <c r="E45">
        <v>0.5</v>
      </c>
      <c r="F45">
        <v>1</v>
      </c>
    </row>
    <row r="46" spans="2:6" x14ac:dyDescent="0.25">
      <c r="B46">
        <v>250</v>
      </c>
      <c r="C46">
        <v>1</v>
      </c>
      <c r="D46">
        <f t="shared" si="0"/>
        <v>43.478260869565219</v>
      </c>
      <c r="E46">
        <v>0</v>
      </c>
    </row>
    <row r="47" spans="2:6" x14ac:dyDescent="0.25">
      <c r="B47">
        <v>255</v>
      </c>
      <c r="C47">
        <v>1</v>
      </c>
      <c r="D47">
        <f t="shared" si="0"/>
        <v>43.478260869565219</v>
      </c>
      <c r="E47">
        <v>0</v>
      </c>
    </row>
    <row r="48" spans="2:6" x14ac:dyDescent="0.25">
      <c r="B48">
        <v>264</v>
      </c>
      <c r="C48">
        <v>10</v>
      </c>
      <c r="D48">
        <f t="shared" si="0"/>
        <v>434.78260869565219</v>
      </c>
      <c r="E48">
        <v>0.2</v>
      </c>
    </row>
    <row r="49" spans="2:5" x14ac:dyDescent="0.25">
      <c r="B49">
        <v>269</v>
      </c>
      <c r="C49">
        <v>7</v>
      </c>
      <c r="D49">
        <f t="shared" si="0"/>
        <v>304.3478260869565</v>
      </c>
      <c r="E49">
        <v>0</v>
      </c>
    </row>
    <row r="50" spans="2:5" x14ac:dyDescent="0.25">
      <c r="B50">
        <v>271</v>
      </c>
      <c r="C50">
        <v>10</v>
      </c>
      <c r="D50">
        <f t="shared" si="0"/>
        <v>434.78260869565219</v>
      </c>
      <c r="E50">
        <v>0</v>
      </c>
    </row>
    <row r="51" spans="2:5" x14ac:dyDescent="0.25">
      <c r="B51">
        <v>273</v>
      </c>
      <c r="C51">
        <v>0</v>
      </c>
      <c r="D51">
        <f t="shared" si="0"/>
        <v>0</v>
      </c>
      <c r="E51">
        <v>0</v>
      </c>
    </row>
    <row r="52" spans="2:5" x14ac:dyDescent="0.25">
      <c r="B52" s="47" t="s">
        <v>65</v>
      </c>
      <c r="C52" s="47">
        <f>AVERAGE(C2:C51)</f>
        <v>1.9</v>
      </c>
      <c r="D52" s="47">
        <f>AVERAGE(D2:D51)</f>
        <v>82.608695652173907</v>
      </c>
      <c r="E52" s="47">
        <f>AVERAGE(E2:E51)</f>
        <v>0.76800000000000002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22" workbookViewId="0">
      <selection activeCell="D2" activeCellId="1" sqref="B2:B51 D2:D51"/>
    </sheetView>
  </sheetViews>
  <sheetFormatPr defaultRowHeight="13.8" x14ac:dyDescent="0.25"/>
  <cols>
    <col min="1" max="1" width="8.7265625" style="1"/>
    <col min="3" max="4" width="14.453125" customWidth="1"/>
    <col min="5" max="5" width="13.6328125" customWidth="1"/>
    <col min="6" max="6" width="23" customWidth="1"/>
  </cols>
  <sheetData>
    <row r="1" spans="1:6" ht="16.2" x14ac:dyDescent="0.25">
      <c r="A1" s="1" t="s">
        <v>0</v>
      </c>
      <c r="B1" t="s">
        <v>41</v>
      </c>
      <c r="C1" t="s">
        <v>63</v>
      </c>
      <c r="D1" t="s">
        <v>66</v>
      </c>
      <c r="E1" t="s">
        <v>61</v>
      </c>
      <c r="F1" t="s">
        <v>64</v>
      </c>
    </row>
    <row r="2" spans="1:6" x14ac:dyDescent="0.25">
      <c r="A2" s="1">
        <v>42171</v>
      </c>
      <c r="B2">
        <v>10</v>
      </c>
      <c r="C2">
        <v>0</v>
      </c>
      <c r="D2">
        <f>C2/0.023</f>
        <v>0</v>
      </c>
      <c r="E2">
        <v>2.7</v>
      </c>
      <c r="F2">
        <v>0</v>
      </c>
    </row>
    <row r="3" spans="1:6" x14ac:dyDescent="0.25">
      <c r="B3">
        <v>15</v>
      </c>
      <c r="C3">
        <v>0</v>
      </c>
      <c r="D3" s="133">
        <f t="shared" ref="D3:D51" si="0">C3/0.023</f>
        <v>0</v>
      </c>
      <c r="E3">
        <v>0</v>
      </c>
      <c r="F3">
        <v>0</v>
      </c>
    </row>
    <row r="4" spans="1:6" x14ac:dyDescent="0.25">
      <c r="B4">
        <v>18</v>
      </c>
      <c r="C4">
        <v>0</v>
      </c>
      <c r="D4" s="133">
        <f t="shared" si="0"/>
        <v>0</v>
      </c>
      <c r="E4">
        <v>2.2999999999999998</v>
      </c>
      <c r="F4">
        <v>0</v>
      </c>
    </row>
    <row r="5" spans="1:6" x14ac:dyDescent="0.25">
      <c r="B5">
        <v>24</v>
      </c>
      <c r="C5">
        <v>3</v>
      </c>
      <c r="D5" s="133">
        <f t="shared" si="0"/>
        <v>130.43478260869566</v>
      </c>
      <c r="E5">
        <v>2.2000000000000002</v>
      </c>
      <c r="F5">
        <v>1</v>
      </c>
    </row>
    <row r="6" spans="1:6" x14ac:dyDescent="0.25">
      <c r="B6">
        <v>30</v>
      </c>
      <c r="C6">
        <v>1</v>
      </c>
      <c r="D6" s="133">
        <f t="shared" si="0"/>
        <v>43.478260869565219</v>
      </c>
      <c r="E6">
        <v>3.3</v>
      </c>
      <c r="F6">
        <v>0</v>
      </c>
    </row>
    <row r="7" spans="1:6" x14ac:dyDescent="0.25">
      <c r="B7">
        <v>31</v>
      </c>
      <c r="C7">
        <v>1</v>
      </c>
      <c r="D7" s="133">
        <f t="shared" si="0"/>
        <v>43.478260869565219</v>
      </c>
      <c r="E7">
        <v>12.5</v>
      </c>
      <c r="F7">
        <v>0</v>
      </c>
    </row>
    <row r="8" spans="1:6" x14ac:dyDescent="0.25">
      <c r="B8">
        <v>34</v>
      </c>
      <c r="C8">
        <v>0</v>
      </c>
      <c r="D8" s="133">
        <f t="shared" si="0"/>
        <v>0</v>
      </c>
      <c r="E8">
        <v>0.2</v>
      </c>
      <c r="F8">
        <v>0</v>
      </c>
    </row>
    <row r="9" spans="1:6" x14ac:dyDescent="0.25">
      <c r="B9">
        <v>44</v>
      </c>
      <c r="C9">
        <v>0</v>
      </c>
      <c r="D9" s="133">
        <f t="shared" si="0"/>
        <v>0</v>
      </c>
      <c r="E9">
        <v>0.2</v>
      </c>
      <c r="F9">
        <v>0</v>
      </c>
    </row>
    <row r="10" spans="1:6" x14ac:dyDescent="0.25">
      <c r="B10">
        <v>57</v>
      </c>
      <c r="C10">
        <v>2</v>
      </c>
      <c r="D10" s="133">
        <f t="shared" si="0"/>
        <v>86.956521739130437</v>
      </c>
      <c r="E10">
        <v>21.8</v>
      </c>
      <c r="F10">
        <v>0</v>
      </c>
    </row>
    <row r="11" spans="1:6" x14ac:dyDescent="0.25">
      <c r="B11">
        <v>66</v>
      </c>
      <c r="C11">
        <v>1</v>
      </c>
      <c r="D11" s="133">
        <f t="shared" si="0"/>
        <v>43.478260869565219</v>
      </c>
      <c r="E11">
        <v>35.200000000000003</v>
      </c>
      <c r="F11">
        <v>0</v>
      </c>
    </row>
    <row r="12" spans="1:6" x14ac:dyDescent="0.25">
      <c r="B12">
        <v>70</v>
      </c>
      <c r="C12">
        <v>0</v>
      </c>
      <c r="D12" s="133">
        <f t="shared" si="0"/>
        <v>0</v>
      </c>
      <c r="E12">
        <v>0</v>
      </c>
      <c r="F12">
        <v>0</v>
      </c>
    </row>
    <row r="13" spans="1:6" x14ac:dyDescent="0.25">
      <c r="B13">
        <v>89</v>
      </c>
      <c r="C13">
        <v>1</v>
      </c>
      <c r="D13" s="133">
        <f t="shared" si="0"/>
        <v>43.478260869565219</v>
      </c>
      <c r="E13">
        <v>2.2000000000000002</v>
      </c>
      <c r="F13">
        <v>1</v>
      </c>
    </row>
    <row r="14" spans="1:6" x14ac:dyDescent="0.25">
      <c r="B14">
        <v>94</v>
      </c>
      <c r="C14">
        <v>0</v>
      </c>
      <c r="D14" s="133">
        <f t="shared" si="0"/>
        <v>0</v>
      </c>
      <c r="E14">
        <v>0</v>
      </c>
      <c r="F14">
        <v>0</v>
      </c>
    </row>
    <row r="15" spans="1:6" x14ac:dyDescent="0.25">
      <c r="B15">
        <v>97</v>
      </c>
      <c r="C15">
        <v>0</v>
      </c>
      <c r="D15" s="133">
        <f t="shared" si="0"/>
        <v>0</v>
      </c>
      <c r="E15">
        <v>0.5</v>
      </c>
      <c r="F15">
        <v>0</v>
      </c>
    </row>
    <row r="16" spans="1:6" x14ac:dyDescent="0.25">
      <c r="B16">
        <v>103</v>
      </c>
      <c r="C16">
        <v>0</v>
      </c>
      <c r="D16" s="133">
        <f t="shared" si="0"/>
        <v>0</v>
      </c>
      <c r="E16">
        <v>0.2</v>
      </c>
      <c r="F16">
        <v>0</v>
      </c>
    </row>
    <row r="17" spans="2:6" x14ac:dyDescent="0.25">
      <c r="B17">
        <v>105</v>
      </c>
      <c r="C17">
        <v>0</v>
      </c>
      <c r="D17" s="133">
        <f t="shared" si="0"/>
        <v>0</v>
      </c>
      <c r="E17">
        <v>0</v>
      </c>
      <c r="F17">
        <v>0</v>
      </c>
    </row>
    <row r="18" spans="2:6" x14ac:dyDescent="0.25">
      <c r="B18">
        <v>111</v>
      </c>
      <c r="C18">
        <v>0</v>
      </c>
      <c r="D18" s="133">
        <f t="shared" si="0"/>
        <v>0</v>
      </c>
      <c r="E18">
        <v>0</v>
      </c>
      <c r="F18">
        <v>0</v>
      </c>
    </row>
    <row r="19" spans="2:6" x14ac:dyDescent="0.25">
      <c r="B19">
        <v>120</v>
      </c>
      <c r="C19">
        <v>0</v>
      </c>
      <c r="D19" s="133">
        <f t="shared" si="0"/>
        <v>0</v>
      </c>
      <c r="E19">
        <v>0</v>
      </c>
      <c r="F19">
        <v>0</v>
      </c>
    </row>
    <row r="20" spans="2:6" x14ac:dyDescent="0.25">
      <c r="B20">
        <v>122</v>
      </c>
      <c r="C20">
        <v>0</v>
      </c>
      <c r="D20" s="133">
        <f t="shared" si="0"/>
        <v>0</v>
      </c>
      <c r="E20">
        <v>0</v>
      </c>
      <c r="F20">
        <v>0</v>
      </c>
    </row>
    <row r="21" spans="2:6" x14ac:dyDescent="0.25">
      <c r="B21">
        <v>128</v>
      </c>
      <c r="C21">
        <v>0</v>
      </c>
      <c r="D21" s="133">
        <f t="shared" si="0"/>
        <v>0</v>
      </c>
      <c r="E21">
        <v>0</v>
      </c>
      <c r="F21">
        <v>0</v>
      </c>
    </row>
    <row r="22" spans="2:6" x14ac:dyDescent="0.25">
      <c r="B22">
        <v>130</v>
      </c>
      <c r="C22">
        <v>0</v>
      </c>
      <c r="D22" s="133">
        <f t="shared" si="0"/>
        <v>0</v>
      </c>
      <c r="E22">
        <v>0</v>
      </c>
      <c r="F22">
        <v>0</v>
      </c>
    </row>
    <row r="23" spans="2:6" x14ac:dyDescent="0.25">
      <c r="B23">
        <v>139</v>
      </c>
      <c r="C23">
        <v>0</v>
      </c>
      <c r="D23" s="133">
        <f t="shared" si="0"/>
        <v>0</v>
      </c>
      <c r="E23">
        <v>0</v>
      </c>
      <c r="F23">
        <v>0</v>
      </c>
    </row>
    <row r="24" spans="2:6" x14ac:dyDescent="0.25">
      <c r="B24">
        <v>142</v>
      </c>
      <c r="C24">
        <v>0</v>
      </c>
      <c r="D24" s="133">
        <f t="shared" si="0"/>
        <v>0</v>
      </c>
      <c r="E24">
        <v>0</v>
      </c>
      <c r="F24">
        <v>0</v>
      </c>
    </row>
    <row r="25" spans="2:6" x14ac:dyDescent="0.25">
      <c r="B25">
        <v>147</v>
      </c>
      <c r="C25">
        <v>0</v>
      </c>
      <c r="D25" s="133">
        <f t="shared" si="0"/>
        <v>0</v>
      </c>
      <c r="E25">
        <v>0</v>
      </c>
      <c r="F25">
        <v>0</v>
      </c>
    </row>
    <row r="26" spans="2:6" x14ac:dyDescent="0.25">
      <c r="B26">
        <v>149</v>
      </c>
      <c r="C26">
        <v>0</v>
      </c>
      <c r="D26" s="133">
        <f t="shared" si="0"/>
        <v>0</v>
      </c>
      <c r="E26">
        <v>0</v>
      </c>
      <c r="F26">
        <v>0</v>
      </c>
    </row>
    <row r="27" spans="2:6" x14ac:dyDescent="0.25">
      <c r="B27">
        <v>154</v>
      </c>
      <c r="C27">
        <v>0</v>
      </c>
      <c r="D27" s="133">
        <f t="shared" si="0"/>
        <v>0</v>
      </c>
      <c r="E27">
        <v>0</v>
      </c>
      <c r="F27">
        <v>0</v>
      </c>
    </row>
    <row r="28" spans="2:6" x14ac:dyDescent="0.25">
      <c r="B28">
        <v>161</v>
      </c>
      <c r="C28">
        <v>0</v>
      </c>
      <c r="D28" s="133">
        <f t="shared" si="0"/>
        <v>0</v>
      </c>
      <c r="E28">
        <v>0</v>
      </c>
      <c r="F28">
        <v>0</v>
      </c>
    </row>
    <row r="29" spans="2:6" x14ac:dyDescent="0.25">
      <c r="B29">
        <v>165</v>
      </c>
      <c r="C29">
        <v>0</v>
      </c>
      <c r="D29" s="133">
        <f t="shared" si="0"/>
        <v>0</v>
      </c>
      <c r="E29">
        <v>0</v>
      </c>
      <c r="F29">
        <v>0</v>
      </c>
    </row>
    <row r="30" spans="2:6" x14ac:dyDescent="0.25">
      <c r="B30">
        <v>169</v>
      </c>
      <c r="C30">
        <v>0</v>
      </c>
      <c r="D30" s="133">
        <f t="shared" si="0"/>
        <v>0</v>
      </c>
      <c r="E30">
        <v>0</v>
      </c>
      <c r="F30">
        <v>0</v>
      </c>
    </row>
    <row r="31" spans="2:6" x14ac:dyDescent="0.25">
      <c r="B31">
        <v>174</v>
      </c>
      <c r="C31">
        <v>0</v>
      </c>
      <c r="D31" s="133">
        <f t="shared" si="0"/>
        <v>0</v>
      </c>
      <c r="E31">
        <v>0</v>
      </c>
      <c r="F31">
        <v>0</v>
      </c>
    </row>
    <row r="32" spans="2:6" x14ac:dyDescent="0.25">
      <c r="B32">
        <v>185</v>
      </c>
      <c r="C32">
        <v>0</v>
      </c>
      <c r="D32" s="133">
        <f t="shared" si="0"/>
        <v>0</v>
      </c>
      <c r="E32">
        <v>0</v>
      </c>
      <c r="F32">
        <v>0</v>
      </c>
    </row>
    <row r="33" spans="2:6" x14ac:dyDescent="0.25">
      <c r="B33">
        <v>189</v>
      </c>
      <c r="C33">
        <v>1</v>
      </c>
      <c r="D33" s="133">
        <f t="shared" si="0"/>
        <v>43.478260869565219</v>
      </c>
      <c r="E33">
        <v>0</v>
      </c>
      <c r="F33">
        <v>0</v>
      </c>
    </row>
    <row r="34" spans="2:6" x14ac:dyDescent="0.25">
      <c r="B34">
        <v>194</v>
      </c>
      <c r="C34">
        <v>0</v>
      </c>
      <c r="D34" s="133">
        <f t="shared" si="0"/>
        <v>0</v>
      </c>
      <c r="E34">
        <v>0</v>
      </c>
      <c r="F34">
        <v>0</v>
      </c>
    </row>
    <row r="35" spans="2:6" x14ac:dyDescent="0.25">
      <c r="B35">
        <v>197</v>
      </c>
      <c r="C35">
        <v>0</v>
      </c>
      <c r="D35" s="133">
        <f t="shared" si="0"/>
        <v>0</v>
      </c>
      <c r="E35">
        <v>0</v>
      </c>
      <c r="F35">
        <v>0</v>
      </c>
    </row>
    <row r="36" spans="2:6" x14ac:dyDescent="0.25">
      <c r="B36">
        <v>199</v>
      </c>
      <c r="C36">
        <v>1</v>
      </c>
      <c r="D36" s="133">
        <f t="shared" si="0"/>
        <v>43.478260869565219</v>
      </c>
      <c r="E36">
        <v>0</v>
      </c>
      <c r="F36">
        <v>0</v>
      </c>
    </row>
    <row r="37" spans="2:6" x14ac:dyDescent="0.25">
      <c r="B37">
        <v>205</v>
      </c>
      <c r="C37">
        <v>0</v>
      </c>
      <c r="D37" s="133">
        <f t="shared" si="0"/>
        <v>0</v>
      </c>
      <c r="E37">
        <v>0</v>
      </c>
      <c r="F37">
        <v>0</v>
      </c>
    </row>
    <row r="38" spans="2:6" x14ac:dyDescent="0.25">
      <c r="B38">
        <v>208</v>
      </c>
      <c r="C38">
        <v>2</v>
      </c>
      <c r="D38" s="133">
        <f t="shared" si="0"/>
        <v>86.956521739130437</v>
      </c>
      <c r="E38">
        <v>0.6</v>
      </c>
      <c r="F38">
        <v>0</v>
      </c>
    </row>
    <row r="39" spans="2:6" x14ac:dyDescent="0.25">
      <c r="B39">
        <v>213</v>
      </c>
      <c r="C39">
        <v>0</v>
      </c>
      <c r="D39" s="133">
        <f t="shared" si="0"/>
        <v>0</v>
      </c>
      <c r="E39">
        <v>1.1000000000000001</v>
      </c>
      <c r="F39">
        <v>0</v>
      </c>
    </row>
    <row r="40" spans="2:6" x14ac:dyDescent="0.25">
      <c r="B40">
        <v>219</v>
      </c>
      <c r="C40">
        <v>3</v>
      </c>
      <c r="D40" s="133">
        <f t="shared" si="0"/>
        <v>130.43478260869566</v>
      </c>
      <c r="E40">
        <v>0.1</v>
      </c>
      <c r="F40">
        <v>0</v>
      </c>
    </row>
    <row r="41" spans="2:6" x14ac:dyDescent="0.25">
      <c r="B41">
        <v>224</v>
      </c>
      <c r="C41">
        <v>0</v>
      </c>
      <c r="D41" s="133">
        <f t="shared" si="0"/>
        <v>0</v>
      </c>
      <c r="E41">
        <v>0.4</v>
      </c>
      <c r="F41">
        <v>1</v>
      </c>
    </row>
    <row r="42" spans="2:6" x14ac:dyDescent="0.25">
      <c r="B42">
        <v>231</v>
      </c>
      <c r="C42">
        <v>4</v>
      </c>
      <c r="D42" s="133">
        <f t="shared" si="0"/>
        <v>173.91304347826087</v>
      </c>
      <c r="E42">
        <v>1.9</v>
      </c>
      <c r="F42">
        <v>0</v>
      </c>
    </row>
    <row r="43" spans="2:6" x14ac:dyDescent="0.25">
      <c r="B43">
        <v>234</v>
      </c>
      <c r="C43">
        <v>2</v>
      </c>
      <c r="D43" s="133">
        <f t="shared" si="0"/>
        <v>86.956521739130437</v>
      </c>
      <c r="E43">
        <v>4.2</v>
      </c>
      <c r="F43">
        <v>0</v>
      </c>
    </row>
    <row r="44" spans="2:6" x14ac:dyDescent="0.25">
      <c r="B44">
        <v>240</v>
      </c>
      <c r="C44">
        <v>15</v>
      </c>
      <c r="D44" s="133">
        <f t="shared" si="0"/>
        <v>652.17391304347825</v>
      </c>
      <c r="E44">
        <v>4.2</v>
      </c>
      <c r="F44">
        <v>0</v>
      </c>
    </row>
    <row r="45" spans="2:6" x14ac:dyDescent="0.25">
      <c r="B45">
        <v>243</v>
      </c>
      <c r="C45">
        <v>0</v>
      </c>
      <c r="D45" s="133">
        <f t="shared" si="0"/>
        <v>0</v>
      </c>
      <c r="E45">
        <v>1.1000000000000001</v>
      </c>
      <c r="F45">
        <v>0</v>
      </c>
    </row>
    <row r="46" spans="2:6" x14ac:dyDescent="0.25">
      <c r="B46">
        <v>249</v>
      </c>
      <c r="C46">
        <v>1</v>
      </c>
      <c r="D46" s="133">
        <f t="shared" si="0"/>
        <v>43.478260869565219</v>
      </c>
      <c r="E46">
        <v>0.6</v>
      </c>
      <c r="F46">
        <v>0</v>
      </c>
    </row>
    <row r="47" spans="2:6" x14ac:dyDescent="0.25">
      <c r="B47">
        <v>255</v>
      </c>
      <c r="C47">
        <v>2</v>
      </c>
      <c r="D47" s="133">
        <f t="shared" si="0"/>
        <v>86.956521739130437</v>
      </c>
      <c r="E47">
        <v>0.1</v>
      </c>
      <c r="F47">
        <v>0</v>
      </c>
    </row>
    <row r="48" spans="2:6" x14ac:dyDescent="0.25">
      <c r="B48">
        <v>264</v>
      </c>
      <c r="C48">
        <v>2</v>
      </c>
      <c r="D48" s="133">
        <f t="shared" si="0"/>
        <v>86.956521739130437</v>
      </c>
      <c r="E48">
        <v>0.7</v>
      </c>
      <c r="F48">
        <v>0</v>
      </c>
    </row>
    <row r="49" spans="2:6" x14ac:dyDescent="0.25">
      <c r="B49">
        <v>270</v>
      </c>
      <c r="C49">
        <v>8</v>
      </c>
      <c r="D49" s="133">
        <f t="shared" si="0"/>
        <v>347.82608695652175</v>
      </c>
      <c r="E49">
        <v>15</v>
      </c>
      <c r="F49">
        <v>0</v>
      </c>
    </row>
    <row r="50" spans="2:6" x14ac:dyDescent="0.25">
      <c r="B50">
        <v>271</v>
      </c>
      <c r="C50">
        <v>14</v>
      </c>
      <c r="D50" s="133">
        <f t="shared" si="0"/>
        <v>608.695652173913</v>
      </c>
      <c r="E50">
        <v>0.3</v>
      </c>
      <c r="F50">
        <v>1</v>
      </c>
    </row>
    <row r="51" spans="2:6" x14ac:dyDescent="0.25">
      <c r="B51">
        <v>273</v>
      </c>
      <c r="C51">
        <v>0</v>
      </c>
      <c r="D51" s="133">
        <f t="shared" si="0"/>
        <v>0</v>
      </c>
      <c r="E51">
        <v>0</v>
      </c>
      <c r="F51">
        <v>0</v>
      </c>
    </row>
    <row r="52" spans="2:6" x14ac:dyDescent="0.25">
      <c r="B52" s="47" t="s">
        <v>65</v>
      </c>
      <c r="C52" s="47">
        <f>AVERAGE(C2:C51)</f>
        <v>1.28</v>
      </c>
      <c r="D52" s="47">
        <f>AVERAGE(D2:D51)</f>
        <v>55.652173913043477</v>
      </c>
      <c r="E52" s="47">
        <f>AVERAGE(E2:E51)</f>
        <v>2.2719999999999998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topLeftCell="A85" workbookViewId="0">
      <selection activeCell="G120" sqref="G120"/>
    </sheetView>
  </sheetViews>
  <sheetFormatPr defaultRowHeight="13.8" x14ac:dyDescent="0.25"/>
  <cols>
    <col min="1" max="1" width="4.81640625" bestFit="1" customWidth="1"/>
    <col min="2" max="2" width="13.7265625" bestFit="1" customWidth="1"/>
    <col min="3" max="3" width="11.81640625" bestFit="1" customWidth="1"/>
    <col min="4" max="4" width="13.1796875" bestFit="1" customWidth="1"/>
    <col min="7" max="7" width="8.7265625" style="133"/>
  </cols>
  <sheetData>
    <row r="1" spans="1:10" s="133" customFormat="1" x14ac:dyDescent="0.25">
      <c r="G1" s="133" t="s">
        <v>180</v>
      </c>
      <c r="H1">
        <v>2013</v>
      </c>
      <c r="I1">
        <v>2014</v>
      </c>
      <c r="J1" s="133">
        <v>2015</v>
      </c>
    </row>
    <row r="2" spans="1:10" s="133" customFormat="1" x14ac:dyDescent="0.25">
      <c r="G2" s="133">
        <v>4</v>
      </c>
      <c r="H2" s="162">
        <v>86.956521739130437</v>
      </c>
      <c r="I2" s="161">
        <v>43.478260869565219</v>
      </c>
    </row>
    <row r="3" spans="1:10" s="133" customFormat="1" x14ac:dyDescent="0.25">
      <c r="G3" s="133">
        <v>6</v>
      </c>
      <c r="H3" s="162">
        <v>130.43478260869566</v>
      </c>
    </row>
    <row r="4" spans="1:10" x14ac:dyDescent="0.25">
      <c r="A4" s="133"/>
      <c r="B4" s="133"/>
      <c r="C4" s="133"/>
      <c r="D4" s="133"/>
      <c r="G4" s="133">
        <v>8</v>
      </c>
      <c r="H4" s="162">
        <v>43.478260869565219</v>
      </c>
    </row>
    <row r="5" spans="1:10" ht="16.2" x14ac:dyDescent="0.25">
      <c r="A5" s="1" t="s">
        <v>0</v>
      </c>
      <c r="B5" s="133" t="s">
        <v>63</v>
      </c>
      <c r="C5" s="133" t="s">
        <v>66</v>
      </c>
      <c r="D5" s="133" t="s">
        <v>61</v>
      </c>
      <c r="G5" s="133">
        <v>10</v>
      </c>
      <c r="H5" s="133"/>
      <c r="I5" s="161">
        <v>0</v>
      </c>
      <c r="J5" s="160">
        <v>0</v>
      </c>
    </row>
    <row r="6" spans="1:10" x14ac:dyDescent="0.25">
      <c r="A6">
        <v>2013</v>
      </c>
      <c r="B6">
        <v>2.7</v>
      </c>
      <c r="C6">
        <v>117.39130434782606</v>
      </c>
      <c r="D6">
        <v>0.65600000000000014</v>
      </c>
      <c r="G6" s="133">
        <v>11</v>
      </c>
      <c r="H6" s="133"/>
      <c r="I6" s="161">
        <v>130.43478260869566</v>
      </c>
    </row>
    <row r="7" spans="1:10" x14ac:dyDescent="0.25">
      <c r="A7">
        <v>2014</v>
      </c>
      <c r="B7">
        <v>1.9</v>
      </c>
      <c r="C7">
        <v>82.608695652173907</v>
      </c>
      <c r="D7">
        <v>0.76800000000000002</v>
      </c>
      <c r="G7" s="133">
        <v>12</v>
      </c>
      <c r="H7" s="162">
        <v>173.91304347826087</v>
      </c>
      <c r="I7" s="133"/>
      <c r="J7" s="133"/>
    </row>
    <row r="8" spans="1:10" x14ac:dyDescent="0.25">
      <c r="A8">
        <v>2015</v>
      </c>
      <c r="B8">
        <v>1.28</v>
      </c>
      <c r="C8">
        <v>55.652173913043477</v>
      </c>
      <c r="D8">
        <v>2.2719999999999998</v>
      </c>
      <c r="G8" s="133">
        <v>14</v>
      </c>
      <c r="I8" s="161">
        <v>173.91304347826087</v>
      </c>
    </row>
    <row r="9" spans="1:10" x14ac:dyDescent="0.25">
      <c r="G9" s="133">
        <v>15</v>
      </c>
      <c r="I9" s="133"/>
      <c r="J9" s="160">
        <v>0</v>
      </c>
    </row>
    <row r="10" spans="1:10" x14ac:dyDescent="0.25">
      <c r="G10" s="133">
        <v>18</v>
      </c>
      <c r="H10" s="133"/>
      <c r="J10" s="160">
        <v>0</v>
      </c>
    </row>
    <row r="11" spans="1:10" x14ac:dyDescent="0.25">
      <c r="G11" s="133">
        <v>19</v>
      </c>
      <c r="I11" s="161">
        <v>0</v>
      </c>
    </row>
    <row r="12" spans="1:10" x14ac:dyDescent="0.25">
      <c r="G12" s="133">
        <v>23</v>
      </c>
      <c r="I12" s="161">
        <v>0</v>
      </c>
      <c r="J12" s="133"/>
    </row>
    <row r="13" spans="1:10" x14ac:dyDescent="0.25">
      <c r="G13" s="133">
        <v>24</v>
      </c>
      <c r="J13" s="160">
        <v>130.43478260869566</v>
      </c>
    </row>
    <row r="14" spans="1:10" x14ac:dyDescent="0.25">
      <c r="G14" s="133">
        <v>30</v>
      </c>
      <c r="I14" s="161">
        <v>217.39130434782609</v>
      </c>
      <c r="J14" s="160">
        <v>43.478260869565219</v>
      </c>
    </row>
    <row r="15" spans="1:10" x14ac:dyDescent="0.25">
      <c r="G15" s="133">
        <v>31</v>
      </c>
      <c r="I15" s="161">
        <v>86.956521739130437</v>
      </c>
      <c r="J15" s="160">
        <v>43.478260869565219</v>
      </c>
    </row>
    <row r="16" spans="1:10" x14ac:dyDescent="0.25">
      <c r="G16" s="133">
        <v>34</v>
      </c>
      <c r="J16" s="160">
        <v>0</v>
      </c>
    </row>
    <row r="17" spans="7:10" x14ac:dyDescent="0.25">
      <c r="G17" s="133">
        <v>37</v>
      </c>
      <c r="I17" s="161">
        <v>173.91304347826087</v>
      </c>
      <c r="J17" s="133"/>
    </row>
    <row r="18" spans="7:10" x14ac:dyDescent="0.25">
      <c r="G18" s="133">
        <v>44</v>
      </c>
      <c r="H18" s="162">
        <v>0</v>
      </c>
      <c r="J18" s="160">
        <v>0</v>
      </c>
    </row>
    <row r="19" spans="7:10" x14ac:dyDescent="0.25">
      <c r="G19" s="133">
        <v>46</v>
      </c>
      <c r="H19" s="162">
        <v>260.86956521739131</v>
      </c>
      <c r="I19" s="133"/>
      <c r="J19" s="133"/>
    </row>
    <row r="20" spans="7:10" x14ac:dyDescent="0.25">
      <c r="G20" s="133">
        <v>48</v>
      </c>
      <c r="H20" s="162">
        <v>43.478260869565219</v>
      </c>
    </row>
    <row r="21" spans="7:10" x14ac:dyDescent="0.25">
      <c r="G21" s="133">
        <v>49</v>
      </c>
      <c r="I21" s="161">
        <v>217.39130434782609</v>
      </c>
      <c r="J21" s="133"/>
    </row>
    <row r="22" spans="7:10" x14ac:dyDescent="0.25">
      <c r="G22" s="133">
        <v>51</v>
      </c>
      <c r="H22" s="162">
        <v>43.478260869565219</v>
      </c>
      <c r="I22" s="133"/>
    </row>
    <row r="23" spans="7:10" x14ac:dyDescent="0.25">
      <c r="G23" s="133">
        <v>56</v>
      </c>
      <c r="H23" s="133"/>
      <c r="I23" s="161">
        <v>0</v>
      </c>
      <c r="J23" s="133"/>
    </row>
    <row r="24" spans="7:10" x14ac:dyDescent="0.25">
      <c r="G24" s="133">
        <v>57</v>
      </c>
      <c r="J24" s="160">
        <v>86.956521739130437</v>
      </c>
    </row>
    <row r="25" spans="7:10" x14ac:dyDescent="0.25">
      <c r="G25" s="133">
        <v>65</v>
      </c>
      <c r="H25" s="133"/>
      <c r="I25" s="161">
        <v>304.3478260869565</v>
      </c>
    </row>
    <row r="26" spans="7:10" x14ac:dyDescent="0.25">
      <c r="G26" s="133">
        <v>66</v>
      </c>
      <c r="H26" s="133"/>
      <c r="J26" s="160">
        <v>43.478260869565219</v>
      </c>
    </row>
    <row r="27" spans="7:10" x14ac:dyDescent="0.25">
      <c r="G27" s="133">
        <v>67</v>
      </c>
      <c r="I27" s="161">
        <v>43.478260869565219</v>
      </c>
    </row>
    <row r="28" spans="7:10" x14ac:dyDescent="0.25">
      <c r="G28" s="133">
        <v>69</v>
      </c>
      <c r="H28" s="162">
        <v>0</v>
      </c>
    </row>
    <row r="29" spans="7:10" x14ac:dyDescent="0.25">
      <c r="G29" s="133">
        <v>70</v>
      </c>
      <c r="I29" s="133"/>
      <c r="J29" s="160">
        <v>0</v>
      </c>
    </row>
    <row r="30" spans="7:10" x14ac:dyDescent="0.25">
      <c r="G30" s="133">
        <v>72</v>
      </c>
      <c r="H30" s="162">
        <v>173.91304347826087</v>
      </c>
      <c r="J30" s="133"/>
    </row>
    <row r="31" spans="7:10" x14ac:dyDescent="0.25">
      <c r="G31" s="133">
        <v>73</v>
      </c>
      <c r="I31" s="161">
        <v>0</v>
      </c>
    </row>
    <row r="32" spans="7:10" x14ac:dyDescent="0.25">
      <c r="G32" s="133">
        <v>77</v>
      </c>
      <c r="I32" s="161">
        <v>0</v>
      </c>
      <c r="J32" s="133"/>
    </row>
    <row r="33" spans="7:10" x14ac:dyDescent="0.25">
      <c r="G33" s="133">
        <v>79</v>
      </c>
      <c r="H33" s="162">
        <v>434.78260869565219</v>
      </c>
      <c r="I33" s="133"/>
    </row>
    <row r="34" spans="7:10" x14ac:dyDescent="0.25">
      <c r="G34" s="133">
        <v>82</v>
      </c>
      <c r="H34" s="162">
        <v>173.91304347826087</v>
      </c>
      <c r="I34" s="161">
        <v>0</v>
      </c>
    </row>
    <row r="35" spans="7:10" x14ac:dyDescent="0.25">
      <c r="G35" s="133">
        <v>84</v>
      </c>
      <c r="H35" s="162">
        <v>0</v>
      </c>
      <c r="I35" s="133"/>
      <c r="J35" s="133"/>
    </row>
    <row r="36" spans="7:10" x14ac:dyDescent="0.25">
      <c r="G36" s="133">
        <v>85</v>
      </c>
      <c r="H36" s="133"/>
      <c r="I36" s="161">
        <v>0</v>
      </c>
    </row>
    <row r="37" spans="7:10" x14ac:dyDescent="0.25">
      <c r="G37" s="133">
        <v>87</v>
      </c>
      <c r="H37" s="162">
        <v>130.43478260869566</v>
      </c>
      <c r="I37" s="133"/>
    </row>
    <row r="38" spans="7:10" x14ac:dyDescent="0.25">
      <c r="G38" s="133">
        <v>89</v>
      </c>
      <c r="I38" s="133"/>
      <c r="J38" s="160">
        <v>43.478260869565219</v>
      </c>
    </row>
    <row r="39" spans="7:10" x14ac:dyDescent="0.25">
      <c r="G39" s="133">
        <v>91</v>
      </c>
      <c r="H39" s="162">
        <v>0</v>
      </c>
    </row>
    <row r="40" spans="7:10" x14ac:dyDescent="0.25">
      <c r="G40" s="133">
        <v>92</v>
      </c>
      <c r="H40" s="162">
        <v>0</v>
      </c>
      <c r="I40" s="133"/>
    </row>
    <row r="41" spans="7:10" x14ac:dyDescent="0.25">
      <c r="G41" s="133">
        <v>93</v>
      </c>
      <c r="H41" s="162">
        <v>0</v>
      </c>
    </row>
    <row r="42" spans="7:10" x14ac:dyDescent="0.25">
      <c r="G42" s="133">
        <v>94</v>
      </c>
      <c r="H42" s="133"/>
      <c r="I42" s="161">
        <v>0</v>
      </c>
      <c r="J42" s="160">
        <v>0</v>
      </c>
    </row>
    <row r="43" spans="7:10" x14ac:dyDescent="0.25">
      <c r="G43" s="133">
        <v>96</v>
      </c>
      <c r="H43" s="133"/>
      <c r="I43" s="161">
        <v>0</v>
      </c>
    </row>
    <row r="44" spans="7:10" x14ac:dyDescent="0.25">
      <c r="G44" s="133">
        <v>97</v>
      </c>
      <c r="H44" s="162">
        <v>391.30434782608694</v>
      </c>
      <c r="J44" s="160">
        <v>0</v>
      </c>
    </row>
    <row r="45" spans="7:10" x14ac:dyDescent="0.25">
      <c r="G45" s="133">
        <v>103</v>
      </c>
      <c r="H45" s="133"/>
      <c r="J45" s="160">
        <v>0</v>
      </c>
    </row>
    <row r="46" spans="7:10" x14ac:dyDescent="0.25">
      <c r="G46" s="133">
        <v>105</v>
      </c>
      <c r="H46" s="133"/>
      <c r="I46" s="161">
        <v>0</v>
      </c>
      <c r="J46" s="160">
        <v>0</v>
      </c>
    </row>
    <row r="47" spans="7:10" x14ac:dyDescent="0.25">
      <c r="G47" s="133">
        <v>111</v>
      </c>
      <c r="H47" s="133"/>
      <c r="I47" s="161">
        <v>43.478260869565219</v>
      </c>
      <c r="J47" s="160">
        <v>0</v>
      </c>
    </row>
    <row r="48" spans="7:10" x14ac:dyDescent="0.25">
      <c r="G48" s="133">
        <v>120</v>
      </c>
      <c r="H48" s="162">
        <v>0</v>
      </c>
      <c r="J48" s="160">
        <v>0</v>
      </c>
    </row>
    <row r="49" spans="7:10" x14ac:dyDescent="0.25">
      <c r="G49" s="133">
        <v>121</v>
      </c>
      <c r="H49" s="162">
        <v>43.478260869565219</v>
      </c>
      <c r="I49" s="133"/>
      <c r="J49" s="133"/>
    </row>
    <row r="50" spans="7:10" x14ac:dyDescent="0.25">
      <c r="G50" s="133">
        <v>122</v>
      </c>
      <c r="J50" s="160">
        <v>0</v>
      </c>
    </row>
    <row r="51" spans="7:10" x14ac:dyDescent="0.25">
      <c r="G51" s="133">
        <v>124</v>
      </c>
      <c r="I51" s="161">
        <v>0</v>
      </c>
      <c r="J51" s="133"/>
    </row>
    <row r="52" spans="7:10" x14ac:dyDescent="0.25">
      <c r="G52" s="133">
        <v>125</v>
      </c>
      <c r="H52" s="162">
        <v>0</v>
      </c>
      <c r="J52" s="133"/>
    </row>
    <row r="53" spans="7:10" x14ac:dyDescent="0.25">
      <c r="G53" s="133">
        <v>128</v>
      </c>
      <c r="J53" s="160">
        <v>0</v>
      </c>
    </row>
    <row r="54" spans="7:10" x14ac:dyDescent="0.25">
      <c r="G54" s="133">
        <v>130</v>
      </c>
      <c r="J54" s="160">
        <v>0</v>
      </c>
    </row>
    <row r="55" spans="7:10" x14ac:dyDescent="0.25">
      <c r="G55" s="133">
        <v>133</v>
      </c>
      <c r="I55" s="161">
        <v>0</v>
      </c>
      <c r="J55" s="133"/>
    </row>
    <row r="56" spans="7:10" x14ac:dyDescent="0.25">
      <c r="G56" s="133">
        <v>136</v>
      </c>
      <c r="I56" s="161">
        <v>0</v>
      </c>
    </row>
    <row r="57" spans="7:10" x14ac:dyDescent="0.25">
      <c r="G57" s="133">
        <v>138</v>
      </c>
      <c r="H57" s="162">
        <v>0</v>
      </c>
      <c r="I57" s="133"/>
      <c r="J57" s="133"/>
    </row>
    <row r="58" spans="7:10" x14ac:dyDescent="0.25">
      <c r="G58" s="133">
        <v>139</v>
      </c>
      <c r="I58" s="161">
        <v>43.478260869565219</v>
      </c>
      <c r="J58" s="160">
        <v>0</v>
      </c>
    </row>
    <row r="59" spans="7:10" x14ac:dyDescent="0.25">
      <c r="G59" s="133">
        <v>140</v>
      </c>
      <c r="H59" s="162">
        <v>0</v>
      </c>
      <c r="J59" s="133"/>
    </row>
    <row r="60" spans="7:10" x14ac:dyDescent="0.25">
      <c r="G60" s="133">
        <v>141</v>
      </c>
      <c r="H60" s="162">
        <v>0</v>
      </c>
    </row>
    <row r="61" spans="7:10" x14ac:dyDescent="0.25">
      <c r="G61" s="133">
        <v>142</v>
      </c>
      <c r="H61" s="133"/>
      <c r="J61" s="160">
        <v>0</v>
      </c>
    </row>
    <row r="62" spans="7:10" x14ac:dyDescent="0.25">
      <c r="G62" s="133">
        <v>147</v>
      </c>
      <c r="I62" s="161">
        <v>0</v>
      </c>
      <c r="J62" s="160">
        <v>0</v>
      </c>
    </row>
    <row r="63" spans="7:10" x14ac:dyDescent="0.25">
      <c r="G63" s="133">
        <v>149</v>
      </c>
      <c r="I63" s="133"/>
      <c r="J63" s="160">
        <v>0</v>
      </c>
    </row>
    <row r="64" spans="7:10" x14ac:dyDescent="0.25">
      <c r="G64" s="133">
        <v>154</v>
      </c>
      <c r="H64" s="162">
        <v>43.478260869565219</v>
      </c>
      <c r="J64" s="160">
        <v>0</v>
      </c>
    </row>
    <row r="65" spans="7:10" x14ac:dyDescent="0.25">
      <c r="G65" s="133">
        <v>159</v>
      </c>
      <c r="I65" s="161">
        <v>0</v>
      </c>
      <c r="J65" s="133"/>
    </row>
    <row r="66" spans="7:10" x14ac:dyDescent="0.25">
      <c r="G66" s="133">
        <v>160</v>
      </c>
      <c r="H66" s="162">
        <v>0</v>
      </c>
      <c r="J66" s="133"/>
    </row>
    <row r="67" spans="7:10" x14ac:dyDescent="0.25">
      <c r="G67" s="133">
        <v>161</v>
      </c>
      <c r="I67" s="133"/>
      <c r="J67" s="160">
        <v>0</v>
      </c>
    </row>
    <row r="68" spans="7:10" x14ac:dyDescent="0.25">
      <c r="G68" s="133">
        <v>165</v>
      </c>
      <c r="H68" s="162">
        <v>0</v>
      </c>
      <c r="I68" s="133"/>
      <c r="J68" s="160">
        <v>0</v>
      </c>
    </row>
    <row r="69" spans="7:10" x14ac:dyDescent="0.25">
      <c r="G69" s="133">
        <v>166</v>
      </c>
      <c r="H69" s="162">
        <v>0</v>
      </c>
      <c r="I69" s="133"/>
    </row>
    <row r="70" spans="7:10" x14ac:dyDescent="0.25">
      <c r="G70" s="133">
        <v>167</v>
      </c>
      <c r="I70" s="161">
        <v>0</v>
      </c>
      <c r="J70" s="133"/>
    </row>
    <row r="71" spans="7:10" x14ac:dyDescent="0.25">
      <c r="G71" s="133">
        <v>168</v>
      </c>
      <c r="H71" s="162">
        <v>0</v>
      </c>
    </row>
    <row r="72" spans="7:10" x14ac:dyDescent="0.25">
      <c r="G72" s="133">
        <v>169</v>
      </c>
      <c r="H72" s="162">
        <v>0</v>
      </c>
      <c r="J72" s="160">
        <v>0</v>
      </c>
    </row>
    <row r="73" spans="7:10" x14ac:dyDescent="0.25">
      <c r="G73" s="133">
        <v>170</v>
      </c>
      <c r="H73" s="133"/>
      <c r="I73" s="161">
        <v>43.478260869565219</v>
      </c>
      <c r="J73" s="133"/>
    </row>
    <row r="74" spans="7:10" x14ac:dyDescent="0.25">
      <c r="G74" s="133">
        <v>171</v>
      </c>
      <c r="I74" s="161">
        <v>0</v>
      </c>
      <c r="J74" s="133"/>
    </row>
    <row r="75" spans="7:10" x14ac:dyDescent="0.25">
      <c r="G75" s="133">
        <v>173</v>
      </c>
      <c r="H75" s="162">
        <v>0</v>
      </c>
      <c r="I75" s="133"/>
      <c r="J75" s="160">
        <v>0</v>
      </c>
    </row>
    <row r="76" spans="7:10" x14ac:dyDescent="0.25">
      <c r="G76" s="133">
        <v>174</v>
      </c>
    </row>
    <row r="77" spans="7:10" x14ac:dyDescent="0.25">
      <c r="G77" s="133">
        <v>181</v>
      </c>
      <c r="H77" s="162">
        <v>43.478260869565219</v>
      </c>
      <c r="J77" s="133"/>
    </row>
    <row r="78" spans="7:10" x14ac:dyDescent="0.25">
      <c r="G78" s="133">
        <v>185</v>
      </c>
      <c r="H78" s="133"/>
      <c r="I78" s="161">
        <v>43.478260869565219</v>
      </c>
      <c r="J78" s="160">
        <v>0</v>
      </c>
    </row>
    <row r="79" spans="7:10" x14ac:dyDescent="0.25">
      <c r="G79" s="133">
        <v>188</v>
      </c>
      <c r="H79" s="162">
        <v>0</v>
      </c>
      <c r="I79" s="161">
        <v>43.478260869565219</v>
      </c>
    </row>
    <row r="80" spans="7:10" x14ac:dyDescent="0.25">
      <c r="G80" s="133">
        <v>189</v>
      </c>
      <c r="H80" s="162">
        <v>86.956521739130437</v>
      </c>
      <c r="I80" s="133"/>
      <c r="J80" s="160">
        <v>43.478260869565219</v>
      </c>
    </row>
    <row r="81" spans="7:10" x14ac:dyDescent="0.25">
      <c r="G81" s="133">
        <v>193</v>
      </c>
      <c r="H81" s="162">
        <v>0</v>
      </c>
    </row>
    <row r="82" spans="7:10" x14ac:dyDescent="0.25">
      <c r="G82" s="133">
        <v>194</v>
      </c>
      <c r="H82" s="133"/>
      <c r="J82" s="160">
        <v>0</v>
      </c>
    </row>
    <row r="83" spans="7:10" x14ac:dyDescent="0.25">
      <c r="G83" s="133">
        <v>195</v>
      </c>
      <c r="H83" s="133"/>
      <c r="I83" s="161">
        <v>0</v>
      </c>
      <c r="J83" s="133"/>
    </row>
    <row r="84" spans="7:10" x14ac:dyDescent="0.25">
      <c r="G84" s="133">
        <v>197</v>
      </c>
      <c r="H84" s="133"/>
      <c r="J84" s="160">
        <v>0</v>
      </c>
    </row>
    <row r="85" spans="7:10" x14ac:dyDescent="0.25">
      <c r="G85" s="133">
        <v>198</v>
      </c>
      <c r="H85" s="162">
        <v>0</v>
      </c>
    </row>
    <row r="86" spans="7:10" x14ac:dyDescent="0.25">
      <c r="G86" s="133">
        <v>199</v>
      </c>
      <c r="H86" s="133"/>
      <c r="I86" s="133"/>
      <c r="J86" s="160">
        <v>43.478260869565219</v>
      </c>
    </row>
    <row r="87" spans="7:10" x14ac:dyDescent="0.25">
      <c r="G87" s="133">
        <v>202</v>
      </c>
      <c r="H87" s="133"/>
      <c r="I87" s="161">
        <v>86.956521739130437</v>
      </c>
    </row>
    <row r="88" spans="7:10" x14ac:dyDescent="0.25">
      <c r="G88" s="133">
        <v>203</v>
      </c>
      <c r="H88" s="162">
        <v>217.39130434782609</v>
      </c>
      <c r="J88" s="133"/>
    </row>
    <row r="89" spans="7:10" x14ac:dyDescent="0.25">
      <c r="G89" s="133">
        <v>205</v>
      </c>
      <c r="H89" s="133"/>
      <c r="J89" s="160">
        <v>0</v>
      </c>
    </row>
    <row r="90" spans="7:10" x14ac:dyDescent="0.25">
      <c r="G90" s="133">
        <v>208</v>
      </c>
      <c r="H90" s="133"/>
      <c r="I90" s="133"/>
      <c r="J90" s="160">
        <v>86.956521739130437</v>
      </c>
    </row>
    <row r="91" spans="7:10" x14ac:dyDescent="0.25">
      <c r="G91" s="133">
        <v>209</v>
      </c>
      <c r="H91" s="162">
        <v>217.39130434782609</v>
      </c>
      <c r="I91" s="133"/>
    </row>
    <row r="92" spans="7:10" x14ac:dyDescent="0.25">
      <c r="G92" s="133">
        <v>210</v>
      </c>
      <c r="H92" s="133"/>
      <c r="I92" s="161">
        <v>130.43478260869566</v>
      </c>
      <c r="J92" s="133"/>
    </row>
    <row r="93" spans="7:10" x14ac:dyDescent="0.25">
      <c r="G93" s="133">
        <v>213</v>
      </c>
      <c r="H93" s="133"/>
      <c r="J93" s="160">
        <v>0</v>
      </c>
    </row>
    <row r="94" spans="7:10" x14ac:dyDescent="0.25">
      <c r="G94" s="133">
        <v>217</v>
      </c>
      <c r="H94" s="133"/>
      <c r="I94" s="161">
        <v>0</v>
      </c>
    </row>
    <row r="95" spans="7:10" x14ac:dyDescent="0.25">
      <c r="G95" s="160">
        <v>219</v>
      </c>
      <c r="H95" s="162">
        <v>86.956521739130437</v>
      </c>
      <c r="I95" s="133"/>
      <c r="J95" s="160">
        <v>130.43478260869566</v>
      </c>
    </row>
    <row r="96" spans="7:10" x14ac:dyDescent="0.25">
      <c r="G96" s="133">
        <v>220</v>
      </c>
      <c r="H96" s="162">
        <v>43.478260869565219</v>
      </c>
    </row>
    <row r="97" spans="7:10" x14ac:dyDescent="0.25">
      <c r="G97" s="133">
        <v>222</v>
      </c>
      <c r="H97" s="133"/>
      <c r="I97" s="161">
        <v>43.478260869565219</v>
      </c>
    </row>
    <row r="98" spans="7:10" x14ac:dyDescent="0.25">
      <c r="G98" s="133">
        <v>224</v>
      </c>
      <c r="I98" s="161">
        <v>173.91304347826087</v>
      </c>
      <c r="J98" s="160">
        <v>0</v>
      </c>
    </row>
    <row r="99" spans="7:10" x14ac:dyDescent="0.25">
      <c r="G99" s="160">
        <v>228</v>
      </c>
      <c r="H99" s="162">
        <v>130.43478260869566</v>
      </c>
      <c r="I99" s="161">
        <v>217.39130434782609</v>
      </c>
      <c r="J99" s="133"/>
    </row>
    <row r="100" spans="7:10" x14ac:dyDescent="0.25">
      <c r="G100" s="133">
        <v>231</v>
      </c>
      <c r="J100" s="160">
        <v>173.91304347826087</v>
      </c>
    </row>
    <row r="101" spans="7:10" x14ac:dyDescent="0.25">
      <c r="G101" s="133">
        <v>232</v>
      </c>
      <c r="H101" s="162">
        <v>652.17391304347825</v>
      </c>
    </row>
    <row r="102" spans="7:10" x14ac:dyDescent="0.25">
      <c r="G102" s="133">
        <v>234</v>
      </c>
      <c r="I102" s="161">
        <v>173.91304347826087</v>
      </c>
      <c r="J102" s="160">
        <v>86.956521739130437</v>
      </c>
    </row>
    <row r="103" spans="7:10" x14ac:dyDescent="0.25">
      <c r="G103" s="133">
        <v>237</v>
      </c>
      <c r="I103" s="161">
        <v>304.3478260869565</v>
      </c>
      <c r="J103" s="133"/>
    </row>
    <row r="104" spans="7:10" x14ac:dyDescent="0.25">
      <c r="G104" s="133">
        <v>238</v>
      </c>
      <c r="H104" s="162">
        <v>391.30434782608694</v>
      </c>
      <c r="J104" s="133"/>
    </row>
    <row r="105" spans="7:10" x14ac:dyDescent="0.25">
      <c r="G105" s="133">
        <v>239</v>
      </c>
      <c r="H105" s="133"/>
      <c r="I105" s="161">
        <v>43.478260869565219</v>
      </c>
      <c r="J105" s="133"/>
    </row>
    <row r="106" spans="7:10" x14ac:dyDescent="0.25">
      <c r="G106" s="133">
        <v>240</v>
      </c>
      <c r="J106" s="160">
        <v>652.17391304347825</v>
      </c>
    </row>
    <row r="107" spans="7:10" x14ac:dyDescent="0.25">
      <c r="G107" s="160">
        <v>241</v>
      </c>
      <c r="H107" s="162">
        <v>86.956521739130437</v>
      </c>
      <c r="I107" s="161">
        <v>86.956521739130437</v>
      </c>
      <c r="J107" s="133"/>
    </row>
    <row r="108" spans="7:10" x14ac:dyDescent="0.25">
      <c r="G108" s="133">
        <v>243</v>
      </c>
      <c r="H108" s="133"/>
      <c r="J108" s="160">
        <v>0</v>
      </c>
    </row>
    <row r="109" spans="7:10" x14ac:dyDescent="0.25">
      <c r="G109" s="133">
        <v>244</v>
      </c>
      <c r="I109" s="161">
        <v>0</v>
      </c>
      <c r="J109" s="133"/>
    </row>
    <row r="110" spans="7:10" x14ac:dyDescent="0.25">
      <c r="G110" s="133">
        <v>249</v>
      </c>
      <c r="J110" s="160">
        <v>43.478260869565219</v>
      </c>
    </row>
    <row r="111" spans="7:10" x14ac:dyDescent="0.25">
      <c r="G111" s="133">
        <v>250</v>
      </c>
      <c r="H111" s="133"/>
      <c r="I111" s="161">
        <v>43.478260869565219</v>
      </c>
      <c r="J111" s="133"/>
    </row>
    <row r="112" spans="7:10" x14ac:dyDescent="0.25">
      <c r="G112" s="160">
        <v>255</v>
      </c>
      <c r="H112" s="162">
        <v>43.478260869565219</v>
      </c>
      <c r="I112" s="161">
        <v>43.478260869565219</v>
      </c>
      <c r="J112" s="160">
        <v>86.956521739130437</v>
      </c>
    </row>
    <row r="113" spans="7:10" x14ac:dyDescent="0.25">
      <c r="G113" s="133">
        <v>256</v>
      </c>
      <c r="H113" s="162">
        <v>43.478260869565219</v>
      </c>
      <c r="J113" s="133"/>
    </row>
    <row r="114" spans="7:10" x14ac:dyDescent="0.25">
      <c r="G114" s="133">
        <v>260</v>
      </c>
      <c r="H114" s="162">
        <v>0</v>
      </c>
      <c r="I114" s="133"/>
      <c r="J114" s="133"/>
    </row>
    <row r="115" spans="7:10" x14ac:dyDescent="0.25">
      <c r="G115" s="133">
        <v>264</v>
      </c>
      <c r="H115" s="133"/>
      <c r="I115" s="161">
        <v>434.78260869565219</v>
      </c>
      <c r="J115" s="160">
        <v>86.956521739130437</v>
      </c>
    </row>
    <row r="116" spans="7:10" x14ac:dyDescent="0.25">
      <c r="G116" s="133">
        <v>267</v>
      </c>
      <c r="H116" s="162">
        <v>1130.4347826086957</v>
      </c>
    </row>
    <row r="117" spans="7:10" x14ac:dyDescent="0.25">
      <c r="G117" s="133">
        <v>268</v>
      </c>
      <c r="H117" s="162">
        <v>521.73913043478262</v>
      </c>
      <c r="J117" s="133"/>
    </row>
    <row r="118" spans="7:10" x14ac:dyDescent="0.25">
      <c r="G118" s="133">
        <v>269</v>
      </c>
      <c r="I118" s="161">
        <v>304.3478260869565</v>
      </c>
      <c r="J118" s="133"/>
    </row>
    <row r="119" spans="7:10" x14ac:dyDescent="0.25">
      <c r="G119" s="133">
        <v>270</v>
      </c>
      <c r="I119" s="133"/>
      <c r="J119" s="160">
        <v>347.82608695652175</v>
      </c>
    </row>
    <row r="120" spans="7:10" x14ac:dyDescent="0.25">
      <c r="G120" s="160">
        <v>271</v>
      </c>
      <c r="I120" s="161">
        <v>434.78260869565219</v>
      </c>
      <c r="J120" s="160">
        <v>608.695652173913</v>
      </c>
    </row>
    <row r="121" spans="7:10" x14ac:dyDescent="0.25">
      <c r="G121" s="133">
        <v>273</v>
      </c>
      <c r="H121" s="133"/>
      <c r="I121" s="161">
        <v>0</v>
      </c>
      <c r="J121" s="160">
        <v>0</v>
      </c>
    </row>
    <row r="122" spans="7:10" x14ac:dyDescent="0.25">
      <c r="G122" s="133">
        <v>276</v>
      </c>
      <c r="H122" s="162">
        <v>0</v>
      </c>
      <c r="J122" s="133"/>
    </row>
    <row r="124" spans="7:10" x14ac:dyDescent="0.25">
      <c r="H124" s="133"/>
    </row>
    <row r="125" spans="7:10" x14ac:dyDescent="0.25">
      <c r="I125" s="133"/>
      <c r="J125" s="133"/>
    </row>
    <row r="127" spans="7:10" x14ac:dyDescent="0.25">
      <c r="I127" s="133"/>
    </row>
    <row r="128" spans="7:10" x14ac:dyDescent="0.25">
      <c r="H128" s="133"/>
      <c r="I128" s="133"/>
    </row>
    <row r="129" spans="8:10" x14ac:dyDescent="0.25">
      <c r="I129" s="133"/>
    </row>
    <row r="130" spans="8:10" x14ac:dyDescent="0.25">
      <c r="I130" s="133"/>
      <c r="J130" s="133"/>
    </row>
    <row r="131" spans="8:10" x14ac:dyDescent="0.25">
      <c r="H131" s="133"/>
      <c r="I131" s="133"/>
    </row>
    <row r="133" spans="8:10" x14ac:dyDescent="0.25">
      <c r="I133" s="133"/>
      <c r="J133" s="133"/>
    </row>
    <row r="134" spans="8:10" x14ac:dyDescent="0.25">
      <c r="I134" s="133"/>
    </row>
    <row r="135" spans="8:10" x14ac:dyDescent="0.25">
      <c r="I135" s="133"/>
      <c r="J135" s="133"/>
    </row>
    <row r="136" spans="8:10" x14ac:dyDescent="0.25">
      <c r="I136" s="133"/>
    </row>
    <row r="137" spans="8:10" x14ac:dyDescent="0.25">
      <c r="H137" s="133"/>
      <c r="I137" s="133"/>
      <c r="J137" s="133"/>
    </row>
    <row r="139" spans="8:10" x14ac:dyDescent="0.25">
      <c r="I139" s="133"/>
    </row>
    <row r="140" spans="8:10" x14ac:dyDescent="0.25">
      <c r="H140" s="133"/>
      <c r="I140" s="133"/>
    </row>
    <row r="141" spans="8:10" x14ac:dyDescent="0.25">
      <c r="H141" s="133"/>
      <c r="I141" s="133"/>
    </row>
    <row r="142" spans="8:10" x14ac:dyDescent="0.25">
      <c r="I142" s="133"/>
      <c r="J142" s="133"/>
    </row>
    <row r="143" spans="8:10" x14ac:dyDescent="0.25">
      <c r="I143" s="133"/>
    </row>
    <row r="144" spans="8:10" x14ac:dyDescent="0.25">
      <c r="H144" s="133"/>
      <c r="I144" s="133"/>
    </row>
    <row r="145" spans="8:10" x14ac:dyDescent="0.25">
      <c r="H145" s="133"/>
      <c r="I145" s="133"/>
    </row>
    <row r="146" spans="8:10" x14ac:dyDescent="0.25">
      <c r="I146" s="133"/>
    </row>
    <row r="147" spans="8:10" x14ac:dyDescent="0.25">
      <c r="I147" s="133"/>
      <c r="J147" s="133"/>
    </row>
    <row r="148" spans="8:10" x14ac:dyDescent="0.25">
      <c r="I148" s="133"/>
      <c r="J148" s="133"/>
    </row>
    <row r="149" spans="8:10" x14ac:dyDescent="0.25">
      <c r="I149" s="133"/>
    </row>
    <row r="150" spans="8:10" x14ac:dyDescent="0.25">
      <c r="I150" s="133"/>
      <c r="J150" s="133"/>
    </row>
    <row r="152" spans="8:10" x14ac:dyDescent="0.25">
      <c r="H152" s="133"/>
    </row>
  </sheetData>
  <sortState ref="G1:J151">
    <sortCondition ref="G1:G151"/>
  </sortState>
  <conditionalFormatting sqref="H1:J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9"/>
  <sheetViews>
    <sheetView topLeftCell="A142" workbookViewId="0">
      <selection activeCell="C164" sqref="C164"/>
    </sheetView>
  </sheetViews>
  <sheetFormatPr defaultRowHeight="15.6" x14ac:dyDescent="0.3"/>
  <cols>
    <col min="1" max="1" width="7.26953125" style="24" customWidth="1"/>
    <col min="2" max="3" width="8.7265625" style="14"/>
  </cols>
  <sheetData>
    <row r="1" spans="1:3" ht="16.2" thickBot="1" x14ac:dyDescent="0.35">
      <c r="A1" s="23" t="s">
        <v>22</v>
      </c>
      <c r="B1" s="10"/>
      <c r="C1" s="11"/>
    </row>
    <row r="2" spans="1:3" x14ac:dyDescent="0.3">
      <c r="C2" s="15"/>
    </row>
    <row r="3" spans="1:3" ht="31.8" thickBot="1" x14ac:dyDescent="0.35">
      <c r="A3" s="25" t="s">
        <v>0</v>
      </c>
      <c r="B3" s="18" t="s">
        <v>13</v>
      </c>
      <c r="C3" s="19" t="s">
        <v>17</v>
      </c>
    </row>
    <row r="4" spans="1:3" x14ac:dyDescent="0.3">
      <c r="A4" s="46">
        <v>41414</v>
      </c>
      <c r="B4" s="14">
        <v>0</v>
      </c>
      <c r="C4" s="14">
        <v>16.760000000000002</v>
      </c>
    </row>
    <row r="5" spans="1:3" x14ac:dyDescent="0.3">
      <c r="B5" s="14">
        <v>1</v>
      </c>
      <c r="C5" s="14">
        <v>16.739999999999998</v>
      </c>
    </row>
    <row r="6" spans="1:3" x14ac:dyDescent="0.3">
      <c r="B6" s="14">
        <v>2</v>
      </c>
      <c r="C6" s="14">
        <v>16.73</v>
      </c>
    </row>
    <row r="7" spans="1:3" x14ac:dyDescent="0.3">
      <c r="B7" s="14">
        <v>3</v>
      </c>
      <c r="C7" s="14">
        <v>16.53</v>
      </c>
    </row>
    <row r="8" spans="1:3" x14ac:dyDescent="0.3">
      <c r="A8" s="26"/>
      <c r="B8" s="27">
        <v>4</v>
      </c>
      <c r="C8" s="27">
        <v>15.59</v>
      </c>
    </row>
    <row r="9" spans="1:3" x14ac:dyDescent="0.3">
      <c r="A9" s="46">
        <v>41422</v>
      </c>
      <c r="B9" s="14">
        <v>0</v>
      </c>
      <c r="C9" s="14">
        <v>15.28</v>
      </c>
    </row>
    <row r="10" spans="1:3" x14ac:dyDescent="0.3">
      <c r="B10" s="14">
        <v>1</v>
      </c>
      <c r="C10" s="14">
        <v>15.27</v>
      </c>
    </row>
    <row r="11" spans="1:3" x14ac:dyDescent="0.3">
      <c r="B11" s="14">
        <v>2</v>
      </c>
      <c r="C11" s="14">
        <v>15.26</v>
      </c>
    </row>
    <row r="12" spans="1:3" x14ac:dyDescent="0.3">
      <c r="B12" s="14">
        <v>3</v>
      </c>
      <c r="C12" s="14">
        <v>15.23</v>
      </c>
    </row>
    <row r="13" spans="1:3" x14ac:dyDescent="0.3">
      <c r="A13" s="26"/>
      <c r="B13" s="27">
        <v>4</v>
      </c>
      <c r="C13" s="27">
        <v>15.23</v>
      </c>
    </row>
    <row r="14" spans="1:3" x14ac:dyDescent="0.3">
      <c r="A14" s="46">
        <v>41444</v>
      </c>
      <c r="B14" s="14">
        <v>0</v>
      </c>
      <c r="C14" s="14">
        <v>22.39</v>
      </c>
    </row>
    <row r="15" spans="1:3" x14ac:dyDescent="0.3">
      <c r="B15" s="14">
        <v>1</v>
      </c>
      <c r="C15" s="14">
        <v>22.19</v>
      </c>
    </row>
    <row r="16" spans="1:3" x14ac:dyDescent="0.3">
      <c r="B16" s="14">
        <v>2</v>
      </c>
      <c r="C16" s="14">
        <v>21.99</v>
      </c>
    </row>
    <row r="17" spans="1:3" x14ac:dyDescent="0.3">
      <c r="B17" s="14">
        <v>3</v>
      </c>
      <c r="C17" s="14">
        <v>19.989999999999998</v>
      </c>
    </row>
    <row r="18" spans="1:3" x14ac:dyDescent="0.3">
      <c r="A18" s="26"/>
      <c r="B18" s="27">
        <v>4</v>
      </c>
      <c r="C18" s="27">
        <v>18.940000000000001</v>
      </c>
    </row>
    <row r="19" spans="1:3" x14ac:dyDescent="0.3">
      <c r="A19" s="46">
        <v>41451</v>
      </c>
      <c r="B19" s="14">
        <v>0</v>
      </c>
      <c r="C19" s="14">
        <v>25.71</v>
      </c>
    </row>
    <row r="20" spans="1:3" x14ac:dyDescent="0.3">
      <c r="B20" s="14">
        <v>1</v>
      </c>
      <c r="C20" s="14">
        <v>25.51</v>
      </c>
    </row>
    <row r="21" spans="1:3" x14ac:dyDescent="0.3">
      <c r="B21" s="14">
        <v>2</v>
      </c>
      <c r="C21" s="14">
        <v>25.34</v>
      </c>
    </row>
    <row r="22" spans="1:3" x14ac:dyDescent="0.3">
      <c r="B22" s="14">
        <v>3</v>
      </c>
      <c r="C22" s="14">
        <v>24.68</v>
      </c>
    </row>
    <row r="23" spans="1:3" x14ac:dyDescent="0.3">
      <c r="A23" s="26"/>
      <c r="B23" s="27">
        <v>4</v>
      </c>
      <c r="C23" s="27">
        <v>21.64</v>
      </c>
    </row>
    <row r="24" spans="1:3" x14ac:dyDescent="0.3">
      <c r="A24" s="46">
        <v>41473</v>
      </c>
      <c r="B24" s="14">
        <v>0</v>
      </c>
      <c r="C24" s="14">
        <v>28.52</v>
      </c>
    </row>
    <row r="25" spans="1:3" x14ac:dyDescent="0.3">
      <c r="B25" s="14">
        <v>1</v>
      </c>
      <c r="C25" s="14">
        <v>29.15</v>
      </c>
    </row>
    <row r="26" spans="1:3" x14ac:dyDescent="0.3">
      <c r="B26" s="14">
        <v>2</v>
      </c>
      <c r="C26" s="14">
        <v>26.74</v>
      </c>
    </row>
    <row r="27" spans="1:3" x14ac:dyDescent="0.3">
      <c r="B27" s="14">
        <v>3</v>
      </c>
      <c r="C27" s="14">
        <v>24.26</v>
      </c>
    </row>
    <row r="28" spans="1:3" x14ac:dyDescent="0.3">
      <c r="A28" s="26"/>
      <c r="B28" s="27">
        <v>4</v>
      </c>
      <c r="C28" s="27">
        <v>23.85</v>
      </c>
    </row>
    <row r="29" spans="1:3" x14ac:dyDescent="0.3">
      <c r="A29" s="46">
        <v>41479</v>
      </c>
      <c r="B29" s="14">
        <v>0</v>
      </c>
      <c r="C29" s="14">
        <v>24.19</v>
      </c>
    </row>
    <row r="30" spans="1:3" x14ac:dyDescent="0.3">
      <c r="B30" s="14">
        <v>1</v>
      </c>
      <c r="C30" s="14">
        <v>24.23</v>
      </c>
    </row>
    <row r="31" spans="1:3" x14ac:dyDescent="0.3">
      <c r="B31" s="14">
        <v>2</v>
      </c>
      <c r="C31" s="14">
        <v>24.11</v>
      </c>
    </row>
    <row r="32" spans="1:3" x14ac:dyDescent="0.3">
      <c r="B32" s="14">
        <v>3</v>
      </c>
      <c r="C32" s="14">
        <v>24.04</v>
      </c>
    </row>
    <row r="33" spans="1:3" x14ac:dyDescent="0.3">
      <c r="A33" s="26"/>
      <c r="B33" s="27">
        <v>4</v>
      </c>
      <c r="C33" s="27">
        <v>23.87</v>
      </c>
    </row>
    <row r="34" spans="1:3" x14ac:dyDescent="0.3">
      <c r="A34" s="46">
        <v>41495</v>
      </c>
      <c r="B34" s="14">
        <v>0</v>
      </c>
      <c r="C34" s="14">
        <v>23.09</v>
      </c>
    </row>
    <row r="35" spans="1:3" x14ac:dyDescent="0.3">
      <c r="B35" s="14">
        <v>1</v>
      </c>
      <c r="C35" s="14">
        <v>23.19</v>
      </c>
    </row>
    <row r="36" spans="1:3" x14ac:dyDescent="0.3">
      <c r="B36" s="14">
        <v>2</v>
      </c>
      <c r="C36" s="14">
        <v>22.12</v>
      </c>
    </row>
    <row r="37" spans="1:3" x14ac:dyDescent="0.3">
      <c r="B37" s="14">
        <v>3</v>
      </c>
      <c r="C37" s="14">
        <v>21.39</v>
      </c>
    </row>
    <row r="38" spans="1:3" x14ac:dyDescent="0.3">
      <c r="A38" s="26"/>
      <c r="B38" s="27">
        <v>4</v>
      </c>
      <c r="C38" s="27">
        <v>21.31</v>
      </c>
    </row>
    <row r="39" spans="1:3" x14ac:dyDescent="0.3">
      <c r="A39" s="46">
        <v>41505</v>
      </c>
      <c r="B39" s="14">
        <v>0</v>
      </c>
      <c r="C39" s="14">
        <v>23.65</v>
      </c>
    </row>
    <row r="40" spans="1:3" x14ac:dyDescent="0.3">
      <c r="B40" s="14">
        <v>1</v>
      </c>
      <c r="C40" s="14">
        <v>23.46</v>
      </c>
    </row>
    <row r="41" spans="1:3" x14ac:dyDescent="0.3">
      <c r="B41" s="14">
        <v>2</v>
      </c>
      <c r="C41" s="14">
        <v>23.14</v>
      </c>
    </row>
    <row r="42" spans="1:3" x14ac:dyDescent="0.3">
      <c r="B42" s="14">
        <v>3</v>
      </c>
      <c r="C42" s="14">
        <v>22.53</v>
      </c>
    </row>
    <row r="43" spans="1:3" x14ac:dyDescent="0.3">
      <c r="A43" s="26"/>
      <c r="B43" s="27">
        <v>4</v>
      </c>
      <c r="C43" s="27">
        <v>21.79</v>
      </c>
    </row>
    <row r="44" spans="1:3" x14ac:dyDescent="0.3">
      <c r="A44" s="46">
        <v>41527</v>
      </c>
      <c r="B44" s="14">
        <v>0</v>
      </c>
      <c r="C44" s="14">
        <v>22.87</v>
      </c>
    </row>
    <row r="45" spans="1:3" x14ac:dyDescent="0.3">
      <c r="B45" s="14">
        <v>1</v>
      </c>
      <c r="C45" s="14">
        <v>22.84</v>
      </c>
    </row>
    <row r="46" spans="1:3" x14ac:dyDescent="0.3">
      <c r="B46" s="14">
        <v>2</v>
      </c>
      <c r="C46" s="14">
        <v>22.38</v>
      </c>
    </row>
    <row r="47" spans="1:3" x14ac:dyDescent="0.3">
      <c r="B47" s="14">
        <v>3</v>
      </c>
      <c r="C47" s="14">
        <v>22.24</v>
      </c>
    </row>
    <row r="48" spans="1:3" x14ac:dyDescent="0.3">
      <c r="A48" s="26"/>
      <c r="B48" s="27">
        <v>4</v>
      </c>
      <c r="C48" s="27">
        <v>21.88</v>
      </c>
    </row>
    <row r="49" spans="1:3" x14ac:dyDescent="0.3">
      <c r="A49" s="46">
        <v>41543</v>
      </c>
      <c r="B49" s="14">
        <v>0</v>
      </c>
      <c r="C49" s="14">
        <v>17.809999999999999</v>
      </c>
    </row>
    <row r="50" spans="1:3" x14ac:dyDescent="0.3">
      <c r="B50" s="14">
        <v>1</v>
      </c>
      <c r="C50" s="14">
        <v>17.739999999999998</v>
      </c>
    </row>
    <row r="51" spans="1:3" x14ac:dyDescent="0.3">
      <c r="B51" s="14">
        <v>2</v>
      </c>
      <c r="C51" s="14">
        <v>17.739999999999998</v>
      </c>
    </row>
    <row r="52" spans="1:3" x14ac:dyDescent="0.3">
      <c r="B52" s="14">
        <v>3</v>
      </c>
      <c r="C52" s="14">
        <v>17.64</v>
      </c>
    </row>
    <row r="53" spans="1:3" x14ac:dyDescent="0.3">
      <c r="A53" s="26"/>
      <c r="B53" s="27">
        <v>4</v>
      </c>
      <c r="C53" s="27">
        <v>17.43</v>
      </c>
    </row>
    <row r="54" spans="1:3" x14ac:dyDescent="0.3">
      <c r="A54" s="46">
        <v>41571</v>
      </c>
      <c r="B54" s="14">
        <v>0</v>
      </c>
      <c r="C54" s="14">
        <v>7.25</v>
      </c>
    </row>
    <row r="55" spans="1:3" x14ac:dyDescent="0.3">
      <c r="B55" s="14">
        <v>1</v>
      </c>
      <c r="C55" s="14">
        <v>7.23</v>
      </c>
    </row>
    <row r="56" spans="1:3" x14ac:dyDescent="0.3">
      <c r="B56" s="14">
        <v>2</v>
      </c>
      <c r="C56" s="14">
        <v>7.13</v>
      </c>
    </row>
    <row r="57" spans="1:3" x14ac:dyDescent="0.3">
      <c r="B57" s="14">
        <v>3</v>
      </c>
      <c r="C57" s="14">
        <v>7.03</v>
      </c>
    </row>
    <row r="58" spans="1:3" x14ac:dyDescent="0.3">
      <c r="A58" s="26"/>
      <c r="B58" s="27">
        <v>4</v>
      </c>
      <c r="C58" s="27">
        <v>6.98</v>
      </c>
    </row>
    <row r="59" spans="1:3" x14ac:dyDescent="0.3">
      <c r="A59" s="46">
        <v>41582</v>
      </c>
      <c r="B59" s="14">
        <v>0</v>
      </c>
      <c r="C59" s="14">
        <v>5.76</v>
      </c>
    </row>
    <row r="60" spans="1:3" x14ac:dyDescent="0.3">
      <c r="B60" s="14">
        <v>1</v>
      </c>
      <c r="C60" s="14">
        <v>5.74</v>
      </c>
    </row>
    <row r="61" spans="1:3" x14ac:dyDescent="0.3">
      <c r="B61" s="14">
        <v>2</v>
      </c>
      <c r="C61" s="14">
        <v>5.73</v>
      </c>
    </row>
    <row r="62" spans="1:3" x14ac:dyDescent="0.3">
      <c r="B62" s="14">
        <v>3</v>
      </c>
      <c r="C62" s="14">
        <v>5.73</v>
      </c>
    </row>
    <row r="63" spans="1:3" x14ac:dyDescent="0.3">
      <c r="A63" s="26"/>
      <c r="B63" s="27">
        <v>4</v>
      </c>
      <c r="C63" s="27">
        <v>5.72</v>
      </c>
    </row>
    <row r="64" spans="1:3" x14ac:dyDescent="0.3">
      <c r="A64" s="46">
        <v>41584</v>
      </c>
      <c r="B64" s="14">
        <v>0</v>
      </c>
      <c r="C64" s="14">
        <v>5.39</v>
      </c>
    </row>
    <row r="65" spans="1:3" x14ac:dyDescent="0.3">
      <c r="B65" s="14">
        <v>1</v>
      </c>
      <c r="C65" s="14">
        <v>5.37</v>
      </c>
    </row>
    <row r="66" spans="1:3" x14ac:dyDescent="0.3">
      <c r="B66" s="14">
        <v>2</v>
      </c>
      <c r="C66" s="14">
        <v>5.38</v>
      </c>
    </row>
    <row r="67" spans="1:3" x14ac:dyDescent="0.3">
      <c r="B67" s="14">
        <v>3</v>
      </c>
      <c r="C67" s="14">
        <v>5.29</v>
      </c>
    </row>
    <row r="68" spans="1:3" x14ac:dyDescent="0.3">
      <c r="A68" s="26"/>
      <c r="B68" s="27">
        <v>4</v>
      </c>
      <c r="C68" s="27">
        <v>5.18</v>
      </c>
    </row>
    <row r="69" spans="1:3" x14ac:dyDescent="0.3">
      <c r="A69" s="46">
        <v>41590</v>
      </c>
      <c r="B69" s="14">
        <v>0</v>
      </c>
      <c r="C69" s="14">
        <v>2.71</v>
      </c>
    </row>
    <row r="70" spans="1:3" x14ac:dyDescent="0.3">
      <c r="B70" s="14">
        <v>1</v>
      </c>
      <c r="C70" s="14">
        <v>2.54</v>
      </c>
    </row>
    <row r="71" spans="1:3" x14ac:dyDescent="0.3">
      <c r="B71" s="14">
        <v>2</v>
      </c>
      <c r="C71" s="14">
        <v>2.54</v>
      </c>
    </row>
    <row r="72" spans="1:3" x14ac:dyDescent="0.3">
      <c r="B72" s="14">
        <v>3</v>
      </c>
      <c r="C72" s="14">
        <v>2.57</v>
      </c>
    </row>
    <row r="73" spans="1:3" x14ac:dyDescent="0.3">
      <c r="A73" s="26"/>
      <c r="B73" s="27">
        <v>4</v>
      </c>
      <c r="C73" s="27">
        <v>3.39</v>
      </c>
    </row>
    <row r="74" spans="1:3" x14ac:dyDescent="0.3">
      <c r="A74" s="46">
        <v>41771</v>
      </c>
      <c r="B74" s="14">
        <v>0</v>
      </c>
      <c r="C74" s="14">
        <v>14.07</v>
      </c>
    </row>
    <row r="75" spans="1:3" x14ac:dyDescent="0.3">
      <c r="B75" s="14">
        <v>1</v>
      </c>
      <c r="C75" s="14">
        <v>13.9</v>
      </c>
    </row>
    <row r="76" spans="1:3" x14ac:dyDescent="0.3">
      <c r="B76" s="14">
        <v>2</v>
      </c>
      <c r="C76" s="14">
        <v>13.3</v>
      </c>
    </row>
    <row r="77" spans="1:3" x14ac:dyDescent="0.3">
      <c r="B77" s="14">
        <v>3</v>
      </c>
      <c r="C77" s="14">
        <v>12.89</v>
      </c>
    </row>
    <row r="78" spans="1:3" x14ac:dyDescent="0.3">
      <c r="A78" s="26"/>
      <c r="B78" s="27">
        <v>4</v>
      </c>
      <c r="C78" s="27">
        <v>12.22</v>
      </c>
    </row>
    <row r="79" spans="1:3" x14ac:dyDescent="0.3">
      <c r="A79" s="46">
        <v>41781</v>
      </c>
      <c r="B79" s="14">
        <v>0</v>
      </c>
      <c r="C79" s="14">
        <v>15.51</v>
      </c>
    </row>
    <row r="80" spans="1:3" x14ac:dyDescent="0.3">
      <c r="B80" s="14">
        <v>1</v>
      </c>
      <c r="C80" s="14">
        <v>15.34</v>
      </c>
    </row>
    <row r="81" spans="1:3" x14ac:dyDescent="0.3">
      <c r="B81" s="14">
        <v>2</v>
      </c>
      <c r="C81" s="14">
        <v>14.13</v>
      </c>
    </row>
    <row r="82" spans="1:3" x14ac:dyDescent="0.3">
      <c r="B82" s="14">
        <v>3</v>
      </c>
      <c r="C82" s="14">
        <v>13.95</v>
      </c>
    </row>
    <row r="83" spans="1:3" x14ac:dyDescent="0.3">
      <c r="A83" s="26"/>
      <c r="B83" s="27">
        <v>4</v>
      </c>
      <c r="C83" s="27">
        <v>13.9</v>
      </c>
    </row>
    <row r="84" spans="1:3" x14ac:dyDescent="0.3">
      <c r="A84" s="46">
        <v>41787</v>
      </c>
      <c r="B84" s="14">
        <v>0</v>
      </c>
      <c r="C84" s="14">
        <v>20.39</v>
      </c>
    </row>
    <row r="85" spans="1:3" x14ac:dyDescent="0.3">
      <c r="B85" s="14">
        <v>1</v>
      </c>
      <c r="C85" s="14">
        <v>20.04</v>
      </c>
    </row>
    <row r="86" spans="1:3" x14ac:dyDescent="0.3">
      <c r="B86" s="14">
        <v>2</v>
      </c>
      <c r="C86" s="14">
        <v>18.68</v>
      </c>
    </row>
    <row r="87" spans="1:3" x14ac:dyDescent="0.3">
      <c r="B87" s="14">
        <v>3</v>
      </c>
      <c r="C87" s="14">
        <v>17.84</v>
      </c>
    </row>
    <row r="88" spans="1:3" x14ac:dyDescent="0.3">
      <c r="A88" s="26"/>
      <c r="B88" s="27">
        <v>4</v>
      </c>
      <c r="C88" s="27">
        <v>15.8</v>
      </c>
    </row>
    <row r="89" spans="1:3" x14ac:dyDescent="0.3">
      <c r="A89" s="46">
        <v>41799</v>
      </c>
      <c r="B89" s="14">
        <v>0</v>
      </c>
      <c r="C89" s="14">
        <v>21.41</v>
      </c>
    </row>
    <row r="90" spans="1:3" x14ac:dyDescent="0.3">
      <c r="B90" s="14">
        <v>1</v>
      </c>
      <c r="C90" s="14">
        <v>21.39</v>
      </c>
    </row>
    <row r="91" spans="1:3" x14ac:dyDescent="0.3">
      <c r="B91" s="14">
        <v>2</v>
      </c>
      <c r="C91" s="14">
        <v>21.13</v>
      </c>
    </row>
    <row r="92" spans="1:3" x14ac:dyDescent="0.3">
      <c r="B92" s="14">
        <v>3</v>
      </c>
      <c r="C92" s="14">
        <v>20.18</v>
      </c>
    </row>
    <row r="93" spans="1:3" x14ac:dyDescent="0.3">
      <c r="A93" s="26"/>
      <c r="B93" s="27">
        <v>4</v>
      </c>
      <c r="C93" s="27">
        <v>19.53</v>
      </c>
    </row>
    <row r="94" spans="1:3" x14ac:dyDescent="0.3">
      <c r="A94" s="46">
        <v>41814</v>
      </c>
      <c r="B94" s="14">
        <v>0</v>
      </c>
      <c r="C94" s="14">
        <v>24.62</v>
      </c>
    </row>
    <row r="95" spans="1:3" x14ac:dyDescent="0.3">
      <c r="B95" s="14">
        <v>1</v>
      </c>
      <c r="C95" s="14">
        <v>24.04</v>
      </c>
    </row>
    <row r="96" spans="1:3" x14ac:dyDescent="0.3">
      <c r="B96" s="14">
        <v>2</v>
      </c>
      <c r="C96" s="14">
        <v>23.64</v>
      </c>
    </row>
    <row r="97" spans="1:3" x14ac:dyDescent="0.3">
      <c r="B97" s="14">
        <v>3</v>
      </c>
      <c r="C97" s="14">
        <v>21.63</v>
      </c>
    </row>
    <row r="98" spans="1:3" x14ac:dyDescent="0.3">
      <c r="A98" s="26"/>
      <c r="B98" s="27">
        <v>4</v>
      </c>
      <c r="C98" s="27">
        <v>20.87</v>
      </c>
    </row>
    <row r="99" spans="1:3" x14ac:dyDescent="0.3">
      <c r="A99" s="46">
        <v>41829</v>
      </c>
      <c r="B99" s="14">
        <v>0</v>
      </c>
      <c r="C99" s="14">
        <v>23.61</v>
      </c>
    </row>
    <row r="100" spans="1:3" x14ac:dyDescent="0.3">
      <c r="B100" s="14">
        <v>1</v>
      </c>
      <c r="C100" s="14">
        <v>23.24</v>
      </c>
    </row>
    <row r="101" spans="1:3" x14ac:dyDescent="0.3">
      <c r="B101" s="14">
        <v>2</v>
      </c>
      <c r="C101" s="14">
        <v>22.87</v>
      </c>
    </row>
    <row r="102" spans="1:3" x14ac:dyDescent="0.3">
      <c r="B102" s="14">
        <v>3</v>
      </c>
      <c r="C102" s="14">
        <v>22.78</v>
      </c>
    </row>
    <row r="103" spans="1:3" x14ac:dyDescent="0.3">
      <c r="A103" s="26"/>
      <c r="B103" s="27">
        <v>4</v>
      </c>
      <c r="C103" s="27">
        <v>22.62</v>
      </c>
    </row>
    <row r="104" spans="1:3" x14ac:dyDescent="0.3">
      <c r="A104" s="46">
        <v>41841</v>
      </c>
      <c r="B104" s="14">
        <v>0</v>
      </c>
      <c r="C104" s="14">
        <v>24.04</v>
      </c>
    </row>
    <row r="105" spans="1:3" x14ac:dyDescent="0.3">
      <c r="B105" s="14">
        <v>1</v>
      </c>
      <c r="C105" s="14">
        <v>23.98</v>
      </c>
    </row>
    <row r="106" spans="1:3" x14ac:dyDescent="0.3">
      <c r="B106" s="14">
        <v>2</v>
      </c>
      <c r="C106" s="14">
        <v>23.77</v>
      </c>
    </row>
    <row r="107" spans="1:3" x14ac:dyDescent="0.3">
      <c r="B107" s="14">
        <v>3</v>
      </c>
      <c r="C107" s="14">
        <v>23.58</v>
      </c>
    </row>
    <row r="108" spans="1:3" x14ac:dyDescent="0.3">
      <c r="A108" s="26"/>
      <c r="B108" s="27">
        <v>4</v>
      </c>
      <c r="C108" s="27">
        <v>22.46</v>
      </c>
    </row>
    <row r="109" spans="1:3" x14ac:dyDescent="0.3">
      <c r="A109" s="46">
        <v>41856</v>
      </c>
      <c r="B109" s="14">
        <v>0</v>
      </c>
      <c r="C109" s="14">
        <v>25.17</v>
      </c>
    </row>
    <row r="110" spans="1:3" x14ac:dyDescent="0.3">
      <c r="B110" s="14">
        <v>1</v>
      </c>
      <c r="C110" s="14">
        <v>24.76</v>
      </c>
    </row>
    <row r="111" spans="1:3" x14ac:dyDescent="0.3">
      <c r="B111" s="14">
        <v>2</v>
      </c>
      <c r="C111" s="14">
        <v>24.24</v>
      </c>
    </row>
    <row r="112" spans="1:3" x14ac:dyDescent="0.3">
      <c r="B112" s="14">
        <v>3</v>
      </c>
      <c r="C112" s="14">
        <v>23.73</v>
      </c>
    </row>
    <row r="113" spans="1:3" x14ac:dyDescent="0.3">
      <c r="A113" s="26"/>
      <c r="B113" s="27">
        <v>4</v>
      </c>
      <c r="C113" s="27">
        <v>23.4</v>
      </c>
    </row>
    <row r="114" spans="1:3" x14ac:dyDescent="0.3">
      <c r="A114" s="46">
        <v>41870</v>
      </c>
      <c r="B114" s="14">
        <v>0</v>
      </c>
      <c r="C114" s="14">
        <v>23.61</v>
      </c>
    </row>
    <row r="115" spans="1:3" x14ac:dyDescent="0.3">
      <c r="B115" s="14">
        <v>1</v>
      </c>
      <c r="C115" s="14">
        <v>23.43</v>
      </c>
    </row>
    <row r="116" spans="1:3" x14ac:dyDescent="0.3">
      <c r="B116" s="14">
        <v>2</v>
      </c>
      <c r="C116" s="14">
        <v>23.39</v>
      </c>
    </row>
    <row r="117" spans="1:3" x14ac:dyDescent="0.3">
      <c r="B117" s="14">
        <v>3</v>
      </c>
      <c r="C117" s="14">
        <v>23.34</v>
      </c>
    </row>
    <row r="118" spans="1:3" x14ac:dyDescent="0.3">
      <c r="A118" s="26"/>
      <c r="B118" s="27">
        <v>4</v>
      </c>
      <c r="C118" s="27">
        <v>23.07</v>
      </c>
    </row>
    <row r="119" spans="1:3" x14ac:dyDescent="0.3">
      <c r="A119" s="46">
        <v>41888</v>
      </c>
      <c r="B119" s="14">
        <v>0</v>
      </c>
      <c r="C119" s="14">
        <v>20.92</v>
      </c>
    </row>
    <row r="120" spans="1:3" x14ac:dyDescent="0.3">
      <c r="B120" s="14">
        <v>1</v>
      </c>
      <c r="C120" s="14">
        <v>20.94</v>
      </c>
    </row>
    <row r="121" spans="1:3" x14ac:dyDescent="0.3">
      <c r="B121" s="14">
        <v>2</v>
      </c>
      <c r="C121" s="14">
        <v>20.94</v>
      </c>
    </row>
    <row r="122" spans="1:3" x14ac:dyDescent="0.3">
      <c r="B122" s="14">
        <v>3</v>
      </c>
      <c r="C122" s="14">
        <v>20.94</v>
      </c>
    </row>
    <row r="123" spans="1:3" x14ac:dyDescent="0.3">
      <c r="A123" s="26"/>
      <c r="B123" s="27">
        <v>4</v>
      </c>
      <c r="C123" s="27">
        <v>20.93</v>
      </c>
    </row>
    <row r="124" spans="1:3" x14ac:dyDescent="0.3">
      <c r="A124" s="46">
        <v>41899</v>
      </c>
      <c r="B124" s="14">
        <v>0</v>
      </c>
      <c r="C124" s="14">
        <v>18.13</v>
      </c>
    </row>
    <row r="125" spans="1:3" x14ac:dyDescent="0.3">
      <c r="B125" s="14">
        <v>1</v>
      </c>
      <c r="C125" s="14">
        <v>16.690000000000001</v>
      </c>
    </row>
    <row r="126" spans="1:3" x14ac:dyDescent="0.3">
      <c r="B126" s="14">
        <v>2</v>
      </c>
      <c r="C126" s="14">
        <v>15.94</v>
      </c>
    </row>
    <row r="127" spans="1:3" x14ac:dyDescent="0.3">
      <c r="B127" s="14">
        <v>3</v>
      </c>
      <c r="C127" s="14">
        <v>15.68</v>
      </c>
    </row>
    <row r="128" spans="1:3" x14ac:dyDescent="0.3">
      <c r="B128" s="14">
        <v>4</v>
      </c>
      <c r="C128" s="14">
        <v>15.49</v>
      </c>
    </row>
    <row r="129" spans="1:3" x14ac:dyDescent="0.3">
      <c r="A129" s="26"/>
      <c r="B129" s="27">
        <v>4.5</v>
      </c>
      <c r="C129" s="27">
        <v>15.33</v>
      </c>
    </row>
    <row r="130" spans="1:3" x14ac:dyDescent="0.3">
      <c r="A130" s="46">
        <v>41946</v>
      </c>
      <c r="B130" s="14">
        <v>0</v>
      </c>
      <c r="C130" s="14">
        <v>6.13</v>
      </c>
    </row>
    <row r="131" spans="1:3" x14ac:dyDescent="0.3">
      <c r="B131" s="14">
        <v>1</v>
      </c>
      <c r="C131" s="14">
        <v>6.14</v>
      </c>
    </row>
    <row r="132" spans="1:3" x14ac:dyDescent="0.3">
      <c r="B132" s="14">
        <v>2</v>
      </c>
      <c r="C132" s="14">
        <v>6.13</v>
      </c>
    </row>
    <row r="133" spans="1:3" x14ac:dyDescent="0.3">
      <c r="B133" s="14">
        <v>3</v>
      </c>
      <c r="C133" s="14">
        <v>6.12</v>
      </c>
    </row>
    <row r="134" spans="1:3" x14ac:dyDescent="0.3">
      <c r="A134" s="26"/>
      <c r="B134" s="27">
        <v>4</v>
      </c>
      <c r="C134" s="27">
        <v>6.12</v>
      </c>
    </row>
    <row r="135" spans="1:3" x14ac:dyDescent="0.3">
      <c r="A135" s="46">
        <v>42108</v>
      </c>
      <c r="B135" s="14">
        <v>0</v>
      </c>
      <c r="C135" s="14">
        <v>10.14</v>
      </c>
    </row>
    <row r="136" spans="1:3" x14ac:dyDescent="0.3">
      <c r="B136" s="14">
        <v>1</v>
      </c>
      <c r="C136" s="14">
        <v>10.08</v>
      </c>
    </row>
    <row r="137" spans="1:3" x14ac:dyDescent="0.3">
      <c r="B137" s="14">
        <v>2</v>
      </c>
      <c r="C137" s="14">
        <v>9.73</v>
      </c>
    </row>
    <row r="138" spans="1:3" x14ac:dyDescent="0.3">
      <c r="B138" s="14">
        <v>3</v>
      </c>
      <c r="C138" s="14">
        <v>9.66</v>
      </c>
    </row>
    <row r="139" spans="1:3" x14ac:dyDescent="0.3">
      <c r="A139" s="26"/>
      <c r="B139" s="27">
        <v>4</v>
      </c>
      <c r="C139" s="27">
        <v>9.61</v>
      </c>
    </row>
    <row r="140" spans="1:3" x14ac:dyDescent="0.3">
      <c r="A140" s="46">
        <v>42151</v>
      </c>
      <c r="B140" s="14">
        <v>0</v>
      </c>
      <c r="C140" s="14">
        <v>17.95</v>
      </c>
    </row>
    <row r="141" spans="1:3" x14ac:dyDescent="0.3">
      <c r="B141" s="14">
        <v>1</v>
      </c>
      <c r="C141" s="14">
        <v>17.510000000000002</v>
      </c>
    </row>
    <row r="142" spans="1:3" x14ac:dyDescent="0.3">
      <c r="B142" s="14">
        <v>2</v>
      </c>
      <c r="C142" s="14">
        <v>17.09</v>
      </c>
    </row>
    <row r="143" spans="1:3" x14ac:dyDescent="0.3">
      <c r="B143" s="14">
        <v>3</v>
      </c>
      <c r="C143" s="14">
        <v>16.96</v>
      </c>
    </row>
    <row r="144" spans="1:3" x14ac:dyDescent="0.3">
      <c r="B144" s="14">
        <v>4</v>
      </c>
      <c r="C144" s="14">
        <v>16.690000000000001</v>
      </c>
    </row>
    <row r="145" spans="1:3" x14ac:dyDescent="0.3">
      <c r="A145" s="26"/>
      <c r="B145" s="59">
        <v>4.25</v>
      </c>
      <c r="C145" s="27">
        <v>16.66</v>
      </c>
    </row>
    <row r="146" spans="1:3" x14ac:dyDescent="0.3">
      <c r="A146" s="46">
        <v>42164</v>
      </c>
      <c r="B146" s="14">
        <v>0</v>
      </c>
      <c r="C146" s="14">
        <v>24.65</v>
      </c>
    </row>
    <row r="147" spans="1:3" x14ac:dyDescent="0.3">
      <c r="B147" s="14">
        <v>1</v>
      </c>
      <c r="C147" s="14">
        <v>22.56</v>
      </c>
    </row>
    <row r="148" spans="1:3" x14ac:dyDescent="0.3">
      <c r="B148" s="14">
        <v>2</v>
      </c>
      <c r="C148" s="14">
        <v>21.64</v>
      </c>
    </row>
    <row r="149" spans="1:3" x14ac:dyDescent="0.3">
      <c r="B149" s="14">
        <v>3</v>
      </c>
      <c r="C149" s="14">
        <v>21.27</v>
      </c>
    </row>
    <row r="150" spans="1:3" x14ac:dyDescent="0.3">
      <c r="B150" s="14">
        <v>4</v>
      </c>
      <c r="C150" s="14">
        <v>20.46</v>
      </c>
    </row>
    <row r="151" spans="1:3" x14ac:dyDescent="0.3">
      <c r="A151" s="26"/>
      <c r="B151" s="59">
        <v>4.25</v>
      </c>
      <c r="C151" s="27">
        <v>20.32</v>
      </c>
    </row>
    <row r="152" spans="1:3" x14ac:dyDescent="0.3">
      <c r="A152" s="46">
        <v>42180</v>
      </c>
      <c r="B152" s="14">
        <v>0</v>
      </c>
      <c r="C152" s="14">
        <v>24.51</v>
      </c>
    </row>
    <row r="153" spans="1:3" x14ac:dyDescent="0.3">
      <c r="B153" s="14">
        <v>1</v>
      </c>
      <c r="C153" s="14">
        <v>24.23</v>
      </c>
    </row>
    <row r="154" spans="1:3" x14ac:dyDescent="0.3">
      <c r="B154" s="14">
        <v>2</v>
      </c>
      <c r="C154" s="14">
        <v>23.41</v>
      </c>
    </row>
    <row r="155" spans="1:3" x14ac:dyDescent="0.3">
      <c r="B155" s="14">
        <v>3</v>
      </c>
      <c r="C155" s="14">
        <v>22.34</v>
      </c>
    </row>
    <row r="156" spans="1:3" x14ac:dyDescent="0.3">
      <c r="B156" s="14">
        <v>4</v>
      </c>
      <c r="C156" s="14">
        <v>21.84</v>
      </c>
    </row>
    <row r="157" spans="1:3" x14ac:dyDescent="0.3">
      <c r="A157" s="26"/>
      <c r="B157" s="59">
        <v>4.25</v>
      </c>
      <c r="C157" s="27">
        <v>21.71</v>
      </c>
    </row>
    <row r="158" spans="1:3" x14ac:dyDescent="0.3">
      <c r="A158" s="46">
        <v>42192</v>
      </c>
      <c r="B158" s="14">
        <v>0</v>
      </c>
      <c r="C158" s="14">
        <v>23.56</v>
      </c>
    </row>
    <row r="159" spans="1:3" x14ac:dyDescent="0.3">
      <c r="B159" s="14">
        <v>1</v>
      </c>
      <c r="C159" s="14">
        <v>23.57</v>
      </c>
    </row>
    <row r="160" spans="1:3" x14ac:dyDescent="0.3">
      <c r="B160" s="14">
        <v>2</v>
      </c>
      <c r="C160" s="14">
        <v>23.43</v>
      </c>
    </row>
    <row r="161" spans="1:3" x14ac:dyDescent="0.3">
      <c r="B161" s="14">
        <v>3</v>
      </c>
      <c r="C161" s="14">
        <v>23.33</v>
      </c>
    </row>
    <row r="162" spans="1:3" x14ac:dyDescent="0.3">
      <c r="B162" s="14">
        <v>4</v>
      </c>
      <c r="C162" s="14">
        <v>22.98</v>
      </c>
    </row>
    <row r="163" spans="1:3" x14ac:dyDescent="0.3">
      <c r="A163" s="26"/>
      <c r="B163" s="27">
        <v>4.5</v>
      </c>
      <c r="C163" s="27">
        <v>22.92</v>
      </c>
    </row>
    <row r="164" spans="1:3" x14ac:dyDescent="0.3">
      <c r="A164" s="46">
        <v>42205</v>
      </c>
      <c r="B164" s="14">
        <v>0</v>
      </c>
      <c r="C164" s="14">
        <v>25.68</v>
      </c>
    </row>
    <row r="165" spans="1:3" x14ac:dyDescent="0.3">
      <c r="B165" s="14">
        <v>1</v>
      </c>
      <c r="C165" s="14">
        <v>25.67</v>
      </c>
    </row>
    <row r="166" spans="1:3" x14ac:dyDescent="0.3">
      <c r="B166" s="14">
        <v>2</v>
      </c>
      <c r="C166" s="14">
        <v>25.59</v>
      </c>
    </row>
    <row r="167" spans="1:3" x14ac:dyDescent="0.3">
      <c r="B167" s="14">
        <v>3</v>
      </c>
      <c r="C167" s="14">
        <v>24.43</v>
      </c>
    </row>
    <row r="168" spans="1:3" x14ac:dyDescent="0.3">
      <c r="B168" s="14">
        <v>4</v>
      </c>
      <c r="C168" s="14">
        <v>24.13</v>
      </c>
    </row>
    <row r="169" spans="1:3" x14ac:dyDescent="0.3">
      <c r="A169" s="26"/>
      <c r="B169" s="27">
        <v>4.5</v>
      </c>
      <c r="C169" s="27">
        <v>23.86</v>
      </c>
    </row>
    <row r="170" spans="1:3" x14ac:dyDescent="0.3">
      <c r="A170" s="46">
        <v>42222</v>
      </c>
      <c r="B170" s="14">
        <v>0</v>
      </c>
      <c r="C170" s="14">
        <v>24.44</v>
      </c>
    </row>
    <row r="171" spans="1:3" x14ac:dyDescent="0.3">
      <c r="B171" s="14">
        <v>1</v>
      </c>
      <c r="C171" s="14">
        <v>24.43</v>
      </c>
    </row>
    <row r="172" spans="1:3" x14ac:dyDescent="0.3">
      <c r="B172" s="14">
        <v>2</v>
      </c>
      <c r="C172" s="14">
        <v>24.37</v>
      </c>
    </row>
    <row r="173" spans="1:3" x14ac:dyDescent="0.3">
      <c r="B173" s="14">
        <v>3</v>
      </c>
      <c r="C173" s="14">
        <v>23.92</v>
      </c>
    </row>
    <row r="174" spans="1:3" x14ac:dyDescent="0.3">
      <c r="B174" s="14">
        <v>4</v>
      </c>
      <c r="C174" s="14">
        <v>22.83</v>
      </c>
    </row>
    <row r="175" spans="1:3" x14ac:dyDescent="0.3">
      <c r="A175" s="26"/>
      <c r="B175" s="27">
        <v>4.5</v>
      </c>
      <c r="C175" s="27">
        <v>22.77</v>
      </c>
    </row>
    <row r="176" spans="1:3" x14ac:dyDescent="0.3">
      <c r="A176" s="46">
        <v>42233</v>
      </c>
      <c r="B176" s="14">
        <v>0</v>
      </c>
      <c r="C176" s="14">
        <v>25.67</v>
      </c>
    </row>
    <row r="177" spans="1:3" x14ac:dyDescent="0.3">
      <c r="B177" s="14">
        <v>1</v>
      </c>
      <c r="C177" s="14">
        <v>25.68</v>
      </c>
    </row>
    <row r="178" spans="1:3" x14ac:dyDescent="0.3">
      <c r="B178" s="14">
        <v>2</v>
      </c>
      <c r="C178" s="14">
        <v>24.68</v>
      </c>
    </row>
    <row r="179" spans="1:3" x14ac:dyDescent="0.3">
      <c r="B179" s="14">
        <v>3</v>
      </c>
      <c r="C179" s="14">
        <v>23.61</v>
      </c>
    </row>
    <row r="180" spans="1:3" x14ac:dyDescent="0.3">
      <c r="B180" s="14">
        <v>4</v>
      </c>
      <c r="C180" s="14">
        <v>23.01</v>
      </c>
    </row>
    <row r="181" spans="1:3" x14ac:dyDescent="0.3">
      <c r="A181" s="26"/>
      <c r="B181" s="27">
        <v>4.5</v>
      </c>
      <c r="C181" s="27">
        <v>22.83</v>
      </c>
    </row>
    <row r="182" spans="1:3" x14ac:dyDescent="0.3">
      <c r="A182" s="46">
        <v>42247</v>
      </c>
      <c r="B182" s="14">
        <v>0</v>
      </c>
      <c r="C182" s="57">
        <v>21.82</v>
      </c>
    </row>
    <row r="183" spans="1:3" x14ac:dyDescent="0.3">
      <c r="B183" s="14">
        <v>1</v>
      </c>
      <c r="C183" s="57">
        <v>21.74</v>
      </c>
    </row>
    <row r="184" spans="1:3" x14ac:dyDescent="0.3">
      <c r="B184" s="14">
        <v>2</v>
      </c>
      <c r="C184" s="57">
        <v>21.43</v>
      </c>
    </row>
    <row r="185" spans="1:3" x14ac:dyDescent="0.3">
      <c r="B185" s="14">
        <v>3</v>
      </c>
      <c r="C185" s="57">
        <v>21.17</v>
      </c>
    </row>
    <row r="186" spans="1:3" x14ac:dyDescent="0.3">
      <c r="B186" s="14">
        <v>4</v>
      </c>
      <c r="C186" s="57">
        <v>20.67</v>
      </c>
    </row>
    <row r="187" spans="1:3" x14ac:dyDescent="0.3">
      <c r="A187" s="26"/>
      <c r="B187" s="27">
        <v>4.5</v>
      </c>
      <c r="C187" s="58">
        <v>19.84</v>
      </c>
    </row>
    <row r="188" spans="1:3" x14ac:dyDescent="0.3">
      <c r="A188" s="46">
        <v>42261</v>
      </c>
      <c r="B188" s="14">
        <v>0</v>
      </c>
      <c r="C188" s="14">
        <v>20.3</v>
      </c>
    </row>
    <row r="189" spans="1:3" x14ac:dyDescent="0.3">
      <c r="B189" s="14">
        <v>1</v>
      </c>
      <c r="C189" s="14">
        <v>20.190000000000001</v>
      </c>
    </row>
    <row r="190" spans="1:3" x14ac:dyDescent="0.3">
      <c r="B190" s="14">
        <v>2</v>
      </c>
      <c r="C190" s="14">
        <v>20.07</v>
      </c>
    </row>
    <row r="191" spans="1:3" x14ac:dyDescent="0.3">
      <c r="B191" s="14">
        <v>3</v>
      </c>
      <c r="C191" s="14">
        <v>19.829999999999998</v>
      </c>
    </row>
    <row r="192" spans="1:3" x14ac:dyDescent="0.3">
      <c r="B192" s="14">
        <v>4</v>
      </c>
      <c r="C192" s="14">
        <v>19.71</v>
      </c>
    </row>
    <row r="193" spans="1:3" x14ac:dyDescent="0.3">
      <c r="A193" s="26"/>
      <c r="B193" s="27">
        <v>4.5</v>
      </c>
      <c r="C193" s="27">
        <v>19.72</v>
      </c>
    </row>
    <row r="194" spans="1:3" x14ac:dyDescent="0.3">
      <c r="A194" s="46">
        <v>42325</v>
      </c>
      <c r="B194" s="14">
        <v>0</v>
      </c>
      <c r="C194" s="14">
        <v>7.19</v>
      </c>
    </row>
    <row r="195" spans="1:3" x14ac:dyDescent="0.3">
      <c r="B195" s="14">
        <v>1</v>
      </c>
      <c r="C195" s="14">
        <v>7.18</v>
      </c>
    </row>
    <row r="196" spans="1:3" x14ac:dyDescent="0.3">
      <c r="B196" s="14">
        <v>2</v>
      </c>
      <c r="C196" s="14">
        <v>7.17</v>
      </c>
    </row>
    <row r="197" spans="1:3" x14ac:dyDescent="0.3">
      <c r="B197" s="14">
        <v>3</v>
      </c>
      <c r="C197" s="14">
        <v>7.16</v>
      </c>
    </row>
    <row r="198" spans="1:3" x14ac:dyDescent="0.3">
      <c r="B198" s="14">
        <v>4</v>
      </c>
      <c r="C198" s="14">
        <v>7.12</v>
      </c>
    </row>
    <row r="199" spans="1:3" x14ac:dyDescent="0.3">
      <c r="B199" s="14">
        <v>4.5</v>
      </c>
      <c r="C199" s="14">
        <v>7.17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9"/>
  <sheetViews>
    <sheetView topLeftCell="A174" workbookViewId="0">
      <selection activeCell="C194" sqref="C194"/>
    </sheetView>
  </sheetViews>
  <sheetFormatPr defaultRowHeight="15.6" x14ac:dyDescent="0.3"/>
  <cols>
    <col min="1" max="1" width="8.7265625" style="24"/>
    <col min="2" max="2" width="8.7265625" style="14"/>
    <col min="3" max="3" width="8.7265625" style="15"/>
  </cols>
  <sheetData>
    <row r="1" spans="1:3" ht="16.2" thickBot="1" x14ac:dyDescent="0.35">
      <c r="A1" s="23" t="s">
        <v>22</v>
      </c>
      <c r="B1" s="10"/>
      <c r="C1" s="11"/>
    </row>
    <row r="3" spans="1:3" ht="31.8" thickBot="1" x14ac:dyDescent="0.35">
      <c r="A3" s="25" t="s">
        <v>0</v>
      </c>
      <c r="B3" s="18" t="s">
        <v>13</v>
      </c>
      <c r="C3" s="19" t="s">
        <v>14</v>
      </c>
    </row>
    <row r="4" spans="1:3" x14ac:dyDescent="0.3">
      <c r="A4" s="46">
        <v>41414</v>
      </c>
      <c r="B4" s="14">
        <v>0</v>
      </c>
      <c r="C4" s="15">
        <v>7.46</v>
      </c>
    </row>
    <row r="5" spans="1:3" x14ac:dyDescent="0.3">
      <c r="B5" s="14">
        <v>1</v>
      </c>
      <c r="C5" s="15">
        <v>7.89</v>
      </c>
    </row>
    <row r="6" spans="1:3" x14ac:dyDescent="0.3">
      <c r="B6" s="14">
        <v>2</v>
      </c>
      <c r="C6" s="15">
        <v>8.18</v>
      </c>
    </row>
    <row r="7" spans="1:3" x14ac:dyDescent="0.3">
      <c r="B7" s="14">
        <v>3</v>
      </c>
      <c r="C7" s="15">
        <v>8.19</v>
      </c>
    </row>
    <row r="8" spans="1:3" x14ac:dyDescent="0.3">
      <c r="A8" s="26"/>
      <c r="B8" s="27">
        <v>4</v>
      </c>
      <c r="C8" s="28">
        <v>5.54</v>
      </c>
    </row>
    <row r="9" spans="1:3" x14ac:dyDescent="0.3">
      <c r="A9" s="46">
        <v>41422</v>
      </c>
      <c r="B9" s="14">
        <v>0</v>
      </c>
      <c r="C9" s="15">
        <v>3.35</v>
      </c>
    </row>
    <row r="10" spans="1:3" x14ac:dyDescent="0.3">
      <c r="B10" s="14">
        <v>1</v>
      </c>
      <c r="C10" s="15">
        <v>4.13</v>
      </c>
    </row>
    <row r="11" spans="1:3" x14ac:dyDescent="0.3">
      <c r="B11" s="14">
        <v>2</v>
      </c>
      <c r="C11" s="15">
        <v>5.0599999999999996</v>
      </c>
    </row>
    <row r="12" spans="1:3" x14ac:dyDescent="0.3">
      <c r="B12" s="14">
        <v>3</v>
      </c>
      <c r="C12" s="15">
        <v>5.9</v>
      </c>
    </row>
    <row r="13" spans="1:3" x14ac:dyDescent="0.3">
      <c r="A13" s="26"/>
      <c r="B13" s="27">
        <v>4</v>
      </c>
      <c r="C13" s="28">
        <v>5.97</v>
      </c>
    </row>
    <row r="14" spans="1:3" x14ac:dyDescent="0.3">
      <c r="A14" s="46">
        <v>41444</v>
      </c>
      <c r="B14" s="14">
        <v>0</v>
      </c>
      <c r="C14" s="15">
        <v>2.96</v>
      </c>
    </row>
    <row r="15" spans="1:3" x14ac:dyDescent="0.3">
      <c r="B15" s="14">
        <v>1</v>
      </c>
      <c r="C15" s="15">
        <v>4.12</v>
      </c>
    </row>
    <row r="16" spans="1:3" x14ac:dyDescent="0.3">
      <c r="B16" s="14">
        <v>2</v>
      </c>
      <c r="C16" s="15">
        <v>5.28</v>
      </c>
    </row>
    <row r="17" spans="1:3" x14ac:dyDescent="0.3">
      <c r="B17" s="14">
        <v>3</v>
      </c>
      <c r="C17" s="15">
        <v>3.1</v>
      </c>
    </row>
    <row r="18" spans="1:3" x14ac:dyDescent="0.3">
      <c r="A18" s="26"/>
      <c r="B18" s="27">
        <v>4</v>
      </c>
      <c r="C18" s="28">
        <v>1.29</v>
      </c>
    </row>
    <row r="19" spans="1:3" x14ac:dyDescent="0.3">
      <c r="A19" s="46">
        <v>41451</v>
      </c>
      <c r="B19" s="14">
        <v>0</v>
      </c>
      <c r="C19" s="15">
        <v>7.35</v>
      </c>
    </row>
    <row r="20" spans="1:3" x14ac:dyDescent="0.3">
      <c r="B20" s="14">
        <v>1</v>
      </c>
      <c r="C20" s="15">
        <v>6.62</v>
      </c>
    </row>
    <row r="21" spans="1:3" x14ac:dyDescent="0.3">
      <c r="B21" s="14">
        <v>2</v>
      </c>
      <c r="C21" s="15">
        <v>6.93</v>
      </c>
    </row>
    <row r="22" spans="1:3" x14ac:dyDescent="0.3">
      <c r="B22" s="14">
        <v>3</v>
      </c>
      <c r="C22" s="15">
        <v>5.98</v>
      </c>
    </row>
    <row r="23" spans="1:3" x14ac:dyDescent="0.3">
      <c r="A23" s="26"/>
      <c r="B23" s="27">
        <v>4</v>
      </c>
      <c r="C23" s="28">
        <v>1.61</v>
      </c>
    </row>
    <row r="24" spans="1:3" x14ac:dyDescent="0.3">
      <c r="A24" s="46">
        <v>41473</v>
      </c>
      <c r="B24" s="14">
        <v>0</v>
      </c>
      <c r="C24" s="15">
        <v>2.91</v>
      </c>
    </row>
    <row r="25" spans="1:3" x14ac:dyDescent="0.3">
      <c r="B25" s="14">
        <v>1</v>
      </c>
      <c r="C25" s="15">
        <v>5.81</v>
      </c>
    </row>
    <row r="26" spans="1:3" x14ac:dyDescent="0.3">
      <c r="B26" s="14">
        <v>2</v>
      </c>
      <c r="C26" s="15">
        <v>5.83</v>
      </c>
    </row>
    <row r="27" spans="1:3" x14ac:dyDescent="0.3">
      <c r="B27" s="14">
        <v>3</v>
      </c>
      <c r="C27" s="15">
        <v>0.03</v>
      </c>
    </row>
    <row r="28" spans="1:3" x14ac:dyDescent="0.3">
      <c r="A28" s="26"/>
      <c r="B28" s="27">
        <v>4</v>
      </c>
      <c r="C28" s="28">
        <v>0</v>
      </c>
    </row>
    <row r="29" spans="1:3" x14ac:dyDescent="0.3">
      <c r="A29" s="46">
        <v>41479</v>
      </c>
      <c r="B29" s="14">
        <v>0</v>
      </c>
      <c r="C29" s="15">
        <v>5.67</v>
      </c>
    </row>
    <row r="30" spans="1:3" x14ac:dyDescent="0.3">
      <c r="B30" s="14">
        <v>1</v>
      </c>
      <c r="C30" s="15">
        <v>7.37</v>
      </c>
    </row>
    <row r="31" spans="1:3" x14ac:dyDescent="0.3">
      <c r="B31" s="14">
        <v>2</v>
      </c>
      <c r="C31" s="15">
        <v>4.8499999999999996</v>
      </c>
    </row>
    <row r="32" spans="1:3" x14ac:dyDescent="0.3">
      <c r="B32" s="14">
        <v>3</v>
      </c>
      <c r="C32" s="15">
        <v>5.5</v>
      </c>
    </row>
    <row r="33" spans="1:3" x14ac:dyDescent="0.3">
      <c r="A33" s="26"/>
      <c r="B33" s="27">
        <v>4</v>
      </c>
      <c r="C33" s="28">
        <v>3.93</v>
      </c>
    </row>
    <row r="34" spans="1:3" x14ac:dyDescent="0.3">
      <c r="A34" s="46">
        <v>41495</v>
      </c>
      <c r="B34" s="14">
        <v>0</v>
      </c>
      <c r="C34" s="15">
        <v>7.86</v>
      </c>
    </row>
    <row r="35" spans="1:3" x14ac:dyDescent="0.3">
      <c r="B35" s="14">
        <v>1</v>
      </c>
      <c r="C35" s="15">
        <v>10.83</v>
      </c>
    </row>
    <row r="36" spans="1:3" x14ac:dyDescent="0.3">
      <c r="B36" s="14">
        <v>2</v>
      </c>
      <c r="C36" s="15">
        <v>5.77</v>
      </c>
    </row>
    <row r="37" spans="1:3" x14ac:dyDescent="0.3">
      <c r="B37" s="14">
        <v>3</v>
      </c>
      <c r="C37" s="15">
        <v>2.04</v>
      </c>
    </row>
    <row r="38" spans="1:3" x14ac:dyDescent="0.3">
      <c r="A38" s="26"/>
      <c r="B38" s="27">
        <v>4</v>
      </c>
      <c r="C38" s="28">
        <v>0.86</v>
      </c>
    </row>
    <row r="39" spans="1:3" x14ac:dyDescent="0.3">
      <c r="A39" s="46">
        <v>41505</v>
      </c>
      <c r="B39" s="14">
        <v>0</v>
      </c>
      <c r="C39" s="15">
        <v>3.4</v>
      </c>
    </row>
    <row r="40" spans="1:3" x14ac:dyDescent="0.3">
      <c r="B40" s="14">
        <v>1</v>
      </c>
      <c r="C40" s="15">
        <v>8.57</v>
      </c>
    </row>
    <row r="41" spans="1:3" x14ac:dyDescent="0.3">
      <c r="B41" s="14">
        <v>2</v>
      </c>
      <c r="C41" s="15">
        <v>7</v>
      </c>
    </row>
    <row r="42" spans="1:3" x14ac:dyDescent="0.3">
      <c r="B42" s="14">
        <v>3</v>
      </c>
      <c r="C42" s="15">
        <v>1.71</v>
      </c>
    </row>
    <row r="43" spans="1:3" x14ac:dyDescent="0.3">
      <c r="A43" s="26"/>
      <c r="B43" s="27">
        <v>4</v>
      </c>
      <c r="C43" s="28">
        <v>0</v>
      </c>
    </row>
    <row r="44" spans="1:3" x14ac:dyDescent="0.3">
      <c r="A44" s="46">
        <v>41527</v>
      </c>
      <c r="B44" s="14">
        <v>0</v>
      </c>
      <c r="C44" s="15">
        <v>2.86</v>
      </c>
    </row>
    <row r="45" spans="1:3" x14ac:dyDescent="0.3">
      <c r="B45" s="14">
        <v>1</v>
      </c>
      <c r="C45" s="15">
        <v>3.4</v>
      </c>
    </row>
    <row r="46" spans="1:3" x14ac:dyDescent="0.3">
      <c r="B46" s="14">
        <v>2</v>
      </c>
      <c r="C46" s="15">
        <v>1.46</v>
      </c>
    </row>
    <row r="47" spans="1:3" x14ac:dyDescent="0.3">
      <c r="B47" s="14">
        <v>3</v>
      </c>
      <c r="C47" s="15">
        <v>1.42</v>
      </c>
    </row>
    <row r="48" spans="1:3" x14ac:dyDescent="0.3">
      <c r="A48" s="26"/>
      <c r="B48" s="27">
        <v>4</v>
      </c>
      <c r="C48" s="28">
        <v>0</v>
      </c>
    </row>
    <row r="49" spans="1:3" x14ac:dyDescent="0.3">
      <c r="A49" s="46">
        <v>41543</v>
      </c>
      <c r="B49" s="14">
        <v>0</v>
      </c>
      <c r="C49" s="15">
        <v>7.37</v>
      </c>
    </row>
    <row r="50" spans="1:3" x14ac:dyDescent="0.3">
      <c r="B50" s="14">
        <v>1</v>
      </c>
      <c r="C50" s="15">
        <v>10.63</v>
      </c>
    </row>
    <row r="51" spans="1:3" x14ac:dyDescent="0.3">
      <c r="B51" s="14">
        <v>2</v>
      </c>
      <c r="C51" s="15">
        <v>8.4700000000000006</v>
      </c>
    </row>
    <row r="52" spans="1:3" x14ac:dyDescent="0.3">
      <c r="B52" s="14">
        <v>3</v>
      </c>
      <c r="C52" s="15">
        <v>9.0500000000000007</v>
      </c>
    </row>
    <row r="53" spans="1:3" x14ac:dyDescent="0.3">
      <c r="A53" s="26"/>
      <c r="B53" s="27">
        <v>4</v>
      </c>
      <c r="C53" s="28">
        <v>8.84</v>
      </c>
    </row>
    <row r="54" spans="1:3" x14ac:dyDescent="0.3">
      <c r="A54" s="46">
        <v>41571</v>
      </c>
      <c r="B54" s="14">
        <v>0</v>
      </c>
      <c r="C54" s="15">
        <v>5.7</v>
      </c>
    </row>
    <row r="55" spans="1:3" x14ac:dyDescent="0.3">
      <c r="B55" s="14">
        <v>1</v>
      </c>
      <c r="C55" s="15">
        <v>3.61</v>
      </c>
    </row>
    <row r="56" spans="1:3" x14ac:dyDescent="0.3">
      <c r="B56" s="14">
        <v>2</v>
      </c>
      <c r="C56" s="15">
        <v>3.67</v>
      </c>
    </row>
    <row r="57" spans="1:3" x14ac:dyDescent="0.3">
      <c r="B57" s="14">
        <v>3</v>
      </c>
      <c r="C57" s="15">
        <v>4.26</v>
      </c>
    </row>
    <row r="58" spans="1:3" x14ac:dyDescent="0.3">
      <c r="A58" s="26"/>
      <c r="B58" s="27">
        <v>4</v>
      </c>
      <c r="C58" s="28">
        <v>4.7699999999999996</v>
      </c>
    </row>
    <row r="59" spans="1:3" x14ac:dyDescent="0.3">
      <c r="A59" s="46">
        <v>41582</v>
      </c>
      <c r="B59" s="14">
        <v>0</v>
      </c>
      <c r="C59" s="15">
        <v>23.56</v>
      </c>
    </row>
    <row r="60" spans="1:3" x14ac:dyDescent="0.3">
      <c r="B60" s="14">
        <v>1</v>
      </c>
      <c r="C60" s="15">
        <v>22.47</v>
      </c>
    </row>
    <row r="61" spans="1:3" x14ac:dyDescent="0.3">
      <c r="B61" s="14">
        <v>2</v>
      </c>
      <c r="C61" s="15">
        <v>20.76</v>
      </c>
    </row>
    <row r="62" spans="1:3" x14ac:dyDescent="0.3">
      <c r="B62" s="14">
        <v>3</v>
      </c>
      <c r="C62" s="15">
        <v>19.63</v>
      </c>
    </row>
    <row r="63" spans="1:3" x14ac:dyDescent="0.3">
      <c r="A63" s="26"/>
      <c r="B63" s="27">
        <v>4</v>
      </c>
      <c r="C63" s="28">
        <v>12.49</v>
      </c>
    </row>
    <row r="64" spans="1:3" x14ac:dyDescent="0.3">
      <c r="A64" s="46">
        <v>41584</v>
      </c>
      <c r="B64" s="14">
        <v>0</v>
      </c>
      <c r="C64" s="15">
        <v>8.65</v>
      </c>
    </row>
    <row r="65" spans="1:3" x14ac:dyDescent="0.3">
      <c r="B65" s="14">
        <v>1</v>
      </c>
      <c r="C65" s="15">
        <v>7.84</v>
      </c>
    </row>
    <row r="66" spans="1:3" x14ac:dyDescent="0.3">
      <c r="B66" s="14">
        <v>2</v>
      </c>
      <c r="C66" s="15">
        <v>7.15</v>
      </c>
    </row>
    <row r="67" spans="1:3" x14ac:dyDescent="0.3">
      <c r="B67" s="14">
        <v>3</v>
      </c>
      <c r="C67" s="15">
        <v>6.85</v>
      </c>
    </row>
    <row r="68" spans="1:3" x14ac:dyDescent="0.3">
      <c r="A68" s="26"/>
      <c r="B68" s="27">
        <v>4</v>
      </c>
      <c r="C68" s="28">
        <v>6.81</v>
      </c>
    </row>
    <row r="69" spans="1:3" x14ac:dyDescent="0.3">
      <c r="A69" s="46">
        <v>41590</v>
      </c>
      <c r="B69" s="14">
        <v>0</v>
      </c>
      <c r="C69" s="15">
        <v>24.76</v>
      </c>
    </row>
    <row r="70" spans="1:3" x14ac:dyDescent="0.3">
      <c r="B70" s="14">
        <v>1</v>
      </c>
      <c r="C70" s="15">
        <v>26.06</v>
      </c>
    </row>
    <row r="71" spans="1:3" x14ac:dyDescent="0.3">
      <c r="B71" s="14">
        <v>2</v>
      </c>
      <c r="C71" s="15">
        <v>22.28</v>
      </c>
    </row>
    <row r="72" spans="1:3" x14ac:dyDescent="0.3">
      <c r="B72" s="14">
        <v>3</v>
      </c>
      <c r="C72" s="15">
        <v>15.99</v>
      </c>
    </row>
    <row r="73" spans="1:3" x14ac:dyDescent="0.3">
      <c r="A73" s="26"/>
      <c r="B73" s="27">
        <v>4</v>
      </c>
      <c r="C73" s="28">
        <v>14.65</v>
      </c>
    </row>
    <row r="74" spans="1:3" x14ac:dyDescent="0.3">
      <c r="A74" s="46">
        <v>41771</v>
      </c>
      <c r="B74" s="14">
        <v>0</v>
      </c>
      <c r="C74" s="15">
        <v>11.85</v>
      </c>
    </row>
    <row r="75" spans="1:3" x14ac:dyDescent="0.3">
      <c r="B75" s="14">
        <v>1</v>
      </c>
      <c r="C75" s="15">
        <v>11.94</v>
      </c>
    </row>
    <row r="76" spans="1:3" x14ac:dyDescent="0.3">
      <c r="B76" s="14">
        <v>2</v>
      </c>
      <c r="C76" s="15">
        <v>11.82</v>
      </c>
    </row>
    <row r="77" spans="1:3" x14ac:dyDescent="0.3">
      <c r="B77" s="14">
        <v>3</v>
      </c>
      <c r="C77" s="15">
        <v>9.6300000000000008</v>
      </c>
    </row>
    <row r="78" spans="1:3" x14ac:dyDescent="0.3">
      <c r="A78" s="26"/>
      <c r="B78" s="27">
        <v>4</v>
      </c>
      <c r="C78" s="28">
        <v>3.8</v>
      </c>
    </row>
    <row r="79" spans="1:3" x14ac:dyDescent="0.3">
      <c r="A79" s="46">
        <v>41781</v>
      </c>
      <c r="B79" s="14">
        <v>0</v>
      </c>
      <c r="C79" s="15">
        <v>8.56</v>
      </c>
    </row>
    <row r="80" spans="1:3" x14ac:dyDescent="0.3">
      <c r="B80" s="14">
        <v>1</v>
      </c>
      <c r="C80" s="15">
        <v>8.2200000000000006</v>
      </c>
    </row>
    <row r="81" spans="1:3" x14ac:dyDescent="0.3">
      <c r="B81" s="14">
        <v>2</v>
      </c>
      <c r="C81" s="15">
        <v>7.84</v>
      </c>
    </row>
    <row r="82" spans="1:3" x14ac:dyDescent="0.3">
      <c r="B82" s="14">
        <v>3</v>
      </c>
      <c r="C82" s="15">
        <v>9.51</v>
      </c>
    </row>
    <row r="83" spans="1:3" x14ac:dyDescent="0.3">
      <c r="A83" s="26"/>
      <c r="B83" s="27">
        <v>4</v>
      </c>
      <c r="C83" s="28">
        <v>6.96</v>
      </c>
    </row>
    <row r="84" spans="1:3" x14ac:dyDescent="0.3">
      <c r="A84" s="46">
        <v>41787</v>
      </c>
      <c r="B84" s="14">
        <v>0</v>
      </c>
      <c r="C84" s="15">
        <v>5.58</v>
      </c>
    </row>
    <row r="85" spans="1:3" x14ac:dyDescent="0.3">
      <c r="B85" s="14">
        <v>1</v>
      </c>
      <c r="C85" s="15">
        <v>5.25</v>
      </c>
    </row>
    <row r="86" spans="1:3" x14ac:dyDescent="0.3">
      <c r="B86" s="14">
        <v>2</v>
      </c>
      <c r="C86" s="15">
        <v>4.88</v>
      </c>
    </row>
    <row r="87" spans="1:3" x14ac:dyDescent="0.3">
      <c r="B87" s="14">
        <v>3</v>
      </c>
      <c r="C87" s="15">
        <v>2.8</v>
      </c>
    </row>
    <row r="88" spans="1:3" x14ac:dyDescent="0.3">
      <c r="A88" s="26"/>
      <c r="B88" s="27">
        <v>4</v>
      </c>
      <c r="C88" s="28">
        <v>0.7</v>
      </c>
    </row>
    <row r="89" spans="1:3" x14ac:dyDescent="0.3">
      <c r="A89" s="46">
        <v>41799</v>
      </c>
      <c r="B89" s="14">
        <v>0</v>
      </c>
      <c r="C89" s="15">
        <v>5.7</v>
      </c>
    </row>
    <row r="90" spans="1:3" x14ac:dyDescent="0.3">
      <c r="B90" s="14">
        <v>1</v>
      </c>
      <c r="C90" s="15">
        <v>5.43</v>
      </c>
    </row>
    <row r="91" spans="1:3" x14ac:dyDescent="0.3">
      <c r="B91" s="14">
        <v>2</v>
      </c>
      <c r="C91" s="15">
        <v>5.42</v>
      </c>
    </row>
    <row r="92" spans="1:3" x14ac:dyDescent="0.3">
      <c r="B92" s="14">
        <v>3</v>
      </c>
      <c r="C92" s="15">
        <v>3.1</v>
      </c>
    </row>
    <row r="93" spans="1:3" x14ac:dyDescent="0.3">
      <c r="A93" s="26"/>
      <c r="B93" s="27">
        <v>4</v>
      </c>
      <c r="C93" s="28">
        <v>1.06</v>
      </c>
    </row>
    <row r="94" spans="1:3" x14ac:dyDescent="0.3">
      <c r="A94" s="46">
        <v>41814</v>
      </c>
      <c r="B94" s="14">
        <v>0</v>
      </c>
      <c r="C94" s="15">
        <v>5.16</v>
      </c>
    </row>
    <row r="95" spans="1:3" x14ac:dyDescent="0.3">
      <c r="B95" s="14">
        <v>1</v>
      </c>
      <c r="C95" s="15">
        <v>5.19</v>
      </c>
    </row>
    <row r="96" spans="1:3" x14ac:dyDescent="0.3">
      <c r="B96" s="14">
        <v>2</v>
      </c>
      <c r="C96" s="15">
        <v>4.82</v>
      </c>
    </row>
    <row r="97" spans="1:3" x14ac:dyDescent="0.3">
      <c r="B97" s="14">
        <v>3</v>
      </c>
      <c r="C97" s="15">
        <v>2.82</v>
      </c>
    </row>
    <row r="98" spans="1:3" x14ac:dyDescent="0.3">
      <c r="A98" s="26"/>
      <c r="B98" s="27">
        <v>4</v>
      </c>
      <c r="C98" s="28">
        <v>1.1599999999999999</v>
      </c>
    </row>
    <row r="99" spans="1:3" x14ac:dyDescent="0.3">
      <c r="A99" s="46">
        <v>41829</v>
      </c>
      <c r="B99" s="14">
        <v>0</v>
      </c>
      <c r="C99" s="15">
        <v>3.77</v>
      </c>
    </row>
    <row r="100" spans="1:3" x14ac:dyDescent="0.3">
      <c r="B100" s="14">
        <v>1</v>
      </c>
      <c r="C100" s="15">
        <v>3.62</v>
      </c>
    </row>
    <row r="101" spans="1:3" x14ac:dyDescent="0.3">
      <c r="B101" s="14">
        <v>2</v>
      </c>
      <c r="C101" s="15">
        <v>3.56</v>
      </c>
    </row>
    <row r="102" spans="1:3" x14ac:dyDescent="0.3">
      <c r="B102" s="14">
        <v>3</v>
      </c>
      <c r="C102" s="15">
        <v>3.34</v>
      </c>
    </row>
    <row r="103" spans="1:3" x14ac:dyDescent="0.3">
      <c r="A103" s="26"/>
      <c r="B103" s="27">
        <v>4</v>
      </c>
      <c r="C103" s="28">
        <v>0.63</v>
      </c>
    </row>
    <row r="104" spans="1:3" x14ac:dyDescent="0.3">
      <c r="A104" s="46">
        <v>41841</v>
      </c>
      <c r="B104" s="14">
        <v>0</v>
      </c>
      <c r="C104" s="15">
        <v>4.13</v>
      </c>
    </row>
    <row r="105" spans="1:3" x14ac:dyDescent="0.3">
      <c r="B105" s="14">
        <v>1</v>
      </c>
      <c r="C105" s="15">
        <v>4.01</v>
      </c>
    </row>
    <row r="106" spans="1:3" x14ac:dyDescent="0.3">
      <c r="B106" s="14">
        <v>2</v>
      </c>
      <c r="C106" s="15">
        <v>3.8</v>
      </c>
    </row>
    <row r="107" spans="1:3" x14ac:dyDescent="0.3">
      <c r="B107" s="14">
        <v>3</v>
      </c>
      <c r="C107" s="15">
        <v>3.52</v>
      </c>
    </row>
    <row r="108" spans="1:3" x14ac:dyDescent="0.3">
      <c r="A108" s="26"/>
      <c r="B108" s="27">
        <v>4</v>
      </c>
      <c r="C108" s="28">
        <v>0.95</v>
      </c>
    </row>
    <row r="109" spans="1:3" x14ac:dyDescent="0.3">
      <c r="A109" s="46">
        <v>41856</v>
      </c>
      <c r="B109" s="14">
        <v>0</v>
      </c>
      <c r="C109" s="15">
        <v>8.4499999999999993</v>
      </c>
    </row>
    <row r="110" spans="1:3" x14ac:dyDescent="0.3">
      <c r="B110" s="14">
        <v>1</v>
      </c>
      <c r="C110" s="15">
        <v>9.36</v>
      </c>
    </row>
    <row r="111" spans="1:3" x14ac:dyDescent="0.3">
      <c r="B111" s="14">
        <v>2</v>
      </c>
      <c r="C111" s="15">
        <v>7.05</v>
      </c>
    </row>
    <row r="112" spans="1:3" x14ac:dyDescent="0.3">
      <c r="B112" s="14">
        <v>3</v>
      </c>
      <c r="C112" s="15">
        <v>0</v>
      </c>
    </row>
    <row r="113" spans="1:3" x14ac:dyDescent="0.3">
      <c r="A113" s="26"/>
      <c r="B113" s="27">
        <v>4</v>
      </c>
      <c r="C113" s="28">
        <v>0</v>
      </c>
    </row>
    <row r="114" spans="1:3" x14ac:dyDescent="0.3">
      <c r="A114" s="46">
        <v>41870</v>
      </c>
      <c r="B114" s="14">
        <v>0</v>
      </c>
      <c r="C114" s="15">
        <v>4.87</v>
      </c>
    </row>
    <row r="115" spans="1:3" x14ac:dyDescent="0.3">
      <c r="B115" s="14">
        <v>1</v>
      </c>
      <c r="C115" s="15">
        <v>4.53</v>
      </c>
    </row>
    <row r="116" spans="1:3" x14ac:dyDescent="0.3">
      <c r="B116" s="14">
        <v>2</v>
      </c>
      <c r="C116" s="15">
        <v>4.09</v>
      </c>
    </row>
    <row r="117" spans="1:3" x14ac:dyDescent="0.3">
      <c r="B117" s="14">
        <v>3</v>
      </c>
      <c r="C117" s="15">
        <v>3.29</v>
      </c>
    </row>
    <row r="118" spans="1:3" x14ac:dyDescent="0.3">
      <c r="A118" s="26"/>
      <c r="B118" s="27">
        <v>4</v>
      </c>
      <c r="C118" s="28">
        <v>0.93</v>
      </c>
    </row>
    <row r="119" spans="1:3" x14ac:dyDescent="0.3">
      <c r="A119" s="46">
        <v>41888</v>
      </c>
      <c r="B119" s="14">
        <v>0</v>
      </c>
      <c r="C119" s="15">
        <v>2.61</v>
      </c>
    </row>
    <row r="120" spans="1:3" x14ac:dyDescent="0.3">
      <c r="B120" s="14">
        <v>1</v>
      </c>
      <c r="C120" s="15">
        <v>2.52</v>
      </c>
    </row>
    <row r="121" spans="1:3" x14ac:dyDescent="0.3">
      <c r="B121" s="14">
        <v>2</v>
      </c>
      <c r="C121" s="15">
        <v>2.52</v>
      </c>
    </row>
    <row r="122" spans="1:3" x14ac:dyDescent="0.3">
      <c r="B122" s="14">
        <v>3</v>
      </c>
      <c r="C122" s="15">
        <v>2.52</v>
      </c>
    </row>
    <row r="123" spans="1:3" x14ac:dyDescent="0.3">
      <c r="A123" s="26"/>
      <c r="B123" s="27">
        <v>4</v>
      </c>
      <c r="C123" s="28">
        <v>1.86</v>
      </c>
    </row>
    <row r="124" spans="1:3" x14ac:dyDescent="0.3">
      <c r="A124" s="46">
        <v>41899</v>
      </c>
      <c r="B124" s="14">
        <v>0</v>
      </c>
      <c r="C124" s="15">
        <v>10.06</v>
      </c>
    </row>
    <row r="125" spans="1:3" x14ac:dyDescent="0.3">
      <c r="B125" s="14">
        <v>1</v>
      </c>
      <c r="C125" s="15">
        <v>10.37</v>
      </c>
    </row>
    <row r="126" spans="1:3" x14ac:dyDescent="0.3">
      <c r="B126" s="14">
        <v>2</v>
      </c>
      <c r="C126" s="15">
        <v>9.1999999999999993</v>
      </c>
    </row>
    <row r="127" spans="1:3" x14ac:dyDescent="0.3">
      <c r="B127" s="14">
        <v>3</v>
      </c>
      <c r="C127" s="15">
        <v>5.78</v>
      </c>
    </row>
    <row r="128" spans="1:3" x14ac:dyDescent="0.3">
      <c r="B128" s="14">
        <v>4</v>
      </c>
      <c r="C128" s="15">
        <v>5.6</v>
      </c>
    </row>
    <row r="129" spans="1:3" x14ac:dyDescent="0.3">
      <c r="A129" s="26"/>
      <c r="B129" s="27">
        <v>4.5</v>
      </c>
      <c r="C129" s="28">
        <v>1.43</v>
      </c>
    </row>
    <row r="130" spans="1:3" x14ac:dyDescent="0.3">
      <c r="A130" s="46">
        <v>41946</v>
      </c>
      <c r="B130" s="14">
        <v>0</v>
      </c>
      <c r="C130" s="15">
        <v>3.25</v>
      </c>
    </row>
    <row r="131" spans="1:3" x14ac:dyDescent="0.3">
      <c r="B131" s="14">
        <v>1</v>
      </c>
      <c r="C131" s="15">
        <v>3.21</v>
      </c>
    </row>
    <row r="132" spans="1:3" x14ac:dyDescent="0.3">
      <c r="B132" s="14">
        <v>2</v>
      </c>
      <c r="C132" s="15">
        <v>3.32</v>
      </c>
    </row>
    <row r="133" spans="1:3" x14ac:dyDescent="0.3">
      <c r="B133" s="14">
        <v>3</v>
      </c>
      <c r="C133" s="15">
        <v>3.46</v>
      </c>
    </row>
    <row r="134" spans="1:3" x14ac:dyDescent="0.3">
      <c r="A134" s="26"/>
      <c r="B134" s="27">
        <v>4</v>
      </c>
      <c r="C134" s="28">
        <v>3.49</v>
      </c>
    </row>
    <row r="135" spans="1:3" x14ac:dyDescent="0.3">
      <c r="A135" s="46">
        <v>42108</v>
      </c>
      <c r="B135" s="14">
        <v>0</v>
      </c>
      <c r="C135" s="15">
        <v>3.33</v>
      </c>
    </row>
    <row r="136" spans="1:3" x14ac:dyDescent="0.3">
      <c r="B136" s="14">
        <v>1</v>
      </c>
      <c r="C136" s="15">
        <v>3.49</v>
      </c>
    </row>
    <row r="137" spans="1:3" x14ac:dyDescent="0.3">
      <c r="B137" s="14">
        <v>2</v>
      </c>
      <c r="C137" s="15">
        <v>3.66</v>
      </c>
    </row>
    <row r="138" spans="1:3" x14ac:dyDescent="0.3">
      <c r="B138" s="14">
        <v>3</v>
      </c>
      <c r="C138" s="15">
        <v>3.81</v>
      </c>
    </row>
    <row r="139" spans="1:3" x14ac:dyDescent="0.3">
      <c r="A139" s="26"/>
      <c r="B139" s="27">
        <v>4</v>
      </c>
      <c r="C139" s="28">
        <v>3.6</v>
      </c>
    </row>
    <row r="140" spans="1:3" x14ac:dyDescent="0.3">
      <c r="A140" s="46">
        <v>42151</v>
      </c>
      <c r="B140" s="14">
        <v>0</v>
      </c>
      <c r="C140" s="15">
        <v>5.83</v>
      </c>
    </row>
    <row r="141" spans="1:3" x14ac:dyDescent="0.3">
      <c r="B141" s="14">
        <v>1</v>
      </c>
      <c r="C141" s="15">
        <v>5.66</v>
      </c>
    </row>
    <row r="142" spans="1:3" x14ac:dyDescent="0.3">
      <c r="B142" s="14">
        <v>2</v>
      </c>
      <c r="C142" s="15">
        <v>5.44</v>
      </c>
    </row>
    <row r="143" spans="1:3" x14ac:dyDescent="0.3">
      <c r="B143" s="14">
        <v>3</v>
      </c>
      <c r="C143" s="15">
        <v>5.57</v>
      </c>
    </row>
    <row r="144" spans="1:3" x14ac:dyDescent="0.3">
      <c r="B144" s="14">
        <v>4</v>
      </c>
      <c r="C144" s="15">
        <v>2.66</v>
      </c>
    </row>
    <row r="145" spans="1:3" x14ac:dyDescent="0.3">
      <c r="A145" s="26"/>
      <c r="B145" s="59">
        <v>4.25</v>
      </c>
      <c r="C145" s="28">
        <v>2.2200000000000002</v>
      </c>
    </row>
    <row r="146" spans="1:3" x14ac:dyDescent="0.3">
      <c r="A146" s="46">
        <v>42164</v>
      </c>
      <c r="B146" s="14">
        <v>0</v>
      </c>
      <c r="C146" s="15">
        <v>5.0599999999999996</v>
      </c>
    </row>
    <row r="147" spans="1:3" x14ac:dyDescent="0.3">
      <c r="B147" s="14">
        <v>1</v>
      </c>
      <c r="C147" s="15">
        <v>5.12</v>
      </c>
    </row>
    <row r="148" spans="1:3" x14ac:dyDescent="0.3">
      <c r="B148" s="14">
        <v>2</v>
      </c>
      <c r="C148" s="15">
        <v>5.09</v>
      </c>
    </row>
    <row r="149" spans="1:3" x14ac:dyDescent="0.3">
      <c r="B149" s="14">
        <v>3</v>
      </c>
      <c r="C149" s="15">
        <v>4.54</v>
      </c>
    </row>
    <row r="150" spans="1:3" x14ac:dyDescent="0.3">
      <c r="B150" s="14">
        <v>4</v>
      </c>
      <c r="C150" s="15">
        <v>2.4</v>
      </c>
    </row>
    <row r="151" spans="1:3" x14ac:dyDescent="0.3">
      <c r="A151" s="26"/>
      <c r="B151" s="59">
        <v>4.25</v>
      </c>
      <c r="C151" s="28">
        <v>0.89</v>
      </c>
    </row>
    <row r="152" spans="1:3" x14ac:dyDescent="0.3">
      <c r="A152" s="46">
        <v>42180</v>
      </c>
      <c r="B152" s="14">
        <v>0</v>
      </c>
      <c r="C152" s="15">
        <v>4.1500000000000004</v>
      </c>
    </row>
    <row r="153" spans="1:3" x14ac:dyDescent="0.3">
      <c r="B153" s="14">
        <v>1</v>
      </c>
      <c r="C153" s="15">
        <v>4.12</v>
      </c>
    </row>
    <row r="154" spans="1:3" x14ac:dyDescent="0.3">
      <c r="B154" s="14">
        <v>2</v>
      </c>
      <c r="C154" s="15">
        <v>4.08</v>
      </c>
    </row>
    <row r="155" spans="1:3" x14ac:dyDescent="0.3">
      <c r="B155" s="14">
        <v>3</v>
      </c>
      <c r="C155" s="15">
        <v>1.86</v>
      </c>
    </row>
    <row r="156" spans="1:3" x14ac:dyDescent="0.3">
      <c r="B156" s="14">
        <v>4</v>
      </c>
      <c r="C156" s="15">
        <v>0.14000000000000001</v>
      </c>
    </row>
    <row r="157" spans="1:3" x14ac:dyDescent="0.3">
      <c r="A157" s="26"/>
      <c r="B157" s="59">
        <v>4.25</v>
      </c>
      <c r="C157" s="28">
        <v>0</v>
      </c>
    </row>
    <row r="158" spans="1:3" x14ac:dyDescent="0.3">
      <c r="A158" s="46">
        <v>42192</v>
      </c>
      <c r="B158" s="14">
        <v>0</v>
      </c>
      <c r="C158" s="15">
        <v>1.38</v>
      </c>
    </row>
    <row r="159" spans="1:3" x14ac:dyDescent="0.3">
      <c r="B159" s="14">
        <v>1</v>
      </c>
      <c r="C159" s="15">
        <v>1.42</v>
      </c>
    </row>
    <row r="160" spans="1:3" x14ac:dyDescent="0.3">
      <c r="B160" s="14">
        <v>2</v>
      </c>
      <c r="C160" s="15">
        <v>1.45</v>
      </c>
    </row>
    <row r="161" spans="1:3" x14ac:dyDescent="0.3">
      <c r="B161" s="14">
        <v>3</v>
      </c>
      <c r="C161" s="15">
        <v>1.45</v>
      </c>
    </row>
    <row r="162" spans="1:3" x14ac:dyDescent="0.3">
      <c r="B162" s="14">
        <v>4</v>
      </c>
      <c r="C162" s="15">
        <v>1.47</v>
      </c>
    </row>
    <row r="163" spans="1:3" x14ac:dyDescent="0.3">
      <c r="A163" s="26"/>
      <c r="B163" s="27">
        <v>4.5</v>
      </c>
      <c r="C163" s="28">
        <v>0</v>
      </c>
    </row>
    <row r="164" spans="1:3" x14ac:dyDescent="0.3">
      <c r="A164" s="46">
        <v>42205</v>
      </c>
      <c r="B164" s="14">
        <v>0</v>
      </c>
      <c r="C164" s="15">
        <v>3.82</v>
      </c>
    </row>
    <row r="165" spans="1:3" x14ac:dyDescent="0.3">
      <c r="B165" s="14">
        <v>1</v>
      </c>
      <c r="C165" s="15">
        <v>3.87</v>
      </c>
    </row>
    <row r="166" spans="1:3" x14ac:dyDescent="0.3">
      <c r="B166" s="14">
        <v>2</v>
      </c>
      <c r="C166" s="15">
        <v>3.9</v>
      </c>
    </row>
    <row r="167" spans="1:3" x14ac:dyDescent="0.3">
      <c r="B167" s="14">
        <v>3</v>
      </c>
      <c r="C167" s="15">
        <v>1.69</v>
      </c>
    </row>
    <row r="168" spans="1:3" x14ac:dyDescent="0.3">
      <c r="B168" s="14">
        <v>4</v>
      </c>
      <c r="C168" s="15">
        <v>0.99</v>
      </c>
    </row>
    <row r="169" spans="1:3" x14ac:dyDescent="0.3">
      <c r="A169" s="26"/>
      <c r="B169" s="27">
        <v>4.5</v>
      </c>
      <c r="C169" s="28">
        <v>0</v>
      </c>
    </row>
    <row r="170" spans="1:3" x14ac:dyDescent="0.3">
      <c r="A170" s="46">
        <v>42222</v>
      </c>
      <c r="B170" s="14">
        <v>0</v>
      </c>
      <c r="C170" s="15">
        <v>7.99</v>
      </c>
    </row>
    <row r="171" spans="1:3" x14ac:dyDescent="0.3">
      <c r="B171" s="14">
        <v>1</v>
      </c>
      <c r="C171" s="15">
        <v>8.26</v>
      </c>
    </row>
    <row r="172" spans="1:3" x14ac:dyDescent="0.3">
      <c r="B172" s="14">
        <v>2</v>
      </c>
      <c r="C172" s="15">
        <v>7.95</v>
      </c>
    </row>
    <row r="173" spans="1:3" x14ac:dyDescent="0.3">
      <c r="B173" s="14">
        <v>3</v>
      </c>
      <c r="C173" s="15">
        <v>6</v>
      </c>
    </row>
    <row r="174" spans="1:3" x14ac:dyDescent="0.3">
      <c r="B174" s="14">
        <v>4</v>
      </c>
      <c r="C174" s="15">
        <v>2.2200000000000002</v>
      </c>
    </row>
    <row r="175" spans="1:3" x14ac:dyDescent="0.3">
      <c r="A175" s="26"/>
      <c r="B175" s="27">
        <v>4.5</v>
      </c>
      <c r="C175" s="28">
        <v>0</v>
      </c>
    </row>
    <row r="176" spans="1:3" x14ac:dyDescent="0.3">
      <c r="A176" s="46">
        <v>42233</v>
      </c>
      <c r="B176" s="14">
        <v>0</v>
      </c>
      <c r="C176" s="15">
        <v>5.65</v>
      </c>
    </row>
    <row r="177" spans="1:3" x14ac:dyDescent="0.3">
      <c r="B177" s="14">
        <v>1</v>
      </c>
      <c r="C177" s="15">
        <v>6.05</v>
      </c>
    </row>
    <row r="178" spans="1:3" x14ac:dyDescent="0.3">
      <c r="B178" s="14">
        <v>2</v>
      </c>
      <c r="C178" s="15">
        <v>0.31</v>
      </c>
    </row>
    <row r="179" spans="1:3" x14ac:dyDescent="0.3">
      <c r="B179" s="14">
        <v>3</v>
      </c>
      <c r="C179" s="15">
        <v>0</v>
      </c>
    </row>
    <row r="180" spans="1:3" x14ac:dyDescent="0.3">
      <c r="B180" s="14">
        <v>4</v>
      </c>
      <c r="C180" s="15">
        <v>0</v>
      </c>
    </row>
    <row r="181" spans="1:3" x14ac:dyDescent="0.3">
      <c r="A181" s="26"/>
      <c r="B181" s="27">
        <v>4.5</v>
      </c>
      <c r="C181" s="28">
        <v>0</v>
      </c>
    </row>
    <row r="182" spans="1:3" x14ac:dyDescent="0.3">
      <c r="A182" s="46">
        <v>42247</v>
      </c>
      <c r="B182" s="14">
        <v>0</v>
      </c>
      <c r="C182" s="15">
        <v>9.2100000000000009</v>
      </c>
    </row>
    <row r="183" spans="1:3" x14ac:dyDescent="0.3">
      <c r="B183" s="14">
        <v>1</v>
      </c>
      <c r="C183" s="15">
        <v>11.04</v>
      </c>
    </row>
    <row r="184" spans="1:3" x14ac:dyDescent="0.3">
      <c r="B184" s="14">
        <v>2</v>
      </c>
      <c r="C184" s="15">
        <v>11.43</v>
      </c>
    </row>
    <row r="185" spans="1:3" x14ac:dyDescent="0.3">
      <c r="B185" s="14">
        <v>3</v>
      </c>
      <c r="C185" s="15">
        <v>9.43</v>
      </c>
    </row>
    <row r="186" spans="1:3" x14ac:dyDescent="0.3">
      <c r="B186" s="14">
        <v>4</v>
      </c>
      <c r="C186" s="15">
        <v>2.77</v>
      </c>
    </row>
    <row r="187" spans="1:3" x14ac:dyDescent="0.3">
      <c r="A187" s="26"/>
      <c r="B187" s="27">
        <v>4.5</v>
      </c>
      <c r="C187" s="28">
        <v>0</v>
      </c>
    </row>
    <row r="188" spans="1:3" x14ac:dyDescent="0.3">
      <c r="A188" s="46">
        <v>42261</v>
      </c>
      <c r="B188" s="14">
        <v>0</v>
      </c>
      <c r="C188" s="15">
        <v>6.93</v>
      </c>
    </row>
    <row r="189" spans="1:3" x14ac:dyDescent="0.3">
      <c r="B189" s="14">
        <v>1</v>
      </c>
      <c r="C189" s="15">
        <v>8.6999999999999993</v>
      </c>
    </row>
    <row r="190" spans="1:3" x14ac:dyDescent="0.3">
      <c r="B190" s="14">
        <v>2</v>
      </c>
      <c r="C190" s="15">
        <v>8.09</v>
      </c>
    </row>
    <row r="191" spans="1:3" x14ac:dyDescent="0.3">
      <c r="B191" s="14">
        <v>3</v>
      </c>
      <c r="C191" s="15">
        <v>7.66</v>
      </c>
    </row>
    <row r="192" spans="1:3" x14ac:dyDescent="0.3">
      <c r="B192" s="14">
        <v>4</v>
      </c>
      <c r="C192" s="15">
        <v>6.8</v>
      </c>
    </row>
    <row r="193" spans="1:3" x14ac:dyDescent="0.3">
      <c r="A193" s="26"/>
      <c r="B193" s="27">
        <v>4.5</v>
      </c>
      <c r="C193" s="28">
        <v>0</v>
      </c>
    </row>
    <row r="194" spans="1:3" x14ac:dyDescent="0.3">
      <c r="A194" s="46">
        <v>42325</v>
      </c>
      <c r="B194" s="14">
        <v>0</v>
      </c>
      <c r="C194" s="15">
        <v>4.7300000000000004</v>
      </c>
    </row>
    <row r="195" spans="1:3" x14ac:dyDescent="0.3">
      <c r="B195" s="14">
        <v>1</v>
      </c>
      <c r="C195" s="15">
        <v>4.9400000000000004</v>
      </c>
    </row>
    <row r="196" spans="1:3" x14ac:dyDescent="0.3">
      <c r="B196" s="14">
        <v>2</v>
      </c>
      <c r="C196" s="15">
        <v>5.21</v>
      </c>
    </row>
    <row r="197" spans="1:3" x14ac:dyDescent="0.3">
      <c r="B197" s="14">
        <v>3</v>
      </c>
      <c r="C197" s="15">
        <v>5.42</v>
      </c>
    </row>
    <row r="198" spans="1:3" x14ac:dyDescent="0.3">
      <c r="B198" s="14">
        <v>4</v>
      </c>
      <c r="C198" s="15">
        <v>5.54</v>
      </c>
    </row>
    <row r="199" spans="1:3" x14ac:dyDescent="0.3">
      <c r="B199" s="14">
        <v>4.5</v>
      </c>
      <c r="C199" s="15">
        <v>4.6399999999999997</v>
      </c>
    </row>
  </sheetData>
  <conditionalFormatting sqref="C1:C1048576">
    <cfRule type="cellIs" dxfId="0" priority="1" operator="lessThan">
      <formula>5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9"/>
  <sheetViews>
    <sheetView workbookViewId="0">
      <selection activeCell="L7" sqref="L7"/>
    </sheetView>
  </sheetViews>
  <sheetFormatPr defaultRowHeight="15.6" x14ac:dyDescent="0.3"/>
  <cols>
    <col min="1" max="1" width="8.7265625" style="24"/>
    <col min="2" max="2" width="8.7265625" style="14"/>
    <col min="3" max="3" width="8.7265625" style="57"/>
  </cols>
  <sheetData>
    <row r="1" spans="1:3" ht="16.2" thickBot="1" x14ac:dyDescent="0.35">
      <c r="A1" s="23" t="s">
        <v>22</v>
      </c>
      <c r="B1" s="10"/>
      <c r="C1" s="54"/>
    </row>
    <row r="2" spans="1:3" x14ac:dyDescent="0.3">
      <c r="C2" s="55"/>
    </row>
    <row r="3" spans="1:3" ht="31.8" thickBot="1" x14ac:dyDescent="0.35">
      <c r="A3" s="25" t="s">
        <v>0</v>
      </c>
      <c r="B3" s="18" t="s">
        <v>13</v>
      </c>
      <c r="C3" s="20" t="s">
        <v>16</v>
      </c>
    </row>
    <row r="4" spans="1:3" x14ac:dyDescent="0.3">
      <c r="A4" s="46">
        <v>41414</v>
      </c>
      <c r="B4" s="14">
        <v>0</v>
      </c>
      <c r="C4" s="14">
        <v>206</v>
      </c>
    </row>
    <row r="5" spans="1:3" x14ac:dyDescent="0.3">
      <c r="B5" s="14">
        <v>1</v>
      </c>
      <c r="C5" s="14">
        <v>206</v>
      </c>
    </row>
    <row r="6" spans="1:3" x14ac:dyDescent="0.3">
      <c r="B6" s="14">
        <v>2</v>
      </c>
      <c r="C6" s="14">
        <v>206</v>
      </c>
    </row>
    <row r="7" spans="1:3" x14ac:dyDescent="0.3">
      <c r="B7" s="14">
        <v>3</v>
      </c>
      <c r="C7" s="14">
        <v>210</v>
      </c>
    </row>
    <row r="8" spans="1:3" x14ac:dyDescent="0.3">
      <c r="A8" s="26"/>
      <c r="B8" s="27">
        <v>4</v>
      </c>
      <c r="C8" s="27">
        <v>218</v>
      </c>
    </row>
    <row r="9" spans="1:3" x14ac:dyDescent="0.3">
      <c r="A9" s="46">
        <v>41422</v>
      </c>
      <c r="B9" s="14">
        <v>0</v>
      </c>
      <c r="C9" s="14">
        <v>194</v>
      </c>
    </row>
    <row r="10" spans="1:3" x14ac:dyDescent="0.3">
      <c r="B10" s="14">
        <v>1</v>
      </c>
      <c r="C10" s="14">
        <v>202</v>
      </c>
    </row>
    <row r="11" spans="1:3" x14ac:dyDescent="0.3">
      <c r="B11" s="14">
        <v>2</v>
      </c>
      <c r="C11" s="14">
        <v>204</v>
      </c>
    </row>
    <row r="12" spans="1:3" x14ac:dyDescent="0.3">
      <c r="B12" s="14">
        <v>3</v>
      </c>
      <c r="C12" s="14">
        <v>203</v>
      </c>
    </row>
    <row r="13" spans="1:3" x14ac:dyDescent="0.3">
      <c r="A13" s="26"/>
      <c r="B13" s="27">
        <v>4</v>
      </c>
      <c r="C13" s="27">
        <v>202</v>
      </c>
    </row>
    <row r="14" spans="1:3" x14ac:dyDescent="0.3">
      <c r="A14" s="46">
        <v>41444</v>
      </c>
      <c r="B14" s="14">
        <v>0</v>
      </c>
      <c r="C14" s="14">
        <v>200</v>
      </c>
    </row>
    <row r="15" spans="1:3" x14ac:dyDescent="0.3">
      <c r="B15" s="14">
        <v>1</v>
      </c>
      <c r="C15" s="14">
        <v>204</v>
      </c>
    </row>
    <row r="16" spans="1:3" x14ac:dyDescent="0.3">
      <c r="B16" s="14">
        <v>2</v>
      </c>
      <c r="C16" s="14">
        <v>205</v>
      </c>
    </row>
    <row r="17" spans="1:3" x14ac:dyDescent="0.3">
      <c r="B17" s="14">
        <v>3</v>
      </c>
      <c r="C17" s="14">
        <v>212</v>
      </c>
    </row>
    <row r="18" spans="1:3" x14ac:dyDescent="0.3">
      <c r="A18" s="26"/>
      <c r="B18" s="27">
        <v>4</v>
      </c>
      <c r="C18" s="27">
        <v>224</v>
      </c>
    </row>
    <row r="19" spans="1:3" x14ac:dyDescent="0.3">
      <c r="A19" s="46">
        <v>41451</v>
      </c>
      <c r="B19" s="14">
        <v>0</v>
      </c>
      <c r="C19" s="14">
        <v>201</v>
      </c>
    </row>
    <row r="20" spans="1:3" x14ac:dyDescent="0.3">
      <c r="B20" s="14">
        <v>1</v>
      </c>
      <c r="C20" s="14">
        <v>206</v>
      </c>
    </row>
    <row r="21" spans="1:3" x14ac:dyDescent="0.3">
      <c r="B21" s="14">
        <v>2</v>
      </c>
      <c r="C21" s="14">
        <v>207</v>
      </c>
    </row>
    <row r="22" spans="1:3" x14ac:dyDescent="0.3">
      <c r="B22" s="14">
        <v>3</v>
      </c>
      <c r="C22" s="14">
        <v>208</v>
      </c>
    </row>
    <row r="23" spans="1:3" x14ac:dyDescent="0.3">
      <c r="A23" s="26"/>
      <c r="B23" s="27">
        <v>4</v>
      </c>
      <c r="C23" s="27">
        <v>231</v>
      </c>
    </row>
    <row r="24" spans="1:3" x14ac:dyDescent="0.3">
      <c r="A24" s="46">
        <v>41473</v>
      </c>
      <c r="B24" s="14">
        <v>0</v>
      </c>
      <c r="C24" s="14">
        <v>190</v>
      </c>
    </row>
    <row r="25" spans="1:3" x14ac:dyDescent="0.3">
      <c r="B25" s="14">
        <v>1</v>
      </c>
      <c r="C25" s="14">
        <v>186</v>
      </c>
    </row>
    <row r="26" spans="1:3" x14ac:dyDescent="0.3">
      <c r="B26" s="14">
        <v>2</v>
      </c>
      <c r="C26" s="14">
        <v>207</v>
      </c>
    </row>
    <row r="27" spans="1:3" x14ac:dyDescent="0.3">
      <c r="B27" s="14">
        <v>3</v>
      </c>
      <c r="C27" s="14">
        <v>238</v>
      </c>
    </row>
    <row r="28" spans="1:3" x14ac:dyDescent="0.3">
      <c r="A28" s="26"/>
      <c r="B28" s="27">
        <v>4</v>
      </c>
      <c r="C28" s="27">
        <v>246</v>
      </c>
    </row>
    <row r="29" spans="1:3" x14ac:dyDescent="0.3">
      <c r="A29" s="46">
        <v>41479</v>
      </c>
      <c r="B29" s="14">
        <v>0</v>
      </c>
      <c r="C29" s="14">
        <v>191</v>
      </c>
    </row>
    <row r="30" spans="1:3" x14ac:dyDescent="0.3">
      <c r="B30" s="14">
        <v>1</v>
      </c>
      <c r="C30" s="14">
        <v>188</v>
      </c>
    </row>
    <row r="31" spans="1:3" x14ac:dyDescent="0.3">
      <c r="B31" s="14">
        <v>2</v>
      </c>
      <c r="C31" s="14">
        <v>190</v>
      </c>
    </row>
    <row r="32" spans="1:3" x14ac:dyDescent="0.3">
      <c r="B32" s="14">
        <v>3</v>
      </c>
      <c r="C32" s="14">
        <v>190</v>
      </c>
    </row>
    <row r="33" spans="1:3" x14ac:dyDescent="0.3">
      <c r="A33" s="26"/>
      <c r="B33" s="27">
        <v>4</v>
      </c>
      <c r="C33" s="27">
        <v>194</v>
      </c>
    </row>
    <row r="34" spans="1:3" x14ac:dyDescent="0.3">
      <c r="A34" s="46">
        <v>41495</v>
      </c>
      <c r="B34" s="14">
        <v>0</v>
      </c>
      <c r="C34" s="14">
        <v>187</v>
      </c>
    </row>
    <row r="35" spans="1:3" x14ac:dyDescent="0.3">
      <c r="B35" s="14">
        <v>1</v>
      </c>
      <c r="C35" s="14">
        <v>187</v>
      </c>
    </row>
    <row r="36" spans="1:3" x14ac:dyDescent="0.3">
      <c r="B36" s="14">
        <v>2</v>
      </c>
      <c r="C36" s="14">
        <v>193</v>
      </c>
    </row>
    <row r="37" spans="1:3" x14ac:dyDescent="0.3">
      <c r="B37" s="14">
        <v>3</v>
      </c>
      <c r="C37" s="14">
        <v>199</v>
      </c>
    </row>
    <row r="38" spans="1:3" x14ac:dyDescent="0.3">
      <c r="A38" s="26"/>
      <c r="B38" s="27">
        <v>4</v>
      </c>
      <c r="C38" s="27">
        <v>202</v>
      </c>
    </row>
    <row r="39" spans="1:3" x14ac:dyDescent="0.3">
      <c r="A39" s="46">
        <v>41505</v>
      </c>
      <c r="B39" s="14">
        <v>0</v>
      </c>
      <c r="C39" s="14">
        <v>168</v>
      </c>
    </row>
    <row r="40" spans="1:3" x14ac:dyDescent="0.3">
      <c r="B40" s="14">
        <v>1</v>
      </c>
      <c r="C40" s="14">
        <v>168</v>
      </c>
    </row>
    <row r="41" spans="1:3" x14ac:dyDescent="0.3">
      <c r="B41" s="14">
        <v>2</v>
      </c>
      <c r="C41" s="14">
        <v>182</v>
      </c>
    </row>
    <row r="42" spans="1:3" x14ac:dyDescent="0.3">
      <c r="B42" s="14">
        <v>3</v>
      </c>
      <c r="C42" s="14">
        <v>191</v>
      </c>
    </row>
    <row r="43" spans="1:3" x14ac:dyDescent="0.3">
      <c r="A43" s="26"/>
      <c r="B43" s="27">
        <v>4</v>
      </c>
      <c r="C43" s="27">
        <v>203</v>
      </c>
    </row>
    <row r="44" spans="1:3" x14ac:dyDescent="0.3">
      <c r="A44" s="46">
        <v>41527</v>
      </c>
      <c r="B44" s="14">
        <v>0</v>
      </c>
      <c r="C44" s="14">
        <v>178</v>
      </c>
    </row>
    <row r="45" spans="1:3" x14ac:dyDescent="0.3">
      <c r="B45" s="14">
        <v>1</v>
      </c>
      <c r="C45" s="14">
        <v>187</v>
      </c>
    </row>
    <row r="46" spans="1:3" x14ac:dyDescent="0.3">
      <c r="B46" s="14">
        <v>2</v>
      </c>
      <c r="C46" s="14">
        <v>190</v>
      </c>
    </row>
    <row r="47" spans="1:3" x14ac:dyDescent="0.3">
      <c r="B47" s="14">
        <v>3</v>
      </c>
      <c r="C47" s="14">
        <v>191</v>
      </c>
    </row>
    <row r="48" spans="1:3" x14ac:dyDescent="0.3">
      <c r="A48" s="26"/>
      <c r="B48" s="27">
        <v>4</v>
      </c>
      <c r="C48" s="27">
        <v>206</v>
      </c>
    </row>
    <row r="49" spans="1:3" x14ac:dyDescent="0.3">
      <c r="A49" s="46">
        <v>41543</v>
      </c>
      <c r="B49" s="14">
        <v>0</v>
      </c>
      <c r="C49" s="14">
        <v>184</v>
      </c>
    </row>
    <row r="50" spans="1:3" x14ac:dyDescent="0.3">
      <c r="B50" s="14">
        <v>1</v>
      </c>
      <c r="C50" s="14">
        <v>185</v>
      </c>
    </row>
    <row r="51" spans="1:3" x14ac:dyDescent="0.3">
      <c r="B51" s="14">
        <v>2</v>
      </c>
      <c r="C51" s="14">
        <v>185</v>
      </c>
    </row>
    <row r="52" spans="1:3" x14ac:dyDescent="0.3">
      <c r="B52" s="14">
        <v>3</v>
      </c>
      <c r="C52" s="14">
        <v>186</v>
      </c>
    </row>
    <row r="53" spans="1:3" x14ac:dyDescent="0.3">
      <c r="A53" s="26"/>
      <c r="B53" s="27">
        <v>4</v>
      </c>
      <c r="C53" s="27">
        <v>187</v>
      </c>
    </row>
    <row r="54" spans="1:3" x14ac:dyDescent="0.3">
      <c r="A54" s="46">
        <v>41571</v>
      </c>
      <c r="B54" s="14">
        <v>0</v>
      </c>
      <c r="C54" s="14">
        <v>187</v>
      </c>
    </row>
    <row r="55" spans="1:3" x14ac:dyDescent="0.3">
      <c r="B55" s="14">
        <v>1</v>
      </c>
      <c r="C55" s="14">
        <v>193</v>
      </c>
    </row>
    <row r="56" spans="1:3" x14ac:dyDescent="0.3">
      <c r="B56" s="14">
        <v>2</v>
      </c>
      <c r="C56" s="14">
        <v>196</v>
      </c>
    </row>
    <row r="57" spans="1:3" x14ac:dyDescent="0.3">
      <c r="B57" s="14">
        <v>3</v>
      </c>
      <c r="C57" s="14">
        <v>200</v>
      </c>
    </row>
    <row r="58" spans="1:3" x14ac:dyDescent="0.3">
      <c r="A58" s="26"/>
      <c r="B58" s="27">
        <v>4</v>
      </c>
      <c r="C58" s="27">
        <v>202</v>
      </c>
    </row>
    <row r="59" spans="1:3" x14ac:dyDescent="0.3">
      <c r="A59" s="46">
        <v>41582</v>
      </c>
      <c r="B59" s="14">
        <v>0</v>
      </c>
      <c r="C59" s="14">
        <v>206</v>
      </c>
    </row>
    <row r="60" spans="1:3" x14ac:dyDescent="0.3">
      <c r="B60" s="14">
        <v>1</v>
      </c>
      <c r="C60" s="14">
        <v>208</v>
      </c>
    </row>
    <row r="61" spans="1:3" x14ac:dyDescent="0.3">
      <c r="B61" s="14">
        <v>2</v>
      </c>
      <c r="C61" s="14">
        <v>210</v>
      </c>
    </row>
    <row r="62" spans="1:3" x14ac:dyDescent="0.3">
      <c r="B62" s="14">
        <v>3</v>
      </c>
      <c r="C62" s="14">
        <v>212</v>
      </c>
    </row>
    <row r="63" spans="1:3" x14ac:dyDescent="0.3">
      <c r="A63" s="26"/>
      <c r="B63" s="27">
        <v>4</v>
      </c>
      <c r="C63" s="27">
        <v>214</v>
      </c>
    </row>
    <row r="64" spans="1:3" x14ac:dyDescent="0.3">
      <c r="A64" s="46">
        <v>41584</v>
      </c>
      <c r="B64" s="14">
        <v>0</v>
      </c>
      <c r="C64" s="14">
        <v>207</v>
      </c>
    </row>
    <row r="65" spans="1:3" x14ac:dyDescent="0.3">
      <c r="B65" s="14">
        <v>1</v>
      </c>
      <c r="C65" s="14">
        <v>208</v>
      </c>
    </row>
    <row r="66" spans="1:3" x14ac:dyDescent="0.3">
      <c r="B66" s="14">
        <v>2</v>
      </c>
      <c r="C66" s="14">
        <v>211</v>
      </c>
    </row>
    <row r="67" spans="1:3" x14ac:dyDescent="0.3">
      <c r="B67" s="14">
        <v>3</v>
      </c>
      <c r="C67" s="14">
        <v>215</v>
      </c>
    </row>
    <row r="68" spans="1:3" x14ac:dyDescent="0.3">
      <c r="A68" s="26"/>
      <c r="B68" s="27">
        <v>4</v>
      </c>
      <c r="C68" s="27">
        <v>218</v>
      </c>
    </row>
    <row r="69" spans="1:3" x14ac:dyDescent="0.3">
      <c r="A69" s="46">
        <v>41590</v>
      </c>
      <c r="B69" s="14">
        <v>0</v>
      </c>
      <c r="C69" s="14">
        <v>208</v>
      </c>
    </row>
    <row r="70" spans="1:3" x14ac:dyDescent="0.3">
      <c r="B70" s="14">
        <v>1</v>
      </c>
      <c r="C70" s="14">
        <v>210</v>
      </c>
    </row>
    <row r="71" spans="1:3" x14ac:dyDescent="0.3">
      <c r="B71" s="14">
        <v>2</v>
      </c>
      <c r="C71" s="14">
        <v>212</v>
      </c>
    </row>
    <row r="72" spans="1:3" x14ac:dyDescent="0.3">
      <c r="B72" s="14">
        <v>3</v>
      </c>
      <c r="C72" s="14">
        <v>213</v>
      </c>
    </row>
    <row r="73" spans="1:3" x14ac:dyDescent="0.3">
      <c r="A73" s="26"/>
      <c r="B73" s="27">
        <v>4</v>
      </c>
      <c r="C73" s="27">
        <v>216</v>
      </c>
    </row>
    <row r="74" spans="1:3" x14ac:dyDescent="0.3">
      <c r="A74" s="46">
        <v>41771</v>
      </c>
      <c r="B74" s="14">
        <v>0</v>
      </c>
      <c r="C74" s="14">
        <v>214</v>
      </c>
    </row>
    <row r="75" spans="1:3" x14ac:dyDescent="0.3">
      <c r="B75" s="14">
        <v>1</v>
      </c>
      <c r="C75" s="14">
        <v>210</v>
      </c>
    </row>
    <row r="76" spans="1:3" x14ac:dyDescent="0.3">
      <c r="B76" s="14">
        <v>2</v>
      </c>
      <c r="C76" s="14">
        <v>208</v>
      </c>
    </row>
    <row r="77" spans="1:3" x14ac:dyDescent="0.3">
      <c r="B77" s="14">
        <v>3</v>
      </c>
      <c r="C77" s="14">
        <v>210</v>
      </c>
    </row>
    <row r="78" spans="1:3" x14ac:dyDescent="0.3">
      <c r="A78" s="26"/>
      <c r="B78" s="27">
        <v>4</v>
      </c>
      <c r="C78" s="27">
        <v>217</v>
      </c>
    </row>
    <row r="79" spans="1:3" x14ac:dyDescent="0.3">
      <c r="A79" s="46">
        <v>41781</v>
      </c>
      <c r="B79" s="14">
        <v>0</v>
      </c>
      <c r="C79" s="14">
        <v>195</v>
      </c>
    </row>
    <row r="80" spans="1:3" x14ac:dyDescent="0.3">
      <c r="B80" s="14">
        <v>1</v>
      </c>
      <c r="C80" s="14">
        <v>201</v>
      </c>
    </row>
    <row r="81" spans="1:3" x14ac:dyDescent="0.3">
      <c r="B81" s="14">
        <v>2</v>
      </c>
      <c r="C81" s="14">
        <v>203</v>
      </c>
    </row>
    <row r="82" spans="1:3" x14ac:dyDescent="0.3">
      <c r="B82" s="14">
        <v>3</v>
      </c>
      <c r="C82" s="14">
        <v>204</v>
      </c>
    </row>
    <row r="83" spans="1:3" x14ac:dyDescent="0.3">
      <c r="A83" s="26"/>
      <c r="B83" s="27">
        <v>4</v>
      </c>
      <c r="C83" s="27">
        <v>207</v>
      </c>
    </row>
    <row r="84" spans="1:3" x14ac:dyDescent="0.3">
      <c r="A84" s="46">
        <v>41787</v>
      </c>
      <c r="B84" s="14">
        <v>0</v>
      </c>
      <c r="C84" s="14">
        <v>202</v>
      </c>
    </row>
    <row r="85" spans="1:3" x14ac:dyDescent="0.3">
      <c r="B85" s="14">
        <v>1</v>
      </c>
      <c r="C85" s="14">
        <v>202</v>
      </c>
    </row>
    <row r="86" spans="1:3" x14ac:dyDescent="0.3">
      <c r="B86" s="14">
        <v>2</v>
      </c>
      <c r="C86" s="14">
        <v>203</v>
      </c>
    </row>
    <row r="87" spans="1:3" x14ac:dyDescent="0.3">
      <c r="B87" s="14">
        <v>3</v>
      </c>
      <c r="C87" s="14">
        <v>214</v>
      </c>
    </row>
    <row r="88" spans="1:3" x14ac:dyDescent="0.3">
      <c r="A88" s="26"/>
      <c r="B88" s="27">
        <v>4</v>
      </c>
      <c r="C88" s="27">
        <v>237</v>
      </c>
    </row>
    <row r="89" spans="1:3" x14ac:dyDescent="0.3">
      <c r="A89" s="46">
        <v>41799</v>
      </c>
      <c r="B89" s="14">
        <v>0</v>
      </c>
      <c r="C89" s="14">
        <v>205</v>
      </c>
    </row>
    <row r="90" spans="1:3" x14ac:dyDescent="0.3">
      <c r="B90" s="14">
        <v>1</v>
      </c>
      <c r="C90" s="14">
        <v>202</v>
      </c>
    </row>
    <row r="91" spans="1:3" x14ac:dyDescent="0.3">
      <c r="B91" s="14">
        <v>2</v>
      </c>
      <c r="C91" s="14">
        <v>202</v>
      </c>
    </row>
    <row r="92" spans="1:3" x14ac:dyDescent="0.3">
      <c r="B92" s="14">
        <v>3</v>
      </c>
      <c r="C92" s="14">
        <v>209</v>
      </c>
    </row>
    <row r="93" spans="1:3" x14ac:dyDescent="0.3">
      <c r="A93" s="26"/>
      <c r="B93" s="27">
        <v>4</v>
      </c>
      <c r="C93" s="27">
        <v>230</v>
      </c>
    </row>
    <row r="94" spans="1:3" x14ac:dyDescent="0.3">
      <c r="A94" s="46">
        <v>41814</v>
      </c>
      <c r="B94" s="14">
        <v>0</v>
      </c>
      <c r="C94" s="14">
        <v>198</v>
      </c>
    </row>
    <row r="95" spans="1:3" x14ac:dyDescent="0.3">
      <c r="B95" s="14">
        <v>1</v>
      </c>
      <c r="C95" s="14">
        <v>197</v>
      </c>
    </row>
    <row r="96" spans="1:3" x14ac:dyDescent="0.3">
      <c r="B96" s="14">
        <v>2</v>
      </c>
      <c r="C96" s="14">
        <v>198</v>
      </c>
    </row>
    <row r="97" spans="1:3" x14ac:dyDescent="0.3">
      <c r="B97" s="14">
        <v>3</v>
      </c>
      <c r="C97" s="14">
        <v>209</v>
      </c>
    </row>
    <row r="98" spans="1:3" x14ac:dyDescent="0.3">
      <c r="A98" s="26"/>
      <c r="B98" s="27">
        <v>4</v>
      </c>
      <c r="C98" s="27">
        <v>220</v>
      </c>
    </row>
    <row r="99" spans="1:3" x14ac:dyDescent="0.3">
      <c r="A99" s="46">
        <v>41829</v>
      </c>
      <c r="B99" s="14">
        <v>0</v>
      </c>
      <c r="C99" s="14">
        <v>196</v>
      </c>
    </row>
    <row r="100" spans="1:3" x14ac:dyDescent="0.3">
      <c r="B100" s="14">
        <v>1</v>
      </c>
      <c r="C100" s="14">
        <v>197</v>
      </c>
    </row>
    <row r="101" spans="1:3" x14ac:dyDescent="0.3">
      <c r="B101" s="14">
        <v>2</v>
      </c>
      <c r="C101" s="14">
        <v>197</v>
      </c>
    </row>
    <row r="102" spans="1:3" x14ac:dyDescent="0.3">
      <c r="B102" s="14">
        <v>3</v>
      </c>
      <c r="C102" s="14">
        <v>198</v>
      </c>
    </row>
    <row r="103" spans="1:3" x14ac:dyDescent="0.3">
      <c r="A103" s="26"/>
      <c r="B103" s="27">
        <v>4</v>
      </c>
      <c r="C103" s="27">
        <v>203</v>
      </c>
    </row>
    <row r="104" spans="1:3" x14ac:dyDescent="0.3">
      <c r="A104" s="46">
        <v>41841</v>
      </c>
      <c r="B104" s="14">
        <v>0</v>
      </c>
      <c r="C104" s="14">
        <v>199</v>
      </c>
    </row>
    <row r="105" spans="1:3" x14ac:dyDescent="0.3">
      <c r="B105" s="14">
        <v>1</v>
      </c>
      <c r="C105" s="14">
        <v>199</v>
      </c>
    </row>
    <row r="106" spans="1:3" x14ac:dyDescent="0.3">
      <c r="B106" s="14">
        <v>2</v>
      </c>
      <c r="C106" s="14">
        <v>199</v>
      </c>
    </row>
    <row r="107" spans="1:3" x14ac:dyDescent="0.3">
      <c r="B107" s="14">
        <v>3</v>
      </c>
      <c r="C107" s="14">
        <v>202</v>
      </c>
    </row>
    <row r="108" spans="1:3" x14ac:dyDescent="0.3">
      <c r="A108" s="26"/>
      <c r="B108" s="27">
        <v>4</v>
      </c>
      <c r="C108" s="27">
        <v>219</v>
      </c>
    </row>
    <row r="109" spans="1:3" x14ac:dyDescent="0.3">
      <c r="A109" s="46">
        <v>41856</v>
      </c>
      <c r="B109" s="14">
        <v>0</v>
      </c>
      <c r="C109" s="14">
        <v>196</v>
      </c>
    </row>
    <row r="110" spans="1:3" x14ac:dyDescent="0.3">
      <c r="B110" s="14">
        <v>1</v>
      </c>
      <c r="C110" s="14">
        <v>195</v>
      </c>
    </row>
    <row r="111" spans="1:3" x14ac:dyDescent="0.3">
      <c r="B111" s="14">
        <v>2</v>
      </c>
      <c r="C111" s="14">
        <v>200</v>
      </c>
    </row>
    <row r="112" spans="1:3" x14ac:dyDescent="0.3">
      <c r="B112" s="14">
        <v>3</v>
      </c>
      <c r="C112" s="14">
        <v>213</v>
      </c>
    </row>
    <row r="113" spans="1:3" x14ac:dyDescent="0.3">
      <c r="A113" s="26"/>
      <c r="B113" s="27">
        <v>4</v>
      </c>
      <c r="C113" s="27">
        <v>232</v>
      </c>
    </row>
    <row r="114" spans="1:3" x14ac:dyDescent="0.3">
      <c r="A114" s="46">
        <v>41870</v>
      </c>
      <c r="B114" s="14">
        <v>0</v>
      </c>
      <c r="C114" s="14">
        <v>217</v>
      </c>
    </row>
    <row r="115" spans="1:3" x14ac:dyDescent="0.3">
      <c r="B115" s="14">
        <v>1</v>
      </c>
      <c r="C115" s="14">
        <v>196</v>
      </c>
    </row>
    <row r="116" spans="1:3" x14ac:dyDescent="0.3">
      <c r="B116" s="14">
        <v>2</v>
      </c>
      <c r="C116" s="14">
        <v>198</v>
      </c>
    </row>
    <row r="117" spans="1:3" x14ac:dyDescent="0.3">
      <c r="B117" s="14">
        <v>3</v>
      </c>
      <c r="C117" s="14">
        <v>200</v>
      </c>
    </row>
    <row r="118" spans="1:3" x14ac:dyDescent="0.3">
      <c r="A118" s="26"/>
      <c r="B118" s="27">
        <v>4</v>
      </c>
      <c r="C118" s="27">
        <v>207</v>
      </c>
    </row>
    <row r="119" spans="1:3" x14ac:dyDescent="0.3">
      <c r="A119" s="46">
        <v>41888</v>
      </c>
      <c r="B119" s="14">
        <v>0</v>
      </c>
      <c r="C119" s="14">
        <v>192</v>
      </c>
    </row>
    <row r="120" spans="1:3" x14ac:dyDescent="0.3">
      <c r="B120" s="14">
        <v>1</v>
      </c>
      <c r="C120" s="14">
        <v>192</v>
      </c>
    </row>
    <row r="121" spans="1:3" x14ac:dyDescent="0.3">
      <c r="B121" s="14">
        <v>2</v>
      </c>
      <c r="C121" s="14">
        <v>191</v>
      </c>
    </row>
    <row r="122" spans="1:3" x14ac:dyDescent="0.3">
      <c r="B122" s="14">
        <v>3</v>
      </c>
      <c r="C122" s="14">
        <v>191</v>
      </c>
    </row>
    <row r="123" spans="1:3" x14ac:dyDescent="0.3">
      <c r="A123" s="26"/>
      <c r="B123" s="27">
        <v>4</v>
      </c>
      <c r="C123" s="27">
        <v>200</v>
      </c>
    </row>
    <row r="124" spans="1:3" x14ac:dyDescent="0.3">
      <c r="A124" s="46">
        <v>41899</v>
      </c>
      <c r="B124" s="14">
        <v>0</v>
      </c>
      <c r="C124" s="14">
        <v>189</v>
      </c>
    </row>
    <row r="125" spans="1:3" x14ac:dyDescent="0.3">
      <c r="B125" s="14">
        <v>1</v>
      </c>
      <c r="C125" s="14">
        <v>186</v>
      </c>
    </row>
    <row r="126" spans="1:3" x14ac:dyDescent="0.3">
      <c r="B126" s="14">
        <v>2</v>
      </c>
      <c r="C126" s="14">
        <v>175</v>
      </c>
    </row>
    <row r="127" spans="1:3" x14ac:dyDescent="0.3">
      <c r="B127" s="14">
        <v>3</v>
      </c>
      <c r="C127" s="14">
        <v>188</v>
      </c>
    </row>
    <row r="128" spans="1:3" x14ac:dyDescent="0.3">
      <c r="B128" s="14">
        <v>4</v>
      </c>
      <c r="C128" s="14">
        <v>189</v>
      </c>
    </row>
    <row r="129" spans="1:3" x14ac:dyDescent="0.3">
      <c r="A129" s="26"/>
      <c r="B129" s="27">
        <v>4.5</v>
      </c>
      <c r="C129" s="27">
        <v>196</v>
      </c>
    </row>
    <row r="130" spans="1:3" x14ac:dyDescent="0.3">
      <c r="A130" s="46">
        <v>41946</v>
      </c>
      <c r="B130" s="14">
        <v>0</v>
      </c>
      <c r="C130" s="14">
        <v>200</v>
      </c>
    </row>
    <row r="131" spans="1:3" x14ac:dyDescent="0.3">
      <c r="B131" s="14">
        <v>1</v>
      </c>
      <c r="C131" s="14">
        <v>200</v>
      </c>
    </row>
    <row r="132" spans="1:3" x14ac:dyDescent="0.3">
      <c r="B132" s="14">
        <v>2</v>
      </c>
      <c r="C132" s="14">
        <v>200</v>
      </c>
    </row>
    <row r="133" spans="1:3" x14ac:dyDescent="0.3">
      <c r="B133" s="14">
        <v>3</v>
      </c>
      <c r="C133" s="14">
        <v>200</v>
      </c>
    </row>
    <row r="134" spans="1:3" x14ac:dyDescent="0.3">
      <c r="A134" s="26"/>
      <c r="B134" s="27">
        <v>4</v>
      </c>
      <c r="C134" s="27">
        <v>200</v>
      </c>
    </row>
    <row r="135" spans="1:3" x14ac:dyDescent="0.3">
      <c r="A135" s="46">
        <v>42108</v>
      </c>
      <c r="B135" s="14">
        <v>0</v>
      </c>
      <c r="C135" s="14">
        <v>173</v>
      </c>
    </row>
    <row r="136" spans="1:3" x14ac:dyDescent="0.3">
      <c r="B136" s="14">
        <v>1</v>
      </c>
      <c r="C136" s="14">
        <v>173</v>
      </c>
    </row>
    <row r="137" spans="1:3" x14ac:dyDescent="0.3">
      <c r="B137" s="14">
        <v>2</v>
      </c>
      <c r="C137" s="14">
        <v>175</v>
      </c>
    </row>
    <row r="138" spans="1:3" x14ac:dyDescent="0.3">
      <c r="B138" s="14">
        <v>3</v>
      </c>
      <c r="C138" s="14">
        <v>175</v>
      </c>
    </row>
    <row r="139" spans="1:3" x14ac:dyDescent="0.3">
      <c r="A139" s="26"/>
      <c r="B139" s="27">
        <v>4</v>
      </c>
      <c r="C139" s="27">
        <v>174</v>
      </c>
    </row>
    <row r="140" spans="1:3" x14ac:dyDescent="0.3">
      <c r="A140" s="46">
        <v>42151</v>
      </c>
      <c r="B140" s="14">
        <v>0</v>
      </c>
      <c r="C140" s="14">
        <v>174</v>
      </c>
    </row>
    <row r="141" spans="1:3" x14ac:dyDescent="0.3">
      <c r="B141" s="14">
        <v>1</v>
      </c>
      <c r="C141" s="14">
        <v>173</v>
      </c>
    </row>
    <row r="142" spans="1:3" x14ac:dyDescent="0.3">
      <c r="B142" s="14">
        <v>2</v>
      </c>
      <c r="C142" s="14">
        <v>173</v>
      </c>
    </row>
    <row r="143" spans="1:3" x14ac:dyDescent="0.3">
      <c r="B143" s="14">
        <v>3</v>
      </c>
      <c r="C143" s="14">
        <v>173</v>
      </c>
    </row>
    <row r="144" spans="1:3" x14ac:dyDescent="0.3">
      <c r="B144" s="14">
        <v>4</v>
      </c>
      <c r="C144" s="14">
        <v>174</v>
      </c>
    </row>
    <row r="145" spans="1:3" x14ac:dyDescent="0.3">
      <c r="A145" s="26"/>
      <c r="B145" s="59">
        <v>4.25</v>
      </c>
      <c r="C145" s="27">
        <v>174</v>
      </c>
    </row>
    <row r="146" spans="1:3" x14ac:dyDescent="0.3">
      <c r="A146" s="46">
        <v>42164</v>
      </c>
      <c r="B146" s="14">
        <v>0</v>
      </c>
      <c r="C146" s="14">
        <v>160</v>
      </c>
    </row>
    <row r="147" spans="1:3" x14ac:dyDescent="0.3">
      <c r="B147" s="14">
        <v>1</v>
      </c>
      <c r="C147" s="14">
        <v>158</v>
      </c>
    </row>
    <row r="148" spans="1:3" x14ac:dyDescent="0.3">
      <c r="B148" s="14">
        <v>2</v>
      </c>
      <c r="C148" s="14">
        <v>156</v>
      </c>
    </row>
    <row r="149" spans="1:3" x14ac:dyDescent="0.3">
      <c r="B149" s="14">
        <v>3</v>
      </c>
      <c r="C149" s="14">
        <v>156</v>
      </c>
    </row>
    <row r="150" spans="1:3" x14ac:dyDescent="0.3">
      <c r="B150" s="14">
        <v>4</v>
      </c>
      <c r="C150" s="14">
        <v>164</v>
      </c>
    </row>
    <row r="151" spans="1:3" x14ac:dyDescent="0.3">
      <c r="A151" s="26"/>
      <c r="B151" s="59">
        <v>4.25</v>
      </c>
      <c r="C151" s="27">
        <v>168</v>
      </c>
    </row>
    <row r="152" spans="1:3" x14ac:dyDescent="0.3">
      <c r="A152" s="46">
        <v>42180</v>
      </c>
      <c r="B152" s="14">
        <v>0</v>
      </c>
      <c r="C152" s="14">
        <v>140</v>
      </c>
    </row>
    <row r="153" spans="1:3" x14ac:dyDescent="0.3">
      <c r="B153" s="14">
        <v>1</v>
      </c>
      <c r="C153" s="14">
        <v>141</v>
      </c>
    </row>
    <row r="154" spans="1:3" x14ac:dyDescent="0.3">
      <c r="B154" s="14">
        <v>2</v>
      </c>
      <c r="C154" s="14">
        <v>140</v>
      </c>
    </row>
    <row r="155" spans="1:3" x14ac:dyDescent="0.3">
      <c r="B155" s="14">
        <v>3</v>
      </c>
      <c r="C155" s="14">
        <v>145</v>
      </c>
    </row>
    <row r="156" spans="1:3" x14ac:dyDescent="0.3">
      <c r="B156" s="14">
        <v>4</v>
      </c>
      <c r="C156" s="14">
        <v>148</v>
      </c>
    </row>
    <row r="157" spans="1:3" x14ac:dyDescent="0.3">
      <c r="A157" s="26"/>
      <c r="B157" s="59">
        <v>4.25</v>
      </c>
      <c r="C157" s="27">
        <v>151</v>
      </c>
    </row>
    <row r="158" spans="1:3" x14ac:dyDescent="0.3">
      <c r="A158" s="46">
        <v>42192</v>
      </c>
      <c r="B158" s="14">
        <v>0</v>
      </c>
      <c r="C158" s="14">
        <v>148</v>
      </c>
    </row>
    <row r="159" spans="1:3" x14ac:dyDescent="0.3">
      <c r="B159" s="14">
        <v>1</v>
      </c>
      <c r="C159" s="14">
        <v>149</v>
      </c>
    </row>
    <row r="160" spans="1:3" x14ac:dyDescent="0.3">
      <c r="B160" s="14">
        <v>2</v>
      </c>
      <c r="C160" s="14">
        <v>151</v>
      </c>
    </row>
    <row r="161" spans="1:3" x14ac:dyDescent="0.3">
      <c r="B161" s="14">
        <v>3</v>
      </c>
      <c r="C161" s="14">
        <v>153</v>
      </c>
    </row>
    <row r="162" spans="1:3" x14ac:dyDescent="0.3">
      <c r="B162" s="14">
        <v>4</v>
      </c>
      <c r="C162" s="14">
        <v>155</v>
      </c>
    </row>
    <row r="163" spans="1:3" x14ac:dyDescent="0.3">
      <c r="A163" s="26"/>
      <c r="B163" s="27">
        <v>4.5</v>
      </c>
      <c r="C163" s="27">
        <v>179</v>
      </c>
    </row>
    <row r="164" spans="1:3" x14ac:dyDescent="0.3">
      <c r="A164" s="46">
        <v>42205</v>
      </c>
      <c r="B164" s="14">
        <v>0</v>
      </c>
      <c r="C164" s="14">
        <v>139</v>
      </c>
    </row>
    <row r="165" spans="1:3" x14ac:dyDescent="0.3">
      <c r="B165" s="14">
        <v>1</v>
      </c>
      <c r="C165" s="14">
        <v>141</v>
      </c>
    </row>
    <row r="166" spans="1:3" x14ac:dyDescent="0.3">
      <c r="B166" s="14">
        <v>2</v>
      </c>
      <c r="C166" s="14">
        <v>142</v>
      </c>
    </row>
    <row r="167" spans="1:3" x14ac:dyDescent="0.3">
      <c r="B167" s="14">
        <v>3</v>
      </c>
      <c r="C167" s="14">
        <v>149</v>
      </c>
    </row>
    <row r="168" spans="1:3" x14ac:dyDescent="0.3">
      <c r="B168" s="14">
        <v>4</v>
      </c>
      <c r="C168" s="14">
        <v>151</v>
      </c>
    </row>
    <row r="169" spans="1:3" x14ac:dyDescent="0.3">
      <c r="A169" s="26"/>
      <c r="B169" s="27">
        <v>4.5</v>
      </c>
      <c r="C169" s="27">
        <v>168</v>
      </c>
    </row>
    <row r="170" spans="1:3" x14ac:dyDescent="0.3">
      <c r="A170" s="46">
        <v>42222</v>
      </c>
      <c r="B170" s="14">
        <v>0</v>
      </c>
      <c r="C170" s="14">
        <v>127</v>
      </c>
    </row>
    <row r="171" spans="1:3" x14ac:dyDescent="0.3">
      <c r="B171" s="14">
        <v>1</v>
      </c>
      <c r="C171" s="14">
        <v>128</v>
      </c>
    </row>
    <row r="172" spans="1:3" x14ac:dyDescent="0.3">
      <c r="B172" s="14">
        <v>2</v>
      </c>
      <c r="C172" s="14">
        <v>130</v>
      </c>
    </row>
    <row r="173" spans="1:3" x14ac:dyDescent="0.3">
      <c r="B173" s="14">
        <v>3</v>
      </c>
      <c r="C173" s="14">
        <v>134</v>
      </c>
    </row>
    <row r="174" spans="1:3" x14ac:dyDescent="0.3">
      <c r="B174" s="14">
        <v>4</v>
      </c>
      <c r="C174" s="14">
        <v>138</v>
      </c>
    </row>
    <row r="175" spans="1:3" x14ac:dyDescent="0.3">
      <c r="A175" s="26"/>
      <c r="B175" s="27">
        <v>4.5</v>
      </c>
      <c r="C175" s="27">
        <v>154</v>
      </c>
    </row>
    <row r="176" spans="1:3" x14ac:dyDescent="0.3">
      <c r="A176" s="46">
        <v>42233</v>
      </c>
      <c r="B176" s="14">
        <v>0</v>
      </c>
      <c r="C176" s="14">
        <v>130</v>
      </c>
    </row>
    <row r="177" spans="1:3" x14ac:dyDescent="0.3">
      <c r="B177" s="14">
        <v>1</v>
      </c>
      <c r="C177" s="14">
        <v>132</v>
      </c>
    </row>
    <row r="178" spans="1:3" x14ac:dyDescent="0.3">
      <c r="B178" s="14">
        <v>2</v>
      </c>
      <c r="C178" s="14">
        <v>149</v>
      </c>
    </row>
    <row r="179" spans="1:3" x14ac:dyDescent="0.3">
      <c r="B179" s="14">
        <v>3</v>
      </c>
      <c r="C179" s="14">
        <v>150</v>
      </c>
    </row>
    <row r="180" spans="1:3" x14ac:dyDescent="0.3">
      <c r="B180" s="14">
        <v>4</v>
      </c>
      <c r="C180" s="14">
        <v>155</v>
      </c>
    </row>
    <row r="181" spans="1:3" x14ac:dyDescent="0.3">
      <c r="A181" s="26"/>
      <c r="B181" s="27">
        <v>4.5</v>
      </c>
      <c r="C181" s="27">
        <v>184</v>
      </c>
    </row>
    <row r="182" spans="1:3" x14ac:dyDescent="0.3">
      <c r="A182" s="46">
        <v>42247</v>
      </c>
      <c r="B182" s="14">
        <v>0</v>
      </c>
      <c r="C182" s="14">
        <v>142</v>
      </c>
    </row>
    <row r="183" spans="1:3" x14ac:dyDescent="0.3">
      <c r="B183" s="14">
        <v>1</v>
      </c>
      <c r="C183" s="14">
        <v>142</v>
      </c>
    </row>
    <row r="184" spans="1:3" x14ac:dyDescent="0.3">
      <c r="B184" s="14">
        <v>2</v>
      </c>
      <c r="C184" s="14">
        <v>145</v>
      </c>
    </row>
    <row r="185" spans="1:3" x14ac:dyDescent="0.3">
      <c r="B185" s="14">
        <v>3</v>
      </c>
      <c r="C185" s="14">
        <v>144</v>
      </c>
    </row>
    <row r="186" spans="1:3" x14ac:dyDescent="0.3">
      <c r="B186" s="14">
        <v>4</v>
      </c>
      <c r="C186" s="14">
        <v>150</v>
      </c>
    </row>
    <row r="187" spans="1:3" x14ac:dyDescent="0.3">
      <c r="A187" s="26"/>
      <c r="B187" s="27">
        <v>4.5</v>
      </c>
      <c r="C187" s="27">
        <v>172</v>
      </c>
    </row>
    <row r="188" spans="1:3" x14ac:dyDescent="0.3">
      <c r="A188" s="46">
        <v>42261</v>
      </c>
      <c r="B188" s="14">
        <v>0</v>
      </c>
      <c r="C188" s="14">
        <v>138</v>
      </c>
    </row>
    <row r="189" spans="1:3" x14ac:dyDescent="0.3">
      <c r="B189" s="14">
        <v>1</v>
      </c>
      <c r="C189" s="14">
        <v>141</v>
      </c>
    </row>
    <row r="190" spans="1:3" x14ac:dyDescent="0.3">
      <c r="B190" s="14">
        <v>2</v>
      </c>
      <c r="C190" s="14">
        <v>142</v>
      </c>
    </row>
    <row r="191" spans="1:3" x14ac:dyDescent="0.3">
      <c r="B191" s="14">
        <v>3</v>
      </c>
      <c r="C191" s="14">
        <v>144</v>
      </c>
    </row>
    <row r="192" spans="1:3" x14ac:dyDescent="0.3">
      <c r="B192" s="14">
        <v>4</v>
      </c>
      <c r="C192" s="14">
        <v>144</v>
      </c>
    </row>
    <row r="193" spans="1:3" x14ac:dyDescent="0.3">
      <c r="A193" s="26"/>
      <c r="B193" s="27">
        <v>4.5</v>
      </c>
      <c r="C193" s="27">
        <v>152</v>
      </c>
    </row>
    <row r="194" spans="1:3" x14ac:dyDescent="0.3">
      <c r="A194" s="46">
        <v>42325</v>
      </c>
      <c r="B194" s="14">
        <v>0</v>
      </c>
      <c r="C194" s="14">
        <v>142</v>
      </c>
    </row>
    <row r="195" spans="1:3" x14ac:dyDescent="0.3">
      <c r="B195" s="14">
        <v>1</v>
      </c>
      <c r="C195" s="14">
        <v>143</v>
      </c>
    </row>
    <row r="196" spans="1:3" x14ac:dyDescent="0.3">
      <c r="B196" s="14">
        <v>2</v>
      </c>
      <c r="C196" s="14">
        <v>147</v>
      </c>
    </row>
    <row r="197" spans="1:3" x14ac:dyDescent="0.3">
      <c r="B197" s="14">
        <v>3</v>
      </c>
      <c r="C197" s="14">
        <v>147</v>
      </c>
    </row>
    <row r="198" spans="1:3" x14ac:dyDescent="0.3">
      <c r="B198" s="14">
        <v>4</v>
      </c>
      <c r="C198" s="14">
        <v>151</v>
      </c>
    </row>
    <row r="199" spans="1:3" x14ac:dyDescent="0.3">
      <c r="B199" s="14">
        <v>4.5</v>
      </c>
      <c r="C199" s="14">
        <v>154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9"/>
  <sheetViews>
    <sheetView topLeftCell="A7" workbookViewId="0">
      <selection activeCell="M46" sqref="M46"/>
    </sheetView>
  </sheetViews>
  <sheetFormatPr defaultRowHeight="15.6" x14ac:dyDescent="0.3"/>
  <cols>
    <col min="1" max="1" width="8.7265625" style="24"/>
    <col min="2" max="2" width="8.7265625" style="14"/>
    <col min="3" max="3" width="8.7265625" style="15"/>
  </cols>
  <sheetData>
    <row r="1" spans="1:3" ht="16.2" thickBot="1" x14ac:dyDescent="0.35">
      <c r="A1" s="23" t="s">
        <v>22</v>
      </c>
      <c r="B1" s="10"/>
      <c r="C1" s="11"/>
    </row>
    <row r="3" spans="1:3" ht="31.8" thickBot="1" x14ac:dyDescent="0.35">
      <c r="A3" s="25" t="s">
        <v>0</v>
      </c>
      <c r="B3" s="18" t="s">
        <v>13</v>
      </c>
      <c r="C3" s="19" t="s">
        <v>19</v>
      </c>
    </row>
    <row r="4" spans="1:3" x14ac:dyDescent="0.3">
      <c r="A4" s="46">
        <v>41414</v>
      </c>
      <c r="B4" s="14">
        <v>0</v>
      </c>
      <c r="C4" s="15">
        <v>8.36</v>
      </c>
    </row>
    <row r="5" spans="1:3" x14ac:dyDescent="0.3">
      <c r="B5" s="14">
        <v>1</v>
      </c>
      <c r="C5" s="15">
        <v>8.33</v>
      </c>
    </row>
    <row r="6" spans="1:3" x14ac:dyDescent="0.3">
      <c r="B6" s="14">
        <v>2</v>
      </c>
      <c r="C6" s="15">
        <v>8.32</v>
      </c>
    </row>
    <row r="7" spans="1:3" x14ac:dyDescent="0.3">
      <c r="B7" s="14">
        <v>3</v>
      </c>
      <c r="C7" s="15">
        <v>8.3000000000000007</v>
      </c>
    </row>
    <row r="8" spans="1:3" x14ac:dyDescent="0.3">
      <c r="A8" s="26"/>
      <c r="B8" s="27">
        <v>4</v>
      </c>
      <c r="C8" s="28">
        <v>7.76</v>
      </c>
    </row>
    <row r="9" spans="1:3" x14ac:dyDescent="0.3">
      <c r="A9" s="46">
        <v>41422</v>
      </c>
      <c r="B9" s="14">
        <v>0</v>
      </c>
      <c r="C9" s="15">
        <v>7.92</v>
      </c>
    </row>
    <row r="10" spans="1:3" x14ac:dyDescent="0.3">
      <c r="B10" s="14">
        <v>1</v>
      </c>
      <c r="C10" s="15">
        <v>7.86</v>
      </c>
    </row>
    <row r="11" spans="1:3" x14ac:dyDescent="0.3">
      <c r="B11" s="14">
        <v>2</v>
      </c>
      <c r="C11" s="15">
        <v>7.83</v>
      </c>
    </row>
    <row r="12" spans="1:3" x14ac:dyDescent="0.3">
      <c r="B12" s="14">
        <v>3</v>
      </c>
      <c r="C12" s="15">
        <v>7.82</v>
      </c>
    </row>
    <row r="13" spans="1:3" x14ac:dyDescent="0.3">
      <c r="A13" s="26"/>
      <c r="B13" s="27">
        <v>4</v>
      </c>
      <c r="C13" s="28">
        <v>7.81</v>
      </c>
    </row>
    <row r="14" spans="1:3" x14ac:dyDescent="0.3">
      <c r="A14" s="46">
        <v>41444</v>
      </c>
      <c r="B14" s="14">
        <v>0</v>
      </c>
      <c r="C14" s="15">
        <v>8.48</v>
      </c>
    </row>
    <row r="15" spans="1:3" x14ac:dyDescent="0.3">
      <c r="B15" s="14">
        <v>1</v>
      </c>
      <c r="C15" s="15">
        <v>8.3699999999999992</v>
      </c>
    </row>
    <row r="16" spans="1:3" x14ac:dyDescent="0.3">
      <c r="B16" s="14">
        <v>2</v>
      </c>
      <c r="C16" s="15">
        <v>8.31</v>
      </c>
    </row>
    <row r="17" spans="1:3" x14ac:dyDescent="0.3">
      <c r="B17" s="14">
        <v>3</v>
      </c>
      <c r="C17" s="15">
        <v>7.7</v>
      </c>
    </row>
    <row r="18" spans="1:3" x14ac:dyDescent="0.3">
      <c r="A18" s="26"/>
      <c r="B18" s="27">
        <v>4</v>
      </c>
      <c r="C18" s="28">
        <v>7.4</v>
      </c>
    </row>
    <row r="19" spans="1:3" x14ac:dyDescent="0.3">
      <c r="A19" s="46">
        <v>41451</v>
      </c>
      <c r="B19" s="14">
        <v>0</v>
      </c>
      <c r="C19" s="15">
        <v>8.26</v>
      </c>
    </row>
    <row r="20" spans="1:3" x14ac:dyDescent="0.3">
      <c r="B20" s="14">
        <v>1</v>
      </c>
      <c r="C20" s="15">
        <v>8.2799999999999994</v>
      </c>
    </row>
    <row r="21" spans="1:3" x14ac:dyDescent="0.3">
      <c r="B21" s="14">
        <v>2</v>
      </c>
      <c r="C21" s="15">
        <v>8.17</v>
      </c>
    </row>
    <row r="22" spans="1:3" x14ac:dyDescent="0.3">
      <c r="B22" s="14">
        <v>3</v>
      </c>
      <c r="C22" s="15">
        <v>7.91</v>
      </c>
    </row>
    <row r="23" spans="1:3" x14ac:dyDescent="0.3">
      <c r="A23" s="26"/>
      <c r="B23" s="27">
        <v>4</v>
      </c>
      <c r="C23" s="28">
        <v>7.37</v>
      </c>
    </row>
    <row r="24" spans="1:3" x14ac:dyDescent="0.3">
      <c r="A24" s="46">
        <v>41473</v>
      </c>
      <c r="B24" s="14">
        <v>0</v>
      </c>
      <c r="C24" s="15">
        <v>9.24</v>
      </c>
    </row>
    <row r="25" spans="1:3" x14ac:dyDescent="0.3">
      <c r="B25" s="14">
        <v>1</v>
      </c>
      <c r="C25" s="15">
        <v>9.25</v>
      </c>
    </row>
    <row r="26" spans="1:3" x14ac:dyDescent="0.3">
      <c r="B26" s="14">
        <v>2</v>
      </c>
      <c r="C26" s="15">
        <v>8.61</v>
      </c>
    </row>
    <row r="27" spans="1:3" x14ac:dyDescent="0.3">
      <c r="B27" s="14">
        <v>3</v>
      </c>
      <c r="C27" s="15">
        <v>7.52</v>
      </c>
    </row>
    <row r="28" spans="1:3" x14ac:dyDescent="0.3">
      <c r="A28" s="26"/>
      <c r="B28" s="27">
        <v>4</v>
      </c>
      <c r="C28" s="28">
        <v>7.36</v>
      </c>
    </row>
    <row r="29" spans="1:3" x14ac:dyDescent="0.3">
      <c r="A29" s="46">
        <v>41479</v>
      </c>
      <c r="B29" s="14">
        <v>0</v>
      </c>
      <c r="C29" s="15">
        <v>8.77</v>
      </c>
    </row>
    <row r="30" spans="1:3" x14ac:dyDescent="0.3">
      <c r="B30" s="14">
        <v>1</v>
      </c>
      <c r="C30" s="15">
        <v>8.68</v>
      </c>
    </row>
    <row r="31" spans="1:3" x14ac:dyDescent="0.3">
      <c r="B31" s="14">
        <v>2</v>
      </c>
      <c r="C31" s="15">
        <v>8.51</v>
      </c>
    </row>
    <row r="32" spans="1:3" x14ac:dyDescent="0.3">
      <c r="B32" s="14">
        <v>3</v>
      </c>
      <c r="C32" s="15">
        <v>8.56</v>
      </c>
    </row>
    <row r="33" spans="1:3" x14ac:dyDescent="0.3">
      <c r="A33" s="26"/>
      <c r="B33" s="27">
        <v>4</v>
      </c>
      <c r="C33" s="28">
        <v>8.35</v>
      </c>
    </row>
    <row r="34" spans="1:3" x14ac:dyDescent="0.3">
      <c r="A34" s="46">
        <v>41495</v>
      </c>
      <c r="B34" s="14">
        <v>0</v>
      </c>
      <c r="C34" s="15">
        <v>9.1199999999999992</v>
      </c>
    </row>
    <row r="35" spans="1:3" x14ac:dyDescent="0.3">
      <c r="B35" s="14">
        <v>1</v>
      </c>
      <c r="C35" s="15">
        <v>9.1199999999999992</v>
      </c>
    </row>
    <row r="36" spans="1:3" x14ac:dyDescent="0.3">
      <c r="B36" s="14">
        <v>2</v>
      </c>
      <c r="C36" s="15">
        <v>8.51</v>
      </c>
    </row>
    <row r="37" spans="1:3" x14ac:dyDescent="0.3">
      <c r="B37" s="14">
        <v>3</v>
      </c>
      <c r="C37" s="15">
        <v>7.87</v>
      </c>
    </row>
    <row r="38" spans="1:3" x14ac:dyDescent="0.3">
      <c r="A38" s="26"/>
      <c r="B38" s="27">
        <v>4</v>
      </c>
      <c r="C38" s="28">
        <v>7.53</v>
      </c>
    </row>
    <row r="39" spans="1:3" x14ac:dyDescent="0.3">
      <c r="A39" s="46">
        <v>41505</v>
      </c>
      <c r="B39" s="14">
        <v>0</v>
      </c>
      <c r="C39" s="15">
        <v>9.43</v>
      </c>
    </row>
    <row r="40" spans="1:3" x14ac:dyDescent="0.3">
      <c r="B40" s="14">
        <v>1</v>
      </c>
      <c r="C40" s="15">
        <v>9.3000000000000007</v>
      </c>
    </row>
    <row r="41" spans="1:3" x14ac:dyDescent="0.3">
      <c r="B41" s="14">
        <v>2</v>
      </c>
      <c r="C41" s="15">
        <v>8.89</v>
      </c>
    </row>
    <row r="42" spans="1:3" x14ac:dyDescent="0.3">
      <c r="B42" s="14">
        <v>3</v>
      </c>
      <c r="C42" s="15">
        <v>8.14</v>
      </c>
    </row>
    <row r="43" spans="1:3" x14ac:dyDescent="0.3">
      <c r="A43" s="26"/>
      <c r="B43" s="27">
        <v>4</v>
      </c>
      <c r="C43" s="28">
        <v>7.75</v>
      </c>
    </row>
    <row r="44" spans="1:3" x14ac:dyDescent="0.3">
      <c r="A44" s="46">
        <v>41527</v>
      </c>
      <c r="B44" s="14">
        <v>0</v>
      </c>
      <c r="C44" s="15">
        <v>8.3800000000000008</v>
      </c>
    </row>
    <row r="45" spans="1:3" x14ac:dyDescent="0.3">
      <c r="B45" s="14">
        <v>1</v>
      </c>
      <c r="C45" s="15">
        <v>8.4600000000000009</v>
      </c>
    </row>
    <row r="46" spans="1:3" x14ac:dyDescent="0.3">
      <c r="B46" s="14">
        <v>2</v>
      </c>
      <c r="C46" s="15">
        <v>8.0299999999999994</v>
      </c>
    </row>
    <row r="47" spans="1:3" x14ac:dyDescent="0.3">
      <c r="B47" s="14">
        <v>3</v>
      </c>
      <c r="C47" s="15">
        <v>7.91</v>
      </c>
    </row>
    <row r="48" spans="1:3" x14ac:dyDescent="0.3">
      <c r="A48" s="26"/>
      <c r="B48" s="27">
        <v>4</v>
      </c>
      <c r="C48" s="28">
        <v>7.29</v>
      </c>
    </row>
    <row r="49" spans="1:3" x14ac:dyDescent="0.3">
      <c r="A49" s="46">
        <v>41543</v>
      </c>
      <c r="B49" s="14">
        <v>0</v>
      </c>
      <c r="C49" s="15">
        <v>9.1199999999999992</v>
      </c>
    </row>
    <row r="50" spans="1:3" x14ac:dyDescent="0.3">
      <c r="B50" s="14">
        <v>1</v>
      </c>
      <c r="C50" s="15">
        <v>9.08</v>
      </c>
    </row>
    <row r="51" spans="1:3" x14ac:dyDescent="0.3">
      <c r="B51" s="14">
        <v>2</v>
      </c>
      <c r="C51" s="15">
        <v>9.07</v>
      </c>
    </row>
    <row r="52" spans="1:3" x14ac:dyDescent="0.3">
      <c r="B52" s="14">
        <v>3</v>
      </c>
      <c r="C52" s="15">
        <v>9.0399999999999991</v>
      </c>
    </row>
    <row r="53" spans="1:3" x14ac:dyDescent="0.3">
      <c r="A53" s="26"/>
      <c r="B53" s="27">
        <v>4</v>
      </c>
      <c r="C53" s="28">
        <v>8.98</v>
      </c>
    </row>
    <row r="54" spans="1:3" x14ac:dyDescent="0.3">
      <c r="A54" s="46">
        <v>41571</v>
      </c>
      <c r="B54" s="14">
        <v>0</v>
      </c>
      <c r="C54" s="15">
        <v>7.58</v>
      </c>
    </row>
    <row r="55" spans="1:3" x14ac:dyDescent="0.3">
      <c r="B55" s="14">
        <v>1</v>
      </c>
      <c r="C55" s="15">
        <v>7.78</v>
      </c>
    </row>
    <row r="56" spans="1:3" x14ac:dyDescent="0.3">
      <c r="B56" s="14">
        <v>2</v>
      </c>
      <c r="C56" s="15">
        <v>7.77</v>
      </c>
    </row>
    <row r="57" spans="1:3" x14ac:dyDescent="0.3">
      <c r="B57" s="14">
        <v>3</v>
      </c>
      <c r="C57" s="15">
        <v>7.75</v>
      </c>
    </row>
    <row r="58" spans="1:3" x14ac:dyDescent="0.3">
      <c r="A58" s="26"/>
      <c r="B58" s="27">
        <v>4</v>
      </c>
      <c r="C58" s="28">
        <v>7.73</v>
      </c>
    </row>
    <row r="59" spans="1:3" x14ac:dyDescent="0.3">
      <c r="A59" s="46">
        <v>41582</v>
      </c>
      <c r="B59" s="14">
        <v>0</v>
      </c>
      <c r="C59" s="15">
        <v>7.99</v>
      </c>
    </row>
    <row r="60" spans="1:3" x14ac:dyDescent="0.3">
      <c r="B60" s="14">
        <v>1</v>
      </c>
      <c r="C60" s="15">
        <v>7.94</v>
      </c>
    </row>
    <row r="61" spans="1:3" x14ac:dyDescent="0.3">
      <c r="B61" s="14">
        <v>2</v>
      </c>
      <c r="C61" s="15">
        <v>7.89</v>
      </c>
    </row>
    <row r="62" spans="1:3" x14ac:dyDescent="0.3">
      <c r="B62" s="14">
        <v>3</v>
      </c>
      <c r="C62" s="15">
        <v>7.85</v>
      </c>
    </row>
    <row r="63" spans="1:3" x14ac:dyDescent="0.3">
      <c r="A63" s="26"/>
      <c r="B63" s="27">
        <v>4</v>
      </c>
      <c r="C63" s="28">
        <v>7.81</v>
      </c>
    </row>
    <row r="64" spans="1:3" x14ac:dyDescent="0.3">
      <c r="A64" s="46">
        <v>41584</v>
      </c>
      <c r="B64" s="14">
        <v>0</v>
      </c>
      <c r="C64" s="15">
        <v>9.1</v>
      </c>
    </row>
    <row r="65" spans="1:3" x14ac:dyDescent="0.3">
      <c r="B65" s="14">
        <v>1</v>
      </c>
      <c r="C65" s="15">
        <v>8.6999999999999993</v>
      </c>
    </row>
    <row r="66" spans="1:3" x14ac:dyDescent="0.3">
      <c r="B66" s="14">
        <v>2</v>
      </c>
      <c r="C66" s="15">
        <v>8.44</v>
      </c>
    </row>
    <row r="67" spans="1:3" x14ac:dyDescent="0.3">
      <c r="B67" s="14">
        <v>3</v>
      </c>
      <c r="C67" s="15">
        <v>8.2799999999999994</v>
      </c>
    </row>
    <row r="68" spans="1:3" x14ac:dyDescent="0.3">
      <c r="A68" s="26"/>
      <c r="B68" s="27">
        <v>4</v>
      </c>
      <c r="C68" s="28">
        <v>8.18</v>
      </c>
    </row>
    <row r="69" spans="1:3" x14ac:dyDescent="0.3">
      <c r="A69" s="46">
        <v>41590</v>
      </c>
      <c r="B69" s="14">
        <v>0</v>
      </c>
      <c r="C69" s="15">
        <v>9.32</v>
      </c>
    </row>
    <row r="70" spans="1:3" x14ac:dyDescent="0.3">
      <c r="B70" s="14">
        <v>1</v>
      </c>
      <c r="C70" s="15">
        <v>8.99</v>
      </c>
    </row>
    <row r="71" spans="1:3" x14ac:dyDescent="0.3">
      <c r="B71" s="14">
        <v>2</v>
      </c>
      <c r="C71" s="15">
        <v>8.6</v>
      </c>
    </row>
    <row r="72" spans="1:3" x14ac:dyDescent="0.3">
      <c r="B72" s="14">
        <v>3</v>
      </c>
      <c r="C72" s="15">
        <v>8.4700000000000006</v>
      </c>
    </row>
    <row r="73" spans="1:3" x14ac:dyDescent="0.3">
      <c r="A73" s="26"/>
      <c r="B73" s="27">
        <v>4</v>
      </c>
      <c r="C73" s="28">
        <v>8.1300000000000008</v>
      </c>
    </row>
    <row r="74" spans="1:3" x14ac:dyDescent="0.3">
      <c r="A74" s="46">
        <v>41771</v>
      </c>
      <c r="B74" s="14">
        <v>0</v>
      </c>
      <c r="C74" s="15">
        <v>8.69</v>
      </c>
    </row>
    <row r="75" spans="1:3" x14ac:dyDescent="0.3">
      <c r="B75" s="14">
        <v>1</v>
      </c>
      <c r="C75" s="15">
        <v>8.65</v>
      </c>
    </row>
    <row r="76" spans="1:3" x14ac:dyDescent="0.3">
      <c r="B76" s="14">
        <v>2</v>
      </c>
      <c r="C76" s="15">
        <v>8.61</v>
      </c>
    </row>
    <row r="77" spans="1:3" x14ac:dyDescent="0.3">
      <c r="B77" s="14">
        <v>3</v>
      </c>
      <c r="C77" s="15">
        <v>8.32</v>
      </c>
    </row>
    <row r="78" spans="1:3" x14ac:dyDescent="0.3">
      <c r="A78" s="26"/>
      <c r="B78" s="27">
        <v>4</v>
      </c>
      <c r="C78" s="28">
        <v>7.86</v>
      </c>
    </row>
    <row r="79" spans="1:3" x14ac:dyDescent="0.3">
      <c r="A79" s="46">
        <v>41781</v>
      </c>
      <c r="B79" s="14">
        <v>0</v>
      </c>
      <c r="C79" s="15">
        <v>8.14</v>
      </c>
    </row>
    <row r="80" spans="1:3" x14ac:dyDescent="0.3">
      <c r="B80" s="14">
        <v>1</v>
      </c>
      <c r="C80" s="15">
        <v>8.11</v>
      </c>
    </row>
    <row r="81" spans="1:3" x14ac:dyDescent="0.3">
      <c r="B81" s="14">
        <v>2</v>
      </c>
      <c r="C81" s="15">
        <v>8.0399999999999991</v>
      </c>
    </row>
    <row r="82" spans="1:3" x14ac:dyDescent="0.3">
      <c r="B82" s="14">
        <v>3</v>
      </c>
      <c r="C82" s="15">
        <v>7.97</v>
      </c>
    </row>
    <row r="83" spans="1:3" x14ac:dyDescent="0.3">
      <c r="A83" s="26"/>
      <c r="B83" s="27">
        <v>4</v>
      </c>
      <c r="C83" s="28">
        <v>7.86</v>
      </c>
    </row>
    <row r="84" spans="1:3" x14ac:dyDescent="0.3">
      <c r="A84" s="46">
        <v>41787</v>
      </c>
      <c r="B84" s="14">
        <v>0</v>
      </c>
      <c r="C84" s="15">
        <v>8.02</v>
      </c>
    </row>
    <row r="85" spans="1:3" x14ac:dyDescent="0.3">
      <c r="B85" s="14">
        <v>1</v>
      </c>
      <c r="C85" s="15">
        <v>8.0299999999999994</v>
      </c>
    </row>
    <row r="86" spans="1:3" x14ac:dyDescent="0.3">
      <c r="B86" s="14">
        <v>2</v>
      </c>
      <c r="C86" s="15">
        <v>7.98</v>
      </c>
    </row>
    <row r="87" spans="1:3" x14ac:dyDescent="0.3">
      <c r="B87" s="14">
        <v>3</v>
      </c>
      <c r="C87" s="15">
        <v>7.65</v>
      </c>
    </row>
    <row r="88" spans="1:3" x14ac:dyDescent="0.3">
      <c r="A88" s="26"/>
      <c r="B88" s="27">
        <v>4</v>
      </c>
      <c r="C88" s="28">
        <v>7.43</v>
      </c>
    </row>
    <row r="89" spans="1:3" x14ac:dyDescent="0.3">
      <c r="A89" s="46">
        <v>41799</v>
      </c>
      <c r="B89" s="14">
        <v>0</v>
      </c>
      <c r="C89" s="15">
        <v>8.1999999999999993</v>
      </c>
    </row>
    <row r="90" spans="1:3" x14ac:dyDescent="0.3">
      <c r="B90" s="14">
        <v>1</v>
      </c>
      <c r="C90" s="15">
        <v>8.2799999999999994</v>
      </c>
    </row>
    <row r="91" spans="1:3" x14ac:dyDescent="0.3">
      <c r="B91" s="14">
        <v>2</v>
      </c>
      <c r="C91" s="15">
        <v>8.23</v>
      </c>
    </row>
    <row r="92" spans="1:3" x14ac:dyDescent="0.3">
      <c r="B92" s="14">
        <v>3</v>
      </c>
      <c r="C92" s="15">
        <v>7.75</v>
      </c>
    </row>
    <row r="93" spans="1:3" x14ac:dyDescent="0.3">
      <c r="A93" s="26"/>
      <c r="B93" s="27">
        <v>4</v>
      </c>
      <c r="C93" s="28">
        <v>7.42</v>
      </c>
    </row>
    <row r="94" spans="1:3" x14ac:dyDescent="0.3">
      <c r="A94" s="46">
        <v>41814</v>
      </c>
      <c r="B94" s="14">
        <v>0</v>
      </c>
      <c r="C94" s="15">
        <v>8.4600000000000009</v>
      </c>
    </row>
    <row r="95" spans="1:3" x14ac:dyDescent="0.3">
      <c r="B95" s="14">
        <v>1</v>
      </c>
      <c r="C95" s="15">
        <v>8.48</v>
      </c>
    </row>
    <row r="96" spans="1:3" x14ac:dyDescent="0.3">
      <c r="B96" s="14">
        <v>2</v>
      </c>
      <c r="C96" s="15">
        <v>8.32</v>
      </c>
    </row>
    <row r="97" spans="1:3" x14ac:dyDescent="0.3">
      <c r="B97" s="14">
        <v>3</v>
      </c>
      <c r="C97" s="15">
        <v>7.77</v>
      </c>
    </row>
    <row r="98" spans="1:3" x14ac:dyDescent="0.3">
      <c r="A98" s="26"/>
      <c r="B98" s="27">
        <v>4</v>
      </c>
      <c r="C98" s="28">
        <v>7.43</v>
      </c>
    </row>
    <row r="99" spans="1:3" x14ac:dyDescent="0.3">
      <c r="A99" s="46">
        <v>41829</v>
      </c>
      <c r="B99" s="14">
        <v>0</v>
      </c>
      <c r="C99" s="15">
        <v>7.66</v>
      </c>
    </row>
    <row r="100" spans="1:3" x14ac:dyDescent="0.3">
      <c r="B100" s="14">
        <v>1</v>
      </c>
      <c r="C100" s="15">
        <v>7.84</v>
      </c>
    </row>
    <row r="101" spans="1:3" x14ac:dyDescent="0.3">
      <c r="B101" s="14">
        <v>2</v>
      </c>
      <c r="C101" s="15">
        <v>7.94</v>
      </c>
    </row>
    <row r="102" spans="1:3" x14ac:dyDescent="0.3">
      <c r="B102" s="14">
        <v>3</v>
      </c>
      <c r="C102" s="15">
        <v>7.89</v>
      </c>
    </row>
    <row r="103" spans="1:3" x14ac:dyDescent="0.3">
      <c r="A103" s="26"/>
      <c r="B103" s="27">
        <v>4</v>
      </c>
      <c r="C103" s="28">
        <v>7.33</v>
      </c>
    </row>
    <row r="104" spans="1:3" x14ac:dyDescent="0.3">
      <c r="A104" s="46">
        <v>41841</v>
      </c>
      <c r="B104" s="14">
        <v>0</v>
      </c>
      <c r="C104" s="15">
        <v>8.32</v>
      </c>
    </row>
    <row r="105" spans="1:3" x14ac:dyDescent="0.3">
      <c r="B105" s="14">
        <v>1</v>
      </c>
      <c r="C105" s="15">
        <v>8.33</v>
      </c>
    </row>
    <row r="106" spans="1:3" x14ac:dyDescent="0.3">
      <c r="B106" s="14">
        <v>2</v>
      </c>
      <c r="C106" s="15">
        <v>8.2799999999999994</v>
      </c>
    </row>
    <row r="107" spans="1:3" x14ac:dyDescent="0.3">
      <c r="B107" s="14">
        <v>3</v>
      </c>
      <c r="C107" s="15">
        <v>8.15</v>
      </c>
    </row>
    <row r="108" spans="1:3" x14ac:dyDescent="0.3">
      <c r="A108" s="26"/>
      <c r="B108" s="27">
        <v>4</v>
      </c>
      <c r="C108" s="28">
        <v>7.49</v>
      </c>
    </row>
    <row r="109" spans="1:3" x14ac:dyDescent="0.3">
      <c r="A109" s="46">
        <v>41856</v>
      </c>
      <c r="B109" s="14">
        <v>0</v>
      </c>
      <c r="C109" s="15">
        <v>8.6300000000000008</v>
      </c>
    </row>
    <row r="110" spans="1:3" x14ac:dyDescent="0.3">
      <c r="B110" s="14">
        <v>1</v>
      </c>
      <c r="C110" s="15">
        <v>8.7100000000000009</v>
      </c>
    </row>
    <row r="111" spans="1:3" x14ac:dyDescent="0.3">
      <c r="B111" s="14">
        <v>2</v>
      </c>
      <c r="C111" s="15">
        <v>8.3800000000000008</v>
      </c>
    </row>
    <row r="112" spans="1:3" x14ac:dyDescent="0.3">
      <c r="B112" s="14">
        <v>3</v>
      </c>
      <c r="C112" s="15">
        <v>7.53</v>
      </c>
    </row>
    <row r="113" spans="1:3" x14ac:dyDescent="0.3">
      <c r="A113" s="26"/>
      <c r="B113" s="27">
        <v>4</v>
      </c>
      <c r="C113" s="28">
        <v>7.27</v>
      </c>
    </row>
    <row r="114" spans="1:3" x14ac:dyDescent="0.3">
      <c r="A114" s="46">
        <v>41870</v>
      </c>
      <c r="B114" s="14">
        <v>0</v>
      </c>
      <c r="C114" s="15">
        <v>9.49</v>
      </c>
    </row>
    <row r="115" spans="1:3" x14ac:dyDescent="0.3">
      <c r="B115" s="14">
        <v>1</v>
      </c>
      <c r="C115" s="15">
        <v>9.14</v>
      </c>
    </row>
    <row r="116" spans="1:3" x14ac:dyDescent="0.3">
      <c r="B116" s="14">
        <v>2</v>
      </c>
      <c r="C116" s="15">
        <v>8.99</v>
      </c>
    </row>
    <row r="117" spans="1:3" x14ac:dyDescent="0.3">
      <c r="B117" s="14">
        <v>3</v>
      </c>
      <c r="C117" s="15">
        <v>8.74</v>
      </c>
    </row>
    <row r="118" spans="1:3" x14ac:dyDescent="0.3">
      <c r="A118" s="26"/>
      <c r="B118" s="27">
        <v>4</v>
      </c>
      <c r="C118" s="28">
        <v>7.89</v>
      </c>
    </row>
    <row r="119" spans="1:3" x14ac:dyDescent="0.3">
      <c r="A119" s="46">
        <v>41888</v>
      </c>
      <c r="B119" s="14">
        <v>0</v>
      </c>
      <c r="C119" s="15">
        <v>8.2799999999999994</v>
      </c>
    </row>
    <row r="120" spans="1:3" x14ac:dyDescent="0.3">
      <c r="B120" s="14">
        <v>1</v>
      </c>
      <c r="C120" s="15">
        <v>8.2799999999999994</v>
      </c>
    </row>
    <row r="121" spans="1:3" x14ac:dyDescent="0.3">
      <c r="B121" s="14">
        <v>2</v>
      </c>
      <c r="C121" s="15">
        <v>8.27</v>
      </c>
    </row>
    <row r="122" spans="1:3" x14ac:dyDescent="0.3">
      <c r="B122" s="14">
        <v>3</v>
      </c>
      <c r="C122" s="15">
        <v>8.26</v>
      </c>
    </row>
    <row r="123" spans="1:3" x14ac:dyDescent="0.3">
      <c r="A123" s="26"/>
      <c r="B123" s="27">
        <v>4</v>
      </c>
      <c r="C123" s="28">
        <v>7.83</v>
      </c>
    </row>
    <row r="124" spans="1:3" x14ac:dyDescent="0.3">
      <c r="A124" s="46">
        <v>41899</v>
      </c>
      <c r="B124" s="14">
        <v>0</v>
      </c>
      <c r="C124" s="15">
        <v>9.6300000000000008</v>
      </c>
    </row>
    <row r="125" spans="1:3" x14ac:dyDescent="0.3">
      <c r="B125" s="14">
        <v>1</v>
      </c>
      <c r="C125" s="15">
        <v>9.49</v>
      </c>
    </row>
    <row r="126" spans="1:3" x14ac:dyDescent="0.3">
      <c r="B126" s="14">
        <v>2</v>
      </c>
      <c r="C126" s="15">
        <v>9.5</v>
      </c>
    </row>
    <row r="127" spans="1:3" x14ac:dyDescent="0.3">
      <c r="B127" s="14">
        <v>3</v>
      </c>
      <c r="C127" s="15">
        <v>8.86</v>
      </c>
    </row>
    <row r="128" spans="1:3" x14ac:dyDescent="0.3">
      <c r="B128" s="14">
        <v>4</v>
      </c>
      <c r="C128" s="15">
        <v>8.6</v>
      </c>
    </row>
    <row r="129" spans="1:3" x14ac:dyDescent="0.3">
      <c r="A129" s="26"/>
      <c r="B129" s="27">
        <v>4.5</v>
      </c>
      <c r="C129" s="28">
        <v>8.34</v>
      </c>
    </row>
    <row r="130" spans="1:3" x14ac:dyDescent="0.3">
      <c r="A130" s="46">
        <v>41946</v>
      </c>
      <c r="B130" s="14">
        <v>0</v>
      </c>
      <c r="C130" s="15">
        <v>10.27</v>
      </c>
    </row>
    <row r="131" spans="1:3" x14ac:dyDescent="0.3">
      <c r="B131" s="14">
        <v>1</v>
      </c>
      <c r="C131" s="15">
        <v>10.1</v>
      </c>
    </row>
    <row r="132" spans="1:3" x14ac:dyDescent="0.3">
      <c r="B132" s="14">
        <v>2</v>
      </c>
      <c r="C132" s="15">
        <v>10.01</v>
      </c>
    </row>
    <row r="133" spans="1:3" x14ac:dyDescent="0.3">
      <c r="B133" s="14">
        <v>3</v>
      </c>
      <c r="C133" s="15">
        <v>9.8800000000000008</v>
      </c>
    </row>
    <row r="134" spans="1:3" x14ac:dyDescent="0.3">
      <c r="A134" s="26"/>
      <c r="B134" s="27">
        <v>4</v>
      </c>
      <c r="C134" s="28">
        <v>9.8000000000000007</v>
      </c>
    </row>
    <row r="135" spans="1:3" x14ac:dyDescent="0.3">
      <c r="A135" s="46">
        <v>42108</v>
      </c>
      <c r="B135" s="14">
        <v>0</v>
      </c>
      <c r="C135" s="15">
        <v>8.18</v>
      </c>
    </row>
    <row r="136" spans="1:3" x14ac:dyDescent="0.3">
      <c r="B136" s="14">
        <v>1</v>
      </c>
      <c r="C136" s="15">
        <v>8.19</v>
      </c>
    </row>
    <row r="137" spans="1:3" x14ac:dyDescent="0.3">
      <c r="B137" s="14">
        <v>2</v>
      </c>
      <c r="C137" s="15">
        <v>8.14</v>
      </c>
    </row>
    <row r="138" spans="1:3" x14ac:dyDescent="0.3">
      <c r="B138" s="14">
        <v>3</v>
      </c>
      <c r="C138" s="15">
        <v>8.1300000000000008</v>
      </c>
    </row>
    <row r="139" spans="1:3" x14ac:dyDescent="0.3">
      <c r="A139" s="26"/>
      <c r="B139" s="27">
        <v>4</v>
      </c>
      <c r="C139" s="28">
        <v>8.02</v>
      </c>
    </row>
    <row r="140" spans="1:3" x14ac:dyDescent="0.3">
      <c r="A140" s="46">
        <v>42151</v>
      </c>
      <c r="B140" s="14">
        <v>0</v>
      </c>
      <c r="C140" s="15">
        <v>8.5299999999999994</v>
      </c>
    </row>
    <row r="141" spans="1:3" x14ac:dyDescent="0.3">
      <c r="B141" s="14">
        <v>1</v>
      </c>
      <c r="C141" s="15">
        <v>8.34</v>
      </c>
    </row>
    <row r="142" spans="1:3" x14ac:dyDescent="0.3">
      <c r="B142" s="14">
        <v>2</v>
      </c>
      <c r="C142" s="15">
        <v>8.2899999999999991</v>
      </c>
    </row>
    <row r="143" spans="1:3" x14ac:dyDescent="0.3">
      <c r="B143" s="14">
        <v>3</v>
      </c>
      <c r="C143" s="15">
        <v>8.24</v>
      </c>
    </row>
    <row r="144" spans="1:3" x14ac:dyDescent="0.3">
      <c r="B144" s="14">
        <v>4</v>
      </c>
      <c r="C144" s="15">
        <v>7.81</v>
      </c>
    </row>
    <row r="145" spans="1:3" x14ac:dyDescent="0.3">
      <c r="A145" s="26"/>
      <c r="B145" s="59">
        <v>4.25</v>
      </c>
      <c r="C145" s="28">
        <v>7.57</v>
      </c>
    </row>
    <row r="146" spans="1:3" x14ac:dyDescent="0.3">
      <c r="A146" s="46">
        <v>42164</v>
      </c>
      <c r="B146" s="14">
        <v>0</v>
      </c>
      <c r="C146" s="15">
        <v>8.75</v>
      </c>
    </row>
    <row r="147" spans="1:3" x14ac:dyDescent="0.3">
      <c r="B147" s="14">
        <v>1</v>
      </c>
      <c r="C147" s="15">
        <v>8.74</v>
      </c>
    </row>
    <row r="148" spans="1:3" x14ac:dyDescent="0.3">
      <c r="B148" s="14">
        <v>2</v>
      </c>
      <c r="C148" s="15">
        <v>8.74</v>
      </c>
    </row>
    <row r="149" spans="1:3" x14ac:dyDescent="0.3">
      <c r="B149" s="14">
        <v>3</v>
      </c>
      <c r="C149" s="15">
        <v>8.5299999999999994</v>
      </c>
    </row>
    <row r="150" spans="1:3" x14ac:dyDescent="0.3">
      <c r="B150" s="14">
        <v>4</v>
      </c>
      <c r="C150" s="15">
        <v>8.06</v>
      </c>
    </row>
    <row r="151" spans="1:3" x14ac:dyDescent="0.3">
      <c r="A151" s="26"/>
      <c r="B151" s="59">
        <v>4.25</v>
      </c>
      <c r="C151" s="28">
        <v>7.45</v>
      </c>
    </row>
    <row r="152" spans="1:3" x14ac:dyDescent="0.3">
      <c r="A152" s="46">
        <v>42180</v>
      </c>
      <c r="B152" s="14">
        <v>0</v>
      </c>
      <c r="C152" s="15">
        <v>8.74</v>
      </c>
    </row>
    <row r="153" spans="1:3" x14ac:dyDescent="0.3">
      <c r="B153" s="14">
        <v>1</v>
      </c>
      <c r="C153" s="15">
        <v>8.68</v>
      </c>
    </row>
    <row r="154" spans="1:3" x14ac:dyDescent="0.3">
      <c r="B154" s="14">
        <v>2</v>
      </c>
      <c r="C154" s="15">
        <v>8.6199999999999992</v>
      </c>
    </row>
    <row r="155" spans="1:3" x14ac:dyDescent="0.3">
      <c r="B155" s="14">
        <v>3</v>
      </c>
      <c r="C155" s="15">
        <v>7.82</v>
      </c>
    </row>
    <row r="156" spans="1:3" x14ac:dyDescent="0.3">
      <c r="B156" s="14">
        <v>4</v>
      </c>
      <c r="C156" s="15">
        <v>7.44</v>
      </c>
    </row>
    <row r="157" spans="1:3" x14ac:dyDescent="0.3">
      <c r="A157" s="26"/>
      <c r="B157" s="59">
        <v>4.25</v>
      </c>
      <c r="C157" s="28">
        <v>7.28</v>
      </c>
    </row>
    <row r="158" spans="1:3" x14ac:dyDescent="0.3">
      <c r="A158" s="46">
        <v>42192</v>
      </c>
      <c r="B158" s="14">
        <v>0</v>
      </c>
      <c r="C158" s="15">
        <v>8.2100000000000009</v>
      </c>
    </row>
    <row r="159" spans="1:3" x14ac:dyDescent="0.3">
      <c r="B159" s="14">
        <v>1</v>
      </c>
      <c r="C159" s="15">
        <v>8.24</v>
      </c>
    </row>
    <row r="160" spans="1:3" x14ac:dyDescent="0.3">
      <c r="B160" s="14">
        <v>2</v>
      </c>
      <c r="C160" s="15">
        <v>8.2200000000000006</v>
      </c>
    </row>
    <row r="161" spans="1:3" x14ac:dyDescent="0.3">
      <c r="B161" s="14">
        <v>3</v>
      </c>
      <c r="C161" s="15">
        <v>8.14</v>
      </c>
    </row>
    <row r="162" spans="1:3" x14ac:dyDescent="0.3">
      <c r="B162" s="14">
        <v>4</v>
      </c>
      <c r="C162" s="15">
        <v>7.99</v>
      </c>
    </row>
    <row r="163" spans="1:3" x14ac:dyDescent="0.3">
      <c r="A163" s="26"/>
      <c r="B163" s="27">
        <v>4.5</v>
      </c>
      <c r="C163" s="28">
        <v>7.31</v>
      </c>
    </row>
    <row r="164" spans="1:3" x14ac:dyDescent="0.3">
      <c r="A164" s="46">
        <v>42205</v>
      </c>
      <c r="B164" s="14">
        <v>0</v>
      </c>
      <c r="C164" s="15">
        <v>9.24</v>
      </c>
    </row>
    <row r="165" spans="1:3" x14ac:dyDescent="0.3">
      <c r="B165" s="14">
        <v>1</v>
      </c>
      <c r="C165" s="15">
        <v>9.19</v>
      </c>
    </row>
    <row r="166" spans="1:3" x14ac:dyDescent="0.3">
      <c r="B166" s="14">
        <v>2</v>
      </c>
      <c r="C166" s="15">
        <v>9.11</v>
      </c>
    </row>
    <row r="167" spans="1:3" x14ac:dyDescent="0.3">
      <c r="B167" s="14">
        <v>3</v>
      </c>
      <c r="C167" s="15">
        <v>8.1</v>
      </c>
    </row>
    <row r="168" spans="1:3" x14ac:dyDescent="0.3">
      <c r="B168" s="14">
        <v>4</v>
      </c>
      <c r="C168" s="15">
        <v>7.7</v>
      </c>
    </row>
    <row r="169" spans="1:3" x14ac:dyDescent="0.3">
      <c r="A169" s="26"/>
      <c r="B169" s="27">
        <v>4.5</v>
      </c>
      <c r="C169" s="28">
        <v>7.27</v>
      </c>
    </row>
    <row r="170" spans="1:3" x14ac:dyDescent="0.3">
      <c r="A170" s="46">
        <v>42222</v>
      </c>
      <c r="B170" s="14">
        <v>0</v>
      </c>
      <c r="C170" s="15">
        <v>9.85</v>
      </c>
    </row>
    <row r="171" spans="1:3" x14ac:dyDescent="0.3">
      <c r="B171" s="14">
        <v>1</v>
      </c>
      <c r="C171" s="15">
        <v>9.7899999999999991</v>
      </c>
    </row>
    <row r="172" spans="1:3" x14ac:dyDescent="0.3">
      <c r="B172" s="14">
        <v>2</v>
      </c>
      <c r="C172" s="15">
        <v>9.6999999999999993</v>
      </c>
    </row>
    <row r="173" spans="1:3" x14ac:dyDescent="0.3">
      <c r="B173" s="14">
        <v>3</v>
      </c>
      <c r="C173" s="15">
        <v>9.31</v>
      </c>
    </row>
    <row r="174" spans="1:3" x14ac:dyDescent="0.3">
      <c r="B174" s="14">
        <v>4</v>
      </c>
      <c r="C174" s="15">
        <v>8.42</v>
      </c>
    </row>
    <row r="175" spans="1:3" x14ac:dyDescent="0.3">
      <c r="A175" s="26"/>
      <c r="B175" s="27">
        <v>4.5</v>
      </c>
      <c r="C175" s="28">
        <v>7.46</v>
      </c>
    </row>
    <row r="176" spans="1:3" x14ac:dyDescent="0.3">
      <c r="A176" s="46">
        <v>42233</v>
      </c>
      <c r="B176" s="14">
        <v>0</v>
      </c>
      <c r="C176" s="15">
        <v>9.75</v>
      </c>
    </row>
    <row r="177" spans="1:3" x14ac:dyDescent="0.3">
      <c r="B177" s="14">
        <v>1</v>
      </c>
      <c r="C177" s="15">
        <v>9.6999999999999993</v>
      </c>
    </row>
    <row r="178" spans="1:3" x14ac:dyDescent="0.3">
      <c r="B178" s="14">
        <v>2</v>
      </c>
      <c r="C178" s="15">
        <v>8.44</v>
      </c>
    </row>
    <row r="179" spans="1:3" x14ac:dyDescent="0.3">
      <c r="B179" s="14">
        <v>3</v>
      </c>
      <c r="C179" s="15">
        <v>8.15</v>
      </c>
    </row>
    <row r="180" spans="1:3" x14ac:dyDescent="0.3">
      <c r="B180" s="14">
        <v>4</v>
      </c>
      <c r="C180" s="15">
        <v>7.96</v>
      </c>
    </row>
    <row r="181" spans="1:3" x14ac:dyDescent="0.3">
      <c r="A181" s="26"/>
      <c r="B181" s="27">
        <v>4.5</v>
      </c>
      <c r="C181" s="28">
        <v>7.58</v>
      </c>
    </row>
    <row r="182" spans="1:3" x14ac:dyDescent="0.3">
      <c r="A182" s="46">
        <v>42247</v>
      </c>
      <c r="B182" s="14">
        <v>0</v>
      </c>
      <c r="C182" s="14">
        <v>9.48</v>
      </c>
    </row>
    <row r="183" spans="1:3" x14ac:dyDescent="0.3">
      <c r="B183" s="14">
        <v>1</v>
      </c>
      <c r="C183" s="14">
        <v>9.49</v>
      </c>
    </row>
    <row r="184" spans="1:3" x14ac:dyDescent="0.3">
      <c r="B184" s="14">
        <v>2</v>
      </c>
      <c r="C184" s="14">
        <v>9.43</v>
      </c>
    </row>
    <row r="185" spans="1:3" x14ac:dyDescent="0.3">
      <c r="B185" s="14">
        <v>3</v>
      </c>
      <c r="C185" s="14">
        <v>9.2200000000000006</v>
      </c>
    </row>
    <row r="186" spans="1:3" x14ac:dyDescent="0.3">
      <c r="B186" s="14">
        <v>4</v>
      </c>
      <c r="C186" s="14">
        <v>8.2200000000000006</v>
      </c>
    </row>
    <row r="187" spans="1:3" x14ac:dyDescent="0.3">
      <c r="A187" s="26"/>
      <c r="B187" s="27">
        <v>4.5</v>
      </c>
      <c r="C187" s="27">
        <v>7.76</v>
      </c>
    </row>
    <row r="188" spans="1:3" x14ac:dyDescent="0.3">
      <c r="A188" s="46">
        <v>42261</v>
      </c>
      <c r="B188" s="14">
        <v>0</v>
      </c>
      <c r="C188" s="15">
        <v>9.1999999999999993</v>
      </c>
    </row>
    <row r="189" spans="1:3" x14ac:dyDescent="0.3">
      <c r="B189" s="14">
        <v>1</v>
      </c>
      <c r="C189" s="15">
        <v>9.1300000000000008</v>
      </c>
    </row>
    <row r="190" spans="1:3" x14ac:dyDescent="0.3">
      <c r="B190" s="14">
        <v>2</v>
      </c>
      <c r="C190" s="15">
        <v>9.0500000000000007</v>
      </c>
    </row>
    <row r="191" spans="1:3" x14ac:dyDescent="0.3">
      <c r="B191" s="14">
        <v>3</v>
      </c>
      <c r="C191" s="15">
        <v>8.9</v>
      </c>
    </row>
    <row r="192" spans="1:3" x14ac:dyDescent="0.3">
      <c r="B192" s="14">
        <v>4</v>
      </c>
      <c r="C192" s="15">
        <v>8.76</v>
      </c>
    </row>
    <row r="193" spans="1:3" x14ac:dyDescent="0.3">
      <c r="A193" s="26"/>
      <c r="B193" s="27">
        <v>4.5</v>
      </c>
      <c r="C193" s="28">
        <v>7.59</v>
      </c>
    </row>
    <row r="194" spans="1:3" x14ac:dyDescent="0.3">
      <c r="A194" s="46">
        <v>42325</v>
      </c>
      <c r="B194" s="14">
        <v>0</v>
      </c>
      <c r="C194" s="15">
        <v>9.02</v>
      </c>
    </row>
    <row r="195" spans="1:3" x14ac:dyDescent="0.3">
      <c r="B195" s="14">
        <v>1</v>
      </c>
      <c r="C195" s="15">
        <v>8.91</v>
      </c>
    </row>
    <row r="196" spans="1:3" x14ac:dyDescent="0.3">
      <c r="B196" s="14">
        <v>2</v>
      </c>
      <c r="C196" s="15">
        <v>8.83</v>
      </c>
    </row>
    <row r="197" spans="1:3" x14ac:dyDescent="0.3">
      <c r="B197" s="14">
        <v>3</v>
      </c>
      <c r="C197" s="15">
        <v>8.76</v>
      </c>
    </row>
    <row r="198" spans="1:3" x14ac:dyDescent="0.3">
      <c r="B198" s="14">
        <v>4</v>
      </c>
      <c r="C198" s="15">
        <v>8.7200000000000006</v>
      </c>
    </row>
    <row r="199" spans="1:3" x14ac:dyDescent="0.3">
      <c r="B199" s="14">
        <v>4.5</v>
      </c>
      <c r="C199" s="15">
        <v>8.42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9" workbookViewId="0">
      <selection activeCell="E1" sqref="E1:E1048576"/>
    </sheetView>
  </sheetViews>
  <sheetFormatPr defaultRowHeight="15.6" x14ac:dyDescent="0.3"/>
  <cols>
    <col min="2" max="2" width="8.7265625" style="70"/>
    <col min="3" max="3" width="8.7265625" style="40"/>
    <col min="4" max="4" width="8.7265625" style="75"/>
    <col min="5" max="5" width="8.7265625" style="33"/>
    <col min="7" max="7" width="8.7265625" style="2"/>
  </cols>
  <sheetData>
    <row r="1" spans="1:8" x14ac:dyDescent="0.3">
      <c r="B1" s="70" t="s">
        <v>22</v>
      </c>
    </row>
    <row r="2" spans="1:8" ht="31.2" x14ac:dyDescent="0.3">
      <c r="B2" s="71" t="s">
        <v>0</v>
      </c>
      <c r="C2" s="72" t="s">
        <v>21</v>
      </c>
      <c r="D2" s="76" t="s">
        <v>112</v>
      </c>
      <c r="E2" s="33" t="s">
        <v>113</v>
      </c>
      <c r="H2" t="s">
        <v>21</v>
      </c>
    </row>
    <row r="3" spans="1:8" x14ac:dyDescent="0.3">
      <c r="A3">
        <v>2013</v>
      </c>
      <c r="B3" s="73">
        <v>41414</v>
      </c>
      <c r="C3" s="40">
        <v>4.5</v>
      </c>
      <c r="D3" s="75">
        <f>AVERAGE(C3:C16)</f>
        <v>5.75</v>
      </c>
      <c r="F3">
        <v>2013</v>
      </c>
      <c r="G3" s="2">
        <v>5.2</v>
      </c>
      <c r="H3">
        <v>4.5</v>
      </c>
    </row>
    <row r="4" spans="1:8" x14ac:dyDescent="0.3">
      <c r="B4" s="73">
        <v>41422</v>
      </c>
      <c r="C4" s="40">
        <v>5</v>
      </c>
      <c r="G4" s="2">
        <v>5.28</v>
      </c>
      <c r="H4">
        <v>5</v>
      </c>
    </row>
    <row r="5" spans="1:8" x14ac:dyDescent="0.3">
      <c r="B5" s="73">
        <v>41444</v>
      </c>
      <c r="C5" s="40">
        <v>8</v>
      </c>
      <c r="G5" s="2">
        <v>6.19</v>
      </c>
      <c r="H5">
        <v>8</v>
      </c>
    </row>
    <row r="6" spans="1:8" x14ac:dyDescent="0.3">
      <c r="B6" s="73">
        <v>41451</v>
      </c>
      <c r="C6" s="40">
        <v>7</v>
      </c>
      <c r="G6" s="2">
        <v>6.26</v>
      </c>
      <c r="H6">
        <v>7</v>
      </c>
    </row>
    <row r="7" spans="1:8" x14ac:dyDescent="0.3">
      <c r="B7" s="73">
        <v>41473</v>
      </c>
      <c r="C7" s="77">
        <v>4</v>
      </c>
      <c r="E7" s="33">
        <f>AVERAGE(C7:C11)</f>
        <v>2.1</v>
      </c>
      <c r="G7" s="2">
        <v>7.18</v>
      </c>
      <c r="H7">
        <v>4</v>
      </c>
    </row>
    <row r="8" spans="1:8" x14ac:dyDescent="0.3">
      <c r="B8" s="73">
        <v>41479</v>
      </c>
      <c r="C8" s="77">
        <v>1.5</v>
      </c>
      <c r="G8" s="2">
        <v>7.24</v>
      </c>
      <c r="H8">
        <v>1.5</v>
      </c>
    </row>
    <row r="9" spans="1:8" x14ac:dyDescent="0.3">
      <c r="B9" s="73">
        <v>41495</v>
      </c>
      <c r="C9" s="77">
        <v>2</v>
      </c>
      <c r="G9" s="74">
        <v>8.09</v>
      </c>
      <c r="H9">
        <v>2</v>
      </c>
    </row>
    <row r="10" spans="1:8" x14ac:dyDescent="0.3">
      <c r="B10" s="73">
        <v>41505</v>
      </c>
      <c r="C10" s="77">
        <v>1</v>
      </c>
      <c r="G10" s="74">
        <v>8.19</v>
      </c>
      <c r="H10">
        <v>1</v>
      </c>
    </row>
    <row r="11" spans="1:8" x14ac:dyDescent="0.3">
      <c r="B11" s="73">
        <v>41527</v>
      </c>
      <c r="C11" s="77">
        <v>2</v>
      </c>
      <c r="G11" s="74">
        <v>9.1</v>
      </c>
      <c r="H11">
        <v>2</v>
      </c>
    </row>
    <row r="12" spans="1:8" x14ac:dyDescent="0.3">
      <c r="B12" s="73">
        <v>41543</v>
      </c>
      <c r="C12" s="40">
        <v>2</v>
      </c>
      <c r="G12" s="74">
        <v>9.26</v>
      </c>
      <c r="H12">
        <v>2</v>
      </c>
    </row>
    <row r="13" spans="1:8" x14ac:dyDescent="0.3">
      <c r="B13" s="73">
        <v>41571</v>
      </c>
      <c r="C13" s="40">
        <v>8</v>
      </c>
      <c r="G13" s="74">
        <v>10.24</v>
      </c>
      <c r="H13">
        <v>8</v>
      </c>
    </row>
    <row r="14" spans="1:8" x14ac:dyDescent="0.3">
      <c r="B14" s="73">
        <v>41582</v>
      </c>
      <c r="C14" s="40">
        <v>10</v>
      </c>
      <c r="G14" s="74">
        <v>11.04</v>
      </c>
      <c r="H14">
        <v>10</v>
      </c>
    </row>
    <row r="15" spans="1:8" x14ac:dyDescent="0.3">
      <c r="B15" s="73">
        <v>41584</v>
      </c>
      <c r="C15" s="40">
        <v>11.5</v>
      </c>
      <c r="G15" s="74">
        <v>11.06</v>
      </c>
      <c r="H15">
        <v>11.5</v>
      </c>
    </row>
    <row r="16" spans="1:8" x14ac:dyDescent="0.3">
      <c r="B16" s="73">
        <v>41590</v>
      </c>
      <c r="C16" s="40">
        <v>14</v>
      </c>
      <c r="G16" s="74">
        <v>11.12</v>
      </c>
      <c r="H16">
        <v>14</v>
      </c>
    </row>
    <row r="17" spans="1:8" x14ac:dyDescent="0.3">
      <c r="A17">
        <v>2014</v>
      </c>
      <c r="B17" s="73">
        <v>41771</v>
      </c>
      <c r="C17" s="40">
        <v>3.5</v>
      </c>
      <c r="D17" s="75">
        <f>AVERAGE(C17:C28)</f>
        <v>5.166666666666667</v>
      </c>
      <c r="F17">
        <v>2014</v>
      </c>
      <c r="G17" s="74">
        <v>5.12</v>
      </c>
      <c r="H17">
        <v>3.5</v>
      </c>
    </row>
    <row r="18" spans="1:8" x14ac:dyDescent="0.3">
      <c r="B18" s="73">
        <v>41781</v>
      </c>
      <c r="C18" s="40">
        <v>6</v>
      </c>
      <c r="G18" s="74">
        <v>5.22</v>
      </c>
      <c r="H18">
        <v>6</v>
      </c>
    </row>
    <row r="19" spans="1:8" x14ac:dyDescent="0.3">
      <c r="B19" s="73">
        <v>41787</v>
      </c>
      <c r="C19" s="40">
        <v>9</v>
      </c>
      <c r="G19" s="74">
        <v>5.28</v>
      </c>
      <c r="H19">
        <v>9</v>
      </c>
    </row>
    <row r="20" spans="1:8" x14ac:dyDescent="0.3">
      <c r="B20" s="73">
        <v>41799</v>
      </c>
      <c r="C20" s="40">
        <v>6</v>
      </c>
      <c r="G20" s="74">
        <v>6.09</v>
      </c>
      <c r="H20">
        <v>6</v>
      </c>
    </row>
    <row r="21" spans="1:8" x14ac:dyDescent="0.3">
      <c r="B21" s="73">
        <v>41814</v>
      </c>
      <c r="C21" s="40">
        <v>8</v>
      </c>
      <c r="G21" s="74">
        <v>6.24</v>
      </c>
      <c r="H21">
        <v>8</v>
      </c>
    </row>
    <row r="22" spans="1:8" x14ac:dyDescent="0.3">
      <c r="B22" s="73">
        <v>41829</v>
      </c>
      <c r="C22" s="40">
        <v>4</v>
      </c>
      <c r="G22" s="74">
        <v>7.09</v>
      </c>
      <c r="H22">
        <v>4</v>
      </c>
    </row>
    <row r="23" spans="1:8" x14ac:dyDescent="0.3">
      <c r="B23" s="73">
        <v>41841</v>
      </c>
      <c r="C23" s="77">
        <v>4</v>
      </c>
      <c r="E23" s="33">
        <f>AVERAGE(C23:C26)</f>
        <v>3.375</v>
      </c>
      <c r="G23" s="74">
        <v>7.21</v>
      </c>
      <c r="H23">
        <v>4</v>
      </c>
    </row>
    <row r="24" spans="1:8" x14ac:dyDescent="0.3">
      <c r="B24" s="73">
        <v>41856</v>
      </c>
      <c r="C24" s="77">
        <v>4</v>
      </c>
      <c r="G24" s="74">
        <v>8.0500000000000007</v>
      </c>
      <c r="H24">
        <v>4</v>
      </c>
    </row>
    <row r="25" spans="1:8" x14ac:dyDescent="0.3">
      <c r="B25" s="73">
        <v>41870</v>
      </c>
      <c r="C25" s="77">
        <v>2</v>
      </c>
      <c r="G25" s="74">
        <v>8.19</v>
      </c>
      <c r="H25">
        <v>2</v>
      </c>
    </row>
    <row r="26" spans="1:8" x14ac:dyDescent="0.3">
      <c r="B26" s="73">
        <v>41888</v>
      </c>
      <c r="C26" s="77">
        <v>3.5</v>
      </c>
      <c r="G26" s="74">
        <v>9.06</v>
      </c>
      <c r="H26">
        <v>3.5</v>
      </c>
    </row>
    <row r="27" spans="1:8" x14ac:dyDescent="0.3">
      <c r="B27" s="73">
        <v>41899</v>
      </c>
      <c r="C27" s="40">
        <v>3</v>
      </c>
      <c r="G27" s="74">
        <v>9.17</v>
      </c>
      <c r="H27">
        <v>3</v>
      </c>
    </row>
    <row r="28" spans="1:8" x14ac:dyDescent="0.3">
      <c r="B28" s="73">
        <v>41946</v>
      </c>
      <c r="C28" s="40">
        <v>9</v>
      </c>
      <c r="G28" s="74">
        <v>11.03</v>
      </c>
      <c r="H28">
        <v>9</v>
      </c>
    </row>
    <row r="29" spans="1:8" x14ac:dyDescent="0.3">
      <c r="A29">
        <v>2015</v>
      </c>
      <c r="B29" s="73">
        <v>42108</v>
      </c>
      <c r="C29" s="40">
        <v>7</v>
      </c>
      <c r="D29" s="75">
        <f>AVERAGE(C29:C39)</f>
        <v>5.6363636363636367</v>
      </c>
      <c r="F29">
        <v>2015</v>
      </c>
      <c r="G29" s="74">
        <v>4.1399999999999997</v>
      </c>
      <c r="H29">
        <v>7</v>
      </c>
    </row>
    <row r="30" spans="1:8" x14ac:dyDescent="0.3">
      <c r="B30" s="73">
        <v>42151</v>
      </c>
      <c r="C30" s="40">
        <v>11</v>
      </c>
      <c r="G30" s="74">
        <v>5.27</v>
      </c>
      <c r="H30">
        <v>11</v>
      </c>
    </row>
    <row r="31" spans="1:8" x14ac:dyDescent="0.3">
      <c r="B31" s="73">
        <v>42164</v>
      </c>
      <c r="C31" s="40">
        <v>8</v>
      </c>
      <c r="G31" s="74">
        <v>6.09</v>
      </c>
      <c r="H31">
        <v>8</v>
      </c>
    </row>
    <row r="32" spans="1:8" x14ac:dyDescent="0.3">
      <c r="B32" s="73">
        <v>42180</v>
      </c>
      <c r="C32" s="40">
        <v>8.5</v>
      </c>
      <c r="G32" s="74">
        <v>6.25</v>
      </c>
      <c r="H32">
        <v>8.5</v>
      </c>
    </row>
    <row r="33" spans="2:8" x14ac:dyDescent="0.3">
      <c r="B33" s="73">
        <v>42192</v>
      </c>
      <c r="C33" s="40">
        <v>6</v>
      </c>
      <c r="G33" s="74">
        <v>7.07</v>
      </c>
      <c r="H33">
        <v>6</v>
      </c>
    </row>
    <row r="34" spans="2:8" x14ac:dyDescent="0.3">
      <c r="B34" s="73">
        <v>42205</v>
      </c>
      <c r="C34" s="77">
        <v>3.5</v>
      </c>
      <c r="E34" s="33">
        <f>AVERAGE(C34:C38)</f>
        <v>2.2999999999999998</v>
      </c>
      <c r="G34" s="74">
        <v>7.2</v>
      </c>
      <c r="H34">
        <v>3.5</v>
      </c>
    </row>
    <row r="35" spans="2:8" x14ac:dyDescent="0.3">
      <c r="B35" s="73">
        <v>42222</v>
      </c>
      <c r="C35" s="77">
        <v>1.5</v>
      </c>
      <c r="G35" s="74">
        <v>8.06</v>
      </c>
      <c r="H35">
        <v>1.5</v>
      </c>
    </row>
    <row r="36" spans="2:8" x14ac:dyDescent="0.3">
      <c r="B36" s="73">
        <v>42233</v>
      </c>
      <c r="C36" s="77">
        <v>1.5</v>
      </c>
      <c r="G36" s="74">
        <v>8.17</v>
      </c>
      <c r="H36">
        <v>1.5</v>
      </c>
    </row>
    <row r="37" spans="2:8" x14ac:dyDescent="0.3">
      <c r="B37" s="73">
        <v>42247</v>
      </c>
      <c r="C37" s="77">
        <v>2</v>
      </c>
      <c r="G37" s="74">
        <v>8.31</v>
      </c>
      <c r="H37">
        <v>2</v>
      </c>
    </row>
    <row r="38" spans="2:8" x14ac:dyDescent="0.3">
      <c r="B38" s="73">
        <v>42261</v>
      </c>
      <c r="C38" s="77">
        <v>3</v>
      </c>
      <c r="G38" s="74">
        <v>9.14</v>
      </c>
      <c r="H38">
        <v>3</v>
      </c>
    </row>
    <row r="39" spans="2:8" x14ac:dyDescent="0.3">
      <c r="B39" s="73">
        <v>42325</v>
      </c>
      <c r="C39" s="40">
        <v>10</v>
      </c>
      <c r="G39" s="74">
        <v>11.17</v>
      </c>
      <c r="H39">
        <v>10</v>
      </c>
    </row>
  </sheetData>
  <sortState ref="B1:D199">
    <sortCondition ref="B1:B199"/>
  </sortState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activeCell="K8" sqref="K8"/>
    </sheetView>
  </sheetViews>
  <sheetFormatPr defaultRowHeight="13.8" x14ac:dyDescent="0.25"/>
  <cols>
    <col min="1" max="1" width="12.54296875" style="1" bestFit="1" customWidth="1"/>
    <col min="2" max="2" width="12.54296875" style="2" customWidth="1"/>
    <col min="3" max="3" width="17.1796875" bestFit="1" customWidth="1"/>
    <col min="4" max="4" width="9.08984375" bestFit="1" customWidth="1"/>
    <col min="5" max="5" width="9.54296875" bestFit="1" customWidth="1"/>
    <col min="6" max="6" width="7.26953125" bestFit="1" customWidth="1"/>
    <col min="7" max="8" width="7.26953125" customWidth="1"/>
    <col min="9" max="9" width="13.90625" bestFit="1" customWidth="1"/>
    <col min="10" max="10" width="8.7265625" style="2"/>
    <col min="11" max="11" width="8.7265625" style="7"/>
    <col min="13" max="14" width="8.7265625" style="2"/>
  </cols>
  <sheetData>
    <row r="1" spans="1:14" x14ac:dyDescent="0.25">
      <c r="A1" s="1" t="s">
        <v>10</v>
      </c>
    </row>
    <row r="2" spans="1:14" x14ac:dyDescent="0.25">
      <c r="A2" s="1" t="s">
        <v>0</v>
      </c>
      <c r="C2" t="s">
        <v>3</v>
      </c>
      <c r="D2" t="s">
        <v>112</v>
      </c>
      <c r="E2" t="s">
        <v>113</v>
      </c>
      <c r="F2" t="s">
        <v>114</v>
      </c>
      <c r="G2" t="s">
        <v>112</v>
      </c>
      <c r="H2" t="s">
        <v>113</v>
      </c>
      <c r="I2" t="s">
        <v>8</v>
      </c>
      <c r="J2" s="2" t="s">
        <v>112</v>
      </c>
      <c r="K2" s="7" t="s">
        <v>113</v>
      </c>
      <c r="L2" t="s">
        <v>114</v>
      </c>
      <c r="M2" s="2" t="s">
        <v>112</v>
      </c>
      <c r="N2" s="2" t="s">
        <v>113</v>
      </c>
    </row>
    <row r="3" spans="1:14" x14ac:dyDescent="0.25">
      <c r="A3" s="1">
        <v>41414</v>
      </c>
      <c r="B3" s="2">
        <v>5.2</v>
      </c>
      <c r="C3" s="3" t="s">
        <v>5</v>
      </c>
      <c r="D3" s="6">
        <f>SUM(C5,C7)</f>
        <v>8.5000000000000006E-3</v>
      </c>
      <c r="E3" s="3">
        <f>AVERAGE(C7)</f>
        <v>3.8999999999999998E-3</v>
      </c>
      <c r="F3" s="3"/>
      <c r="G3" s="3"/>
      <c r="H3" s="3"/>
      <c r="I3" s="3">
        <v>4.6399999999999997E-2</v>
      </c>
      <c r="J3" s="2">
        <f>AVERAGE(I4:I8)</f>
        <v>8.2820000000000005E-2</v>
      </c>
      <c r="K3" s="7">
        <f>AVERAGE(I6:I8)</f>
        <v>0.1183</v>
      </c>
    </row>
    <row r="4" spans="1:14" x14ac:dyDescent="0.25">
      <c r="A4" s="1">
        <v>41422</v>
      </c>
      <c r="B4" s="2">
        <v>5.28</v>
      </c>
      <c r="C4" s="3" t="s">
        <v>5</v>
      </c>
      <c r="D4" s="3"/>
      <c r="E4" s="3"/>
      <c r="F4" t="s">
        <v>5</v>
      </c>
      <c r="G4" s="8">
        <f>AVERAGE(F5,F8)</f>
        <v>7.7999999999999996E-3</v>
      </c>
      <c r="I4" s="3">
        <v>3.78E-2</v>
      </c>
      <c r="L4">
        <v>4.8399999999999999E-2</v>
      </c>
      <c r="M4" s="2">
        <f>AVERAGE(L4:L8)</f>
        <v>7.3679999999999995E-2</v>
      </c>
    </row>
    <row r="5" spans="1:14" x14ac:dyDescent="0.25">
      <c r="A5" s="1">
        <v>41451</v>
      </c>
      <c r="B5" s="2">
        <v>6.26</v>
      </c>
      <c r="C5" s="6">
        <v>4.5999999999999999E-3</v>
      </c>
      <c r="D5" s="6"/>
      <c r="E5" s="6"/>
      <c r="F5" s="8">
        <v>3.5999999999999999E-3</v>
      </c>
      <c r="G5" s="8"/>
      <c r="H5" s="8"/>
      <c r="I5" s="3">
        <v>2.1399999999999999E-2</v>
      </c>
      <c r="L5">
        <v>3.8899999999999997E-2</v>
      </c>
    </row>
    <row r="6" spans="1:14" s="82" customFormat="1" x14ac:dyDescent="0.25">
      <c r="A6" s="79">
        <v>41479</v>
      </c>
      <c r="B6" s="80">
        <v>7.24</v>
      </c>
      <c r="C6" s="81" t="s">
        <v>5</v>
      </c>
      <c r="D6" s="81"/>
      <c r="E6" s="81"/>
      <c r="F6" s="82" t="s">
        <v>5</v>
      </c>
      <c r="I6" s="81">
        <v>8.4900000000000003E-2</v>
      </c>
      <c r="J6" s="80"/>
      <c r="K6" s="100"/>
      <c r="L6" s="82">
        <v>6.2300000000000001E-2</v>
      </c>
      <c r="M6" s="80"/>
      <c r="N6" s="80">
        <f>AVERAGE(L6:L8)</f>
        <v>9.3700000000000006E-2</v>
      </c>
    </row>
    <row r="7" spans="1:14" s="82" customFormat="1" x14ac:dyDescent="0.25">
      <c r="A7" s="79">
        <v>41505</v>
      </c>
      <c r="B7" s="80">
        <v>8.19</v>
      </c>
      <c r="C7" s="81">
        <v>3.8999999999999998E-3</v>
      </c>
      <c r="D7" s="81"/>
      <c r="E7" s="81"/>
      <c r="F7" s="82" t="s">
        <v>5</v>
      </c>
      <c r="I7" s="81">
        <v>0.13500000000000001</v>
      </c>
      <c r="J7" s="80"/>
      <c r="K7" s="100"/>
      <c r="L7" s="82">
        <v>0.14000000000000001</v>
      </c>
      <c r="M7" s="80"/>
      <c r="N7" s="80"/>
    </row>
    <row r="8" spans="1:14" s="82" customFormat="1" x14ac:dyDescent="0.25">
      <c r="A8" s="79">
        <v>41527</v>
      </c>
      <c r="B8" s="80">
        <v>9.1</v>
      </c>
      <c r="C8" s="81" t="s">
        <v>5</v>
      </c>
      <c r="D8" s="81"/>
      <c r="E8" s="81"/>
      <c r="F8" s="83">
        <v>1.2E-2</v>
      </c>
      <c r="G8" s="84"/>
      <c r="H8" s="83">
        <v>1.2E-2</v>
      </c>
      <c r="I8" s="81">
        <v>0.13500000000000001</v>
      </c>
      <c r="J8" s="80"/>
      <c r="K8" s="100"/>
      <c r="L8" s="83">
        <v>7.8799999999999995E-2</v>
      </c>
      <c r="M8" s="80"/>
      <c r="N8" s="80"/>
    </row>
    <row r="9" spans="1:14" x14ac:dyDescent="0.25">
      <c r="A9" s="31">
        <v>41590</v>
      </c>
      <c r="B9" s="37">
        <v>11.12</v>
      </c>
      <c r="C9" s="49">
        <v>3.5999999999999999E-3</v>
      </c>
      <c r="D9" s="49"/>
      <c r="E9" s="49"/>
      <c r="F9" s="49"/>
      <c r="G9" s="49"/>
      <c r="H9" s="49"/>
      <c r="I9" s="49">
        <v>2.7E-2</v>
      </c>
    </row>
    <row r="10" spans="1:14" x14ac:dyDescent="0.25">
      <c r="A10" s="1">
        <v>41771</v>
      </c>
      <c r="B10" s="2">
        <v>5.12</v>
      </c>
      <c r="C10" s="3" t="s">
        <v>5</v>
      </c>
      <c r="D10" s="3"/>
      <c r="E10" s="3"/>
      <c r="F10" s="3"/>
      <c r="G10" s="3"/>
      <c r="H10" s="3"/>
      <c r="I10" s="3">
        <v>3.8699999999999998E-2</v>
      </c>
      <c r="J10" s="2">
        <f>AVERAGE(I11:I15)</f>
        <v>4.0579999999999998E-2</v>
      </c>
      <c r="K10" s="7">
        <f>AVERAGE(I13:I14)</f>
        <v>4.9949999999999994E-2</v>
      </c>
    </row>
    <row r="11" spans="1:14" x14ac:dyDescent="0.25">
      <c r="A11" s="1">
        <v>41787</v>
      </c>
      <c r="B11" s="2">
        <v>5.28</v>
      </c>
      <c r="C11" s="3" t="s">
        <v>5</v>
      </c>
      <c r="D11" s="3"/>
      <c r="E11" s="3"/>
      <c r="F11" t="s">
        <v>5</v>
      </c>
      <c r="I11" s="3">
        <v>3.0800000000000001E-2</v>
      </c>
      <c r="L11">
        <v>3.8800000000000001E-2</v>
      </c>
      <c r="M11" s="2">
        <f>AVERAGE(L11:L15)</f>
        <v>4.4819999999999992E-2</v>
      </c>
    </row>
    <row r="12" spans="1:14" x14ac:dyDescent="0.25">
      <c r="A12" s="1">
        <v>41814</v>
      </c>
      <c r="B12" s="2">
        <v>6.24</v>
      </c>
      <c r="C12" s="3" t="s">
        <v>5</v>
      </c>
      <c r="D12" s="3"/>
      <c r="E12" s="3"/>
      <c r="F12" t="s">
        <v>5</v>
      </c>
      <c r="I12" s="3">
        <v>2.12E-2</v>
      </c>
      <c r="L12">
        <v>2.5499999999999998E-2</v>
      </c>
    </row>
    <row r="13" spans="1:14" s="82" customFormat="1" x14ac:dyDescent="0.25">
      <c r="A13" s="79">
        <v>41841</v>
      </c>
      <c r="B13" s="80">
        <v>7.21</v>
      </c>
      <c r="C13" s="81" t="s">
        <v>5</v>
      </c>
      <c r="D13" s="81"/>
      <c r="E13" s="81"/>
      <c r="F13" s="82">
        <v>2.0999999999999999E-3</v>
      </c>
      <c r="G13" s="82">
        <f>AVERAGE(F13)</f>
        <v>2.0999999999999999E-3</v>
      </c>
      <c r="H13" s="82">
        <f>AVERAGE(G13)</f>
        <v>2.0999999999999999E-3</v>
      </c>
      <c r="I13" s="81">
        <v>3.7699999999999997E-2</v>
      </c>
      <c r="J13" s="80"/>
      <c r="K13" s="100"/>
      <c r="L13" s="82">
        <v>4.6399999999999997E-2</v>
      </c>
      <c r="M13" s="80"/>
      <c r="N13" s="80">
        <f>AVERAGE(L13:L14)</f>
        <v>5.11E-2</v>
      </c>
    </row>
    <row r="14" spans="1:14" s="82" customFormat="1" x14ac:dyDescent="0.25">
      <c r="A14" s="79">
        <v>41870</v>
      </c>
      <c r="B14" s="80">
        <v>8.19</v>
      </c>
      <c r="C14" s="81" t="s">
        <v>5</v>
      </c>
      <c r="D14" s="81"/>
      <c r="E14" s="81"/>
      <c r="F14" s="82" t="s">
        <v>5</v>
      </c>
      <c r="I14" s="81">
        <v>6.2199999999999998E-2</v>
      </c>
      <c r="J14" s="80"/>
      <c r="K14" s="100"/>
      <c r="L14" s="82">
        <v>5.5800000000000002E-2</v>
      </c>
      <c r="M14" s="80"/>
      <c r="N14" s="80"/>
    </row>
    <row r="15" spans="1:14" x14ac:dyDescent="0.25">
      <c r="A15" s="1">
        <v>41899</v>
      </c>
      <c r="B15" s="2">
        <v>9.17</v>
      </c>
      <c r="C15" s="3" t="s">
        <v>5</v>
      </c>
      <c r="D15" s="3"/>
      <c r="E15" s="3"/>
      <c r="F15" s="32" t="s">
        <v>5</v>
      </c>
      <c r="G15" s="44"/>
      <c r="H15" s="44"/>
      <c r="I15" s="3">
        <v>5.0999999999999997E-2</v>
      </c>
      <c r="L15" s="32">
        <v>5.7599999999999998E-2</v>
      </c>
    </row>
    <row r="16" spans="1:14" x14ac:dyDescent="0.25">
      <c r="A16" s="31">
        <v>41946</v>
      </c>
      <c r="B16" s="37">
        <v>11.03</v>
      </c>
      <c r="C16" s="49">
        <v>2.2000000000000001E-3</v>
      </c>
      <c r="D16" s="49"/>
      <c r="E16" s="49"/>
      <c r="F16" s="49"/>
      <c r="G16" s="49"/>
      <c r="H16" s="49"/>
      <c r="I16" s="49">
        <v>2.47E-2</v>
      </c>
    </row>
    <row r="17" spans="1:14" x14ac:dyDescent="0.25">
      <c r="A17" s="1">
        <v>42108</v>
      </c>
      <c r="B17" s="2">
        <v>4.1399999999999997</v>
      </c>
      <c r="C17" s="6" t="s">
        <v>5</v>
      </c>
      <c r="D17" s="6">
        <f>AVERAGE(C18:C19,C20:C22)</f>
        <v>5.45E-3</v>
      </c>
      <c r="E17" s="6">
        <f>AVERAGE(C21:C22)</f>
        <v>8.5500000000000003E-3</v>
      </c>
      <c r="F17" s="6"/>
      <c r="G17" s="6"/>
      <c r="H17" s="6"/>
      <c r="I17" s="3">
        <v>2.52E-2</v>
      </c>
      <c r="J17" s="2">
        <f>AVERAGE(I18:I22)</f>
        <v>4.7480000000000001E-2</v>
      </c>
      <c r="K17" s="7">
        <f>AVERAGE(I20:I22)</f>
        <v>6.3266666666666665E-2</v>
      </c>
    </row>
    <row r="18" spans="1:14" x14ac:dyDescent="0.25">
      <c r="A18" s="1">
        <v>42151</v>
      </c>
      <c r="B18" s="2">
        <v>5.27</v>
      </c>
      <c r="C18" s="3">
        <v>2.5999999999999999E-3</v>
      </c>
      <c r="D18" s="3"/>
      <c r="E18" s="3"/>
      <c r="F18">
        <v>3.5000000000000001E-3</v>
      </c>
      <c r="I18" s="3">
        <v>2.4799999999999999E-2</v>
      </c>
      <c r="L18" s="38">
        <v>2.5600000000000001E-2</v>
      </c>
      <c r="M18" s="2">
        <f>AVERAGE(L18:L22)</f>
        <v>5.6800000000000003E-2</v>
      </c>
    </row>
    <row r="19" spans="1:14" x14ac:dyDescent="0.25">
      <c r="A19" s="1">
        <v>42180</v>
      </c>
      <c r="B19" s="2">
        <v>6.25</v>
      </c>
      <c r="C19" s="3">
        <v>2.0999999999999999E-3</v>
      </c>
      <c r="D19" s="3"/>
      <c r="E19" s="3"/>
      <c r="F19" t="s">
        <v>5</v>
      </c>
      <c r="I19" s="3">
        <v>2.2800000000000001E-2</v>
      </c>
      <c r="L19" s="38">
        <v>3.0700000000000002E-2</v>
      </c>
    </row>
    <row r="20" spans="1:14" s="82" customFormat="1" x14ac:dyDescent="0.25">
      <c r="A20" s="79">
        <v>42205</v>
      </c>
      <c r="B20" s="80">
        <v>7.2</v>
      </c>
      <c r="C20" s="81" t="s">
        <v>5</v>
      </c>
      <c r="D20" s="81"/>
      <c r="E20" s="81"/>
      <c r="F20" s="82">
        <v>2E-3</v>
      </c>
      <c r="G20" s="82">
        <f>AVERAGE(F18,F20:F22)</f>
        <v>6.1749999999999999E-3</v>
      </c>
      <c r="H20" s="82">
        <f>AVERAGE(F20:F22)</f>
        <v>7.0666666666666664E-3</v>
      </c>
      <c r="I20" s="81">
        <v>4.3700000000000003E-2</v>
      </c>
      <c r="J20" s="80"/>
      <c r="K20" s="100"/>
      <c r="L20" s="84">
        <v>7.8100000000000003E-2</v>
      </c>
      <c r="M20" s="80"/>
      <c r="N20" s="80">
        <f>AVERAGE(L20:L22)</f>
        <v>7.5900000000000009E-2</v>
      </c>
    </row>
    <row r="21" spans="1:14" s="82" customFormat="1" x14ac:dyDescent="0.25">
      <c r="A21" s="79">
        <v>42233</v>
      </c>
      <c r="B21" s="80">
        <v>8.17</v>
      </c>
      <c r="C21" s="81">
        <v>5.1999999999999998E-3</v>
      </c>
      <c r="D21" s="81"/>
      <c r="E21" s="81"/>
      <c r="F21" s="85">
        <v>8.0000000000000002E-3</v>
      </c>
      <c r="G21" s="85"/>
      <c r="H21" s="85"/>
      <c r="I21" s="81">
        <v>7.6999999999999999E-2</v>
      </c>
      <c r="J21" s="80"/>
      <c r="K21" s="100"/>
      <c r="L21" s="84">
        <v>7.5999999999999998E-2</v>
      </c>
      <c r="M21" s="80"/>
      <c r="N21" s="80"/>
    </row>
    <row r="22" spans="1:14" s="82" customFormat="1" x14ac:dyDescent="0.25">
      <c r="A22" s="79">
        <v>42261</v>
      </c>
      <c r="B22" s="80">
        <v>9.14</v>
      </c>
      <c r="C22" s="82">
        <v>1.1900000000000001E-2</v>
      </c>
      <c r="F22" s="82">
        <v>1.12E-2</v>
      </c>
      <c r="I22" s="81">
        <v>6.9099999999999995E-2</v>
      </c>
      <c r="J22" s="80"/>
      <c r="K22" s="100"/>
      <c r="L22" s="82">
        <v>7.3599999999999999E-2</v>
      </c>
      <c r="M22" s="80"/>
      <c r="N22" s="80"/>
    </row>
    <row r="23" spans="1:14" x14ac:dyDescent="0.25">
      <c r="A23" s="1">
        <v>42325</v>
      </c>
      <c r="B23" s="2">
        <v>11.17</v>
      </c>
      <c r="C23" s="3">
        <v>4.5999999999999999E-3</v>
      </c>
      <c r="D23" s="3"/>
      <c r="E23" s="3"/>
      <c r="F23" s="3"/>
      <c r="G23" s="3"/>
      <c r="H23" s="3"/>
      <c r="I23" s="3">
        <v>3.0499999999999999E-2</v>
      </c>
    </row>
    <row r="26" spans="1:14" x14ac:dyDescent="0.25">
      <c r="C26">
        <f>8/15</f>
        <v>0.53333333333333333</v>
      </c>
    </row>
    <row r="27" spans="1:14" x14ac:dyDescent="0.25">
      <c r="C27" s="78">
        <f>12/21</f>
        <v>0.5714285714285714</v>
      </c>
    </row>
    <row r="29" spans="1:14" x14ac:dyDescent="0.25">
      <c r="A29" s="1" t="s">
        <v>0</v>
      </c>
      <c r="B29" t="s">
        <v>3</v>
      </c>
      <c r="C29" t="s">
        <v>6</v>
      </c>
    </row>
    <row r="30" spans="1:14" x14ac:dyDescent="0.25">
      <c r="A30" s="1">
        <v>41422</v>
      </c>
      <c r="B30" t="s">
        <v>5</v>
      </c>
      <c r="C30">
        <v>4.8399999999999999E-2</v>
      </c>
    </row>
    <row r="31" spans="1:14" x14ac:dyDescent="0.25">
      <c r="A31" s="1">
        <v>41451</v>
      </c>
      <c r="B31" s="8">
        <v>3.5999999999999999E-3</v>
      </c>
      <c r="C31">
        <v>3.8899999999999997E-2</v>
      </c>
    </row>
    <row r="32" spans="1:14" x14ac:dyDescent="0.25">
      <c r="A32" s="1">
        <v>41479</v>
      </c>
      <c r="B32" t="s">
        <v>5</v>
      </c>
      <c r="C32">
        <v>6.2300000000000001E-2</v>
      </c>
    </row>
    <row r="33" spans="1:3" x14ac:dyDescent="0.25">
      <c r="A33" s="1">
        <v>41505</v>
      </c>
      <c r="B33" t="s">
        <v>5</v>
      </c>
      <c r="C33">
        <v>0.14000000000000001</v>
      </c>
    </row>
    <row r="34" spans="1:3" x14ac:dyDescent="0.25">
      <c r="A34" s="31">
        <v>41527</v>
      </c>
      <c r="B34" s="32">
        <v>1.2E-2</v>
      </c>
      <c r="C34" s="32">
        <v>7.8799999999999995E-2</v>
      </c>
    </row>
    <row r="35" spans="1:3" x14ac:dyDescent="0.25">
      <c r="A35" s="1">
        <v>41787</v>
      </c>
      <c r="B35" t="s">
        <v>5</v>
      </c>
      <c r="C35">
        <v>3.8800000000000001E-2</v>
      </c>
    </row>
    <row r="36" spans="1:3" x14ac:dyDescent="0.25">
      <c r="A36" s="1">
        <v>41814</v>
      </c>
      <c r="B36" t="s">
        <v>5</v>
      </c>
      <c r="C36">
        <v>2.5499999999999998E-2</v>
      </c>
    </row>
    <row r="37" spans="1:3" x14ac:dyDescent="0.25">
      <c r="A37" s="1">
        <v>41841</v>
      </c>
      <c r="B37">
        <v>2.0999999999999999E-3</v>
      </c>
      <c r="C37">
        <v>4.6399999999999997E-2</v>
      </c>
    </row>
    <row r="38" spans="1:3" x14ac:dyDescent="0.25">
      <c r="A38" s="1">
        <v>41870</v>
      </c>
      <c r="B38" t="s">
        <v>5</v>
      </c>
      <c r="C38">
        <v>5.5800000000000002E-2</v>
      </c>
    </row>
    <row r="39" spans="1:3" x14ac:dyDescent="0.25">
      <c r="A39" s="31">
        <v>41899</v>
      </c>
      <c r="B39" s="32" t="s">
        <v>5</v>
      </c>
      <c r="C39" s="32">
        <v>5.7599999999999998E-2</v>
      </c>
    </row>
    <row r="40" spans="1:3" x14ac:dyDescent="0.25">
      <c r="A40" s="1">
        <v>42151</v>
      </c>
      <c r="B40">
        <v>3.5000000000000001E-3</v>
      </c>
      <c r="C40" s="38">
        <v>2.5600000000000001E-2</v>
      </c>
    </row>
    <row r="41" spans="1:3" x14ac:dyDescent="0.25">
      <c r="A41" s="1">
        <v>42180</v>
      </c>
      <c r="B41" t="s">
        <v>5</v>
      </c>
      <c r="C41" s="38">
        <v>3.0700000000000002E-2</v>
      </c>
    </row>
    <row r="42" spans="1:3" x14ac:dyDescent="0.25">
      <c r="A42" s="1">
        <v>42205</v>
      </c>
      <c r="B42">
        <v>2E-3</v>
      </c>
      <c r="C42" s="38">
        <v>7.8100000000000003E-2</v>
      </c>
    </row>
    <row r="43" spans="1:3" x14ac:dyDescent="0.25">
      <c r="A43" s="1">
        <v>42233</v>
      </c>
      <c r="B43" s="8">
        <v>8.0000000000000002E-3</v>
      </c>
      <c r="C43" s="38">
        <v>7.5999999999999998E-2</v>
      </c>
    </row>
    <row r="44" spans="1:3" x14ac:dyDescent="0.25">
      <c r="A44" s="1">
        <v>42261</v>
      </c>
      <c r="B44">
        <v>1.12E-2</v>
      </c>
      <c r="C44">
        <v>7.3599999999999999E-2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B3" sqref="B3:B17"/>
    </sheetView>
  </sheetViews>
  <sheetFormatPr defaultRowHeight="13.8" x14ac:dyDescent="0.25"/>
  <cols>
    <col min="1" max="1" width="12.54296875" style="1" bestFit="1" customWidth="1"/>
    <col min="2" max="2" width="17.1796875" bestFit="1" customWidth="1"/>
    <col min="3" max="3" width="14" bestFit="1" customWidth="1"/>
  </cols>
  <sheetData>
    <row r="1" spans="1:3" x14ac:dyDescent="0.25">
      <c r="A1" s="1" t="s">
        <v>4</v>
      </c>
    </row>
    <row r="2" spans="1:3" x14ac:dyDescent="0.25">
      <c r="A2" s="1" t="s">
        <v>0</v>
      </c>
      <c r="B2" t="s">
        <v>3</v>
      </c>
      <c r="C2" t="s">
        <v>6</v>
      </c>
    </row>
    <row r="3" spans="1:3" x14ac:dyDescent="0.25">
      <c r="A3" s="1">
        <v>41422</v>
      </c>
      <c r="B3" t="s">
        <v>5</v>
      </c>
      <c r="C3">
        <v>4.8399999999999999E-2</v>
      </c>
    </row>
    <row r="4" spans="1:3" x14ac:dyDescent="0.25">
      <c r="A4" s="1">
        <v>41451</v>
      </c>
      <c r="B4" s="8">
        <v>3.5999999999999999E-3</v>
      </c>
      <c r="C4">
        <v>3.8899999999999997E-2</v>
      </c>
    </row>
    <row r="5" spans="1:3" x14ac:dyDescent="0.25">
      <c r="A5" s="1">
        <v>41479</v>
      </c>
      <c r="B5" t="s">
        <v>5</v>
      </c>
      <c r="C5">
        <v>6.2300000000000001E-2</v>
      </c>
    </row>
    <row r="6" spans="1:3" x14ac:dyDescent="0.25">
      <c r="A6" s="1">
        <v>41505</v>
      </c>
      <c r="B6" t="s">
        <v>5</v>
      </c>
      <c r="C6">
        <v>0.14000000000000001</v>
      </c>
    </row>
    <row r="7" spans="1:3" s="32" customFormat="1" x14ac:dyDescent="0.25">
      <c r="A7" s="31">
        <v>41527</v>
      </c>
      <c r="B7" s="32">
        <v>1.2E-2</v>
      </c>
      <c r="C7" s="32">
        <v>7.8799999999999995E-2</v>
      </c>
    </row>
    <row r="8" spans="1:3" x14ac:dyDescent="0.25">
      <c r="A8" s="1">
        <v>41787</v>
      </c>
      <c r="B8" t="s">
        <v>5</v>
      </c>
      <c r="C8">
        <v>3.8800000000000001E-2</v>
      </c>
    </row>
    <row r="9" spans="1:3" x14ac:dyDescent="0.25">
      <c r="A9" s="1">
        <v>41814</v>
      </c>
      <c r="B9" t="s">
        <v>5</v>
      </c>
      <c r="C9">
        <v>2.5499999999999998E-2</v>
      </c>
    </row>
    <row r="10" spans="1:3" x14ac:dyDescent="0.25">
      <c r="A10" s="1">
        <v>41841</v>
      </c>
      <c r="B10">
        <v>2.0999999999999999E-3</v>
      </c>
      <c r="C10">
        <v>4.6399999999999997E-2</v>
      </c>
    </row>
    <row r="11" spans="1:3" x14ac:dyDescent="0.25">
      <c r="A11" s="1">
        <v>41870</v>
      </c>
      <c r="B11" t="s">
        <v>5</v>
      </c>
      <c r="C11">
        <v>5.5800000000000002E-2</v>
      </c>
    </row>
    <row r="12" spans="1:3" s="32" customFormat="1" x14ac:dyDescent="0.25">
      <c r="A12" s="31">
        <v>41899</v>
      </c>
      <c r="B12" s="32" t="s">
        <v>5</v>
      </c>
      <c r="C12" s="32">
        <v>5.7599999999999998E-2</v>
      </c>
    </row>
    <row r="13" spans="1:3" x14ac:dyDescent="0.25">
      <c r="A13" s="1">
        <v>42151</v>
      </c>
      <c r="B13">
        <v>3.5000000000000001E-3</v>
      </c>
      <c r="C13" s="38">
        <v>2.5600000000000001E-2</v>
      </c>
    </row>
    <row r="14" spans="1:3" x14ac:dyDescent="0.25">
      <c r="A14" s="1">
        <v>42180</v>
      </c>
      <c r="B14" t="s">
        <v>5</v>
      </c>
      <c r="C14" s="38">
        <v>3.0700000000000002E-2</v>
      </c>
    </row>
    <row r="15" spans="1:3" x14ac:dyDescent="0.25">
      <c r="A15" s="1">
        <v>42205</v>
      </c>
      <c r="B15">
        <v>2E-3</v>
      </c>
      <c r="C15" s="38">
        <v>7.8100000000000003E-2</v>
      </c>
    </row>
    <row r="16" spans="1:3" x14ac:dyDescent="0.25">
      <c r="A16" s="1">
        <v>42233</v>
      </c>
      <c r="B16" s="8">
        <v>8.0000000000000002E-3</v>
      </c>
      <c r="C16" s="38">
        <v>7.5999999999999998E-2</v>
      </c>
    </row>
    <row r="17" spans="1:3" x14ac:dyDescent="0.25">
      <c r="A17" s="1">
        <v>42261</v>
      </c>
      <c r="B17">
        <v>1.12E-2</v>
      </c>
      <c r="C17">
        <v>7.3599999999999999E-2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sqref="A1:A1048576"/>
    </sheetView>
  </sheetViews>
  <sheetFormatPr defaultRowHeight="13.8" x14ac:dyDescent="0.25"/>
  <cols>
    <col min="1" max="1" width="12.54296875" style="1" bestFit="1" customWidth="1"/>
    <col min="2" max="2" width="13.90625" bestFit="1" customWidth="1"/>
  </cols>
  <sheetData>
    <row r="1" spans="1:3" x14ac:dyDescent="0.25">
      <c r="A1" s="1" t="s">
        <v>10</v>
      </c>
    </row>
    <row r="2" spans="1:3" x14ac:dyDescent="0.25">
      <c r="A2" s="1" t="s">
        <v>0</v>
      </c>
      <c r="B2" t="s">
        <v>8</v>
      </c>
      <c r="C2" t="s">
        <v>114</v>
      </c>
    </row>
    <row r="3" spans="1:3" x14ac:dyDescent="0.25">
      <c r="A3" s="1">
        <v>41422</v>
      </c>
      <c r="B3" s="3">
        <v>3.78E-2</v>
      </c>
      <c r="C3">
        <v>4.8399999999999999E-2</v>
      </c>
    </row>
    <row r="4" spans="1:3" x14ac:dyDescent="0.25">
      <c r="A4" s="1">
        <v>41451</v>
      </c>
      <c r="B4" s="3">
        <v>2.1399999999999999E-2</v>
      </c>
      <c r="C4">
        <v>3.8899999999999997E-2</v>
      </c>
    </row>
    <row r="5" spans="1:3" x14ac:dyDescent="0.25">
      <c r="A5" s="79">
        <v>41479</v>
      </c>
      <c r="B5" s="81">
        <v>8.4900000000000003E-2</v>
      </c>
      <c r="C5" s="82">
        <v>6.2300000000000001E-2</v>
      </c>
    </row>
    <row r="6" spans="1:3" x14ac:dyDescent="0.25">
      <c r="A6" s="79">
        <v>41505</v>
      </c>
      <c r="B6" s="81">
        <v>0.13500000000000001</v>
      </c>
      <c r="C6" s="82">
        <v>0.14000000000000001</v>
      </c>
    </row>
    <row r="7" spans="1:3" s="32" customFormat="1" x14ac:dyDescent="0.25">
      <c r="A7" s="86">
        <v>41527</v>
      </c>
      <c r="B7" s="87">
        <v>0.13500000000000001</v>
      </c>
      <c r="C7" s="83">
        <v>7.8799999999999995E-2</v>
      </c>
    </row>
    <row r="8" spans="1:3" x14ac:dyDescent="0.25">
      <c r="A8" s="1">
        <v>41787</v>
      </c>
      <c r="B8" s="3">
        <v>3.0800000000000001E-2</v>
      </c>
      <c r="C8">
        <v>3.8800000000000001E-2</v>
      </c>
    </row>
    <row r="9" spans="1:3" x14ac:dyDescent="0.25">
      <c r="A9" s="1">
        <v>41814</v>
      </c>
      <c r="B9" s="3">
        <v>2.12E-2</v>
      </c>
      <c r="C9">
        <v>2.5499999999999998E-2</v>
      </c>
    </row>
    <row r="10" spans="1:3" x14ac:dyDescent="0.25">
      <c r="A10" s="79">
        <v>41841</v>
      </c>
      <c r="B10" s="81">
        <v>3.7699999999999997E-2</v>
      </c>
      <c r="C10" s="82">
        <v>4.6399999999999997E-2</v>
      </c>
    </row>
    <row r="11" spans="1:3" x14ac:dyDescent="0.25">
      <c r="A11" s="79">
        <v>41870</v>
      </c>
      <c r="B11" s="81">
        <v>6.2199999999999998E-2</v>
      </c>
      <c r="C11" s="82">
        <v>5.5800000000000002E-2</v>
      </c>
    </row>
    <row r="12" spans="1:3" s="32" customFormat="1" x14ac:dyDescent="0.25">
      <c r="A12" s="31">
        <v>41899</v>
      </c>
      <c r="B12" s="49">
        <v>5.0999999999999997E-2</v>
      </c>
      <c r="C12" s="32">
        <v>5.7599999999999998E-2</v>
      </c>
    </row>
    <row r="13" spans="1:3" x14ac:dyDescent="0.25">
      <c r="A13" s="1">
        <v>42151</v>
      </c>
      <c r="B13" s="3">
        <v>2.4799999999999999E-2</v>
      </c>
      <c r="C13" s="38">
        <v>2.5600000000000001E-2</v>
      </c>
    </row>
    <row r="14" spans="1:3" x14ac:dyDescent="0.25">
      <c r="A14" s="1">
        <v>42180</v>
      </c>
      <c r="B14" s="3">
        <v>2.2800000000000001E-2</v>
      </c>
      <c r="C14" s="38">
        <v>3.0700000000000002E-2</v>
      </c>
    </row>
    <row r="15" spans="1:3" x14ac:dyDescent="0.25">
      <c r="A15" s="79">
        <v>42205</v>
      </c>
      <c r="B15" s="81">
        <v>4.3700000000000003E-2</v>
      </c>
      <c r="C15" s="84">
        <v>7.8100000000000003E-2</v>
      </c>
    </row>
    <row r="16" spans="1:3" x14ac:dyDescent="0.25">
      <c r="A16" s="79">
        <v>42233</v>
      </c>
      <c r="B16" s="81">
        <v>7.6999999999999999E-2</v>
      </c>
      <c r="C16" s="84">
        <v>7.5999999999999998E-2</v>
      </c>
    </row>
    <row r="17" spans="1:3" x14ac:dyDescent="0.25">
      <c r="A17" s="79">
        <v>42261</v>
      </c>
      <c r="B17" s="81">
        <v>6.9099999999999995E-2</v>
      </c>
      <c r="C17" s="82">
        <v>7.3599999999999999E-2</v>
      </c>
    </row>
    <row r="27" spans="1:3" x14ac:dyDescent="0.25">
      <c r="A27" s="31"/>
    </row>
    <row r="32" spans="1:3" x14ac:dyDescent="0.25">
      <c r="A32" s="3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opLeftCell="E1" workbookViewId="0">
      <selection activeCell="F3" sqref="F3:F7"/>
    </sheetView>
  </sheetViews>
  <sheetFormatPr defaultRowHeight="13.8" x14ac:dyDescent="0.25"/>
  <cols>
    <col min="1" max="1" width="12.54296875" style="1" bestFit="1" customWidth="1"/>
    <col min="2" max="2" width="17.1796875" bestFit="1" customWidth="1"/>
    <col min="3" max="3" width="7.26953125" bestFit="1" customWidth="1"/>
    <col min="4" max="4" width="7.26953125" customWidth="1"/>
    <col min="5" max="5" width="12.54296875" style="1" bestFit="1" customWidth="1"/>
    <col min="6" max="6" width="13.90625" bestFit="1" customWidth="1"/>
  </cols>
  <sheetData>
    <row r="1" spans="1:20" x14ac:dyDescent="0.25">
      <c r="A1" s="1" t="s">
        <v>0</v>
      </c>
      <c r="B1" t="s">
        <v>115</v>
      </c>
      <c r="C1" t="s">
        <v>114</v>
      </c>
      <c r="E1" s="1" t="s">
        <v>0</v>
      </c>
      <c r="F1" t="s">
        <v>8</v>
      </c>
      <c r="G1" t="s">
        <v>114</v>
      </c>
      <c r="P1" s="1" t="s">
        <v>0</v>
      </c>
      <c r="Q1" t="s">
        <v>118</v>
      </c>
      <c r="R1" t="s">
        <v>116</v>
      </c>
      <c r="S1" t="s">
        <v>117</v>
      </c>
      <c r="T1" t="s">
        <v>119</v>
      </c>
    </row>
    <row r="2" spans="1:20" x14ac:dyDescent="0.25">
      <c r="A2" s="1">
        <v>41414</v>
      </c>
      <c r="B2" s="3">
        <v>0</v>
      </c>
      <c r="C2" s="3"/>
      <c r="D2" s="3"/>
      <c r="E2" s="1">
        <v>41414</v>
      </c>
      <c r="F2" s="3">
        <v>4.6399999999999997E-2</v>
      </c>
      <c r="P2" s="1">
        <v>41414</v>
      </c>
      <c r="Q2" s="3">
        <v>0</v>
      </c>
      <c r="R2" s="3"/>
      <c r="S2" s="3">
        <v>4.6399999999999997E-2</v>
      </c>
    </row>
    <row r="3" spans="1:20" x14ac:dyDescent="0.25">
      <c r="A3" s="1">
        <v>41422</v>
      </c>
      <c r="B3" s="3">
        <v>0</v>
      </c>
      <c r="C3">
        <v>0</v>
      </c>
      <c r="E3" s="1">
        <v>41422</v>
      </c>
      <c r="F3" s="3">
        <v>3.78E-2</v>
      </c>
      <c r="G3">
        <v>4.8399999999999999E-2</v>
      </c>
      <c r="P3" s="1">
        <v>41422</v>
      </c>
      <c r="Q3" s="3">
        <v>0</v>
      </c>
      <c r="R3">
        <v>0</v>
      </c>
      <c r="S3" s="3">
        <v>3.78E-2</v>
      </c>
      <c r="T3">
        <v>4.8399999999999999E-2</v>
      </c>
    </row>
    <row r="4" spans="1:20" x14ac:dyDescent="0.25">
      <c r="A4" s="1">
        <v>41451</v>
      </c>
      <c r="B4" s="6">
        <v>4.5999999999999999E-3</v>
      </c>
      <c r="C4" s="8">
        <v>3.5999999999999999E-3</v>
      </c>
      <c r="D4" s="8"/>
      <c r="E4" s="1">
        <v>41451</v>
      </c>
      <c r="F4" s="3">
        <v>2.1399999999999999E-2</v>
      </c>
      <c r="G4">
        <v>3.8899999999999997E-2</v>
      </c>
      <c r="P4" s="1">
        <v>41451</v>
      </c>
      <c r="Q4" s="6">
        <v>4.5999999999999999E-3</v>
      </c>
      <c r="R4" s="8">
        <v>3.5999999999999999E-3</v>
      </c>
      <c r="S4" s="3">
        <v>2.1399999999999999E-2</v>
      </c>
      <c r="T4">
        <v>3.8899999999999997E-2</v>
      </c>
    </row>
    <row r="5" spans="1:20" s="82" customFormat="1" x14ac:dyDescent="0.25">
      <c r="A5" s="79">
        <v>41479</v>
      </c>
      <c r="B5" s="81">
        <v>0</v>
      </c>
      <c r="C5" s="82">
        <v>0</v>
      </c>
      <c r="E5" s="79">
        <v>41479</v>
      </c>
      <c r="F5" s="81">
        <v>8.4900000000000003E-2</v>
      </c>
      <c r="G5" s="82">
        <v>6.2300000000000001E-2</v>
      </c>
      <c r="P5" s="79">
        <v>41479</v>
      </c>
      <c r="Q5" s="81">
        <v>0</v>
      </c>
      <c r="R5" s="82">
        <v>0</v>
      </c>
      <c r="S5" s="81">
        <v>8.4900000000000003E-2</v>
      </c>
      <c r="T5" s="82">
        <v>6.2300000000000001E-2</v>
      </c>
    </row>
    <row r="6" spans="1:20" s="82" customFormat="1" x14ac:dyDescent="0.25">
      <c r="A6" s="79">
        <v>41505</v>
      </c>
      <c r="B6" s="81">
        <v>3.8999999999999998E-3</v>
      </c>
      <c r="C6" s="82">
        <v>0</v>
      </c>
      <c r="E6" s="79">
        <v>41505</v>
      </c>
      <c r="F6" s="81">
        <v>0.13500000000000001</v>
      </c>
      <c r="G6" s="82">
        <v>0.14000000000000001</v>
      </c>
      <c r="P6" s="79">
        <v>41505</v>
      </c>
      <c r="Q6" s="81">
        <v>3.8999999999999998E-3</v>
      </c>
      <c r="R6" s="82">
        <v>0</v>
      </c>
      <c r="S6" s="81">
        <v>0.13500000000000001</v>
      </c>
      <c r="T6" s="82">
        <v>0.14000000000000001</v>
      </c>
    </row>
    <row r="7" spans="1:20" s="82" customFormat="1" x14ac:dyDescent="0.25">
      <c r="A7" s="79">
        <v>41527</v>
      </c>
      <c r="B7" s="81">
        <v>0</v>
      </c>
      <c r="C7" s="83">
        <v>1.2E-2</v>
      </c>
      <c r="D7" s="84"/>
      <c r="E7" s="79">
        <v>41527</v>
      </c>
      <c r="F7" s="81">
        <v>0.13500000000000001</v>
      </c>
      <c r="G7" s="83">
        <v>7.8799999999999995E-2</v>
      </c>
      <c r="P7" s="79">
        <v>41527</v>
      </c>
      <c r="Q7" s="81">
        <v>0</v>
      </c>
      <c r="R7" s="83">
        <v>1.2E-2</v>
      </c>
      <c r="S7" s="81">
        <v>0.13500000000000001</v>
      </c>
      <c r="T7" s="83">
        <v>7.8799999999999995E-2</v>
      </c>
    </row>
    <row r="8" spans="1:20" x14ac:dyDescent="0.25">
      <c r="A8" s="31">
        <v>41590</v>
      </c>
      <c r="B8" s="49">
        <v>3.5999999999999999E-3</v>
      </c>
      <c r="C8" s="49"/>
      <c r="D8" s="49"/>
      <c r="E8" s="31">
        <v>41590</v>
      </c>
      <c r="F8" s="49">
        <v>2.7E-2</v>
      </c>
      <c r="P8" s="31">
        <v>41590</v>
      </c>
      <c r="Q8" s="49">
        <v>3.5999999999999999E-3</v>
      </c>
      <c r="R8" s="49"/>
      <c r="S8" s="49">
        <v>2.7E-2</v>
      </c>
    </row>
    <row r="9" spans="1:20" x14ac:dyDescent="0.25">
      <c r="A9" s="1">
        <v>41771</v>
      </c>
      <c r="B9" s="3">
        <v>0</v>
      </c>
      <c r="C9" s="3"/>
      <c r="D9" s="3"/>
      <c r="E9" s="1">
        <v>41771</v>
      </c>
      <c r="F9" s="3">
        <v>3.8699999999999998E-2</v>
      </c>
      <c r="P9" s="1">
        <v>41771</v>
      </c>
      <c r="Q9" s="3">
        <v>0</v>
      </c>
      <c r="R9" s="3"/>
      <c r="S9" s="3">
        <v>3.8699999999999998E-2</v>
      </c>
    </row>
    <row r="10" spans="1:20" x14ac:dyDescent="0.25">
      <c r="A10" s="1">
        <v>41787</v>
      </c>
      <c r="B10" s="3">
        <v>0</v>
      </c>
      <c r="C10">
        <v>0</v>
      </c>
      <c r="E10" s="1">
        <v>41787</v>
      </c>
      <c r="F10" s="3">
        <v>3.0800000000000001E-2</v>
      </c>
      <c r="G10">
        <v>3.8800000000000001E-2</v>
      </c>
      <c r="P10" s="1">
        <v>41787</v>
      </c>
      <c r="Q10" s="3">
        <v>0</v>
      </c>
      <c r="R10" s="84">
        <v>0</v>
      </c>
      <c r="S10" s="3">
        <v>3.0800000000000001E-2</v>
      </c>
      <c r="T10">
        <v>3.8800000000000001E-2</v>
      </c>
    </row>
    <row r="11" spans="1:20" x14ac:dyDescent="0.25">
      <c r="A11" s="1">
        <v>41814</v>
      </c>
      <c r="B11" s="3">
        <v>0</v>
      </c>
      <c r="C11">
        <v>0</v>
      </c>
      <c r="E11" s="1">
        <v>41814</v>
      </c>
      <c r="F11" s="3">
        <v>2.12E-2</v>
      </c>
      <c r="G11">
        <v>2.5499999999999998E-2</v>
      </c>
      <c r="P11" s="1">
        <v>41814</v>
      </c>
      <c r="Q11" s="3">
        <v>0</v>
      </c>
      <c r="R11">
        <v>0</v>
      </c>
      <c r="S11" s="3">
        <v>2.12E-2</v>
      </c>
      <c r="T11">
        <v>2.5499999999999998E-2</v>
      </c>
    </row>
    <row r="12" spans="1:20" s="82" customFormat="1" x14ac:dyDescent="0.25">
      <c r="A12" s="79">
        <v>41841</v>
      </c>
      <c r="B12" s="81">
        <v>0</v>
      </c>
      <c r="C12" s="82">
        <v>2.0999999999999999E-3</v>
      </c>
      <c r="E12" s="79">
        <v>41841</v>
      </c>
      <c r="F12" s="81">
        <v>3.7699999999999997E-2</v>
      </c>
      <c r="G12" s="82">
        <v>4.6399999999999997E-2</v>
      </c>
      <c r="P12" s="79">
        <v>41841</v>
      </c>
      <c r="Q12" s="81">
        <v>0</v>
      </c>
      <c r="R12" s="82">
        <v>2.0999999999999999E-3</v>
      </c>
      <c r="S12" s="81">
        <v>3.7699999999999997E-2</v>
      </c>
      <c r="T12" s="82">
        <v>4.6399999999999997E-2</v>
      </c>
    </row>
    <row r="13" spans="1:20" s="82" customFormat="1" x14ac:dyDescent="0.25">
      <c r="A13" s="79">
        <v>41870</v>
      </c>
      <c r="B13" s="81">
        <v>0</v>
      </c>
      <c r="C13" s="82">
        <v>0</v>
      </c>
      <c r="E13" s="79">
        <v>41870</v>
      </c>
      <c r="F13" s="81">
        <v>6.2199999999999998E-2</v>
      </c>
      <c r="G13" s="82">
        <v>5.5800000000000002E-2</v>
      </c>
      <c r="P13" s="79">
        <v>41870</v>
      </c>
      <c r="Q13" s="81">
        <v>0</v>
      </c>
      <c r="R13" s="82">
        <v>0</v>
      </c>
      <c r="S13" s="81">
        <v>6.2199999999999998E-2</v>
      </c>
      <c r="T13" s="82">
        <v>5.5800000000000002E-2</v>
      </c>
    </row>
    <row r="14" spans="1:20" x14ac:dyDescent="0.25">
      <c r="A14" s="1">
        <v>41899</v>
      </c>
      <c r="B14" s="3">
        <v>0</v>
      </c>
      <c r="C14" s="32">
        <v>0</v>
      </c>
      <c r="D14" s="44"/>
      <c r="E14" s="1">
        <v>41899</v>
      </c>
      <c r="F14" s="3">
        <v>5.0999999999999997E-2</v>
      </c>
      <c r="G14" s="32">
        <v>5.7599999999999998E-2</v>
      </c>
      <c r="P14" s="1">
        <v>41899</v>
      </c>
      <c r="Q14" s="3">
        <v>0</v>
      </c>
      <c r="R14" s="32">
        <v>0</v>
      </c>
      <c r="S14" s="3">
        <v>5.0999999999999997E-2</v>
      </c>
      <c r="T14" s="32">
        <v>5.7599999999999998E-2</v>
      </c>
    </row>
    <row r="15" spans="1:20" x14ac:dyDescent="0.25">
      <c r="A15" s="31">
        <v>41946</v>
      </c>
      <c r="B15" s="49">
        <v>2.2000000000000001E-3</v>
      </c>
      <c r="C15" s="49"/>
      <c r="D15" s="49"/>
      <c r="E15" s="31">
        <v>41946</v>
      </c>
      <c r="F15" s="49">
        <v>2.47E-2</v>
      </c>
      <c r="P15" s="31">
        <v>41946</v>
      </c>
      <c r="Q15" s="49">
        <v>2.2000000000000001E-3</v>
      </c>
      <c r="R15" s="49"/>
      <c r="S15" s="49">
        <v>2.47E-2</v>
      </c>
    </row>
    <row r="16" spans="1:20" x14ac:dyDescent="0.25">
      <c r="A16" s="1">
        <v>42108</v>
      </c>
      <c r="B16" s="6">
        <v>0</v>
      </c>
      <c r="C16" s="6"/>
      <c r="D16" s="6"/>
      <c r="E16" s="1">
        <v>42108</v>
      </c>
      <c r="F16" s="3">
        <v>2.52E-2</v>
      </c>
      <c r="P16" s="1">
        <v>42108</v>
      </c>
      <c r="Q16" s="6">
        <v>0</v>
      </c>
      <c r="R16" s="6"/>
      <c r="S16" s="3">
        <v>2.52E-2</v>
      </c>
    </row>
    <row r="17" spans="1:20" x14ac:dyDescent="0.25">
      <c r="A17" s="1">
        <v>42151</v>
      </c>
      <c r="B17" s="3">
        <v>2.5999999999999999E-3</v>
      </c>
      <c r="C17">
        <v>3.5000000000000001E-3</v>
      </c>
      <c r="E17" s="1">
        <v>42151</v>
      </c>
      <c r="F17" s="3">
        <v>2.4799999999999999E-2</v>
      </c>
      <c r="G17" s="38">
        <v>2.5600000000000001E-2</v>
      </c>
      <c r="P17" s="1">
        <v>42151</v>
      </c>
      <c r="Q17" s="3">
        <v>2.5999999999999999E-3</v>
      </c>
      <c r="R17">
        <v>3.5000000000000001E-3</v>
      </c>
      <c r="S17" s="3">
        <v>2.4799999999999999E-2</v>
      </c>
      <c r="T17" s="38">
        <v>2.5600000000000001E-2</v>
      </c>
    </row>
    <row r="18" spans="1:20" x14ac:dyDescent="0.25">
      <c r="A18" s="1">
        <v>42180</v>
      </c>
      <c r="B18" s="3">
        <v>2.0999999999999999E-3</v>
      </c>
      <c r="C18">
        <v>0</v>
      </c>
      <c r="E18" s="1">
        <v>42180</v>
      </c>
      <c r="F18" s="3">
        <v>2.2800000000000001E-2</v>
      </c>
      <c r="G18" s="38">
        <v>3.0700000000000002E-2</v>
      </c>
      <c r="P18" s="1">
        <v>42180</v>
      </c>
      <c r="Q18" s="3">
        <v>2.0999999999999999E-3</v>
      </c>
      <c r="R18">
        <v>0</v>
      </c>
      <c r="S18" s="3">
        <v>2.2800000000000001E-2</v>
      </c>
      <c r="T18" s="38">
        <v>3.0700000000000002E-2</v>
      </c>
    </row>
    <row r="19" spans="1:20" s="82" customFormat="1" x14ac:dyDescent="0.25">
      <c r="A19" s="79">
        <v>42205</v>
      </c>
      <c r="B19" s="81">
        <v>0</v>
      </c>
      <c r="C19" s="82">
        <v>2E-3</v>
      </c>
      <c r="E19" s="79">
        <v>42205</v>
      </c>
      <c r="F19" s="81">
        <v>4.3700000000000003E-2</v>
      </c>
      <c r="G19" s="84">
        <v>7.8100000000000003E-2</v>
      </c>
      <c r="P19" s="79">
        <v>42205</v>
      </c>
      <c r="Q19" s="81">
        <v>0</v>
      </c>
      <c r="R19" s="82">
        <v>2E-3</v>
      </c>
      <c r="S19" s="81">
        <v>4.3700000000000003E-2</v>
      </c>
      <c r="T19" s="84">
        <v>7.8100000000000003E-2</v>
      </c>
    </row>
    <row r="20" spans="1:20" s="82" customFormat="1" x14ac:dyDescent="0.25">
      <c r="A20" s="79">
        <v>42233</v>
      </c>
      <c r="B20" s="81">
        <v>5.1999999999999998E-3</v>
      </c>
      <c r="C20" s="85">
        <v>8.0000000000000002E-3</v>
      </c>
      <c r="D20" s="85"/>
      <c r="E20" s="79">
        <v>42233</v>
      </c>
      <c r="F20" s="81">
        <v>7.6999999999999999E-2</v>
      </c>
      <c r="G20" s="84">
        <v>7.5999999999999998E-2</v>
      </c>
      <c r="P20" s="79">
        <v>42233</v>
      </c>
      <c r="Q20" s="81">
        <v>5.1999999999999998E-3</v>
      </c>
      <c r="R20" s="85">
        <v>8.0000000000000002E-3</v>
      </c>
      <c r="S20" s="81">
        <v>7.6999999999999999E-2</v>
      </c>
      <c r="T20" s="84">
        <v>7.5999999999999998E-2</v>
      </c>
    </row>
    <row r="21" spans="1:20" s="82" customFormat="1" x14ac:dyDescent="0.25">
      <c r="A21" s="79">
        <v>42261</v>
      </c>
      <c r="B21" s="82">
        <v>1.1900000000000001E-2</v>
      </c>
      <c r="C21" s="82">
        <v>1.12E-2</v>
      </c>
      <c r="E21" s="79">
        <v>42261</v>
      </c>
      <c r="F21" s="81">
        <v>6.9099999999999995E-2</v>
      </c>
      <c r="G21" s="82">
        <v>7.3599999999999999E-2</v>
      </c>
      <c r="P21" s="79">
        <v>42261</v>
      </c>
      <c r="Q21" s="82">
        <v>1.1900000000000001E-2</v>
      </c>
      <c r="R21" s="82">
        <v>1.12E-2</v>
      </c>
      <c r="S21" s="81">
        <v>6.9099999999999995E-2</v>
      </c>
      <c r="T21" s="82">
        <v>7.3599999999999999E-2</v>
      </c>
    </row>
    <row r="22" spans="1:20" x14ac:dyDescent="0.25">
      <c r="A22" s="1">
        <v>42325</v>
      </c>
      <c r="B22" s="3">
        <v>4.5999999999999999E-3</v>
      </c>
      <c r="C22" s="3"/>
      <c r="D22" s="3"/>
      <c r="E22" s="1">
        <v>42325</v>
      </c>
      <c r="F22" s="3">
        <v>3.0499999999999999E-2</v>
      </c>
      <c r="P22" s="1">
        <v>42325</v>
      </c>
      <c r="Q22" s="3">
        <v>4.5999999999999999E-3</v>
      </c>
      <c r="R22" s="3"/>
      <c r="S22" s="3">
        <v>3.0499999999999999E-2</v>
      </c>
    </row>
    <row r="25" spans="1:20" x14ac:dyDescent="0.25">
      <c r="B25">
        <f>8/15</f>
        <v>0.53333333333333333</v>
      </c>
    </row>
    <row r="26" spans="1:20" x14ac:dyDescent="0.25">
      <c r="B26" s="78">
        <f>12/21</f>
        <v>0.5714285714285714</v>
      </c>
    </row>
    <row r="28" spans="1:20" x14ac:dyDescent="0.25">
      <c r="A28" s="1" t="s">
        <v>0</v>
      </c>
      <c r="B28" t="s">
        <v>6</v>
      </c>
      <c r="E28" s="1" t="s">
        <v>0</v>
      </c>
    </row>
    <row r="29" spans="1:20" x14ac:dyDescent="0.25">
      <c r="A29" s="1">
        <v>41422</v>
      </c>
      <c r="B29">
        <v>4.8399999999999999E-2</v>
      </c>
      <c r="E29" s="1">
        <v>41422</v>
      </c>
    </row>
    <row r="30" spans="1:20" x14ac:dyDescent="0.25">
      <c r="A30" s="1">
        <v>41451</v>
      </c>
      <c r="B30">
        <v>3.8899999999999997E-2</v>
      </c>
      <c r="E30" s="1">
        <v>41451</v>
      </c>
    </row>
    <row r="31" spans="1:20" x14ac:dyDescent="0.25">
      <c r="A31" s="1">
        <v>41479</v>
      </c>
      <c r="B31">
        <v>6.2300000000000001E-2</v>
      </c>
      <c r="E31" s="1">
        <v>41479</v>
      </c>
    </row>
    <row r="32" spans="1:20" x14ac:dyDescent="0.25">
      <c r="A32" s="1">
        <v>41505</v>
      </c>
      <c r="B32">
        <v>0.14000000000000001</v>
      </c>
      <c r="E32" s="1">
        <v>41505</v>
      </c>
    </row>
    <row r="33" spans="1:5" x14ac:dyDescent="0.25">
      <c r="A33" s="31">
        <v>41527</v>
      </c>
      <c r="B33" s="32">
        <v>7.8799999999999995E-2</v>
      </c>
      <c r="E33" s="31">
        <v>41527</v>
      </c>
    </row>
    <row r="34" spans="1:5" x14ac:dyDescent="0.25">
      <c r="A34" s="1">
        <v>41787</v>
      </c>
      <c r="B34">
        <v>3.8800000000000001E-2</v>
      </c>
      <c r="E34" s="1">
        <v>41787</v>
      </c>
    </row>
    <row r="35" spans="1:5" x14ac:dyDescent="0.25">
      <c r="A35" s="1">
        <v>41814</v>
      </c>
      <c r="B35">
        <v>2.5499999999999998E-2</v>
      </c>
      <c r="E35" s="1">
        <v>41814</v>
      </c>
    </row>
    <row r="36" spans="1:5" x14ac:dyDescent="0.25">
      <c r="A36" s="1">
        <v>41841</v>
      </c>
      <c r="B36">
        <v>4.6399999999999997E-2</v>
      </c>
      <c r="E36" s="1">
        <v>41841</v>
      </c>
    </row>
    <row r="37" spans="1:5" x14ac:dyDescent="0.25">
      <c r="A37" s="1">
        <v>41870</v>
      </c>
      <c r="B37">
        <v>5.5800000000000002E-2</v>
      </c>
      <c r="E37" s="1">
        <v>41870</v>
      </c>
    </row>
    <row r="38" spans="1:5" x14ac:dyDescent="0.25">
      <c r="A38" s="31">
        <v>41899</v>
      </c>
      <c r="B38" s="32">
        <v>5.7599999999999998E-2</v>
      </c>
      <c r="E38" s="31">
        <v>41899</v>
      </c>
    </row>
    <row r="39" spans="1:5" x14ac:dyDescent="0.25">
      <c r="A39" s="1">
        <v>42151</v>
      </c>
      <c r="B39" s="38">
        <v>2.5600000000000001E-2</v>
      </c>
      <c r="E39" s="1">
        <v>42151</v>
      </c>
    </row>
    <row r="40" spans="1:5" x14ac:dyDescent="0.25">
      <c r="A40" s="1">
        <v>42180</v>
      </c>
      <c r="B40" s="38">
        <v>3.0700000000000002E-2</v>
      </c>
      <c r="E40" s="1">
        <v>42180</v>
      </c>
    </row>
    <row r="41" spans="1:5" x14ac:dyDescent="0.25">
      <c r="A41" s="1">
        <v>42205</v>
      </c>
      <c r="B41" s="38">
        <v>7.8100000000000003E-2</v>
      </c>
      <c r="E41" s="1">
        <v>42205</v>
      </c>
    </row>
    <row r="42" spans="1:5" x14ac:dyDescent="0.25">
      <c r="A42" s="1">
        <v>42233</v>
      </c>
      <c r="B42" s="38">
        <v>7.5999999999999998E-2</v>
      </c>
      <c r="E42" s="1">
        <v>42233</v>
      </c>
    </row>
    <row r="43" spans="1:5" x14ac:dyDescent="0.25">
      <c r="A43" s="1">
        <v>42261</v>
      </c>
      <c r="B43">
        <v>7.3599999999999999E-2</v>
      </c>
      <c r="E43" s="1">
        <v>42261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K16" sqref="K16"/>
    </sheetView>
  </sheetViews>
  <sheetFormatPr defaultRowHeight="13.8" x14ac:dyDescent="0.25"/>
  <cols>
    <col min="1" max="1" width="12.54296875" style="1" bestFit="1" customWidth="1"/>
    <col min="2" max="2" width="12.54296875" style="89" customWidth="1"/>
    <col min="5" max="5" width="8.7265625" style="99"/>
    <col min="9" max="9" width="19.90625" bestFit="1" customWidth="1"/>
    <col min="10" max="10" width="17.6328125" bestFit="1" customWidth="1"/>
    <col min="13" max="13" width="12.54296875" style="1" bestFit="1" customWidth="1"/>
    <col min="14" max="14" width="8.7265625" style="99"/>
  </cols>
  <sheetData>
    <row r="1" spans="1:14" x14ac:dyDescent="0.25">
      <c r="A1" s="1" t="s">
        <v>0</v>
      </c>
      <c r="C1" t="s">
        <v>123</v>
      </c>
      <c r="D1" t="s">
        <v>122</v>
      </c>
      <c r="I1" t="s">
        <v>2</v>
      </c>
      <c r="J1" t="s">
        <v>12</v>
      </c>
      <c r="M1" s="1" t="s">
        <v>0</v>
      </c>
      <c r="N1" s="99" t="s">
        <v>124</v>
      </c>
    </row>
    <row r="2" spans="1:14" x14ac:dyDescent="0.25">
      <c r="A2" s="1">
        <v>41414</v>
      </c>
      <c r="B2" s="90">
        <v>5.2</v>
      </c>
      <c r="C2">
        <v>0</v>
      </c>
      <c r="D2" s="3">
        <v>4.6399999999999997E-2</v>
      </c>
      <c r="E2" s="99">
        <f>C2/D2</f>
        <v>0</v>
      </c>
      <c r="I2" s="81" t="s">
        <v>5</v>
      </c>
      <c r="J2" s="81" t="s">
        <v>5</v>
      </c>
      <c r="K2">
        <f>SUM(I2:J2)</f>
        <v>0</v>
      </c>
      <c r="M2" s="1">
        <v>41414</v>
      </c>
      <c r="N2" s="99">
        <v>0</v>
      </c>
    </row>
    <row r="3" spans="1:14" x14ac:dyDescent="0.25">
      <c r="A3" s="95">
        <v>41422</v>
      </c>
      <c r="B3" s="96">
        <v>5.28</v>
      </c>
      <c r="C3">
        <v>0.66100000000000003</v>
      </c>
      <c r="D3" s="3">
        <v>3.78E-2</v>
      </c>
      <c r="E3" s="99">
        <f>C3/D3</f>
        <v>17.486772486772487</v>
      </c>
      <c r="I3" s="97" t="s">
        <v>5</v>
      </c>
      <c r="J3" s="97">
        <v>0.66100000000000003</v>
      </c>
      <c r="K3">
        <f t="shared" ref="K3:K22" si="0">SUM(I3:J3)</f>
        <v>0.66100000000000003</v>
      </c>
      <c r="M3" s="95">
        <v>41422</v>
      </c>
      <c r="N3" s="99">
        <v>17.486772486772502</v>
      </c>
    </row>
    <row r="4" spans="1:14" x14ac:dyDescent="0.25">
      <c r="A4" s="95">
        <v>41451</v>
      </c>
      <c r="B4" s="96">
        <v>6.26</v>
      </c>
      <c r="C4">
        <v>0.67500000000000004</v>
      </c>
      <c r="D4" s="3">
        <v>2.1399999999999999E-2</v>
      </c>
      <c r="E4" s="99">
        <f t="shared" ref="E3:E22" si="1">C4/D4</f>
        <v>31.542056074766357</v>
      </c>
      <c r="I4" s="97" t="s">
        <v>5</v>
      </c>
      <c r="J4" s="97">
        <v>0.67500000000000004</v>
      </c>
      <c r="K4">
        <f t="shared" si="0"/>
        <v>0.67500000000000004</v>
      </c>
      <c r="M4" s="95">
        <v>41451</v>
      </c>
      <c r="N4" s="99">
        <v>31.542056074766357</v>
      </c>
    </row>
    <row r="5" spans="1:14" x14ac:dyDescent="0.25">
      <c r="A5" s="92">
        <v>41479</v>
      </c>
      <c r="B5" s="93">
        <v>7.24</v>
      </c>
      <c r="C5">
        <v>1.63</v>
      </c>
      <c r="D5" s="81">
        <v>8.4900000000000003E-2</v>
      </c>
      <c r="E5" s="99">
        <f t="shared" si="1"/>
        <v>19.199057714958773</v>
      </c>
      <c r="I5" s="88" t="s">
        <v>5</v>
      </c>
      <c r="J5" s="94">
        <v>1.63</v>
      </c>
      <c r="K5">
        <f t="shared" si="0"/>
        <v>1.63</v>
      </c>
      <c r="M5" s="92">
        <v>41479</v>
      </c>
      <c r="N5" s="99">
        <v>19.199057714958773</v>
      </c>
    </row>
    <row r="6" spans="1:14" x14ac:dyDescent="0.25">
      <c r="A6" s="92">
        <v>41505</v>
      </c>
      <c r="B6" s="93">
        <v>8.19</v>
      </c>
      <c r="C6">
        <v>2.5499999999999998</v>
      </c>
      <c r="D6" s="81">
        <v>0.13500000000000001</v>
      </c>
      <c r="E6" s="99">
        <f t="shared" si="1"/>
        <v>18.888888888888886</v>
      </c>
      <c r="I6" s="88" t="s">
        <v>5</v>
      </c>
      <c r="J6" s="88">
        <v>2.5499999999999998</v>
      </c>
      <c r="K6">
        <f t="shared" si="0"/>
        <v>2.5499999999999998</v>
      </c>
      <c r="M6" s="92">
        <v>41505</v>
      </c>
      <c r="N6" s="99">
        <v>18.888888888888886</v>
      </c>
    </row>
    <row r="7" spans="1:14" x14ac:dyDescent="0.25">
      <c r="A7" s="92">
        <v>41527</v>
      </c>
      <c r="B7" s="93">
        <v>9.1</v>
      </c>
      <c r="C7">
        <v>1.71</v>
      </c>
      <c r="D7" s="81">
        <v>0.13500000000000001</v>
      </c>
      <c r="E7" s="99">
        <f t="shared" si="1"/>
        <v>12.666666666666666</v>
      </c>
      <c r="I7" s="88" t="s">
        <v>5</v>
      </c>
      <c r="J7" s="88">
        <v>1.71</v>
      </c>
      <c r="K7">
        <f t="shared" si="0"/>
        <v>1.71</v>
      </c>
      <c r="M7" s="92">
        <v>41527</v>
      </c>
      <c r="N7" s="99">
        <v>12.666666666666666</v>
      </c>
    </row>
    <row r="8" spans="1:14" x14ac:dyDescent="0.25">
      <c r="A8" s="31">
        <v>41590</v>
      </c>
      <c r="B8" s="91">
        <v>11.12</v>
      </c>
      <c r="C8">
        <v>0.86499999999999999</v>
      </c>
      <c r="D8" s="49">
        <v>2.7E-2</v>
      </c>
      <c r="E8" s="99">
        <f t="shared" si="1"/>
        <v>32.037037037037038</v>
      </c>
      <c r="I8" s="49">
        <v>0.182</v>
      </c>
      <c r="J8" s="49">
        <v>0.68300000000000005</v>
      </c>
      <c r="K8">
        <f>SUM(I8:J8)</f>
        <v>0.86499999999999999</v>
      </c>
      <c r="M8" s="31">
        <v>41590</v>
      </c>
      <c r="N8" s="99">
        <v>32.037037037037038</v>
      </c>
    </row>
    <row r="9" spans="1:14" x14ac:dyDescent="0.25">
      <c r="A9" s="1">
        <v>41771</v>
      </c>
      <c r="B9" s="90">
        <v>5.12</v>
      </c>
      <c r="C9">
        <v>0.67600000000000005</v>
      </c>
      <c r="D9" s="3">
        <v>3.8699999999999998E-2</v>
      </c>
      <c r="E9" s="99">
        <f t="shared" si="1"/>
        <v>17.467700258397933</v>
      </c>
      <c r="I9" s="81" t="s">
        <v>5</v>
      </c>
      <c r="J9" s="3">
        <v>0.67600000000000005</v>
      </c>
      <c r="K9">
        <f t="shared" si="0"/>
        <v>0.67600000000000005</v>
      </c>
      <c r="M9" s="1">
        <v>41771</v>
      </c>
      <c r="N9" s="99">
        <v>17.467700258397933</v>
      </c>
    </row>
    <row r="10" spans="1:14" x14ac:dyDescent="0.25">
      <c r="A10" s="95">
        <v>41787</v>
      </c>
      <c r="B10" s="96">
        <v>5.28</v>
      </c>
      <c r="C10">
        <v>0.42499999999999999</v>
      </c>
      <c r="D10" s="3">
        <v>3.0800000000000001E-2</v>
      </c>
      <c r="E10" s="99">
        <f t="shared" si="1"/>
        <v>13.798701298701298</v>
      </c>
      <c r="I10" s="97" t="s">
        <v>5</v>
      </c>
      <c r="J10" s="97">
        <v>0.42499999999999999</v>
      </c>
      <c r="K10">
        <f t="shared" si="0"/>
        <v>0.42499999999999999</v>
      </c>
      <c r="M10" s="95">
        <v>41787</v>
      </c>
      <c r="N10" s="99">
        <v>13.798701298701298</v>
      </c>
    </row>
    <row r="11" spans="1:14" x14ac:dyDescent="0.25">
      <c r="A11" s="95">
        <v>41814</v>
      </c>
      <c r="B11" s="96">
        <v>6.24</v>
      </c>
      <c r="C11">
        <v>0.45700000000000002</v>
      </c>
      <c r="D11" s="3">
        <v>2.12E-2</v>
      </c>
      <c r="E11" s="99">
        <f t="shared" si="1"/>
        <v>21.556603773584907</v>
      </c>
      <c r="I11" s="97" t="s">
        <v>5</v>
      </c>
      <c r="J11" s="97">
        <v>0.45700000000000002</v>
      </c>
      <c r="K11">
        <f t="shared" si="0"/>
        <v>0.45700000000000002</v>
      </c>
      <c r="M11" s="95">
        <v>41814</v>
      </c>
      <c r="N11" s="99">
        <v>21.556603773584907</v>
      </c>
    </row>
    <row r="12" spans="1:14" x14ac:dyDescent="0.25">
      <c r="A12" s="92">
        <v>41841</v>
      </c>
      <c r="B12" s="93">
        <v>7.21</v>
      </c>
      <c r="C12">
        <v>0.71699999999999997</v>
      </c>
      <c r="D12" s="81">
        <v>3.7699999999999997E-2</v>
      </c>
      <c r="E12" s="99">
        <f t="shared" si="1"/>
        <v>19.018567639257295</v>
      </c>
      <c r="I12" s="88" t="s">
        <v>5</v>
      </c>
      <c r="J12" s="88">
        <v>0.71699999999999997</v>
      </c>
      <c r="K12">
        <f t="shared" si="0"/>
        <v>0.71699999999999997</v>
      </c>
      <c r="M12" s="92">
        <v>41841</v>
      </c>
      <c r="N12" s="99">
        <v>19.018567639257295</v>
      </c>
    </row>
    <row r="13" spans="1:14" x14ac:dyDescent="0.25">
      <c r="A13" s="92">
        <v>41870</v>
      </c>
      <c r="B13" s="93">
        <v>8.19</v>
      </c>
      <c r="C13">
        <v>1.44</v>
      </c>
      <c r="D13" s="81">
        <v>6.2199999999999998E-2</v>
      </c>
      <c r="E13" s="99">
        <f t="shared" si="1"/>
        <v>23.15112540192926</v>
      </c>
      <c r="I13" s="88" t="s">
        <v>5</v>
      </c>
      <c r="J13" s="88">
        <v>1.44</v>
      </c>
      <c r="K13">
        <f t="shared" si="0"/>
        <v>1.44</v>
      </c>
      <c r="M13" s="92">
        <v>41870</v>
      </c>
      <c r="N13" s="99">
        <v>23.15112540192926</v>
      </c>
    </row>
    <row r="14" spans="1:14" x14ac:dyDescent="0.25">
      <c r="A14" s="95">
        <v>41899</v>
      </c>
      <c r="B14" s="96">
        <v>9.17</v>
      </c>
      <c r="C14">
        <v>1.03</v>
      </c>
      <c r="D14" s="3">
        <v>5.0999999999999997E-2</v>
      </c>
      <c r="E14" s="99">
        <f t="shared" si="1"/>
        <v>20.196078431372552</v>
      </c>
      <c r="I14" s="97" t="s">
        <v>5</v>
      </c>
      <c r="J14" s="97">
        <v>1.03</v>
      </c>
      <c r="K14">
        <f t="shared" si="0"/>
        <v>1.03</v>
      </c>
      <c r="M14" s="95">
        <v>41899</v>
      </c>
      <c r="N14" s="99">
        <v>20.196078431372552</v>
      </c>
    </row>
    <row r="15" spans="1:14" x14ac:dyDescent="0.25">
      <c r="A15" s="31">
        <v>41946</v>
      </c>
      <c r="B15" s="91">
        <v>11.03</v>
      </c>
      <c r="C15">
        <v>0.52300000000000002</v>
      </c>
      <c r="D15" s="49">
        <v>2.47E-2</v>
      </c>
      <c r="E15" s="99">
        <f t="shared" si="1"/>
        <v>21.174089068825911</v>
      </c>
      <c r="I15" s="49">
        <v>0.10299999999999999</v>
      </c>
      <c r="J15" s="49">
        <v>0.42</v>
      </c>
      <c r="K15">
        <f t="shared" si="0"/>
        <v>0.52300000000000002</v>
      </c>
      <c r="M15" s="31">
        <v>41946</v>
      </c>
      <c r="N15" s="99">
        <v>21.174089068825911</v>
      </c>
    </row>
    <row r="16" spans="1:14" x14ac:dyDescent="0.25">
      <c r="A16" s="1">
        <v>42108</v>
      </c>
      <c r="B16" s="90">
        <v>4.1399999999999997</v>
      </c>
      <c r="C16">
        <v>0.43840000000000001</v>
      </c>
      <c r="D16" s="3">
        <v>2.52E-2</v>
      </c>
      <c r="E16" s="99">
        <f t="shared" si="1"/>
        <v>17.396825396825395</v>
      </c>
      <c r="I16" s="3">
        <v>6.4399999999999999E-2</v>
      </c>
      <c r="J16" s="3">
        <v>0.374</v>
      </c>
      <c r="K16">
        <f t="shared" si="0"/>
        <v>0.43840000000000001</v>
      </c>
      <c r="M16" s="1">
        <v>42108</v>
      </c>
      <c r="N16" s="99">
        <v>17.396825396825395</v>
      </c>
    </row>
    <row r="17" spans="1:14" x14ac:dyDescent="0.25">
      <c r="A17" s="95">
        <v>42151</v>
      </c>
      <c r="B17" s="96">
        <v>5.27</v>
      </c>
      <c r="C17">
        <v>0.35199999999999998</v>
      </c>
      <c r="D17" s="3">
        <v>2.4799999999999999E-2</v>
      </c>
      <c r="E17" s="99">
        <f t="shared" si="1"/>
        <v>14.193548387096774</v>
      </c>
      <c r="I17" s="97" t="s">
        <v>5</v>
      </c>
      <c r="J17" s="97">
        <v>0.35199999999999998</v>
      </c>
      <c r="K17">
        <f t="shared" si="0"/>
        <v>0.35199999999999998</v>
      </c>
      <c r="M17" s="95">
        <v>42151</v>
      </c>
      <c r="N17" s="99">
        <v>14.193548387096774</v>
      </c>
    </row>
    <row r="18" spans="1:14" x14ac:dyDescent="0.25">
      <c r="A18" s="95">
        <v>42180</v>
      </c>
      <c r="B18" s="96">
        <v>6.25</v>
      </c>
      <c r="C18">
        <v>0.46600000000000003</v>
      </c>
      <c r="D18" s="3">
        <v>2.2800000000000001E-2</v>
      </c>
      <c r="E18" s="99">
        <f t="shared" si="1"/>
        <v>20.438596491228072</v>
      </c>
      <c r="I18" s="97" t="s">
        <v>5</v>
      </c>
      <c r="J18" s="97">
        <v>0.46600000000000003</v>
      </c>
      <c r="K18">
        <f t="shared" si="0"/>
        <v>0.46600000000000003</v>
      </c>
      <c r="M18" s="95">
        <v>42180</v>
      </c>
      <c r="N18" s="99">
        <v>20.438596491228072</v>
      </c>
    </row>
    <row r="19" spans="1:14" x14ac:dyDescent="0.25">
      <c r="A19" s="92">
        <v>42205</v>
      </c>
      <c r="B19" s="93">
        <v>7.2</v>
      </c>
      <c r="C19">
        <v>0.81200000000000006</v>
      </c>
      <c r="D19" s="81">
        <v>4.3700000000000003E-2</v>
      </c>
      <c r="E19" s="99">
        <f t="shared" si="1"/>
        <v>18.581235697940503</v>
      </c>
      <c r="I19" s="88" t="s">
        <v>5</v>
      </c>
      <c r="J19" s="88">
        <v>0.81200000000000006</v>
      </c>
      <c r="K19">
        <f t="shared" si="0"/>
        <v>0.81200000000000006</v>
      </c>
      <c r="M19" s="92">
        <v>42205</v>
      </c>
      <c r="N19" s="99">
        <v>18.581235697940503</v>
      </c>
    </row>
    <row r="20" spans="1:14" x14ac:dyDescent="0.25">
      <c r="A20" s="92">
        <v>42233</v>
      </c>
      <c r="B20" s="93">
        <v>8.17</v>
      </c>
      <c r="C20">
        <v>1.81</v>
      </c>
      <c r="D20" s="81">
        <v>7.6999999999999999E-2</v>
      </c>
      <c r="E20" s="99">
        <f t="shared" si="1"/>
        <v>23.506493506493509</v>
      </c>
      <c r="I20" s="88" t="s">
        <v>5</v>
      </c>
      <c r="J20" s="88">
        <v>1.81</v>
      </c>
      <c r="K20">
        <f t="shared" si="0"/>
        <v>1.81</v>
      </c>
      <c r="M20" s="92">
        <v>42233</v>
      </c>
      <c r="N20" s="99">
        <v>23.506493506493509</v>
      </c>
    </row>
    <row r="21" spans="1:14" x14ac:dyDescent="0.25">
      <c r="A21" s="92">
        <v>42261</v>
      </c>
      <c r="B21" s="93">
        <v>9.14</v>
      </c>
      <c r="C21">
        <v>1.02</v>
      </c>
      <c r="D21" s="81">
        <v>6.9099999999999995E-2</v>
      </c>
      <c r="E21" s="99">
        <f t="shared" si="1"/>
        <v>14.761215629522432</v>
      </c>
      <c r="I21" s="88" t="s">
        <v>5</v>
      </c>
      <c r="J21" s="88">
        <v>1.02</v>
      </c>
      <c r="K21">
        <f t="shared" si="0"/>
        <v>1.02</v>
      </c>
      <c r="M21" s="92">
        <v>42261</v>
      </c>
      <c r="N21" s="99">
        <v>14.761215629522432</v>
      </c>
    </row>
    <row r="22" spans="1:14" x14ac:dyDescent="0.25">
      <c r="A22" s="1">
        <v>42325</v>
      </c>
      <c r="B22" s="90">
        <v>11.17</v>
      </c>
      <c r="C22">
        <v>0.48199999999999998</v>
      </c>
      <c r="D22" s="3">
        <v>3.0499999999999999E-2</v>
      </c>
      <c r="E22" s="99">
        <f t="shared" si="1"/>
        <v>15.803278688524591</v>
      </c>
      <c r="I22">
        <v>5.0999999999999997E-2</v>
      </c>
      <c r="J22" s="3">
        <v>0.43099999999999999</v>
      </c>
      <c r="K22">
        <f t="shared" si="0"/>
        <v>0.48199999999999998</v>
      </c>
      <c r="M22" s="1">
        <v>42325</v>
      </c>
      <c r="N22" s="99">
        <v>15.803278688524591</v>
      </c>
    </row>
    <row r="23" spans="1:14" x14ac:dyDescent="0.25">
      <c r="J23" s="3"/>
    </row>
    <row r="24" spans="1:14" x14ac:dyDescent="0.25">
      <c r="J24" s="3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B16" workbookViewId="0">
      <selection activeCell="Q47" sqref="Q47"/>
    </sheetView>
  </sheetViews>
  <sheetFormatPr defaultRowHeight="13.8" x14ac:dyDescent="0.25"/>
  <cols>
    <col min="1" max="1" width="12.54296875" style="1" bestFit="1" customWidth="1"/>
    <col min="2" max="2" width="12.54296875" style="1" customWidth="1"/>
    <col min="3" max="3" width="16.54296875" bestFit="1" customWidth="1"/>
    <col min="4" max="5" width="8.7265625" style="99"/>
  </cols>
  <sheetData>
    <row r="1" spans="1:5" x14ac:dyDescent="0.25">
      <c r="A1" s="1" t="s">
        <v>10</v>
      </c>
    </row>
    <row r="2" spans="1:5" x14ac:dyDescent="0.25">
      <c r="A2" s="1" t="s">
        <v>0</v>
      </c>
      <c r="C2" t="s">
        <v>11</v>
      </c>
      <c r="D2" s="99" t="s">
        <v>126</v>
      </c>
      <c r="E2" s="99" t="s">
        <v>125</v>
      </c>
    </row>
    <row r="3" spans="1:5" x14ac:dyDescent="0.25">
      <c r="A3" s="1">
        <v>41414</v>
      </c>
      <c r="B3" s="90">
        <v>5.2</v>
      </c>
      <c r="C3" s="3"/>
    </row>
    <row r="4" spans="1:5" x14ac:dyDescent="0.25">
      <c r="A4" s="1">
        <v>41422</v>
      </c>
      <c r="B4" s="96">
        <v>5.28</v>
      </c>
      <c r="C4" s="3">
        <v>12.1</v>
      </c>
      <c r="D4" s="99">
        <f>AVERAGE(C4:C8)</f>
        <v>93.902000000000001</v>
      </c>
      <c r="E4" s="99">
        <f>AVERAGE(C6:C8)</f>
        <v>150.53333333333333</v>
      </c>
    </row>
    <row r="5" spans="1:5" x14ac:dyDescent="0.25">
      <c r="A5" s="1">
        <v>41451</v>
      </c>
      <c r="B5" s="96">
        <v>6.26</v>
      </c>
      <c r="C5" s="3">
        <v>5.81</v>
      </c>
    </row>
    <row r="6" spans="1:5" x14ac:dyDescent="0.25">
      <c r="A6" s="1">
        <v>41479</v>
      </c>
      <c r="B6" s="93">
        <v>7.24</v>
      </c>
      <c r="C6" s="3">
        <v>118</v>
      </c>
    </row>
    <row r="7" spans="1:5" x14ac:dyDescent="0.25">
      <c r="A7" s="1">
        <v>41505</v>
      </c>
      <c r="B7" s="93">
        <v>8.19</v>
      </c>
      <c r="C7" s="3">
        <v>235</v>
      </c>
    </row>
    <row r="8" spans="1:5" x14ac:dyDescent="0.25">
      <c r="A8" s="1">
        <v>41527</v>
      </c>
      <c r="B8" s="93">
        <v>9.1</v>
      </c>
      <c r="C8" s="3">
        <v>98.6</v>
      </c>
    </row>
    <row r="9" spans="1:5" x14ac:dyDescent="0.25">
      <c r="A9" s="31">
        <v>41590</v>
      </c>
      <c r="B9" s="91">
        <v>11.12</v>
      </c>
      <c r="C9" s="49"/>
    </row>
    <row r="10" spans="1:5" x14ac:dyDescent="0.25">
      <c r="A10" s="1">
        <v>41771</v>
      </c>
      <c r="B10" s="90">
        <v>5.12</v>
      </c>
      <c r="C10" s="3"/>
    </row>
    <row r="11" spans="1:5" x14ac:dyDescent="0.25">
      <c r="A11" s="1">
        <v>41787</v>
      </c>
      <c r="B11" s="96">
        <v>5.28</v>
      </c>
      <c r="C11" s="3">
        <v>2.93</v>
      </c>
      <c r="D11" s="99">
        <f>AVERAGE(C11:C15)</f>
        <v>26.545999999999999</v>
      </c>
      <c r="E11" s="99">
        <f>AVERAGE(C13:C14)</f>
        <v>42.494999999999997</v>
      </c>
    </row>
    <row r="12" spans="1:5" x14ac:dyDescent="0.25">
      <c r="A12" s="1">
        <v>41814</v>
      </c>
      <c r="B12" s="96">
        <v>6.24</v>
      </c>
      <c r="C12" s="3">
        <v>6.71</v>
      </c>
    </row>
    <row r="13" spans="1:5" x14ac:dyDescent="0.25">
      <c r="A13" s="1">
        <v>41841</v>
      </c>
      <c r="B13" s="93">
        <v>7.21</v>
      </c>
      <c r="C13" s="3">
        <v>8.19</v>
      </c>
    </row>
    <row r="14" spans="1:5" x14ac:dyDescent="0.25">
      <c r="A14" s="1">
        <v>41870</v>
      </c>
      <c r="B14" s="93">
        <v>8.19</v>
      </c>
      <c r="C14" s="3">
        <v>76.8</v>
      </c>
    </row>
    <row r="15" spans="1:5" x14ac:dyDescent="0.25">
      <c r="A15" s="1">
        <v>41899</v>
      </c>
      <c r="B15" s="96">
        <v>9.17</v>
      </c>
      <c r="C15" s="3">
        <v>38.1</v>
      </c>
    </row>
    <row r="16" spans="1:5" x14ac:dyDescent="0.25">
      <c r="A16" s="31">
        <v>41946</v>
      </c>
      <c r="B16" s="91">
        <v>11.03</v>
      </c>
      <c r="C16" s="49"/>
    </row>
    <row r="17" spans="1:5" x14ac:dyDescent="0.25">
      <c r="A17" s="1">
        <v>42108</v>
      </c>
      <c r="B17" s="90">
        <v>4.1399999999999997</v>
      </c>
      <c r="C17" s="3"/>
    </row>
    <row r="18" spans="1:5" x14ac:dyDescent="0.25">
      <c r="A18" s="1">
        <v>42151</v>
      </c>
      <c r="B18" s="96">
        <v>5.27</v>
      </c>
      <c r="C18" s="3">
        <v>3.35</v>
      </c>
      <c r="D18" s="99">
        <f>AVERAGE(C18:C21)</f>
        <v>46.787499999999994</v>
      </c>
      <c r="E18" s="99">
        <f>AVERAGE(C19:C21)</f>
        <v>61.266666666666673</v>
      </c>
    </row>
    <row r="19" spans="1:5" x14ac:dyDescent="0.25">
      <c r="A19" s="1">
        <v>42205</v>
      </c>
      <c r="B19" s="93">
        <v>7.2</v>
      </c>
      <c r="C19" s="3">
        <v>27</v>
      </c>
    </row>
    <row r="20" spans="1:5" x14ac:dyDescent="0.25">
      <c r="A20" s="1">
        <v>42233</v>
      </c>
      <c r="B20" s="93">
        <v>8.17</v>
      </c>
      <c r="C20" s="3">
        <v>123</v>
      </c>
    </row>
    <row r="21" spans="1:5" x14ac:dyDescent="0.25">
      <c r="A21" s="1">
        <v>42261</v>
      </c>
      <c r="B21" s="93">
        <v>9.14</v>
      </c>
      <c r="C21">
        <v>33.799999999999997</v>
      </c>
    </row>
    <row r="22" spans="1:5" x14ac:dyDescent="0.25">
      <c r="A22" s="1">
        <v>42325</v>
      </c>
      <c r="B22" s="90">
        <v>11.17</v>
      </c>
    </row>
    <row r="24" spans="1:5" x14ac:dyDescent="0.25">
      <c r="A24" s="95">
        <v>42180</v>
      </c>
    </row>
    <row r="28" spans="1:5" x14ac:dyDescent="0.25">
      <c r="A28" s="1">
        <v>41422</v>
      </c>
      <c r="B28" s="3">
        <v>12.1</v>
      </c>
      <c r="C28">
        <v>0</v>
      </c>
    </row>
    <row r="29" spans="1:5" x14ac:dyDescent="0.25">
      <c r="A29" s="1">
        <v>41451</v>
      </c>
      <c r="B29" s="3">
        <v>5.81</v>
      </c>
      <c r="C29">
        <v>0</v>
      </c>
    </row>
    <row r="30" spans="1:5" x14ac:dyDescent="0.25">
      <c r="A30" s="1">
        <v>41479</v>
      </c>
      <c r="B30" s="3">
        <v>118</v>
      </c>
      <c r="C30">
        <v>491</v>
      </c>
    </row>
    <row r="31" spans="1:5" x14ac:dyDescent="0.25">
      <c r="A31" s="1">
        <v>41505</v>
      </c>
      <c r="B31" s="3">
        <v>235</v>
      </c>
      <c r="C31" s="131">
        <v>6786</v>
      </c>
    </row>
    <row r="32" spans="1:5" x14ac:dyDescent="0.25">
      <c r="A32" s="1">
        <v>41527</v>
      </c>
      <c r="B32" s="3">
        <v>98.6</v>
      </c>
    </row>
    <row r="33" spans="1:9" s="133" customFormat="1" x14ac:dyDescent="0.25">
      <c r="A33" s="1">
        <v>41543</v>
      </c>
      <c r="B33" s="3"/>
      <c r="C33" s="131">
        <v>15749</v>
      </c>
      <c r="D33" s="99"/>
      <c r="E33" s="99"/>
    </row>
    <row r="34" spans="1:9" x14ac:dyDescent="0.25">
      <c r="A34" s="1">
        <v>41787</v>
      </c>
      <c r="B34" s="3">
        <v>2.93</v>
      </c>
    </row>
    <row r="35" spans="1:9" x14ac:dyDescent="0.25">
      <c r="A35" s="1">
        <v>41814</v>
      </c>
      <c r="B35" s="3">
        <v>6.71</v>
      </c>
      <c r="C35" s="131">
        <v>722.27231530215442</v>
      </c>
    </row>
    <row r="36" spans="1:9" x14ac:dyDescent="0.25">
      <c r="A36" s="1">
        <v>41841</v>
      </c>
      <c r="B36" s="3">
        <v>8.19</v>
      </c>
      <c r="C36" s="131">
        <v>1871.2986812848119</v>
      </c>
    </row>
    <row r="37" spans="1:9" x14ac:dyDescent="0.25">
      <c r="A37" s="1">
        <v>41870</v>
      </c>
      <c r="B37" s="3">
        <v>76.8</v>
      </c>
      <c r="C37" s="131">
        <v>50177.591217307068</v>
      </c>
    </row>
    <row r="38" spans="1:9" x14ac:dyDescent="0.25">
      <c r="A38" s="1">
        <v>41899</v>
      </c>
      <c r="B38" s="3">
        <v>38.1</v>
      </c>
    </row>
    <row r="39" spans="1:9" x14ac:dyDescent="0.25">
      <c r="A39" s="1">
        <v>42151</v>
      </c>
      <c r="B39" s="3">
        <v>3.35</v>
      </c>
    </row>
    <row r="40" spans="1:9" x14ac:dyDescent="0.25">
      <c r="A40" s="1">
        <v>42205</v>
      </c>
      <c r="B40" s="3">
        <v>27</v>
      </c>
    </row>
    <row r="41" spans="1:9" x14ac:dyDescent="0.25">
      <c r="A41" s="1">
        <v>42233</v>
      </c>
      <c r="B41" s="3">
        <v>123</v>
      </c>
    </row>
    <row r="42" spans="1:9" x14ac:dyDescent="0.25">
      <c r="A42" s="1">
        <v>42261</v>
      </c>
      <c r="B42" s="133">
        <v>33.799999999999997</v>
      </c>
    </row>
    <row r="47" spans="1:9" s="32" customFormat="1" x14ac:dyDescent="0.25">
      <c r="B47" s="163">
        <v>41422</v>
      </c>
      <c r="C47" s="163">
        <v>41451</v>
      </c>
      <c r="D47" s="163">
        <v>41479</v>
      </c>
      <c r="E47" s="163">
        <v>41505</v>
      </c>
      <c r="F47" s="163">
        <v>41543</v>
      </c>
      <c r="G47" s="163">
        <v>41814</v>
      </c>
      <c r="H47" s="163">
        <v>41841</v>
      </c>
      <c r="I47" s="163">
        <v>41870</v>
      </c>
    </row>
    <row r="48" spans="1:9" s="133" customFormat="1" x14ac:dyDescent="0.25">
      <c r="A48" s="133" t="s">
        <v>181</v>
      </c>
      <c r="B48" s="131">
        <v>0</v>
      </c>
      <c r="C48" s="131">
        <v>0</v>
      </c>
      <c r="D48" s="131">
        <v>491</v>
      </c>
      <c r="E48" s="131">
        <v>6786</v>
      </c>
      <c r="F48" s="131">
        <v>15749</v>
      </c>
      <c r="G48" s="131">
        <v>722.27231530215442</v>
      </c>
      <c r="H48" s="131">
        <v>1871.2986812848119</v>
      </c>
      <c r="I48" s="131">
        <v>50177.591217307068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C4" sqref="C4"/>
    </sheetView>
  </sheetViews>
  <sheetFormatPr defaultRowHeight="13.8" x14ac:dyDescent="0.25"/>
  <sheetData>
    <row r="1" spans="1:6" x14ac:dyDescent="0.25">
      <c r="A1" s="1" t="s">
        <v>154</v>
      </c>
      <c r="B1" s="133"/>
    </row>
    <row r="2" spans="1:6" x14ac:dyDescent="0.25">
      <c r="A2" s="1" t="s">
        <v>0</v>
      </c>
      <c r="B2" s="133" t="s">
        <v>115</v>
      </c>
      <c r="C2" t="s">
        <v>114</v>
      </c>
      <c r="D2" t="s">
        <v>36</v>
      </c>
      <c r="E2" t="s">
        <v>153</v>
      </c>
      <c r="F2" t="s">
        <v>37</v>
      </c>
    </row>
    <row r="3" spans="1:6" x14ac:dyDescent="0.25">
      <c r="A3" s="1">
        <v>41414</v>
      </c>
      <c r="B3" s="3">
        <v>4.6399999999999997E-2</v>
      </c>
    </row>
    <row r="4" spans="1:6" x14ac:dyDescent="0.25">
      <c r="A4" s="1">
        <v>41422</v>
      </c>
      <c r="B4" s="3">
        <v>3.78E-2</v>
      </c>
      <c r="C4" s="133">
        <v>4.8399999999999999E-2</v>
      </c>
      <c r="D4" s="5">
        <v>2.2700000000000001E-2</v>
      </c>
      <c r="E4" s="5">
        <v>6.5199999999999994E-2</v>
      </c>
      <c r="F4" s="5">
        <v>5.0999999999999997E-2</v>
      </c>
    </row>
    <row r="5" spans="1:6" x14ac:dyDescent="0.25">
      <c r="A5" s="1">
        <v>41451</v>
      </c>
      <c r="B5" s="3">
        <v>2.1399999999999999E-2</v>
      </c>
      <c r="C5" s="133">
        <v>3.8899999999999997E-2</v>
      </c>
      <c r="D5" s="3">
        <v>0.125</v>
      </c>
      <c r="E5" s="5">
        <v>3.6999999999999998E-2</v>
      </c>
      <c r="F5" s="3">
        <v>2.47E-2</v>
      </c>
    </row>
    <row r="6" spans="1:6" x14ac:dyDescent="0.25">
      <c r="A6" s="1">
        <v>41479</v>
      </c>
      <c r="B6" s="3">
        <v>8.4900000000000003E-2</v>
      </c>
      <c r="C6" s="133">
        <v>6.2300000000000001E-2</v>
      </c>
      <c r="D6" s="3">
        <v>0.17299999999999999</v>
      </c>
      <c r="E6" s="5">
        <v>4.1500000000000002E-2</v>
      </c>
      <c r="F6" s="3">
        <v>7.9399999999999998E-2</v>
      </c>
    </row>
    <row r="7" spans="1:6" x14ac:dyDescent="0.25">
      <c r="A7" s="1">
        <v>41505</v>
      </c>
      <c r="B7" s="3">
        <v>0.13500000000000001</v>
      </c>
      <c r="C7" s="133">
        <v>0.14000000000000001</v>
      </c>
      <c r="D7" s="3">
        <v>0.13200000000000001</v>
      </c>
      <c r="E7" s="5">
        <v>2.4E-2</v>
      </c>
      <c r="F7" s="3">
        <v>0.10100000000000001</v>
      </c>
    </row>
    <row r="8" spans="1:6" x14ac:dyDescent="0.25">
      <c r="A8" s="1">
        <v>41527</v>
      </c>
      <c r="B8" s="3">
        <v>0.13500000000000001</v>
      </c>
      <c r="C8" s="32">
        <v>7.8799999999999995E-2</v>
      </c>
      <c r="D8" s="49">
        <v>7.9899999999999999E-2</v>
      </c>
      <c r="E8" s="53">
        <v>4.41E-2</v>
      </c>
      <c r="F8" s="49">
        <v>0.104</v>
      </c>
    </row>
    <row r="9" spans="1:6" x14ac:dyDescent="0.25">
      <c r="A9" s="31">
        <v>41590</v>
      </c>
      <c r="B9" s="49">
        <v>2.7E-2</v>
      </c>
    </row>
    <row r="10" spans="1:6" x14ac:dyDescent="0.25">
      <c r="A10" s="1">
        <v>41771</v>
      </c>
      <c r="B10" s="3">
        <v>3.8699999999999998E-2</v>
      </c>
    </row>
    <row r="11" spans="1:6" x14ac:dyDescent="0.25">
      <c r="A11" s="1">
        <v>41787</v>
      </c>
      <c r="B11" s="3">
        <v>3.0800000000000001E-2</v>
      </c>
      <c r="C11" s="133">
        <v>3.8800000000000001E-2</v>
      </c>
      <c r="D11" s="3">
        <v>4.6699999999999998E-2</v>
      </c>
      <c r="E11" s="5">
        <v>4.36E-2</v>
      </c>
      <c r="F11" s="3">
        <v>2.7400000000000001E-2</v>
      </c>
    </row>
    <row r="12" spans="1:6" x14ac:dyDescent="0.25">
      <c r="A12" s="1">
        <v>41814</v>
      </c>
      <c r="B12" s="3">
        <v>2.12E-2</v>
      </c>
      <c r="C12" s="133">
        <v>2.5499999999999998E-2</v>
      </c>
      <c r="D12" s="3">
        <v>7.3800000000000004E-2</v>
      </c>
      <c r="E12" s="5">
        <v>3.1899999999999998E-2</v>
      </c>
      <c r="F12" s="3">
        <v>2.5700000000000001E-2</v>
      </c>
    </row>
    <row r="13" spans="1:6" x14ac:dyDescent="0.25">
      <c r="A13" s="1">
        <v>41841</v>
      </c>
      <c r="B13" s="3">
        <v>3.7699999999999997E-2</v>
      </c>
      <c r="C13" s="133">
        <v>4.6399999999999997E-2</v>
      </c>
      <c r="D13" s="3">
        <v>0.121</v>
      </c>
      <c r="E13" s="5">
        <v>3.4299999999999997E-2</v>
      </c>
      <c r="F13" s="3">
        <v>4.7E-2</v>
      </c>
    </row>
    <row r="14" spans="1:6" x14ac:dyDescent="0.25">
      <c r="A14" s="1">
        <v>41870</v>
      </c>
      <c r="B14" s="3">
        <v>6.2199999999999998E-2</v>
      </c>
      <c r="C14" s="133">
        <v>5.5800000000000002E-2</v>
      </c>
      <c r="D14" s="3">
        <v>0.105</v>
      </c>
      <c r="E14" s="5">
        <v>4.8099999999999997E-2</v>
      </c>
      <c r="F14" s="3">
        <v>6.1100000000000002E-2</v>
      </c>
    </row>
    <row r="15" spans="1:6" x14ac:dyDescent="0.25">
      <c r="A15" s="1">
        <v>41899</v>
      </c>
      <c r="B15" s="3">
        <v>5.0999999999999997E-2</v>
      </c>
      <c r="C15" s="32">
        <v>5.7599999999999998E-2</v>
      </c>
      <c r="D15" s="69">
        <v>0.10299999999999999</v>
      </c>
      <c r="E15" s="53">
        <v>4.9399999999999999E-2</v>
      </c>
      <c r="F15" s="49">
        <v>4.9799999999999997E-2</v>
      </c>
    </row>
    <row r="16" spans="1:6" x14ac:dyDescent="0.25">
      <c r="A16" s="31">
        <v>41946</v>
      </c>
      <c r="B16" s="49">
        <v>2.47E-2</v>
      </c>
    </row>
    <row r="17" spans="1:6" x14ac:dyDescent="0.25">
      <c r="A17" s="1">
        <v>42108</v>
      </c>
      <c r="B17" s="3">
        <v>2.52E-2</v>
      </c>
    </row>
    <row r="18" spans="1:6" x14ac:dyDescent="0.25">
      <c r="A18" s="1">
        <v>42151</v>
      </c>
      <c r="B18" s="3">
        <v>2.4799999999999999E-2</v>
      </c>
      <c r="C18" s="38">
        <v>2.5600000000000001E-2</v>
      </c>
      <c r="D18" s="3">
        <v>3.49E-2</v>
      </c>
      <c r="E18" s="5">
        <v>3.4500000000000003E-2</v>
      </c>
      <c r="F18" s="5">
        <v>2.41E-2</v>
      </c>
    </row>
    <row r="19" spans="1:6" x14ac:dyDescent="0.25">
      <c r="A19" s="1">
        <v>42180</v>
      </c>
      <c r="B19" s="3">
        <v>2.2800000000000001E-2</v>
      </c>
      <c r="C19" s="38">
        <v>3.0700000000000002E-2</v>
      </c>
      <c r="D19" s="3">
        <v>0.152</v>
      </c>
      <c r="E19" s="5">
        <v>3.4000000000000002E-2</v>
      </c>
      <c r="F19" s="3">
        <v>2.4199999999999999E-2</v>
      </c>
    </row>
    <row r="20" spans="1:6" x14ac:dyDescent="0.25">
      <c r="A20" s="1">
        <v>42205</v>
      </c>
      <c r="B20" s="3">
        <v>4.3700000000000003E-2</v>
      </c>
      <c r="C20" s="38">
        <v>7.8100000000000003E-2</v>
      </c>
      <c r="D20" s="3">
        <v>8.5500000000000007E-2</v>
      </c>
      <c r="E20" s="5">
        <v>4.19E-2</v>
      </c>
      <c r="F20" s="3">
        <v>4.9599999999999998E-2</v>
      </c>
    </row>
    <row r="21" spans="1:6" x14ac:dyDescent="0.25">
      <c r="A21" s="1">
        <v>42233</v>
      </c>
      <c r="B21" s="3">
        <v>7.6999999999999999E-2</v>
      </c>
      <c r="C21" s="38">
        <v>7.5999999999999998E-2</v>
      </c>
      <c r="D21" s="3">
        <v>0.29899999999999999</v>
      </c>
      <c r="E21" s="5">
        <v>5.6000000000000001E-2</v>
      </c>
      <c r="F21" s="3">
        <v>7.2300000000000003E-2</v>
      </c>
    </row>
    <row r="22" spans="1:6" x14ac:dyDescent="0.25">
      <c r="A22" s="1">
        <v>42261</v>
      </c>
      <c r="B22" s="3">
        <v>6.9099999999999995E-2</v>
      </c>
      <c r="C22" s="133">
        <v>7.3599999999999999E-2</v>
      </c>
      <c r="D22" s="3">
        <v>0.14000000000000001</v>
      </c>
      <c r="E22" s="5">
        <v>5.5899999999999998E-2</v>
      </c>
      <c r="F22" s="3">
        <v>6.8500000000000005E-2</v>
      </c>
    </row>
    <row r="23" spans="1:6" x14ac:dyDescent="0.25">
      <c r="A23" s="1">
        <v>42325</v>
      </c>
      <c r="B23" s="3">
        <v>3.0499999999999999E-2</v>
      </c>
    </row>
    <row r="25" spans="1:6" x14ac:dyDescent="0.25">
      <c r="A25" t="s">
        <v>155</v>
      </c>
    </row>
    <row r="26" spans="1:6" x14ac:dyDescent="0.25">
      <c r="A26" s="1" t="s">
        <v>0</v>
      </c>
      <c r="B26" s="133" t="s">
        <v>115</v>
      </c>
      <c r="C26" s="133" t="s">
        <v>114</v>
      </c>
      <c r="D26" s="133" t="s">
        <v>36</v>
      </c>
      <c r="E26" s="133" t="s">
        <v>153</v>
      </c>
      <c r="F26" s="133" t="s">
        <v>37</v>
      </c>
    </row>
    <row r="27" spans="1:6" x14ac:dyDescent="0.25">
      <c r="A27" s="1">
        <v>41414</v>
      </c>
      <c r="B27" s="81">
        <v>0</v>
      </c>
    </row>
    <row r="28" spans="1:6" x14ac:dyDescent="0.25">
      <c r="A28" s="1">
        <v>41422</v>
      </c>
      <c r="B28" s="81">
        <v>0</v>
      </c>
      <c r="C28" s="82">
        <v>0</v>
      </c>
      <c r="D28" s="81">
        <v>0</v>
      </c>
      <c r="E28" s="142">
        <v>0</v>
      </c>
      <c r="F28" s="81">
        <v>0</v>
      </c>
    </row>
    <row r="29" spans="1:6" x14ac:dyDescent="0.25">
      <c r="A29" s="1">
        <v>41451</v>
      </c>
      <c r="B29" s="6">
        <v>4.5999999999999999E-3</v>
      </c>
      <c r="C29" s="8">
        <v>3.5999999999999999E-3</v>
      </c>
      <c r="D29" s="3">
        <v>3.3599999999999998E-2</v>
      </c>
      <c r="E29" s="141">
        <v>7.0000000000000001E-3</v>
      </c>
      <c r="F29" s="6">
        <v>4.1999999999999997E-3</v>
      </c>
    </row>
    <row r="30" spans="1:6" x14ac:dyDescent="0.25">
      <c r="A30" s="1">
        <v>41479</v>
      </c>
      <c r="B30" s="81">
        <v>0</v>
      </c>
      <c r="C30" s="82">
        <v>0</v>
      </c>
      <c r="D30" s="3">
        <v>2.6100000000000002E-2</v>
      </c>
      <c r="E30" s="142">
        <v>0</v>
      </c>
      <c r="F30" s="81">
        <v>0</v>
      </c>
    </row>
    <row r="31" spans="1:6" x14ac:dyDescent="0.25">
      <c r="A31" s="1">
        <v>41505</v>
      </c>
      <c r="B31" s="3">
        <v>3.8999999999999998E-3</v>
      </c>
      <c r="C31" s="82">
        <v>0</v>
      </c>
      <c r="D31" s="3">
        <v>3.8E-3</v>
      </c>
      <c r="E31" s="142">
        <v>0</v>
      </c>
      <c r="F31" s="81">
        <v>0</v>
      </c>
    </row>
    <row r="32" spans="1:6" x14ac:dyDescent="0.25">
      <c r="A32" s="1">
        <v>41527</v>
      </c>
      <c r="B32" s="81">
        <v>0</v>
      </c>
      <c r="C32" s="32">
        <v>1.2E-2</v>
      </c>
      <c r="D32" s="49">
        <v>2.2000000000000001E-3</v>
      </c>
      <c r="E32" s="143">
        <v>0</v>
      </c>
      <c r="F32" s="49">
        <v>4.7000000000000002E-3</v>
      </c>
    </row>
    <row r="33" spans="1:6" x14ac:dyDescent="0.25">
      <c r="A33" s="31">
        <v>41590</v>
      </c>
      <c r="B33" s="49">
        <v>3.5999999999999999E-3</v>
      </c>
      <c r="E33" s="99"/>
    </row>
    <row r="34" spans="1:6" x14ac:dyDescent="0.25">
      <c r="A34" s="1">
        <v>41771</v>
      </c>
      <c r="B34" s="81">
        <v>0</v>
      </c>
      <c r="E34" s="99"/>
    </row>
    <row r="35" spans="1:6" x14ac:dyDescent="0.25">
      <c r="A35" s="1">
        <v>41787</v>
      </c>
      <c r="B35" s="81">
        <v>0</v>
      </c>
      <c r="C35" s="82">
        <v>0</v>
      </c>
      <c r="D35" s="3">
        <v>3.0999999999999999E-3</v>
      </c>
      <c r="E35" s="142">
        <v>0</v>
      </c>
      <c r="F35" s="3">
        <v>2.2000000000000001E-3</v>
      </c>
    </row>
    <row r="36" spans="1:6" x14ac:dyDescent="0.25">
      <c r="A36" s="1">
        <v>41814</v>
      </c>
      <c r="B36" s="81">
        <v>0</v>
      </c>
      <c r="C36" s="82">
        <v>0</v>
      </c>
      <c r="D36" s="3">
        <v>1.4500000000000001E-2</v>
      </c>
      <c r="E36" s="142">
        <v>0</v>
      </c>
      <c r="F36" s="81">
        <v>0</v>
      </c>
    </row>
    <row r="37" spans="1:6" x14ac:dyDescent="0.25">
      <c r="A37" s="1">
        <v>41841</v>
      </c>
      <c r="B37" s="81">
        <v>0</v>
      </c>
      <c r="C37" s="133">
        <v>2.0999999999999999E-3</v>
      </c>
      <c r="D37" s="3">
        <v>2.8400000000000002E-2</v>
      </c>
      <c r="E37" s="142">
        <v>0</v>
      </c>
      <c r="F37" s="81">
        <v>0</v>
      </c>
    </row>
    <row r="38" spans="1:6" x14ac:dyDescent="0.25">
      <c r="A38" s="1">
        <v>41870</v>
      </c>
      <c r="B38" s="81">
        <v>0</v>
      </c>
      <c r="C38" s="82">
        <v>0</v>
      </c>
      <c r="D38" s="3">
        <v>1.01E-2</v>
      </c>
      <c r="E38" s="142">
        <v>0</v>
      </c>
      <c r="F38" s="142">
        <v>0</v>
      </c>
    </row>
    <row r="39" spans="1:6" x14ac:dyDescent="0.25">
      <c r="A39" s="1">
        <v>41899</v>
      </c>
      <c r="B39" s="81">
        <v>0</v>
      </c>
      <c r="C39" s="83">
        <v>0</v>
      </c>
      <c r="D39" s="49">
        <v>8.5000000000000006E-3</v>
      </c>
      <c r="E39" s="143">
        <v>0</v>
      </c>
      <c r="F39" s="87">
        <v>0</v>
      </c>
    </row>
    <row r="40" spans="1:6" x14ac:dyDescent="0.25">
      <c r="A40" s="31">
        <v>41946</v>
      </c>
      <c r="B40" s="49">
        <v>2.2000000000000001E-3</v>
      </c>
    </row>
    <row r="41" spans="1:6" x14ac:dyDescent="0.25">
      <c r="A41" s="1">
        <v>42108</v>
      </c>
      <c r="B41" s="6">
        <v>0</v>
      </c>
    </row>
    <row r="42" spans="1:6" x14ac:dyDescent="0.25">
      <c r="A42" s="1">
        <v>42151</v>
      </c>
      <c r="B42" s="3">
        <v>2.5999999999999999E-3</v>
      </c>
      <c r="C42" s="133">
        <v>3.5000000000000001E-3</v>
      </c>
      <c r="D42" s="3">
        <v>1.0500000000000001E-2</v>
      </c>
      <c r="E42" s="6">
        <v>5.1000000000000004E-3</v>
      </c>
      <c r="F42" s="3">
        <v>5.3E-3</v>
      </c>
    </row>
    <row r="43" spans="1:6" x14ac:dyDescent="0.25">
      <c r="A43" s="1">
        <v>42180</v>
      </c>
      <c r="B43" s="3">
        <v>2.0999999999999999E-3</v>
      </c>
      <c r="C43" s="82">
        <v>0</v>
      </c>
      <c r="D43" s="3">
        <v>2.6800000000000001E-2</v>
      </c>
      <c r="E43" s="6">
        <v>3.0000000000000001E-3</v>
      </c>
      <c r="F43" s="81">
        <v>0</v>
      </c>
    </row>
    <row r="44" spans="1:6" x14ac:dyDescent="0.25">
      <c r="A44" s="1">
        <v>42205</v>
      </c>
      <c r="B44" s="81">
        <v>0</v>
      </c>
      <c r="C44" s="133">
        <v>2E-3</v>
      </c>
      <c r="D44" s="3">
        <v>1.01E-2</v>
      </c>
      <c r="E44" s="6">
        <v>0</v>
      </c>
      <c r="F44" s="3">
        <v>1.6999999999999999E-3</v>
      </c>
    </row>
    <row r="45" spans="1:6" x14ac:dyDescent="0.25">
      <c r="A45" s="1">
        <v>42233</v>
      </c>
      <c r="B45" s="3">
        <v>5.1999999999999998E-3</v>
      </c>
      <c r="C45" s="8">
        <v>8.0000000000000002E-3</v>
      </c>
      <c r="D45" s="3">
        <v>3.8199999999999998E-2</v>
      </c>
      <c r="E45" s="6">
        <v>2.8E-3</v>
      </c>
      <c r="F45" s="3">
        <v>2.4199999999999999E-2</v>
      </c>
    </row>
    <row r="46" spans="1:6" x14ac:dyDescent="0.25">
      <c r="A46" s="1">
        <v>42261</v>
      </c>
      <c r="B46" s="133">
        <v>1.1900000000000001E-2</v>
      </c>
      <c r="C46" s="133">
        <v>1.12E-2</v>
      </c>
      <c r="D46" s="3">
        <v>2.6599999999999999E-2</v>
      </c>
      <c r="E46" s="6">
        <v>9.2999999999999992E-3</v>
      </c>
      <c r="F46" s="3">
        <v>5.5999999999999999E-3</v>
      </c>
    </row>
    <row r="47" spans="1:6" x14ac:dyDescent="0.25">
      <c r="A47" s="1">
        <v>42325</v>
      </c>
      <c r="B47" s="3">
        <v>4.5999999999999999E-3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4" sqref="I4"/>
    </sheetView>
  </sheetViews>
  <sheetFormatPr defaultRowHeight="13.8" x14ac:dyDescent="0.25"/>
  <cols>
    <col min="1" max="1" width="13" style="38" bestFit="1" customWidth="1"/>
    <col min="2" max="2" width="16.7265625" style="38" bestFit="1" customWidth="1"/>
    <col min="3" max="3" width="13.81640625" style="38" bestFit="1" customWidth="1"/>
    <col min="4" max="4" width="19.08984375" style="38" bestFit="1" customWidth="1"/>
    <col min="5" max="5" width="18" style="38" bestFit="1" customWidth="1"/>
    <col min="6" max="6" width="16.6328125" style="38" bestFit="1" customWidth="1"/>
    <col min="7" max="7" width="17.81640625" style="38" bestFit="1" customWidth="1"/>
    <col min="8" max="8" width="15.90625" style="38" bestFit="1" customWidth="1"/>
    <col min="9" max="16384" width="8.7265625" style="38"/>
  </cols>
  <sheetData>
    <row r="1" spans="1:9" x14ac:dyDescent="0.25">
      <c r="A1" s="60"/>
      <c r="B1" s="60" t="s">
        <v>3</v>
      </c>
      <c r="C1" s="60" t="s">
        <v>8</v>
      </c>
      <c r="D1" s="60" t="s">
        <v>2</v>
      </c>
      <c r="E1" s="60" t="s">
        <v>12</v>
      </c>
      <c r="F1" s="60" t="s">
        <v>1</v>
      </c>
      <c r="G1" s="136" t="s">
        <v>7</v>
      </c>
      <c r="H1" s="38" t="s">
        <v>156</v>
      </c>
      <c r="I1" s="38" t="s">
        <v>157</v>
      </c>
    </row>
    <row r="2" spans="1:9" s="106" customFormat="1" x14ac:dyDescent="0.25">
      <c r="A2" s="138" t="s">
        <v>37</v>
      </c>
      <c r="B2" s="139">
        <v>4.45E-3</v>
      </c>
      <c r="C2" s="139">
        <v>7.2020000000000001E-2</v>
      </c>
      <c r="D2" s="139">
        <v>0</v>
      </c>
      <c r="E2" s="139">
        <v>1.1870000000000001</v>
      </c>
      <c r="F2" s="139">
        <v>0.10475000000000001</v>
      </c>
      <c r="G2" s="139">
        <v>9.5</v>
      </c>
      <c r="H2" s="106">
        <f>D2+F2</f>
        <v>0.10475000000000001</v>
      </c>
      <c r="I2" s="106">
        <f>E2-F2</f>
        <v>1.0822500000000002</v>
      </c>
    </row>
    <row r="3" spans="1:9" s="106" customFormat="1" x14ac:dyDescent="0.25">
      <c r="A3" s="138"/>
      <c r="B3" s="139">
        <v>2.2000000000000001E-3</v>
      </c>
      <c r="C3" s="139">
        <v>4.2200000000000001E-2</v>
      </c>
      <c r="D3" s="139">
        <v>0</v>
      </c>
      <c r="E3" s="139">
        <v>0.77759999999999996</v>
      </c>
      <c r="F3" s="139">
        <v>4.02E-2</v>
      </c>
      <c r="G3" s="139">
        <v>5.32</v>
      </c>
      <c r="H3" s="106">
        <f>D3+F3</f>
        <v>4.02E-2</v>
      </c>
      <c r="I3" s="106">
        <f t="shared" ref="I3:I10" si="0">E3-F3</f>
        <v>0.73739999999999994</v>
      </c>
    </row>
    <row r="4" spans="1:9" s="106" customFormat="1" x14ac:dyDescent="0.25">
      <c r="A4" s="138"/>
      <c r="B4" s="139">
        <v>9.1999999999999998E-3</v>
      </c>
      <c r="C4" s="139">
        <v>4.7739999999999998E-2</v>
      </c>
      <c r="D4" s="139">
        <v>0</v>
      </c>
      <c r="E4" s="139">
        <v>0.83960000000000012</v>
      </c>
      <c r="F4" s="139">
        <v>3.2079999999999997E-2</v>
      </c>
      <c r="G4" s="139">
        <v>7.5333333333333341</v>
      </c>
      <c r="H4" s="106">
        <f t="shared" ref="H4:H10" si="1">D4+F4</f>
        <v>3.2079999999999997E-2</v>
      </c>
      <c r="I4" s="106">
        <f>E4-F4</f>
        <v>0.80752000000000013</v>
      </c>
    </row>
    <row r="5" spans="1:9" s="135" customFormat="1" x14ac:dyDescent="0.25">
      <c r="A5" s="60" t="s">
        <v>36</v>
      </c>
      <c r="B5" s="137">
        <v>1.6424999999999999E-2</v>
      </c>
      <c r="C5" s="137">
        <v>0.10651999999999999</v>
      </c>
      <c r="D5" s="137">
        <v>0</v>
      </c>
      <c r="E5" s="137">
        <v>1.3888</v>
      </c>
      <c r="F5" s="137">
        <v>6.637499999999999E-2</v>
      </c>
      <c r="G5" s="137">
        <v>32.82</v>
      </c>
      <c r="H5" s="106">
        <f t="shared" si="1"/>
        <v>6.637499999999999E-2</v>
      </c>
      <c r="I5" s="106">
        <f t="shared" si="0"/>
        <v>1.322425</v>
      </c>
    </row>
    <row r="6" spans="1:9" s="135" customFormat="1" x14ac:dyDescent="0.25">
      <c r="A6" s="60"/>
      <c r="B6" s="137">
        <v>1.2919999999999997E-2</v>
      </c>
      <c r="C6" s="137">
        <v>8.9899999999999994E-2</v>
      </c>
      <c r="D6" s="137">
        <v>0</v>
      </c>
      <c r="E6" s="137">
        <v>1.5219999999999998</v>
      </c>
      <c r="F6" s="137">
        <v>5.2879999999999996E-2</v>
      </c>
      <c r="G6" s="137">
        <v>18.925000000000001</v>
      </c>
      <c r="H6" s="106">
        <f t="shared" si="1"/>
        <v>5.2879999999999996E-2</v>
      </c>
      <c r="I6" s="106">
        <f t="shared" si="0"/>
        <v>1.4691199999999998</v>
      </c>
    </row>
    <row r="7" spans="1:9" s="135" customFormat="1" x14ac:dyDescent="0.25">
      <c r="A7" s="60"/>
      <c r="B7" s="137">
        <v>2.2439999999999998E-2</v>
      </c>
      <c r="C7" s="137">
        <v>0.14228000000000002</v>
      </c>
      <c r="D7" s="137">
        <v>0</v>
      </c>
      <c r="E7" s="137">
        <v>1.5812000000000002</v>
      </c>
      <c r="F7" s="137">
        <v>8.9399999999999993E-2</v>
      </c>
      <c r="G7" s="137">
        <v>27.8</v>
      </c>
      <c r="H7" s="106">
        <f t="shared" si="1"/>
        <v>8.9399999999999993E-2</v>
      </c>
      <c r="I7" s="106">
        <f t="shared" si="0"/>
        <v>1.4918000000000002</v>
      </c>
    </row>
    <row r="8" spans="1:9" s="84" customFormat="1" x14ac:dyDescent="0.25">
      <c r="A8" s="138" t="s">
        <v>153</v>
      </c>
      <c r="B8" s="140">
        <v>7.0000000000000001E-3</v>
      </c>
      <c r="C8" s="140">
        <v>4.2359999999999995E-2</v>
      </c>
      <c r="D8" s="140">
        <v>0</v>
      </c>
      <c r="E8" s="140">
        <v>0.6661999999999999</v>
      </c>
      <c r="F8" s="140">
        <v>2.7325000000000002E-2</v>
      </c>
      <c r="G8" s="140">
        <v>5</v>
      </c>
      <c r="H8" s="106">
        <f t="shared" si="1"/>
        <v>2.7325000000000002E-2</v>
      </c>
      <c r="I8" s="106">
        <f t="shared" si="0"/>
        <v>0.63887499999999986</v>
      </c>
    </row>
    <row r="9" spans="1:9" s="84" customFormat="1" x14ac:dyDescent="0.25">
      <c r="A9" s="138"/>
      <c r="B9" s="140" t="e">
        <v>#DIV/0!</v>
      </c>
      <c r="C9" s="140">
        <v>4.1459999999999997E-2</v>
      </c>
      <c r="D9" s="140">
        <v>3.8300000000000001E-2</v>
      </c>
      <c r="E9" s="140">
        <v>0.68300000000000005</v>
      </c>
      <c r="F9" s="140">
        <v>3.0574999999999998E-2</v>
      </c>
      <c r="G9" s="140">
        <v>3.12</v>
      </c>
      <c r="H9" s="106">
        <f t="shared" si="1"/>
        <v>6.8874999999999992E-2</v>
      </c>
      <c r="I9" s="106">
        <f t="shared" si="0"/>
        <v>0.65242500000000003</v>
      </c>
    </row>
    <row r="10" spans="1:9" s="84" customFormat="1" x14ac:dyDescent="0.25">
      <c r="A10" s="138"/>
      <c r="B10" s="140">
        <v>5.0499999999999998E-3</v>
      </c>
      <c r="C10" s="140">
        <v>4.446E-2</v>
      </c>
      <c r="D10" s="140">
        <v>0</v>
      </c>
      <c r="E10" s="140">
        <v>0.75359999999999994</v>
      </c>
      <c r="F10" s="140">
        <v>3.0200000000000005E-2</v>
      </c>
      <c r="G10" s="140">
        <v>3.89</v>
      </c>
      <c r="H10" s="106">
        <f t="shared" si="1"/>
        <v>3.0200000000000005E-2</v>
      </c>
      <c r="I10" s="106">
        <f t="shared" si="0"/>
        <v>0.72339999999999993</v>
      </c>
    </row>
    <row r="11" spans="1:9" s="135" customFormat="1" x14ac:dyDescent="0.25"/>
    <row r="12" spans="1:9" s="135" customFormat="1" x14ac:dyDescent="0.25">
      <c r="A12" s="135" t="s">
        <v>122</v>
      </c>
    </row>
    <row r="13" spans="1:9" s="135" customFormat="1" x14ac:dyDescent="0.25">
      <c r="B13" s="135">
        <v>2013</v>
      </c>
      <c r="C13" s="135">
        <v>2014</v>
      </c>
      <c r="D13" s="135">
        <v>2015</v>
      </c>
    </row>
    <row r="14" spans="1:9" x14ac:dyDescent="0.25">
      <c r="A14" s="138" t="s">
        <v>37</v>
      </c>
      <c r="B14" s="139">
        <v>7.2020000000000001E-2</v>
      </c>
      <c r="C14" s="139">
        <v>4.2200000000000001E-2</v>
      </c>
      <c r="D14" s="139">
        <v>4.7739999999999998E-2</v>
      </c>
    </row>
    <row r="15" spans="1:9" x14ac:dyDescent="0.25">
      <c r="A15" s="60" t="s">
        <v>36</v>
      </c>
      <c r="B15" s="137">
        <v>0.10651999999999999</v>
      </c>
      <c r="C15" s="137">
        <v>8.9899999999999994E-2</v>
      </c>
      <c r="D15" s="137">
        <v>0.14228000000000002</v>
      </c>
    </row>
    <row r="16" spans="1:9" x14ac:dyDescent="0.25">
      <c r="A16" s="138" t="s">
        <v>153</v>
      </c>
      <c r="B16" s="140">
        <v>4.2359999999999995E-2</v>
      </c>
      <c r="C16" s="140">
        <v>4.1459999999999997E-2</v>
      </c>
      <c r="D16" s="140">
        <v>4.446E-2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G1" sqref="G1:G1048576"/>
    </sheetView>
  </sheetViews>
  <sheetFormatPr defaultRowHeight="13.8" x14ac:dyDescent="0.25"/>
  <cols>
    <col min="1" max="1" width="12.54296875" style="1" bestFit="1" customWidth="1"/>
    <col min="2" max="2" width="12.54296875" style="89" customWidth="1"/>
    <col min="3" max="3" width="19.90625" bestFit="1" customWidth="1"/>
    <col min="4" max="4" width="17.6328125" bestFit="1" customWidth="1"/>
    <col min="5" max="5" width="17.1796875" bestFit="1" customWidth="1"/>
    <col min="7" max="7" width="8.7265625" style="132"/>
    <col min="8" max="8" width="8.7265625" style="2"/>
    <col min="9" max="9" width="11.7265625" bestFit="1" customWidth="1"/>
    <col min="10" max="11" width="8.7265625" style="2"/>
  </cols>
  <sheetData>
    <row r="1" spans="1:11" x14ac:dyDescent="0.25">
      <c r="A1" s="1" t="s">
        <v>0</v>
      </c>
      <c r="C1" t="s">
        <v>2</v>
      </c>
      <c r="D1" t="s">
        <v>12</v>
      </c>
      <c r="E1" t="s">
        <v>1</v>
      </c>
      <c r="F1" t="s">
        <v>121</v>
      </c>
      <c r="G1" s="132" t="s">
        <v>112</v>
      </c>
      <c r="H1" s="2" t="s">
        <v>113</v>
      </c>
      <c r="I1" t="s">
        <v>120</v>
      </c>
      <c r="J1" s="2" t="s">
        <v>112</v>
      </c>
      <c r="K1" s="2" t="s">
        <v>113</v>
      </c>
    </row>
    <row r="2" spans="1:11" x14ac:dyDescent="0.25">
      <c r="A2" s="1">
        <v>41414</v>
      </c>
      <c r="B2" s="90">
        <v>5.2</v>
      </c>
      <c r="C2" s="81" t="s">
        <v>5</v>
      </c>
      <c r="D2" s="81" t="s">
        <v>5</v>
      </c>
      <c r="E2" s="81" t="s">
        <v>5</v>
      </c>
      <c r="F2">
        <f>SUM(C2,E2)</f>
        <v>0</v>
      </c>
      <c r="I2">
        <v>0</v>
      </c>
    </row>
    <row r="3" spans="1:11" s="98" customFormat="1" x14ac:dyDescent="0.25">
      <c r="A3" s="95">
        <v>41422</v>
      </c>
      <c r="B3" s="96">
        <v>5.28</v>
      </c>
      <c r="C3" s="97" t="s">
        <v>5</v>
      </c>
      <c r="D3" s="97">
        <v>0.66100000000000003</v>
      </c>
      <c r="E3" s="97" t="s">
        <v>5</v>
      </c>
      <c r="F3" s="98">
        <f t="shared" ref="F3:F22" si="0">SUM(C3,E3)</f>
        <v>0</v>
      </c>
      <c r="G3" s="146">
        <f>AVERAGE(F6:F7)</f>
        <v>0.11330000000000001</v>
      </c>
      <c r="H3" s="96"/>
      <c r="I3" s="97">
        <v>0.66100000000000003</v>
      </c>
      <c r="J3" s="96">
        <f>AVERAGE(I3:I7)</f>
        <v>1.39988</v>
      </c>
      <c r="K3" s="96"/>
    </row>
    <row r="4" spans="1:11" s="98" customFormat="1" x14ac:dyDescent="0.25">
      <c r="A4" s="95">
        <v>41451</v>
      </c>
      <c r="B4" s="96">
        <v>6.26</v>
      </c>
      <c r="C4" s="97" t="s">
        <v>5</v>
      </c>
      <c r="D4" s="97">
        <v>0.67500000000000004</v>
      </c>
      <c r="E4" s="97" t="s">
        <v>5</v>
      </c>
      <c r="F4" s="98">
        <f>SUM(C4,E4)</f>
        <v>0</v>
      </c>
      <c r="G4" s="146"/>
      <c r="H4" s="96"/>
      <c r="I4" s="97">
        <v>0.67500000000000004</v>
      </c>
      <c r="J4" s="96"/>
      <c r="K4" s="96"/>
    </row>
    <row r="5" spans="1:11" s="94" customFormat="1" x14ac:dyDescent="0.25">
      <c r="A5" s="92">
        <v>41479</v>
      </c>
      <c r="B5" s="93">
        <v>7.24</v>
      </c>
      <c r="C5" s="88" t="s">
        <v>5</v>
      </c>
      <c r="D5" s="94">
        <v>1.63</v>
      </c>
      <c r="E5" s="88" t="s">
        <v>5</v>
      </c>
      <c r="F5" s="94">
        <f>SUM(C5,E5)</f>
        <v>0</v>
      </c>
      <c r="G5" s="147"/>
      <c r="H5" s="93">
        <f>AVERAGE(F6:F7)</f>
        <v>0.11330000000000001</v>
      </c>
      <c r="I5" s="94">
        <v>1.63</v>
      </c>
      <c r="J5" s="93"/>
      <c r="K5" s="93">
        <f>AVERAGE(I5:I7)</f>
        <v>1.8877999999999997</v>
      </c>
    </row>
    <row r="6" spans="1:11" s="94" customFormat="1" x14ac:dyDescent="0.25">
      <c r="A6" s="92">
        <v>41505</v>
      </c>
      <c r="B6" s="93">
        <v>8.19</v>
      </c>
      <c r="C6" s="88" t="s">
        <v>5</v>
      </c>
      <c r="D6" s="88">
        <v>2.5499999999999998</v>
      </c>
      <c r="E6" s="88">
        <v>2.3599999999999999E-2</v>
      </c>
      <c r="F6" s="94">
        <f>SUM(C6,E6)</f>
        <v>2.3599999999999999E-2</v>
      </c>
      <c r="G6" s="147"/>
      <c r="H6" s="93"/>
      <c r="I6" s="94">
        <f>D6-E6</f>
        <v>2.5263999999999998</v>
      </c>
      <c r="J6" s="93"/>
      <c r="K6" s="93"/>
    </row>
    <row r="7" spans="1:11" s="94" customFormat="1" x14ac:dyDescent="0.25">
      <c r="A7" s="92">
        <v>41527</v>
      </c>
      <c r="B7" s="93">
        <v>9.1</v>
      </c>
      <c r="C7" s="88" t="s">
        <v>5</v>
      </c>
      <c r="D7" s="88">
        <v>1.71</v>
      </c>
      <c r="E7" s="88">
        <v>0.20300000000000001</v>
      </c>
      <c r="F7" s="94">
        <f t="shared" si="0"/>
        <v>0.20300000000000001</v>
      </c>
      <c r="G7" s="147"/>
      <c r="H7" s="93"/>
      <c r="I7" s="94">
        <f>D7-E7</f>
        <v>1.5069999999999999</v>
      </c>
      <c r="J7" s="93"/>
      <c r="K7" s="93"/>
    </row>
    <row r="8" spans="1:11" s="32" customFormat="1" x14ac:dyDescent="0.25">
      <c r="A8" s="31">
        <v>41590</v>
      </c>
      <c r="B8" s="91">
        <v>11.12</v>
      </c>
      <c r="C8" s="49">
        <v>0.182</v>
      </c>
      <c r="D8" s="49">
        <v>0.68300000000000005</v>
      </c>
      <c r="E8" s="49">
        <v>0.13200000000000001</v>
      </c>
      <c r="F8" s="32">
        <f t="shared" si="0"/>
        <v>0.314</v>
      </c>
      <c r="G8" s="148"/>
      <c r="H8" s="37"/>
      <c r="I8" s="32">
        <f t="shared" ref="I8:I22" si="1">D8-E8</f>
        <v>0.55100000000000005</v>
      </c>
      <c r="J8" s="37"/>
      <c r="K8" s="37"/>
    </row>
    <row r="9" spans="1:11" x14ac:dyDescent="0.25">
      <c r="A9" s="1">
        <v>41771</v>
      </c>
      <c r="B9" s="90">
        <v>5.12</v>
      </c>
      <c r="C9" s="81" t="s">
        <v>5</v>
      </c>
      <c r="D9" s="3">
        <v>0.67600000000000005</v>
      </c>
      <c r="E9" s="81" t="s">
        <v>5</v>
      </c>
      <c r="F9">
        <f t="shared" si="0"/>
        <v>0</v>
      </c>
      <c r="I9" s="3">
        <v>0.67600000000000005</v>
      </c>
    </row>
    <row r="10" spans="1:11" s="98" customFormat="1" x14ac:dyDescent="0.25">
      <c r="A10" s="95">
        <v>41787</v>
      </c>
      <c r="B10" s="96">
        <v>5.28</v>
      </c>
      <c r="C10" s="97" t="s">
        <v>5</v>
      </c>
      <c r="D10" s="97">
        <v>0.42499999999999999</v>
      </c>
      <c r="E10" s="97">
        <v>3.7699999999999997E-2</v>
      </c>
      <c r="F10" s="98">
        <f t="shared" si="0"/>
        <v>3.7699999999999997E-2</v>
      </c>
      <c r="G10" s="146">
        <f>AVERAGE(F10,F14)</f>
        <v>3.0349999999999999E-2</v>
      </c>
      <c r="H10" s="96"/>
      <c r="I10" s="98">
        <f t="shared" si="1"/>
        <v>0.38729999999999998</v>
      </c>
      <c r="J10" s="96">
        <f>AVERAGE(I10:I14)</f>
        <v>0.80166000000000004</v>
      </c>
      <c r="K10" s="96"/>
    </row>
    <row r="11" spans="1:11" s="98" customFormat="1" x14ac:dyDescent="0.25">
      <c r="A11" s="95">
        <v>41814</v>
      </c>
      <c r="B11" s="96">
        <v>6.24</v>
      </c>
      <c r="C11" s="97" t="s">
        <v>5</v>
      </c>
      <c r="D11" s="97">
        <v>0.45700000000000002</v>
      </c>
      <c r="E11" s="97" t="s">
        <v>5</v>
      </c>
      <c r="F11" s="98">
        <f t="shared" si="0"/>
        <v>0</v>
      </c>
      <c r="G11" s="146"/>
      <c r="H11" s="96"/>
      <c r="I11" s="97">
        <v>0.45700000000000002</v>
      </c>
      <c r="J11" s="96"/>
      <c r="K11" s="96"/>
    </row>
    <row r="12" spans="1:11" s="94" customFormat="1" x14ac:dyDescent="0.25">
      <c r="A12" s="92">
        <v>41841</v>
      </c>
      <c r="B12" s="93">
        <v>7.21</v>
      </c>
      <c r="C12" s="88" t="s">
        <v>5</v>
      </c>
      <c r="D12" s="88">
        <v>0.71699999999999997</v>
      </c>
      <c r="E12" s="88" t="s">
        <v>5</v>
      </c>
      <c r="F12" s="94">
        <f t="shared" si="0"/>
        <v>0</v>
      </c>
      <c r="G12" s="147"/>
      <c r="H12" s="93"/>
      <c r="I12" s="88">
        <v>0.71699999999999997</v>
      </c>
      <c r="J12" s="93"/>
      <c r="K12" s="93">
        <f>AVERAGE(I12:I13)</f>
        <v>1.0785</v>
      </c>
    </row>
    <row r="13" spans="1:11" s="94" customFormat="1" x14ac:dyDescent="0.25">
      <c r="A13" s="92">
        <v>41870</v>
      </c>
      <c r="B13" s="93">
        <v>8.19</v>
      </c>
      <c r="C13" s="88" t="s">
        <v>5</v>
      </c>
      <c r="D13" s="88">
        <v>1.44</v>
      </c>
      <c r="E13" s="88" t="s">
        <v>5</v>
      </c>
      <c r="F13" s="94">
        <f t="shared" si="0"/>
        <v>0</v>
      </c>
      <c r="G13" s="147"/>
      <c r="H13" s="93"/>
      <c r="I13" s="88">
        <v>1.44</v>
      </c>
      <c r="J13" s="93"/>
      <c r="K13" s="93"/>
    </row>
    <row r="14" spans="1:11" s="98" customFormat="1" x14ac:dyDescent="0.25">
      <c r="A14" s="95">
        <v>41899</v>
      </c>
      <c r="B14" s="96">
        <v>9.17</v>
      </c>
      <c r="C14" s="97" t="s">
        <v>5</v>
      </c>
      <c r="D14" s="97">
        <v>1.03</v>
      </c>
      <c r="E14" s="97">
        <v>2.3E-2</v>
      </c>
      <c r="F14" s="98">
        <f t="shared" si="0"/>
        <v>2.3E-2</v>
      </c>
      <c r="G14" s="146"/>
      <c r="H14" s="96"/>
      <c r="I14" s="98">
        <f t="shared" si="1"/>
        <v>1.0070000000000001</v>
      </c>
      <c r="J14" s="96"/>
      <c r="K14" s="96"/>
    </row>
    <row r="15" spans="1:11" s="32" customFormat="1" x14ac:dyDescent="0.25">
      <c r="A15" s="31">
        <v>41946</v>
      </c>
      <c r="B15" s="91">
        <v>11.03</v>
      </c>
      <c r="C15" s="49">
        <v>0.10299999999999999</v>
      </c>
      <c r="D15" s="49">
        <v>0.42</v>
      </c>
      <c r="E15" s="49">
        <v>1.8200000000000001E-2</v>
      </c>
      <c r="F15" s="32">
        <f t="shared" si="0"/>
        <v>0.1212</v>
      </c>
      <c r="G15" s="148"/>
      <c r="H15" s="37"/>
      <c r="I15" s="32">
        <f t="shared" si="1"/>
        <v>0.40179999999999999</v>
      </c>
      <c r="J15" s="37"/>
      <c r="K15" s="37"/>
    </row>
    <row r="16" spans="1:11" x14ac:dyDescent="0.25">
      <c r="A16" s="1">
        <v>42108</v>
      </c>
      <c r="B16" s="90">
        <v>4.1399999999999997</v>
      </c>
      <c r="C16" s="3">
        <v>6.4399999999999999E-2</v>
      </c>
      <c r="D16" s="3">
        <v>0.374</v>
      </c>
      <c r="E16" s="3">
        <v>1.5699999999999999E-2</v>
      </c>
      <c r="F16">
        <f t="shared" si="0"/>
        <v>8.0100000000000005E-2</v>
      </c>
      <c r="I16">
        <f t="shared" si="1"/>
        <v>0.35830000000000001</v>
      </c>
    </row>
    <row r="17" spans="1:11" s="98" customFormat="1" x14ac:dyDescent="0.25">
      <c r="A17" s="95">
        <v>42151</v>
      </c>
      <c r="B17" s="96">
        <v>5.27</v>
      </c>
      <c r="C17" s="97" t="s">
        <v>5</v>
      </c>
      <c r="D17" s="97">
        <v>0.35199999999999998</v>
      </c>
      <c r="E17" s="97">
        <v>3.1600000000000003E-2</v>
      </c>
      <c r="F17" s="98">
        <f t="shared" si="0"/>
        <v>3.1600000000000003E-2</v>
      </c>
      <c r="G17" s="146">
        <f>AVERAGE(F17,F20:F21)</f>
        <v>2.81E-2</v>
      </c>
      <c r="H17" s="96"/>
      <c r="I17" s="98">
        <f t="shared" si="1"/>
        <v>0.32039999999999996</v>
      </c>
      <c r="J17" s="96">
        <f>AVERAGE(I17:I21)</f>
        <v>0.87514000000000003</v>
      </c>
      <c r="K17" s="96"/>
    </row>
    <row r="18" spans="1:11" s="98" customFormat="1" x14ac:dyDescent="0.25">
      <c r="A18" s="95">
        <v>42180</v>
      </c>
      <c r="B18" s="96">
        <v>6.25</v>
      </c>
      <c r="C18" s="97" t="s">
        <v>5</v>
      </c>
      <c r="D18" s="97">
        <v>0.46600000000000003</v>
      </c>
      <c r="E18" s="97" t="s">
        <v>5</v>
      </c>
      <c r="F18" s="98">
        <f t="shared" si="0"/>
        <v>0</v>
      </c>
      <c r="G18" s="146"/>
      <c r="H18" s="96"/>
      <c r="I18" s="97">
        <v>0.46600000000000003</v>
      </c>
      <c r="J18" s="96"/>
      <c r="K18" s="96"/>
    </row>
    <row r="19" spans="1:11" s="94" customFormat="1" x14ac:dyDescent="0.25">
      <c r="A19" s="92">
        <v>42205</v>
      </c>
      <c r="B19" s="93">
        <v>7.2</v>
      </c>
      <c r="C19" s="88" t="s">
        <v>5</v>
      </c>
      <c r="D19" s="88">
        <v>0.81200000000000006</v>
      </c>
      <c r="E19" s="88" t="s">
        <v>5</v>
      </c>
      <c r="F19" s="94">
        <f t="shared" si="0"/>
        <v>0</v>
      </c>
      <c r="G19" s="147"/>
      <c r="H19" s="93">
        <f>AVERAGE(F20:F21)</f>
        <v>2.6349999999999998E-2</v>
      </c>
      <c r="I19" s="88">
        <v>0.81200000000000006</v>
      </c>
      <c r="J19" s="93"/>
      <c r="K19" s="93">
        <f>AVERAGE(I19:I21)</f>
        <v>1.1964333333333335</v>
      </c>
    </row>
    <row r="20" spans="1:11" s="94" customFormat="1" x14ac:dyDescent="0.25">
      <c r="A20" s="92">
        <v>42233</v>
      </c>
      <c r="B20" s="93">
        <v>8.17</v>
      </c>
      <c r="C20" s="88" t="s">
        <v>5</v>
      </c>
      <c r="D20" s="88">
        <v>1.81</v>
      </c>
      <c r="E20" s="88">
        <v>2.6200000000000001E-2</v>
      </c>
      <c r="F20" s="94">
        <f t="shared" si="0"/>
        <v>2.6200000000000001E-2</v>
      </c>
      <c r="G20" s="147"/>
      <c r="H20" s="93"/>
      <c r="I20" s="94">
        <f t="shared" si="1"/>
        <v>1.7838000000000001</v>
      </c>
      <c r="J20" s="93"/>
      <c r="K20" s="93"/>
    </row>
    <row r="21" spans="1:11" s="94" customFormat="1" x14ac:dyDescent="0.25">
      <c r="A21" s="92">
        <v>42261</v>
      </c>
      <c r="B21" s="93">
        <v>9.14</v>
      </c>
      <c r="C21" s="88" t="s">
        <v>5</v>
      </c>
      <c r="D21" s="88">
        <v>1.02</v>
      </c>
      <c r="E21" s="88">
        <v>2.6499999999999999E-2</v>
      </c>
      <c r="F21" s="94">
        <f t="shared" si="0"/>
        <v>2.6499999999999999E-2</v>
      </c>
      <c r="G21" s="147"/>
      <c r="H21" s="93"/>
      <c r="I21" s="94">
        <f t="shared" si="1"/>
        <v>0.99350000000000005</v>
      </c>
      <c r="J21" s="93"/>
      <c r="K21" s="93"/>
    </row>
    <row r="22" spans="1:11" x14ac:dyDescent="0.25">
      <c r="A22" s="1">
        <v>42325</v>
      </c>
      <c r="B22" s="90">
        <v>11.17</v>
      </c>
      <c r="C22">
        <v>5.0999999999999997E-2</v>
      </c>
      <c r="D22" s="3">
        <v>0.43099999999999999</v>
      </c>
      <c r="E22" s="3">
        <v>1.9099999999999999E-2</v>
      </c>
      <c r="F22">
        <f t="shared" si="0"/>
        <v>7.0099999999999996E-2</v>
      </c>
      <c r="I22">
        <f t="shared" si="1"/>
        <v>0.41189999999999999</v>
      </c>
    </row>
    <row r="23" spans="1:11" x14ac:dyDescent="0.25">
      <c r="D23" s="3"/>
      <c r="E23" s="3"/>
    </row>
    <row r="24" spans="1:11" x14ac:dyDescent="0.25">
      <c r="D24" s="3"/>
    </row>
    <row r="25" spans="1:11" x14ac:dyDescent="0.25">
      <c r="E25" s="3">
        <f>10/21</f>
        <v>0.47619047619047616</v>
      </c>
    </row>
  </sheetData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opLeftCell="D4" workbookViewId="0">
      <selection activeCell="T32" sqref="T32"/>
    </sheetView>
  </sheetViews>
  <sheetFormatPr defaultRowHeight="13.8" x14ac:dyDescent="0.25"/>
  <cols>
    <col min="1" max="1" width="12.54296875" style="1" bestFit="1" customWidth="1"/>
    <col min="2" max="2" width="19.90625" style="133" bestFit="1" customWidth="1"/>
    <col min="3" max="3" width="17.6328125" style="133" bestFit="1" customWidth="1"/>
    <col min="4" max="4" width="17.1796875" style="133" bestFit="1" customWidth="1"/>
  </cols>
  <sheetData>
    <row r="1" spans="1:12" x14ac:dyDescent="0.25">
      <c r="A1" s="1" t="s">
        <v>115</v>
      </c>
      <c r="H1" s="1" t="s">
        <v>158</v>
      </c>
      <c r="I1" s="133"/>
      <c r="J1" s="133"/>
      <c r="K1" s="133"/>
      <c r="L1" s="133"/>
    </row>
    <row r="2" spans="1:12" x14ac:dyDescent="0.25">
      <c r="A2" s="1" t="s">
        <v>0</v>
      </c>
      <c r="B2" s="133" t="s">
        <v>2</v>
      </c>
      <c r="C2" s="133" t="s">
        <v>12</v>
      </c>
      <c r="D2" s="133" t="s">
        <v>1</v>
      </c>
      <c r="E2" t="s">
        <v>158</v>
      </c>
      <c r="F2" t="s">
        <v>159</v>
      </c>
      <c r="H2" s="1" t="s">
        <v>0</v>
      </c>
      <c r="I2" s="133" t="s">
        <v>115</v>
      </c>
      <c r="J2" s="133" t="s">
        <v>36</v>
      </c>
      <c r="K2" s="133" t="s">
        <v>153</v>
      </c>
      <c r="L2" s="133" t="s">
        <v>37</v>
      </c>
    </row>
    <row r="3" spans="1:12" x14ac:dyDescent="0.25">
      <c r="A3" s="1">
        <v>41414</v>
      </c>
      <c r="B3" s="3">
        <v>0</v>
      </c>
      <c r="C3" s="3">
        <v>0</v>
      </c>
      <c r="D3" s="3">
        <v>0</v>
      </c>
      <c r="E3">
        <f>B3+D3</f>
        <v>0</v>
      </c>
      <c r="F3">
        <f>C3-D3</f>
        <v>0</v>
      </c>
      <c r="H3" s="1">
        <v>41414</v>
      </c>
      <c r="I3" s="3">
        <v>0</v>
      </c>
      <c r="J3" s="133"/>
      <c r="K3" s="133"/>
      <c r="L3" s="133"/>
    </row>
    <row r="4" spans="1:12" x14ac:dyDescent="0.25">
      <c r="A4" s="1">
        <v>41422</v>
      </c>
      <c r="B4" s="3">
        <v>0</v>
      </c>
      <c r="C4" s="3">
        <v>0.66100000000000003</v>
      </c>
      <c r="D4" s="3">
        <v>0</v>
      </c>
      <c r="E4" s="133">
        <f t="shared" ref="E4:E67" si="0">B4+D4</f>
        <v>0</v>
      </c>
      <c r="F4" s="133">
        <f>C4-D4</f>
        <v>0.66100000000000003</v>
      </c>
      <c r="H4" s="1">
        <v>41422</v>
      </c>
      <c r="I4" s="3">
        <v>0</v>
      </c>
      <c r="J4" s="5">
        <v>0</v>
      </c>
      <c r="K4" s="5">
        <v>0</v>
      </c>
      <c r="L4" s="5">
        <v>0</v>
      </c>
    </row>
    <row r="5" spans="1:12" x14ac:dyDescent="0.25">
      <c r="A5" s="1">
        <v>41451</v>
      </c>
      <c r="B5" s="3">
        <v>0</v>
      </c>
      <c r="C5" s="3">
        <v>0.67500000000000004</v>
      </c>
      <c r="D5" s="3">
        <v>0</v>
      </c>
      <c r="E5" s="133">
        <f t="shared" si="0"/>
        <v>0</v>
      </c>
      <c r="F5" s="133">
        <f t="shared" ref="F5:F67" si="1">C5-D5</f>
        <v>0.67500000000000004</v>
      </c>
      <c r="H5" s="1">
        <v>41451</v>
      </c>
      <c r="I5" s="3">
        <v>0</v>
      </c>
      <c r="J5" s="3">
        <v>6.8199999999999997E-2</v>
      </c>
      <c r="K5" s="5">
        <v>2.1399999999999999E-2</v>
      </c>
      <c r="L5" s="3">
        <v>2.5000000000000001E-2</v>
      </c>
    </row>
    <row r="6" spans="1:12" x14ac:dyDescent="0.25">
      <c r="A6" s="1">
        <v>41479</v>
      </c>
      <c r="B6" s="3">
        <v>0</v>
      </c>
      <c r="C6" s="133">
        <v>1.63</v>
      </c>
      <c r="D6" s="3">
        <v>0</v>
      </c>
      <c r="E6" s="133">
        <f t="shared" si="0"/>
        <v>0</v>
      </c>
      <c r="F6" s="133">
        <f>C6-D6</f>
        <v>1.63</v>
      </c>
      <c r="H6" s="1">
        <v>41479</v>
      </c>
      <c r="I6" s="3">
        <v>0</v>
      </c>
      <c r="J6" s="3">
        <v>0.11799999999999999</v>
      </c>
      <c r="K6" s="5">
        <v>3.4500000000000003E-2</v>
      </c>
      <c r="L6" s="3">
        <v>4.7E-2</v>
      </c>
    </row>
    <row r="7" spans="1:12" x14ac:dyDescent="0.25">
      <c r="A7" s="1">
        <v>41505</v>
      </c>
      <c r="B7" s="3">
        <v>0</v>
      </c>
      <c r="C7" s="3">
        <v>2.5499999999999998</v>
      </c>
      <c r="D7" s="3">
        <v>2.3599999999999999E-2</v>
      </c>
      <c r="E7" s="133">
        <f>B7+D7</f>
        <v>2.3599999999999999E-2</v>
      </c>
      <c r="F7" s="133">
        <f>C7-D7</f>
        <v>2.5263999999999998</v>
      </c>
      <c r="H7" s="1">
        <v>41505</v>
      </c>
      <c r="I7" s="3">
        <v>2.3599999999999999E-2</v>
      </c>
      <c r="J7" s="3">
        <v>5.7599999999999998E-2</v>
      </c>
      <c r="K7" s="5">
        <v>3.09E-2</v>
      </c>
      <c r="L7" s="3">
        <v>3.9E-2</v>
      </c>
    </row>
    <row r="8" spans="1:12" x14ac:dyDescent="0.25">
      <c r="A8" s="1">
        <v>41527</v>
      </c>
      <c r="B8" s="3">
        <v>0</v>
      </c>
      <c r="C8" s="3">
        <v>1.71</v>
      </c>
      <c r="D8" s="3">
        <v>0.20300000000000001</v>
      </c>
      <c r="E8" s="133">
        <f t="shared" si="0"/>
        <v>0.20300000000000001</v>
      </c>
      <c r="F8" s="133">
        <f t="shared" si="1"/>
        <v>1.5069999999999999</v>
      </c>
      <c r="H8" s="1">
        <v>41527</v>
      </c>
      <c r="I8" s="3">
        <v>0.20300000000000001</v>
      </c>
      <c r="J8" s="49">
        <v>2.1700000000000001E-2</v>
      </c>
      <c r="K8" s="53">
        <v>2.2499999999999999E-2</v>
      </c>
      <c r="L8" s="49">
        <v>0.308</v>
      </c>
    </row>
    <row r="9" spans="1:12" x14ac:dyDescent="0.25">
      <c r="A9" s="31">
        <v>41590</v>
      </c>
      <c r="B9" s="49">
        <v>0.182</v>
      </c>
      <c r="C9" s="49">
        <v>0.68300000000000005</v>
      </c>
      <c r="D9" s="49">
        <v>0.13200000000000001</v>
      </c>
      <c r="E9" s="133">
        <f t="shared" si="0"/>
        <v>0.314</v>
      </c>
      <c r="F9" s="133">
        <f t="shared" si="1"/>
        <v>0.55100000000000005</v>
      </c>
      <c r="H9" s="31">
        <v>41590</v>
      </c>
      <c r="I9" s="49">
        <v>0.314</v>
      </c>
      <c r="J9" s="145"/>
      <c r="K9" s="145"/>
      <c r="L9" s="145"/>
    </row>
    <row r="10" spans="1:12" x14ac:dyDescent="0.25">
      <c r="A10" s="1">
        <v>41771</v>
      </c>
      <c r="B10" s="3">
        <v>0</v>
      </c>
      <c r="C10" s="3">
        <v>0.67600000000000005</v>
      </c>
      <c r="D10" s="3">
        <v>0</v>
      </c>
      <c r="E10" s="133">
        <f t="shared" si="0"/>
        <v>0</v>
      </c>
      <c r="F10" s="133">
        <f t="shared" si="1"/>
        <v>0.67600000000000005</v>
      </c>
      <c r="H10" s="1">
        <v>41771</v>
      </c>
      <c r="I10" s="3">
        <v>0</v>
      </c>
      <c r="J10" s="132"/>
      <c r="K10" s="132"/>
      <c r="L10" s="132"/>
    </row>
    <row r="11" spans="1:12" x14ac:dyDescent="0.25">
      <c r="A11" s="1">
        <v>41787</v>
      </c>
      <c r="B11" s="3">
        <v>0</v>
      </c>
      <c r="C11" s="3">
        <v>0.42499999999999999</v>
      </c>
      <c r="D11" s="3">
        <v>3.7699999999999997E-2</v>
      </c>
      <c r="E11" s="133">
        <f t="shared" si="0"/>
        <v>3.7699999999999997E-2</v>
      </c>
      <c r="F11" s="133">
        <f t="shared" si="1"/>
        <v>0.38729999999999998</v>
      </c>
      <c r="H11" s="1">
        <v>41787</v>
      </c>
      <c r="I11" s="3">
        <v>3.7699999999999997E-2</v>
      </c>
      <c r="J11">
        <v>2.3699999999999999E-2</v>
      </c>
      <c r="K11">
        <v>3.2500000000000001E-2</v>
      </c>
      <c r="L11">
        <v>3.1099999999999999E-2</v>
      </c>
    </row>
    <row r="12" spans="1:12" x14ac:dyDescent="0.25">
      <c r="A12" s="1">
        <v>41814</v>
      </c>
      <c r="B12" s="3">
        <v>0</v>
      </c>
      <c r="C12" s="3">
        <v>0.45700000000000002</v>
      </c>
      <c r="D12" s="3">
        <v>0</v>
      </c>
      <c r="E12" s="133">
        <f t="shared" si="0"/>
        <v>0</v>
      </c>
      <c r="F12" s="133">
        <f t="shared" si="1"/>
        <v>0.45700000000000002</v>
      </c>
      <c r="H12" s="1">
        <v>41814</v>
      </c>
      <c r="I12" s="3">
        <v>0</v>
      </c>
      <c r="J12">
        <v>4.87E-2</v>
      </c>
      <c r="K12">
        <v>0</v>
      </c>
      <c r="L12">
        <v>0</v>
      </c>
    </row>
    <row r="13" spans="1:12" x14ac:dyDescent="0.25">
      <c r="A13" s="1">
        <v>41841</v>
      </c>
      <c r="B13" s="3">
        <v>0</v>
      </c>
      <c r="C13" s="3">
        <v>0.71699999999999997</v>
      </c>
      <c r="D13" s="3">
        <v>0</v>
      </c>
      <c r="E13" s="133">
        <f t="shared" si="0"/>
        <v>0</v>
      </c>
      <c r="F13" s="133">
        <f t="shared" si="1"/>
        <v>0.71699999999999997</v>
      </c>
      <c r="H13" s="1">
        <v>41841</v>
      </c>
      <c r="I13" s="3">
        <v>0</v>
      </c>
      <c r="J13" s="133">
        <v>5.3900000000000003E-2</v>
      </c>
      <c r="K13" s="133">
        <v>1.7999999999999999E-2</v>
      </c>
      <c r="L13" s="133">
        <v>2.5100000000000001E-2</v>
      </c>
    </row>
    <row r="14" spans="1:12" x14ac:dyDescent="0.25">
      <c r="A14" s="1">
        <v>41870</v>
      </c>
      <c r="B14" s="3">
        <v>0</v>
      </c>
      <c r="C14" s="3">
        <v>1.44</v>
      </c>
      <c r="D14" s="3">
        <v>0</v>
      </c>
      <c r="E14" s="133">
        <f t="shared" si="0"/>
        <v>0</v>
      </c>
      <c r="F14" s="133">
        <f t="shared" si="1"/>
        <v>1.44</v>
      </c>
      <c r="H14" s="1">
        <v>41870</v>
      </c>
      <c r="I14" s="3">
        <v>0</v>
      </c>
      <c r="J14" s="133">
        <v>5.3199999999999997E-2</v>
      </c>
      <c r="K14" s="133">
        <v>2.5399999999999999E-2</v>
      </c>
      <c r="L14" s="133">
        <v>6.7400000000000002E-2</v>
      </c>
    </row>
    <row r="15" spans="1:12" x14ac:dyDescent="0.25">
      <c r="A15" s="1">
        <v>41899</v>
      </c>
      <c r="B15" s="3">
        <v>0</v>
      </c>
      <c r="C15" s="3">
        <v>1.03</v>
      </c>
      <c r="D15" s="3">
        <v>2.3E-2</v>
      </c>
      <c r="E15" s="133">
        <f t="shared" si="0"/>
        <v>2.3E-2</v>
      </c>
      <c r="F15" s="133">
        <f t="shared" si="1"/>
        <v>1.0070000000000001</v>
      </c>
      <c r="H15" s="1">
        <v>41899</v>
      </c>
      <c r="I15" s="3">
        <v>2.3E-2</v>
      </c>
      <c r="J15" s="3">
        <v>8.4900000000000003E-2</v>
      </c>
      <c r="K15" s="5">
        <v>8.4699999999999998E-2</v>
      </c>
      <c r="L15" s="3">
        <v>3.7199999999999997E-2</v>
      </c>
    </row>
    <row r="16" spans="1:12" x14ac:dyDescent="0.25">
      <c r="A16" s="31">
        <v>41946</v>
      </c>
      <c r="B16" s="49">
        <v>0.10299999999999999</v>
      </c>
      <c r="C16" s="49">
        <v>0.42</v>
      </c>
      <c r="D16" s="49">
        <v>1.8200000000000001E-2</v>
      </c>
      <c r="E16" s="133">
        <f t="shared" si="0"/>
        <v>0.1212</v>
      </c>
      <c r="F16" s="133">
        <f t="shared" si="1"/>
        <v>0.40179999999999999</v>
      </c>
      <c r="H16" s="31">
        <v>41946</v>
      </c>
      <c r="I16" s="49">
        <v>0.1212</v>
      </c>
      <c r="J16" s="145"/>
      <c r="K16" s="145"/>
      <c r="L16" s="145"/>
    </row>
    <row r="17" spans="1:12" x14ac:dyDescent="0.25">
      <c r="A17" s="1">
        <v>42108</v>
      </c>
      <c r="B17" s="3">
        <v>6.4399999999999999E-2</v>
      </c>
      <c r="C17" s="3">
        <v>0.374</v>
      </c>
      <c r="D17" s="3">
        <v>1.5699999999999999E-2</v>
      </c>
      <c r="E17" s="133">
        <f t="shared" si="0"/>
        <v>8.0100000000000005E-2</v>
      </c>
      <c r="F17" s="133">
        <f t="shared" si="1"/>
        <v>0.35830000000000001</v>
      </c>
      <c r="H17" s="1">
        <v>42108</v>
      </c>
      <c r="I17" s="3">
        <v>8.0100000000000005E-2</v>
      </c>
    </row>
    <row r="18" spans="1:12" x14ac:dyDescent="0.25">
      <c r="A18" s="1">
        <v>42151</v>
      </c>
      <c r="B18" s="3">
        <v>0</v>
      </c>
      <c r="C18" s="3">
        <v>0.35199999999999998</v>
      </c>
      <c r="D18" s="3">
        <v>3.1600000000000003E-2</v>
      </c>
      <c r="E18" s="133">
        <f t="shared" si="0"/>
        <v>3.1600000000000003E-2</v>
      </c>
      <c r="F18" s="133">
        <f t="shared" si="1"/>
        <v>0.32039999999999996</v>
      </c>
      <c r="H18" s="1">
        <v>42151</v>
      </c>
      <c r="I18" s="3">
        <v>3.1600000000000003E-2</v>
      </c>
      <c r="J18" s="3">
        <v>2.4500000000000001E-2</v>
      </c>
      <c r="K18" s="5">
        <v>1.7600000000000001E-2</v>
      </c>
      <c r="L18" s="3">
        <v>2.5700000000000001E-2</v>
      </c>
    </row>
    <row r="19" spans="1:12" x14ac:dyDescent="0.25">
      <c r="A19" s="1">
        <v>42180</v>
      </c>
      <c r="B19" s="3">
        <v>0</v>
      </c>
      <c r="C19" s="3">
        <v>0.46600000000000003</v>
      </c>
      <c r="D19" s="3">
        <v>0</v>
      </c>
      <c r="E19" s="133">
        <f t="shared" si="0"/>
        <v>0</v>
      </c>
      <c r="F19" s="133">
        <f t="shared" si="1"/>
        <v>0.46600000000000003</v>
      </c>
      <c r="H19" s="1">
        <v>42180</v>
      </c>
      <c r="I19" s="3">
        <v>0</v>
      </c>
      <c r="J19" s="3">
        <v>7.2599999999999998E-2</v>
      </c>
      <c r="K19" s="5">
        <v>1.8200000000000001E-2</v>
      </c>
      <c r="L19" s="3">
        <v>1.8599999999999998E-2</v>
      </c>
    </row>
    <row r="20" spans="1:12" x14ac:dyDescent="0.25">
      <c r="A20" s="1">
        <v>42205</v>
      </c>
      <c r="B20" s="3">
        <v>0</v>
      </c>
      <c r="C20" s="3">
        <v>0.81200000000000006</v>
      </c>
      <c r="D20" s="3">
        <v>0</v>
      </c>
      <c r="E20" s="133">
        <f t="shared" si="0"/>
        <v>0</v>
      </c>
      <c r="F20" s="133">
        <f t="shared" si="1"/>
        <v>0.81200000000000006</v>
      </c>
      <c r="H20" s="1">
        <v>42205</v>
      </c>
      <c r="I20" s="3">
        <v>0</v>
      </c>
      <c r="J20">
        <v>4.7899999999999998E-2</v>
      </c>
      <c r="K20">
        <v>1.4999999999999999E-2</v>
      </c>
      <c r="L20">
        <v>1.8700000000000001E-2</v>
      </c>
    </row>
    <row r="21" spans="1:12" x14ac:dyDescent="0.25">
      <c r="A21" s="1">
        <v>42233</v>
      </c>
      <c r="B21" s="3">
        <v>0</v>
      </c>
      <c r="C21" s="3">
        <v>1.81</v>
      </c>
      <c r="D21" s="3">
        <v>2.6200000000000001E-2</v>
      </c>
      <c r="E21" s="133">
        <f t="shared" si="0"/>
        <v>2.6200000000000001E-2</v>
      </c>
      <c r="F21" s="133">
        <f t="shared" si="1"/>
        <v>1.7838000000000001</v>
      </c>
      <c r="H21" s="1">
        <v>42233</v>
      </c>
      <c r="I21" s="3">
        <v>2.6200000000000001E-2</v>
      </c>
      <c r="J21">
        <v>0.192</v>
      </c>
      <c r="K21">
        <v>2.8799999999999999E-2</v>
      </c>
      <c r="L21">
        <v>5.3199999999999997E-2</v>
      </c>
    </row>
    <row r="22" spans="1:12" x14ac:dyDescent="0.25">
      <c r="A22" s="1">
        <v>42261</v>
      </c>
      <c r="B22" s="3">
        <v>0</v>
      </c>
      <c r="C22" s="3">
        <v>1.02</v>
      </c>
      <c r="D22" s="3">
        <v>2.6499999999999999E-2</v>
      </c>
      <c r="E22" s="133">
        <f t="shared" si="0"/>
        <v>2.6499999999999999E-2</v>
      </c>
      <c r="F22" s="133">
        <f t="shared" si="1"/>
        <v>0.99350000000000005</v>
      </c>
      <c r="H22" s="1">
        <v>42261</v>
      </c>
      <c r="I22" s="3">
        <v>2.6499999999999999E-2</v>
      </c>
      <c r="J22" s="3">
        <v>0.11</v>
      </c>
      <c r="K22" s="5">
        <v>7.1400000000000005E-2</v>
      </c>
      <c r="L22" s="3">
        <v>4.4200000000000003E-2</v>
      </c>
    </row>
    <row r="23" spans="1:12" x14ac:dyDescent="0.25">
      <c r="A23" s="1">
        <v>42325</v>
      </c>
      <c r="B23" s="133">
        <v>5.0999999999999997E-2</v>
      </c>
      <c r="C23" s="3">
        <v>0.43099999999999999</v>
      </c>
      <c r="D23" s="3">
        <v>1.9099999999999999E-2</v>
      </c>
      <c r="E23" s="133">
        <f t="shared" si="0"/>
        <v>7.0099999999999996E-2</v>
      </c>
      <c r="F23" s="133">
        <f t="shared" si="1"/>
        <v>0.41189999999999999</v>
      </c>
      <c r="H23" s="1">
        <v>42325</v>
      </c>
      <c r="I23" s="3">
        <v>7.0099999999999996E-2</v>
      </c>
      <c r="J23" s="144"/>
      <c r="K23" s="144"/>
      <c r="L23" s="144"/>
    </row>
    <row r="24" spans="1:12" x14ac:dyDescent="0.25">
      <c r="C24" s="3"/>
      <c r="D24" s="3"/>
      <c r="E24" s="133"/>
      <c r="F24" s="133"/>
    </row>
    <row r="25" spans="1:12" x14ac:dyDescent="0.25">
      <c r="A25" s="1" t="s">
        <v>37</v>
      </c>
      <c r="C25" s="3"/>
      <c r="E25" s="133"/>
      <c r="F25" s="133"/>
    </row>
    <row r="26" spans="1:12" x14ac:dyDescent="0.25">
      <c r="A26" s="1" t="s">
        <v>0</v>
      </c>
      <c r="B26" s="133" t="s">
        <v>2</v>
      </c>
      <c r="C26" s="133" t="s">
        <v>12</v>
      </c>
      <c r="D26" s="133" t="s">
        <v>1</v>
      </c>
      <c r="E26" s="133"/>
      <c r="F26" s="133"/>
      <c r="H26" s="1" t="s">
        <v>159</v>
      </c>
      <c r="I26" s="133"/>
      <c r="J26" s="133"/>
      <c r="K26" s="133"/>
      <c r="L26" s="133"/>
    </row>
    <row r="27" spans="1:12" x14ac:dyDescent="0.25">
      <c r="A27" s="1">
        <v>41422</v>
      </c>
      <c r="B27" s="3">
        <v>0</v>
      </c>
      <c r="C27" s="3">
        <v>0.26600000000000001</v>
      </c>
      <c r="D27" s="3">
        <v>0</v>
      </c>
      <c r="E27" s="133">
        <f t="shared" si="0"/>
        <v>0</v>
      </c>
      <c r="F27" s="133">
        <f t="shared" si="1"/>
        <v>0.26600000000000001</v>
      </c>
      <c r="H27" s="1" t="s">
        <v>0</v>
      </c>
      <c r="I27" s="133" t="s">
        <v>115</v>
      </c>
      <c r="J27" s="133" t="s">
        <v>36</v>
      </c>
      <c r="K27" s="133" t="s">
        <v>153</v>
      </c>
      <c r="L27" s="133" t="s">
        <v>37</v>
      </c>
    </row>
    <row r="28" spans="1:12" x14ac:dyDescent="0.25">
      <c r="A28" s="1">
        <v>41451</v>
      </c>
      <c r="B28" s="3">
        <v>0</v>
      </c>
      <c r="C28" s="3">
        <v>0.44900000000000001</v>
      </c>
      <c r="D28" s="5">
        <v>2.5000000000000001E-2</v>
      </c>
      <c r="E28" s="133">
        <f t="shared" si="0"/>
        <v>2.5000000000000001E-2</v>
      </c>
      <c r="F28" s="133">
        <f t="shared" si="1"/>
        <v>0.42399999999999999</v>
      </c>
      <c r="H28" s="1">
        <v>41414</v>
      </c>
      <c r="I28" s="3">
        <v>0</v>
      </c>
      <c r="J28" s="133"/>
      <c r="K28" s="133"/>
      <c r="L28" s="133"/>
    </row>
    <row r="29" spans="1:12" x14ac:dyDescent="0.25">
      <c r="A29" s="1">
        <v>41479</v>
      </c>
      <c r="B29" s="3">
        <v>0</v>
      </c>
      <c r="C29" s="133">
        <v>1.52</v>
      </c>
      <c r="D29" s="5">
        <v>4.7E-2</v>
      </c>
      <c r="E29" s="133">
        <f t="shared" si="0"/>
        <v>4.7E-2</v>
      </c>
      <c r="F29" s="133">
        <f t="shared" si="1"/>
        <v>1.4730000000000001</v>
      </c>
      <c r="H29" s="1">
        <v>41422</v>
      </c>
      <c r="I29" s="3">
        <v>0.66100000000000003</v>
      </c>
      <c r="J29" s="5">
        <v>0.54500000000000004</v>
      </c>
      <c r="K29" s="5">
        <v>0.59499999999999997</v>
      </c>
      <c r="L29" s="5">
        <v>0.26600000000000001</v>
      </c>
    </row>
    <row r="30" spans="1:12" x14ac:dyDescent="0.25">
      <c r="A30" s="1">
        <v>41505</v>
      </c>
      <c r="B30" s="3">
        <v>0</v>
      </c>
      <c r="C30" s="3">
        <v>2.21</v>
      </c>
      <c r="D30" s="3">
        <v>3.9E-2</v>
      </c>
      <c r="E30" s="133">
        <f t="shared" si="0"/>
        <v>3.9E-2</v>
      </c>
      <c r="F30" s="133">
        <f t="shared" si="1"/>
        <v>2.1709999999999998</v>
      </c>
      <c r="H30" s="1">
        <v>41451</v>
      </c>
      <c r="I30" s="3">
        <v>0.67500000000000004</v>
      </c>
      <c r="J30" s="3">
        <v>2.3717999999999999</v>
      </c>
      <c r="K30" s="5">
        <v>0.49460000000000004</v>
      </c>
      <c r="L30" s="3">
        <v>0.42399999999999999</v>
      </c>
    </row>
    <row r="31" spans="1:12" x14ac:dyDescent="0.25">
      <c r="A31" s="31">
        <v>41527</v>
      </c>
      <c r="B31" s="3">
        <v>0</v>
      </c>
      <c r="C31" s="49">
        <v>1.49</v>
      </c>
      <c r="D31" s="49">
        <v>0.308</v>
      </c>
      <c r="E31" s="133">
        <f t="shared" si="0"/>
        <v>0.308</v>
      </c>
      <c r="F31" s="133">
        <f t="shared" si="1"/>
        <v>1.1819999999999999</v>
      </c>
      <c r="H31" s="1">
        <v>41479</v>
      </c>
      <c r="I31" s="3">
        <v>1.63</v>
      </c>
      <c r="J31" s="3">
        <v>1.4319999999999999</v>
      </c>
      <c r="K31" s="5">
        <v>0.95750000000000002</v>
      </c>
      <c r="L31" s="3">
        <v>1.4730000000000001</v>
      </c>
    </row>
    <row r="32" spans="1:12" x14ac:dyDescent="0.25">
      <c r="A32" s="1">
        <v>41787</v>
      </c>
      <c r="B32" s="3">
        <v>0</v>
      </c>
      <c r="C32" s="3">
        <v>0.41199999999999998</v>
      </c>
      <c r="D32" s="3">
        <v>3.1099999999999999E-2</v>
      </c>
      <c r="E32" s="133">
        <f t="shared" si="0"/>
        <v>3.1099999999999999E-2</v>
      </c>
      <c r="F32" s="133">
        <f t="shared" si="1"/>
        <v>0.38089999999999996</v>
      </c>
      <c r="H32" s="1">
        <v>41505</v>
      </c>
      <c r="I32" s="3">
        <v>2.5263999999999998</v>
      </c>
      <c r="J32" s="3">
        <v>1.3623999999999998</v>
      </c>
      <c r="K32" s="5">
        <v>0.66709999999999992</v>
      </c>
      <c r="L32" s="3">
        <v>2.1709999999999998</v>
      </c>
    </row>
    <row r="33" spans="1:12" x14ac:dyDescent="0.25">
      <c r="A33" s="1">
        <v>41814</v>
      </c>
      <c r="B33" s="3">
        <v>0</v>
      </c>
      <c r="C33" s="3">
        <v>0.56399999999999995</v>
      </c>
      <c r="D33" s="3">
        <v>0</v>
      </c>
      <c r="E33" s="133">
        <f t="shared" si="0"/>
        <v>0</v>
      </c>
      <c r="F33" s="133">
        <f t="shared" si="1"/>
        <v>0.56399999999999995</v>
      </c>
      <c r="H33" s="1">
        <v>41527</v>
      </c>
      <c r="I33" s="3">
        <v>1.5069999999999999</v>
      </c>
      <c r="J33" s="49">
        <v>0.96729999999999994</v>
      </c>
      <c r="K33" s="53">
        <v>0.50750000000000006</v>
      </c>
      <c r="L33" s="49">
        <v>1.1819999999999999</v>
      </c>
    </row>
    <row r="34" spans="1:12" x14ac:dyDescent="0.25">
      <c r="A34" s="1">
        <v>41841</v>
      </c>
      <c r="B34" s="3">
        <v>0</v>
      </c>
      <c r="C34" s="3">
        <v>0.74199999999999999</v>
      </c>
      <c r="D34" s="3">
        <v>2.5100000000000001E-2</v>
      </c>
      <c r="E34" s="133">
        <f t="shared" si="0"/>
        <v>2.5100000000000001E-2</v>
      </c>
      <c r="F34" s="133">
        <f t="shared" si="1"/>
        <v>0.71689999999999998</v>
      </c>
      <c r="H34" s="31">
        <v>41590</v>
      </c>
      <c r="I34" s="49">
        <v>0.55100000000000005</v>
      </c>
      <c r="J34" s="149"/>
      <c r="K34" s="149"/>
      <c r="L34" s="149"/>
    </row>
    <row r="35" spans="1:12" x14ac:dyDescent="0.25">
      <c r="A35" s="1">
        <v>41870</v>
      </c>
      <c r="B35" s="3">
        <v>0</v>
      </c>
      <c r="C35" s="3">
        <v>1.1200000000000001</v>
      </c>
      <c r="D35" s="5">
        <v>6.7400000000000002E-2</v>
      </c>
      <c r="E35" s="133">
        <f t="shared" si="0"/>
        <v>6.7400000000000002E-2</v>
      </c>
      <c r="F35" s="133">
        <f t="shared" si="1"/>
        <v>1.0526000000000002</v>
      </c>
      <c r="H35" s="1">
        <v>41771</v>
      </c>
      <c r="I35" s="3">
        <v>0.67600000000000005</v>
      </c>
    </row>
    <row r="36" spans="1:12" x14ac:dyDescent="0.25">
      <c r="A36" s="31">
        <v>41899</v>
      </c>
      <c r="B36" s="3">
        <v>0</v>
      </c>
      <c r="C36" s="49">
        <v>1.05</v>
      </c>
      <c r="D36" s="53">
        <v>3.7199999999999997E-2</v>
      </c>
      <c r="E36" s="133">
        <f t="shared" si="0"/>
        <v>3.7199999999999997E-2</v>
      </c>
      <c r="F36" s="133">
        <f t="shared" si="1"/>
        <v>1.0128000000000001</v>
      </c>
      <c r="H36" s="1">
        <v>41787</v>
      </c>
      <c r="I36" s="3">
        <v>0.38729999999999998</v>
      </c>
      <c r="J36" s="133">
        <v>1.0963000000000001</v>
      </c>
      <c r="K36" s="133">
        <v>0.4365</v>
      </c>
      <c r="L36" s="133">
        <v>0.38089999999999996</v>
      </c>
    </row>
    <row r="37" spans="1:12" x14ac:dyDescent="0.25">
      <c r="A37" s="66">
        <v>42151</v>
      </c>
      <c r="B37" s="3">
        <v>0</v>
      </c>
      <c r="C37" s="68">
        <v>0.38500000000000001</v>
      </c>
      <c r="D37" s="3">
        <v>2.5700000000000001E-2</v>
      </c>
      <c r="E37" s="133">
        <f t="shared" si="0"/>
        <v>2.5700000000000001E-2</v>
      </c>
      <c r="F37" s="133">
        <f t="shared" si="1"/>
        <v>0.35930000000000001</v>
      </c>
      <c r="H37" s="1">
        <v>41814</v>
      </c>
      <c r="I37" s="3">
        <v>0.45700000000000002</v>
      </c>
      <c r="J37" s="133">
        <v>1.3312999999999999</v>
      </c>
      <c r="K37" s="133">
        <v>0.53700000000000003</v>
      </c>
      <c r="L37" s="133">
        <v>0.56399999999999995</v>
      </c>
    </row>
    <row r="38" spans="1:12" x14ac:dyDescent="0.25">
      <c r="A38" s="1">
        <v>42180</v>
      </c>
      <c r="B38" s="3">
        <v>0</v>
      </c>
      <c r="C38" s="3">
        <v>0.51800000000000002</v>
      </c>
      <c r="D38" s="3">
        <v>1.8599999999999998E-2</v>
      </c>
      <c r="E38" s="133">
        <f t="shared" si="0"/>
        <v>1.8599999999999998E-2</v>
      </c>
      <c r="F38" s="133">
        <f t="shared" si="1"/>
        <v>0.49940000000000001</v>
      </c>
      <c r="H38" s="1">
        <v>41841</v>
      </c>
      <c r="I38" s="3">
        <v>0.71699999999999997</v>
      </c>
      <c r="J38" s="3">
        <v>1.7060999999999999</v>
      </c>
      <c r="K38" s="5">
        <v>0.48899999999999999</v>
      </c>
      <c r="L38" s="3">
        <v>0.71689999999999998</v>
      </c>
    </row>
    <row r="39" spans="1:12" x14ac:dyDescent="0.25">
      <c r="A39" s="1">
        <v>42205</v>
      </c>
      <c r="B39" s="3">
        <v>0</v>
      </c>
      <c r="C39" s="3">
        <v>0.90300000000000002</v>
      </c>
      <c r="D39" s="3">
        <v>1.8700000000000001E-2</v>
      </c>
      <c r="E39" s="133">
        <f t="shared" si="0"/>
        <v>1.8700000000000001E-2</v>
      </c>
      <c r="F39" s="133">
        <f t="shared" si="1"/>
        <v>0.88429999999999997</v>
      </c>
      <c r="H39" s="1">
        <v>41870</v>
      </c>
      <c r="I39" s="3">
        <v>1.44</v>
      </c>
      <c r="J39" s="3">
        <v>1.5868</v>
      </c>
      <c r="K39" s="5">
        <v>1.0546</v>
      </c>
      <c r="L39" s="3">
        <v>1.0526000000000002</v>
      </c>
    </row>
    <row r="40" spans="1:12" x14ac:dyDescent="0.25">
      <c r="A40" s="1">
        <v>42233</v>
      </c>
      <c r="B40" s="3">
        <v>0</v>
      </c>
      <c r="C40" s="3">
        <v>1.52</v>
      </c>
      <c r="D40" s="3">
        <v>5.3199999999999997E-2</v>
      </c>
      <c r="E40" s="133">
        <f t="shared" si="0"/>
        <v>5.3199999999999997E-2</v>
      </c>
      <c r="F40" s="133">
        <f t="shared" si="1"/>
        <v>1.4668000000000001</v>
      </c>
      <c r="H40" s="1">
        <v>41899</v>
      </c>
      <c r="I40" s="3">
        <v>1.0070000000000001</v>
      </c>
      <c r="J40" s="3">
        <v>1.6251</v>
      </c>
      <c r="K40" s="5">
        <v>0.77559999999999996</v>
      </c>
      <c r="L40" s="3">
        <v>1.0128000000000001</v>
      </c>
    </row>
    <row r="41" spans="1:12" x14ac:dyDescent="0.25">
      <c r="A41" s="1">
        <v>42261</v>
      </c>
      <c r="B41" s="3">
        <v>0</v>
      </c>
      <c r="C41" s="3">
        <v>0.872</v>
      </c>
      <c r="D41" s="3">
        <v>4.4200000000000003E-2</v>
      </c>
      <c r="E41" s="133">
        <f t="shared" si="0"/>
        <v>4.4200000000000003E-2</v>
      </c>
      <c r="F41" s="133">
        <f t="shared" si="1"/>
        <v>0.82779999999999998</v>
      </c>
      <c r="H41" s="31">
        <v>41946</v>
      </c>
      <c r="I41" s="49">
        <v>0.40179999999999999</v>
      </c>
      <c r="J41" s="149"/>
      <c r="K41" s="149"/>
      <c r="L41" s="149"/>
    </row>
    <row r="42" spans="1:12" x14ac:dyDescent="0.25">
      <c r="E42" s="133"/>
      <c r="F42" s="133"/>
      <c r="H42" s="1">
        <v>42108</v>
      </c>
      <c r="I42" s="3">
        <v>0.35830000000000001</v>
      </c>
    </row>
    <row r="43" spans="1:12" x14ac:dyDescent="0.25">
      <c r="A43" s="1" t="s">
        <v>153</v>
      </c>
      <c r="E43" s="133"/>
      <c r="F43" s="133"/>
      <c r="H43" s="1">
        <v>42151</v>
      </c>
      <c r="I43" s="3">
        <v>0.32039999999999996</v>
      </c>
      <c r="J43" s="3">
        <v>0.86150000000000004</v>
      </c>
      <c r="K43" s="5">
        <v>0.31940000000000002</v>
      </c>
      <c r="L43" s="3">
        <v>0.35930000000000001</v>
      </c>
    </row>
    <row r="44" spans="1:12" x14ac:dyDescent="0.25">
      <c r="A44" s="1" t="s">
        <v>0</v>
      </c>
      <c r="B44" s="133" t="s">
        <v>2</v>
      </c>
      <c r="C44" s="133" t="s">
        <v>12</v>
      </c>
      <c r="D44" s="133" t="s">
        <v>1</v>
      </c>
      <c r="E44" s="133"/>
      <c r="F44" s="133"/>
      <c r="H44" s="1">
        <v>42180</v>
      </c>
      <c r="I44" s="3">
        <v>0.46600000000000003</v>
      </c>
      <c r="J44" s="69">
        <v>1.5973999999999999</v>
      </c>
      <c r="K44" s="53">
        <v>0.64980000000000004</v>
      </c>
      <c r="L44" s="49">
        <v>0.49940000000000001</v>
      </c>
    </row>
    <row r="45" spans="1:12" x14ac:dyDescent="0.25">
      <c r="A45" s="1">
        <v>41422</v>
      </c>
      <c r="B45" s="3">
        <v>0</v>
      </c>
      <c r="C45" s="3">
        <v>0.59499999999999997</v>
      </c>
      <c r="D45" s="3">
        <v>0</v>
      </c>
      <c r="E45" s="133">
        <f t="shared" si="0"/>
        <v>0</v>
      </c>
      <c r="F45" s="133">
        <f t="shared" si="1"/>
        <v>0.59499999999999997</v>
      </c>
      <c r="H45" s="1">
        <v>42205</v>
      </c>
      <c r="I45" s="3">
        <v>0.81200000000000006</v>
      </c>
      <c r="J45" s="133">
        <v>1.4420999999999999</v>
      </c>
      <c r="K45" s="133">
        <v>0.749</v>
      </c>
      <c r="L45" s="133">
        <v>0.88429999999999997</v>
      </c>
    </row>
    <row r="46" spans="1:12" x14ac:dyDescent="0.25">
      <c r="A46" s="1">
        <v>41451</v>
      </c>
      <c r="B46" s="3">
        <v>0</v>
      </c>
      <c r="C46" s="3">
        <v>0.51600000000000001</v>
      </c>
      <c r="D46" s="3">
        <v>2.1399999999999999E-2</v>
      </c>
      <c r="E46" s="133">
        <f t="shared" si="0"/>
        <v>2.1399999999999999E-2</v>
      </c>
      <c r="F46" s="133">
        <f t="shared" si="1"/>
        <v>0.49460000000000004</v>
      </c>
      <c r="H46" s="1">
        <v>42233</v>
      </c>
      <c r="I46" s="3">
        <v>1.7838000000000001</v>
      </c>
      <c r="J46" s="133">
        <v>1.8579999999999999</v>
      </c>
      <c r="K46" s="133">
        <v>1.1112</v>
      </c>
      <c r="L46" s="133">
        <v>1.4668000000000001</v>
      </c>
    </row>
    <row r="47" spans="1:12" x14ac:dyDescent="0.25">
      <c r="A47" s="1">
        <v>41479</v>
      </c>
      <c r="B47" s="3">
        <v>0</v>
      </c>
      <c r="C47" s="133">
        <v>0.99199999999999999</v>
      </c>
      <c r="D47" s="3">
        <v>3.4500000000000003E-2</v>
      </c>
      <c r="E47" s="133">
        <f t="shared" si="0"/>
        <v>3.4500000000000003E-2</v>
      </c>
      <c r="F47" s="133">
        <f t="shared" si="1"/>
        <v>0.95750000000000002</v>
      </c>
      <c r="H47" s="1">
        <v>42261</v>
      </c>
      <c r="I47" s="3">
        <v>0.99350000000000005</v>
      </c>
      <c r="J47" s="3">
        <v>1.7</v>
      </c>
      <c r="K47" s="5">
        <v>0.78759999999999997</v>
      </c>
      <c r="L47" s="5">
        <v>0.82779999999999998</v>
      </c>
    </row>
    <row r="48" spans="1:12" x14ac:dyDescent="0.25">
      <c r="A48" s="1">
        <v>41505</v>
      </c>
      <c r="B48" s="3">
        <v>0</v>
      </c>
      <c r="C48" s="3">
        <v>0.69799999999999995</v>
      </c>
      <c r="D48" s="3">
        <v>3.09E-2</v>
      </c>
      <c r="E48" s="133">
        <f t="shared" si="0"/>
        <v>3.09E-2</v>
      </c>
      <c r="F48" s="133">
        <f t="shared" si="1"/>
        <v>0.66709999999999992</v>
      </c>
      <c r="H48" s="1">
        <v>42325</v>
      </c>
      <c r="I48" s="3">
        <v>0.41189999999999999</v>
      </c>
      <c r="J48" s="149"/>
      <c r="K48" s="149"/>
      <c r="L48" s="149"/>
    </row>
    <row r="49" spans="1:6" x14ac:dyDescent="0.25">
      <c r="A49" s="31">
        <v>41527</v>
      </c>
      <c r="B49" s="3">
        <v>0</v>
      </c>
      <c r="C49" s="49">
        <v>0.53</v>
      </c>
      <c r="D49" s="49">
        <v>2.2499999999999999E-2</v>
      </c>
      <c r="E49" s="133">
        <f t="shared" si="0"/>
        <v>2.2499999999999999E-2</v>
      </c>
      <c r="F49" s="133">
        <f t="shared" si="1"/>
        <v>0.50750000000000006</v>
      </c>
    </row>
    <row r="50" spans="1:6" x14ac:dyDescent="0.25">
      <c r="A50" s="1">
        <v>41787</v>
      </c>
      <c r="B50" s="3">
        <v>0</v>
      </c>
      <c r="C50" s="3">
        <v>0.46899999999999997</v>
      </c>
      <c r="D50" s="3">
        <v>3.2500000000000001E-2</v>
      </c>
      <c r="E50" s="133">
        <f t="shared" si="0"/>
        <v>3.2500000000000001E-2</v>
      </c>
      <c r="F50" s="133">
        <f t="shared" si="1"/>
        <v>0.4365</v>
      </c>
    </row>
    <row r="51" spans="1:6" x14ac:dyDescent="0.25">
      <c r="A51" s="1">
        <v>41814</v>
      </c>
      <c r="B51" s="3">
        <v>0</v>
      </c>
      <c r="C51" s="3">
        <v>0.53700000000000003</v>
      </c>
      <c r="D51" s="3">
        <v>0</v>
      </c>
      <c r="E51" s="133">
        <f t="shared" si="0"/>
        <v>0</v>
      </c>
      <c r="F51" s="133">
        <f t="shared" si="1"/>
        <v>0.53700000000000003</v>
      </c>
    </row>
    <row r="52" spans="1:6" x14ac:dyDescent="0.25">
      <c r="A52" s="1">
        <v>41841</v>
      </c>
      <c r="B52" s="3">
        <v>0</v>
      </c>
      <c r="C52" s="3">
        <v>0.50700000000000001</v>
      </c>
      <c r="D52" s="3">
        <v>1.7999999999999999E-2</v>
      </c>
      <c r="E52" s="133">
        <f t="shared" si="0"/>
        <v>1.7999999999999999E-2</v>
      </c>
      <c r="F52" s="133">
        <f t="shared" si="1"/>
        <v>0.48899999999999999</v>
      </c>
    </row>
    <row r="53" spans="1:6" x14ac:dyDescent="0.25">
      <c r="A53" s="1">
        <v>41870</v>
      </c>
      <c r="B53" s="3">
        <v>0</v>
      </c>
      <c r="C53" s="3">
        <v>1.08</v>
      </c>
      <c r="D53" s="3">
        <v>2.5399999999999999E-2</v>
      </c>
      <c r="E53" s="133">
        <f t="shared" si="0"/>
        <v>2.5399999999999999E-2</v>
      </c>
      <c r="F53" s="133">
        <f t="shared" si="1"/>
        <v>1.0546</v>
      </c>
    </row>
    <row r="54" spans="1:6" x14ac:dyDescent="0.25">
      <c r="A54" s="31">
        <v>41899</v>
      </c>
      <c r="B54" s="49">
        <v>3.8300000000000001E-2</v>
      </c>
      <c r="C54" s="49">
        <v>0.82199999999999995</v>
      </c>
      <c r="D54" s="49">
        <v>4.6399999999999997E-2</v>
      </c>
      <c r="E54" s="133">
        <f t="shared" si="0"/>
        <v>8.4699999999999998E-2</v>
      </c>
      <c r="F54" s="133">
        <f t="shared" si="1"/>
        <v>0.77559999999999996</v>
      </c>
    </row>
    <row r="55" spans="1:6" x14ac:dyDescent="0.25">
      <c r="A55" s="1">
        <v>42151</v>
      </c>
      <c r="B55" s="3">
        <v>0</v>
      </c>
      <c r="C55" s="3">
        <v>0.33700000000000002</v>
      </c>
      <c r="D55" s="3">
        <v>1.7600000000000001E-2</v>
      </c>
      <c r="E55" s="133">
        <f t="shared" si="0"/>
        <v>1.7600000000000001E-2</v>
      </c>
      <c r="F55" s="133">
        <f t="shared" si="1"/>
        <v>0.31940000000000002</v>
      </c>
    </row>
    <row r="56" spans="1:6" x14ac:dyDescent="0.25">
      <c r="A56" s="1">
        <v>42180</v>
      </c>
      <c r="B56" s="3">
        <v>0</v>
      </c>
      <c r="C56" s="3">
        <v>0.66800000000000004</v>
      </c>
      <c r="D56" s="3">
        <v>1.8200000000000001E-2</v>
      </c>
      <c r="E56" s="133">
        <f t="shared" si="0"/>
        <v>1.8200000000000001E-2</v>
      </c>
      <c r="F56" s="133">
        <f t="shared" si="1"/>
        <v>0.64980000000000004</v>
      </c>
    </row>
    <row r="57" spans="1:6" x14ac:dyDescent="0.25">
      <c r="A57" s="1">
        <v>42205</v>
      </c>
      <c r="B57" s="3">
        <v>0</v>
      </c>
      <c r="C57" s="3">
        <v>0.76400000000000001</v>
      </c>
      <c r="D57" s="3">
        <v>1.4999999999999999E-2</v>
      </c>
      <c r="E57" s="133">
        <f t="shared" si="0"/>
        <v>1.4999999999999999E-2</v>
      </c>
      <c r="F57" s="133">
        <f t="shared" si="1"/>
        <v>0.749</v>
      </c>
    </row>
    <row r="58" spans="1:6" x14ac:dyDescent="0.25">
      <c r="A58" s="1">
        <v>42233</v>
      </c>
      <c r="B58" s="3">
        <v>0</v>
      </c>
      <c r="C58" s="3">
        <v>1.1399999999999999</v>
      </c>
      <c r="D58" s="3">
        <v>2.8799999999999999E-2</v>
      </c>
      <c r="E58" s="133">
        <f t="shared" si="0"/>
        <v>2.8799999999999999E-2</v>
      </c>
      <c r="F58" s="133">
        <f t="shared" si="1"/>
        <v>1.1112</v>
      </c>
    </row>
    <row r="59" spans="1:6" x14ac:dyDescent="0.25">
      <c r="A59" s="1">
        <v>42261</v>
      </c>
      <c r="B59" s="3">
        <v>0</v>
      </c>
      <c r="C59" s="3">
        <v>0.85899999999999999</v>
      </c>
      <c r="D59" s="3">
        <v>7.1400000000000005E-2</v>
      </c>
      <c r="E59" s="133">
        <f t="shared" si="0"/>
        <v>7.1400000000000005E-2</v>
      </c>
      <c r="F59" s="133">
        <f t="shared" si="1"/>
        <v>0.78759999999999997</v>
      </c>
    </row>
    <row r="60" spans="1:6" x14ac:dyDescent="0.25">
      <c r="E60" s="133"/>
      <c r="F60" s="133"/>
    </row>
    <row r="61" spans="1:6" x14ac:dyDescent="0.25">
      <c r="A61" s="1" t="s">
        <v>36</v>
      </c>
      <c r="E61" s="133"/>
      <c r="F61" s="133"/>
    </row>
    <row r="62" spans="1:6" x14ac:dyDescent="0.25">
      <c r="A62" s="1" t="s">
        <v>0</v>
      </c>
      <c r="B62" s="133" t="s">
        <v>2</v>
      </c>
      <c r="C62" s="133" t="s">
        <v>12</v>
      </c>
      <c r="D62" s="133" t="s">
        <v>1</v>
      </c>
      <c r="E62" s="133"/>
      <c r="F62" s="133"/>
    </row>
    <row r="63" spans="1:6" x14ac:dyDescent="0.25">
      <c r="A63" s="1">
        <v>41422</v>
      </c>
      <c r="B63" s="3">
        <v>0</v>
      </c>
      <c r="C63" s="3">
        <v>0.54500000000000004</v>
      </c>
      <c r="D63" s="3">
        <v>0</v>
      </c>
      <c r="E63" s="133">
        <f t="shared" si="0"/>
        <v>0</v>
      </c>
      <c r="F63" s="133">
        <f t="shared" si="1"/>
        <v>0.54500000000000004</v>
      </c>
    </row>
    <row r="64" spans="1:6" x14ac:dyDescent="0.25">
      <c r="A64" s="1">
        <v>41451</v>
      </c>
      <c r="B64" s="3">
        <v>0</v>
      </c>
      <c r="C64" s="3">
        <v>2.44</v>
      </c>
      <c r="D64" s="3">
        <v>6.8199999999999997E-2</v>
      </c>
      <c r="E64" s="133">
        <f t="shared" si="0"/>
        <v>6.8199999999999997E-2</v>
      </c>
      <c r="F64" s="133">
        <f t="shared" si="1"/>
        <v>2.3717999999999999</v>
      </c>
    </row>
    <row r="65" spans="1:6" x14ac:dyDescent="0.25">
      <c r="A65" s="1">
        <v>41479</v>
      </c>
      <c r="B65" s="3">
        <v>0</v>
      </c>
      <c r="C65" s="3">
        <v>1.55</v>
      </c>
      <c r="D65" s="3">
        <v>0.11799999999999999</v>
      </c>
      <c r="E65" s="133">
        <f t="shared" si="0"/>
        <v>0.11799999999999999</v>
      </c>
      <c r="F65" s="133">
        <f t="shared" si="1"/>
        <v>1.4319999999999999</v>
      </c>
    </row>
    <row r="66" spans="1:6" x14ac:dyDescent="0.25">
      <c r="A66" s="1">
        <v>41505</v>
      </c>
      <c r="B66" s="3">
        <v>0</v>
      </c>
      <c r="C66" s="3">
        <v>1.42</v>
      </c>
      <c r="D66" s="3">
        <v>5.7599999999999998E-2</v>
      </c>
      <c r="E66" s="133">
        <f t="shared" si="0"/>
        <v>5.7599999999999998E-2</v>
      </c>
      <c r="F66" s="133">
        <f t="shared" si="1"/>
        <v>1.3623999999999998</v>
      </c>
    </row>
    <row r="67" spans="1:6" x14ac:dyDescent="0.25">
      <c r="A67" s="31">
        <v>41527</v>
      </c>
      <c r="B67" s="3">
        <v>0</v>
      </c>
      <c r="C67" s="49">
        <v>0.98899999999999999</v>
      </c>
      <c r="D67" s="49">
        <v>2.1700000000000001E-2</v>
      </c>
      <c r="E67" s="133">
        <f t="shared" si="0"/>
        <v>2.1700000000000001E-2</v>
      </c>
      <c r="F67" s="133">
        <f t="shared" si="1"/>
        <v>0.96729999999999994</v>
      </c>
    </row>
    <row r="68" spans="1:6" x14ac:dyDescent="0.25">
      <c r="A68" s="1">
        <v>41787</v>
      </c>
      <c r="B68" s="3">
        <v>0</v>
      </c>
      <c r="C68" s="3">
        <v>1.1200000000000001</v>
      </c>
      <c r="D68" s="3">
        <v>2.3699999999999999E-2</v>
      </c>
      <c r="E68" s="133">
        <f t="shared" ref="E68:E78" si="2">B68+D68</f>
        <v>2.3699999999999999E-2</v>
      </c>
      <c r="F68" s="133">
        <f t="shared" ref="F68:F77" si="3">C68-D68</f>
        <v>1.0963000000000001</v>
      </c>
    </row>
    <row r="69" spans="1:6" x14ac:dyDescent="0.25">
      <c r="A69" s="1">
        <v>41814</v>
      </c>
      <c r="B69" s="3">
        <v>0</v>
      </c>
      <c r="C69" s="3">
        <v>1.38</v>
      </c>
      <c r="D69" s="3">
        <v>4.87E-2</v>
      </c>
      <c r="E69" s="133">
        <f t="shared" si="2"/>
        <v>4.87E-2</v>
      </c>
      <c r="F69" s="133">
        <f t="shared" si="3"/>
        <v>1.3312999999999999</v>
      </c>
    </row>
    <row r="70" spans="1:6" x14ac:dyDescent="0.25">
      <c r="A70" s="1">
        <v>41841</v>
      </c>
      <c r="B70" s="3">
        <v>0</v>
      </c>
      <c r="C70" s="3">
        <v>1.76</v>
      </c>
      <c r="D70" s="3">
        <v>5.3900000000000003E-2</v>
      </c>
      <c r="E70" s="133">
        <f t="shared" si="2"/>
        <v>5.3900000000000003E-2</v>
      </c>
      <c r="F70" s="133">
        <f t="shared" si="3"/>
        <v>1.7060999999999999</v>
      </c>
    </row>
    <row r="71" spans="1:6" x14ac:dyDescent="0.25">
      <c r="A71" s="1">
        <v>41870</v>
      </c>
      <c r="B71" s="3">
        <v>0</v>
      </c>
      <c r="C71" s="3">
        <v>1.64</v>
      </c>
      <c r="D71" s="3">
        <v>5.3199999999999997E-2</v>
      </c>
      <c r="E71" s="133">
        <f t="shared" si="2"/>
        <v>5.3199999999999997E-2</v>
      </c>
      <c r="F71" s="133">
        <f t="shared" si="3"/>
        <v>1.5868</v>
      </c>
    </row>
    <row r="72" spans="1:6" x14ac:dyDescent="0.25">
      <c r="A72" s="31">
        <v>41899</v>
      </c>
      <c r="B72" s="3">
        <v>0</v>
      </c>
      <c r="C72" s="49">
        <v>1.71</v>
      </c>
      <c r="D72" s="49">
        <v>8.4900000000000003E-2</v>
      </c>
      <c r="E72" s="133">
        <f t="shared" si="2"/>
        <v>8.4900000000000003E-2</v>
      </c>
      <c r="F72" s="133">
        <f t="shared" si="3"/>
        <v>1.6251</v>
      </c>
    </row>
    <row r="73" spans="1:6" x14ac:dyDescent="0.25">
      <c r="A73" s="1">
        <v>42151</v>
      </c>
      <c r="B73" s="3">
        <v>0</v>
      </c>
      <c r="C73" s="3">
        <v>0.88600000000000001</v>
      </c>
      <c r="D73" s="3">
        <v>2.4500000000000001E-2</v>
      </c>
      <c r="E73" s="133">
        <f t="shared" si="2"/>
        <v>2.4500000000000001E-2</v>
      </c>
      <c r="F73" s="133">
        <f t="shared" si="3"/>
        <v>0.86150000000000004</v>
      </c>
    </row>
    <row r="74" spans="1:6" x14ac:dyDescent="0.25">
      <c r="A74" s="1">
        <v>42180</v>
      </c>
      <c r="B74" s="3">
        <v>0</v>
      </c>
      <c r="C74" s="3">
        <v>1.67</v>
      </c>
      <c r="D74" s="3">
        <v>7.2599999999999998E-2</v>
      </c>
      <c r="E74" s="133">
        <f t="shared" si="2"/>
        <v>7.2599999999999998E-2</v>
      </c>
      <c r="F74" s="133">
        <f t="shared" si="3"/>
        <v>1.5973999999999999</v>
      </c>
    </row>
    <row r="75" spans="1:6" x14ac:dyDescent="0.25">
      <c r="A75" s="1">
        <v>42205</v>
      </c>
      <c r="B75" s="3">
        <v>0</v>
      </c>
      <c r="C75" s="3">
        <v>1.49</v>
      </c>
      <c r="D75" s="3">
        <v>4.7899999999999998E-2</v>
      </c>
      <c r="E75" s="133">
        <f t="shared" si="2"/>
        <v>4.7899999999999998E-2</v>
      </c>
      <c r="F75" s="133">
        <f t="shared" si="3"/>
        <v>1.4420999999999999</v>
      </c>
    </row>
    <row r="76" spans="1:6" x14ac:dyDescent="0.25">
      <c r="A76" s="1">
        <v>42233</v>
      </c>
      <c r="B76" s="3">
        <v>0</v>
      </c>
      <c r="C76" s="3">
        <v>2.0499999999999998</v>
      </c>
      <c r="D76" s="3">
        <v>0.192</v>
      </c>
      <c r="E76" s="133">
        <f t="shared" si="2"/>
        <v>0.192</v>
      </c>
      <c r="F76" s="133">
        <f t="shared" si="3"/>
        <v>1.8579999999999999</v>
      </c>
    </row>
    <row r="77" spans="1:6" x14ac:dyDescent="0.25">
      <c r="A77" s="1">
        <v>42261</v>
      </c>
      <c r="B77" s="3">
        <v>0</v>
      </c>
      <c r="C77" s="3">
        <v>1.81</v>
      </c>
      <c r="D77" s="3">
        <v>0.11</v>
      </c>
      <c r="E77" s="133">
        <f t="shared" si="2"/>
        <v>0.11</v>
      </c>
      <c r="F77" s="133">
        <f t="shared" si="3"/>
        <v>1.7</v>
      </c>
    </row>
    <row r="78" spans="1:6" x14ac:dyDescent="0.25">
      <c r="E78" s="133">
        <f t="shared" si="2"/>
        <v>0</v>
      </c>
    </row>
  </sheetData>
  <conditionalFormatting sqref="I3:L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Normal="100" workbookViewId="0">
      <selection activeCell="C23" activeCellId="1" sqref="A1:A23 C1:C23"/>
    </sheetView>
  </sheetViews>
  <sheetFormatPr defaultRowHeight="13.8" x14ac:dyDescent="0.25"/>
  <cols>
    <col min="1" max="1" width="12.54296875" style="1" bestFit="1" customWidth="1"/>
    <col min="2" max="2" width="12.54296875" style="1" customWidth="1"/>
    <col min="3" max="3" width="17.453125" style="2" bestFit="1" customWidth="1"/>
  </cols>
  <sheetData>
    <row r="1" spans="1:4" x14ac:dyDescent="0.25">
      <c r="A1" s="1" t="s">
        <v>10</v>
      </c>
    </row>
    <row r="2" spans="1:4" x14ac:dyDescent="0.25">
      <c r="A2" s="1" t="s">
        <v>0</v>
      </c>
      <c r="C2" s="2" t="s">
        <v>7</v>
      </c>
      <c r="D2" t="s">
        <v>125</v>
      </c>
    </row>
    <row r="3" spans="1:4" x14ac:dyDescent="0.25">
      <c r="A3" s="1">
        <v>41414</v>
      </c>
      <c r="B3" s="90">
        <v>5.2</v>
      </c>
      <c r="C3" s="4">
        <v>5</v>
      </c>
    </row>
    <row r="4" spans="1:4" x14ac:dyDescent="0.25">
      <c r="A4" s="1">
        <v>41422</v>
      </c>
      <c r="B4" s="96">
        <v>5.28</v>
      </c>
      <c r="C4" s="4">
        <v>5</v>
      </c>
    </row>
    <row r="5" spans="1:4" x14ac:dyDescent="0.25">
      <c r="A5" s="1">
        <v>41451</v>
      </c>
      <c r="B5" s="96">
        <v>6.26</v>
      </c>
      <c r="C5" s="4" t="s">
        <v>5</v>
      </c>
    </row>
    <row r="6" spans="1:4" x14ac:dyDescent="0.25">
      <c r="A6" s="1">
        <v>41479</v>
      </c>
      <c r="B6" s="93">
        <v>7.24</v>
      </c>
      <c r="C6" s="9">
        <v>12.5</v>
      </c>
      <c r="D6" s="33">
        <f>AVERAGE(C6:C8)</f>
        <v>24.400000000000002</v>
      </c>
    </row>
    <row r="7" spans="1:4" x14ac:dyDescent="0.25">
      <c r="A7" s="1">
        <v>41505</v>
      </c>
      <c r="B7" s="93">
        <v>8.19</v>
      </c>
      <c r="C7" s="4">
        <v>30</v>
      </c>
    </row>
    <row r="8" spans="1:4" x14ac:dyDescent="0.25">
      <c r="A8" s="1">
        <v>41527</v>
      </c>
      <c r="B8" s="93">
        <v>9.1</v>
      </c>
      <c r="C8" s="4">
        <v>30.7</v>
      </c>
    </row>
    <row r="9" spans="1:4" x14ac:dyDescent="0.25">
      <c r="A9" s="31">
        <v>41590</v>
      </c>
      <c r="B9" s="91">
        <v>11.12</v>
      </c>
      <c r="C9" s="50" t="s">
        <v>5</v>
      </c>
    </row>
    <row r="10" spans="1:4" x14ac:dyDescent="0.25">
      <c r="A10" s="1">
        <v>41771</v>
      </c>
      <c r="B10" s="90">
        <v>5.12</v>
      </c>
      <c r="C10" s="4" t="s">
        <v>5</v>
      </c>
    </row>
    <row r="11" spans="1:4" x14ac:dyDescent="0.25">
      <c r="A11" s="1">
        <v>41787</v>
      </c>
      <c r="B11" s="96">
        <v>5.28</v>
      </c>
      <c r="C11" s="4" t="s">
        <v>5</v>
      </c>
    </row>
    <row r="12" spans="1:4" x14ac:dyDescent="0.25">
      <c r="A12" s="1">
        <v>41814</v>
      </c>
      <c r="B12" s="96">
        <v>6.24</v>
      </c>
      <c r="C12" s="4">
        <v>2.6</v>
      </c>
    </row>
    <row r="13" spans="1:4" x14ac:dyDescent="0.25">
      <c r="A13" s="1">
        <v>41841</v>
      </c>
      <c r="B13" s="93">
        <v>7.21</v>
      </c>
      <c r="C13" s="4">
        <v>4.4000000000000004</v>
      </c>
      <c r="D13" s="2">
        <f>AVERAGE(C13:C14)</f>
        <v>7.2</v>
      </c>
    </row>
    <row r="14" spans="1:4" x14ac:dyDescent="0.25">
      <c r="A14" s="1">
        <v>41870</v>
      </c>
      <c r="B14" s="93">
        <v>8.19</v>
      </c>
      <c r="C14" s="4">
        <v>10</v>
      </c>
    </row>
    <row r="15" spans="1:4" x14ac:dyDescent="0.25">
      <c r="A15" s="1">
        <v>41899</v>
      </c>
      <c r="B15" s="96">
        <v>9.17</v>
      </c>
      <c r="C15" s="4">
        <v>7.75</v>
      </c>
    </row>
    <row r="16" spans="1:4" x14ac:dyDescent="0.25">
      <c r="A16" s="31">
        <v>41946</v>
      </c>
      <c r="B16" s="91">
        <v>11.03</v>
      </c>
      <c r="C16" s="50">
        <v>2.2000000000000002</v>
      </c>
    </row>
    <row r="17" spans="1:4" x14ac:dyDescent="0.25">
      <c r="A17" s="1">
        <v>42108</v>
      </c>
      <c r="B17" s="90">
        <v>4.1399999999999997</v>
      </c>
      <c r="C17" s="4">
        <v>2.5</v>
      </c>
    </row>
    <row r="18" spans="1:4" x14ac:dyDescent="0.25">
      <c r="A18" s="1">
        <v>42151</v>
      </c>
      <c r="B18" s="96">
        <v>5.27</v>
      </c>
      <c r="C18" s="4" t="s">
        <v>5</v>
      </c>
    </row>
    <row r="19" spans="1:4" x14ac:dyDescent="0.25">
      <c r="A19" s="1">
        <v>42180</v>
      </c>
      <c r="B19" s="96">
        <v>6.25</v>
      </c>
      <c r="C19" s="4">
        <v>2.4</v>
      </c>
    </row>
    <row r="20" spans="1:4" x14ac:dyDescent="0.25">
      <c r="A20" s="1">
        <v>42205</v>
      </c>
      <c r="B20" s="93">
        <v>7.2</v>
      </c>
      <c r="C20" s="9">
        <v>7.75</v>
      </c>
      <c r="D20" s="33">
        <f>AVERAGE(C20:C22)</f>
        <v>9.5833333333333339</v>
      </c>
    </row>
    <row r="21" spans="1:4" x14ac:dyDescent="0.25">
      <c r="A21" s="1">
        <v>42233</v>
      </c>
      <c r="B21" s="93">
        <v>8.17</v>
      </c>
      <c r="C21" s="4">
        <v>13</v>
      </c>
    </row>
    <row r="22" spans="1:4" x14ac:dyDescent="0.25">
      <c r="A22" s="1">
        <v>42261</v>
      </c>
      <c r="B22" s="93">
        <v>9.14</v>
      </c>
      <c r="C22" s="4">
        <v>8</v>
      </c>
    </row>
    <row r="23" spans="1:4" x14ac:dyDescent="0.25">
      <c r="A23" s="1">
        <v>42325</v>
      </c>
      <c r="B23" s="90">
        <v>11.17</v>
      </c>
      <c r="C23" s="4" t="s">
        <v>5</v>
      </c>
    </row>
    <row r="24" spans="1:4" x14ac:dyDescent="0.25">
      <c r="C24" s="4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Q27" sqref="Q27"/>
    </sheetView>
  </sheetViews>
  <sheetFormatPr defaultRowHeight="13.8" x14ac:dyDescent="0.25"/>
  <cols>
    <col min="3" max="4" width="8.7265625" style="133"/>
  </cols>
  <sheetData>
    <row r="1" spans="1:5" x14ac:dyDescent="0.25">
      <c r="A1" s="1" t="s">
        <v>160</v>
      </c>
      <c r="B1" s="2"/>
      <c r="C1" s="2"/>
      <c r="D1" s="2"/>
    </row>
    <row r="2" spans="1:5" x14ac:dyDescent="0.25">
      <c r="A2" s="89" t="s">
        <v>0</v>
      </c>
      <c r="B2" s="90" t="s">
        <v>115</v>
      </c>
      <c r="C2" s="150" t="s">
        <v>36</v>
      </c>
      <c r="D2" s="150" t="s">
        <v>153</v>
      </c>
      <c r="E2" s="150" t="s">
        <v>37</v>
      </c>
    </row>
    <row r="3" spans="1:5" x14ac:dyDescent="0.25">
      <c r="A3" s="89">
        <v>41414</v>
      </c>
      <c r="B3" s="151">
        <v>5</v>
      </c>
      <c r="C3" s="151"/>
      <c r="D3" s="151"/>
      <c r="E3" s="150"/>
    </row>
    <row r="4" spans="1:5" x14ac:dyDescent="0.25">
      <c r="A4" s="89">
        <v>41422</v>
      </c>
      <c r="B4" s="151">
        <v>5</v>
      </c>
      <c r="C4" s="152">
        <v>4.4000000000000004</v>
      </c>
      <c r="D4" s="151">
        <v>5</v>
      </c>
      <c r="E4" s="151">
        <v>4.8</v>
      </c>
    </row>
    <row r="5" spans="1:5" x14ac:dyDescent="0.25">
      <c r="A5" s="89">
        <v>41451</v>
      </c>
      <c r="B5" s="151">
        <v>0</v>
      </c>
      <c r="C5" s="152">
        <v>15.7</v>
      </c>
      <c r="D5" s="151">
        <v>0</v>
      </c>
      <c r="E5" s="151">
        <v>3</v>
      </c>
    </row>
    <row r="6" spans="1:5" x14ac:dyDescent="0.25">
      <c r="A6" s="89">
        <v>41479</v>
      </c>
      <c r="B6" s="152">
        <v>12.5</v>
      </c>
      <c r="C6" s="152">
        <v>30</v>
      </c>
      <c r="D6" s="151">
        <v>0</v>
      </c>
      <c r="E6" s="152">
        <v>12</v>
      </c>
    </row>
    <row r="7" spans="1:5" x14ac:dyDescent="0.25">
      <c r="A7" s="89">
        <v>41505</v>
      </c>
      <c r="B7" s="151">
        <v>30</v>
      </c>
      <c r="C7" s="152">
        <v>92</v>
      </c>
      <c r="D7" s="151">
        <v>0</v>
      </c>
      <c r="E7" s="151">
        <v>20.5</v>
      </c>
    </row>
    <row r="8" spans="1:5" x14ac:dyDescent="0.25">
      <c r="A8" s="89">
        <v>41527</v>
      </c>
      <c r="B8" s="151">
        <v>30.7</v>
      </c>
      <c r="C8" s="153">
        <v>22</v>
      </c>
      <c r="D8" s="154">
        <v>0</v>
      </c>
      <c r="E8" s="154">
        <v>7.2</v>
      </c>
    </row>
    <row r="9" spans="1:5" x14ac:dyDescent="0.25">
      <c r="A9" s="155">
        <v>41590</v>
      </c>
      <c r="B9" s="154">
        <v>0</v>
      </c>
      <c r="C9" s="156"/>
      <c r="D9" s="157"/>
      <c r="E9" s="158"/>
    </row>
    <row r="10" spans="1:5" x14ac:dyDescent="0.25">
      <c r="A10" s="89">
        <v>41771</v>
      </c>
      <c r="B10" s="151">
        <v>0</v>
      </c>
    </row>
    <row r="11" spans="1:5" x14ac:dyDescent="0.25">
      <c r="A11" s="89">
        <v>41787</v>
      </c>
      <c r="B11" s="151">
        <v>0</v>
      </c>
      <c r="C11" s="152">
        <v>3.4</v>
      </c>
      <c r="D11" s="151">
        <v>2.6</v>
      </c>
      <c r="E11" s="151">
        <v>2.2000000000000002</v>
      </c>
    </row>
    <row r="12" spans="1:5" x14ac:dyDescent="0.25">
      <c r="A12" s="89">
        <v>41814</v>
      </c>
      <c r="B12" s="151">
        <v>2.6</v>
      </c>
      <c r="C12" s="152">
        <v>0</v>
      </c>
      <c r="D12" s="151">
        <v>2.4</v>
      </c>
      <c r="E12" s="151">
        <v>3.2</v>
      </c>
    </row>
    <row r="13" spans="1:5" x14ac:dyDescent="0.25">
      <c r="A13" s="89">
        <v>41841</v>
      </c>
      <c r="B13" s="151">
        <v>4.4000000000000004</v>
      </c>
      <c r="C13" s="152">
        <v>17</v>
      </c>
      <c r="D13" s="151">
        <v>2.6</v>
      </c>
      <c r="E13" s="151">
        <v>6.2</v>
      </c>
    </row>
    <row r="14" spans="1:5" x14ac:dyDescent="0.25">
      <c r="A14" s="89">
        <v>41870</v>
      </c>
      <c r="B14" s="151">
        <v>10</v>
      </c>
      <c r="C14" s="152">
        <v>14.3</v>
      </c>
      <c r="D14" s="151">
        <v>5</v>
      </c>
      <c r="E14" s="152">
        <v>9</v>
      </c>
    </row>
    <row r="15" spans="1:5" x14ac:dyDescent="0.25">
      <c r="A15" s="89">
        <v>41899</v>
      </c>
      <c r="B15" s="151">
        <v>7.75</v>
      </c>
      <c r="C15" s="153">
        <v>41</v>
      </c>
      <c r="D15" s="154">
        <v>3</v>
      </c>
      <c r="E15" s="154">
        <v>6</v>
      </c>
    </row>
    <row r="16" spans="1:5" x14ac:dyDescent="0.25">
      <c r="A16" s="155">
        <v>41946</v>
      </c>
      <c r="B16" s="154">
        <v>2.2000000000000002</v>
      </c>
      <c r="C16" s="156"/>
      <c r="D16" s="157"/>
      <c r="E16" s="158"/>
    </row>
    <row r="17" spans="1:5" x14ac:dyDescent="0.25">
      <c r="A17" s="89">
        <v>42108</v>
      </c>
      <c r="B17" s="151">
        <v>2.5</v>
      </c>
    </row>
    <row r="18" spans="1:5" x14ac:dyDescent="0.25">
      <c r="A18" s="89">
        <v>42151</v>
      </c>
      <c r="B18" s="151">
        <v>0</v>
      </c>
      <c r="C18" s="152">
        <v>5.5</v>
      </c>
      <c r="D18" s="151">
        <v>0</v>
      </c>
      <c r="E18" s="151">
        <v>0</v>
      </c>
    </row>
    <row r="19" spans="1:5" x14ac:dyDescent="0.25">
      <c r="A19" s="89">
        <v>42180</v>
      </c>
      <c r="B19" s="151">
        <v>2.4</v>
      </c>
      <c r="C19" s="152">
        <v>49</v>
      </c>
      <c r="D19" s="151">
        <v>0</v>
      </c>
      <c r="E19" s="151">
        <v>0</v>
      </c>
    </row>
    <row r="20" spans="1:5" x14ac:dyDescent="0.25">
      <c r="A20" s="89">
        <v>42205</v>
      </c>
      <c r="B20" s="152">
        <v>7.75</v>
      </c>
      <c r="C20" s="152">
        <v>18</v>
      </c>
      <c r="D20" s="151">
        <v>4.2</v>
      </c>
      <c r="E20" s="151">
        <v>6</v>
      </c>
    </row>
    <row r="21" spans="1:5" x14ac:dyDescent="0.25">
      <c r="A21" s="89">
        <v>42233</v>
      </c>
      <c r="B21" s="151">
        <v>13</v>
      </c>
      <c r="C21" s="152">
        <v>28</v>
      </c>
      <c r="D21" s="151">
        <v>3.67</v>
      </c>
      <c r="E21" s="151">
        <v>9.6</v>
      </c>
    </row>
    <row r="22" spans="1:5" x14ac:dyDescent="0.25">
      <c r="A22" s="89">
        <v>42261</v>
      </c>
      <c r="B22" s="151">
        <v>8</v>
      </c>
      <c r="C22" s="152">
        <v>38.5</v>
      </c>
      <c r="D22" s="151">
        <v>3.8</v>
      </c>
      <c r="E22" s="151">
        <v>7</v>
      </c>
    </row>
    <row r="23" spans="1:5" x14ac:dyDescent="0.25">
      <c r="A23" s="89">
        <v>42325</v>
      </c>
      <c r="B23" s="151">
        <v>0</v>
      </c>
      <c r="C23" s="151"/>
      <c r="D23" s="151"/>
      <c r="E23" s="15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G3" sqref="G3:G20"/>
    </sheetView>
  </sheetViews>
  <sheetFormatPr defaultRowHeight="13.8" x14ac:dyDescent="0.25"/>
  <cols>
    <col min="1" max="1" width="12.54296875" style="1" bestFit="1" customWidth="1"/>
    <col min="2" max="2" width="17.1796875" bestFit="1" customWidth="1"/>
    <col min="3" max="3" width="13.90625" bestFit="1" customWidth="1"/>
    <col min="4" max="4" width="19.90625" bestFit="1" customWidth="1"/>
    <col min="5" max="5" width="17.6328125" bestFit="1" customWidth="1"/>
    <col min="6" max="6" width="17.1796875" bestFit="1" customWidth="1"/>
    <col min="7" max="7" width="17.453125" style="2" bestFit="1" customWidth="1"/>
    <col min="8" max="8" width="16.54296875" bestFit="1" customWidth="1"/>
  </cols>
  <sheetData>
    <row r="1" spans="1:8" x14ac:dyDescent="0.25">
      <c r="A1" s="1" t="s">
        <v>10</v>
      </c>
    </row>
    <row r="2" spans="1:8" x14ac:dyDescent="0.25">
      <c r="A2" s="1" t="s">
        <v>0</v>
      </c>
      <c r="B2" t="s">
        <v>3</v>
      </c>
      <c r="C2" t="s">
        <v>8</v>
      </c>
      <c r="D2" t="s">
        <v>2</v>
      </c>
      <c r="E2" t="s">
        <v>12</v>
      </c>
      <c r="F2" t="s">
        <v>1</v>
      </c>
      <c r="G2" s="2" t="s">
        <v>7</v>
      </c>
      <c r="H2" t="s">
        <v>11</v>
      </c>
    </row>
    <row r="3" spans="1:8" x14ac:dyDescent="0.25">
      <c r="A3" s="1">
        <v>41422</v>
      </c>
      <c r="B3" s="3" t="s">
        <v>5</v>
      </c>
      <c r="C3" s="5">
        <v>5.0999999999999997E-2</v>
      </c>
      <c r="D3" s="3" t="s">
        <v>5</v>
      </c>
      <c r="E3" s="3">
        <v>0.26600000000000001</v>
      </c>
      <c r="F3" s="3" t="s">
        <v>5</v>
      </c>
      <c r="G3" s="4">
        <v>4.8</v>
      </c>
    </row>
    <row r="4" spans="1:8" x14ac:dyDescent="0.25">
      <c r="A4" s="1">
        <v>41451</v>
      </c>
      <c r="B4" s="6">
        <v>4.1999999999999997E-3</v>
      </c>
      <c r="C4" s="3">
        <v>2.47E-2</v>
      </c>
      <c r="D4" s="3" t="s">
        <v>5</v>
      </c>
      <c r="E4" s="3">
        <v>0.44900000000000001</v>
      </c>
      <c r="F4" s="5">
        <v>2.5000000000000001E-2</v>
      </c>
      <c r="G4" s="4">
        <v>3</v>
      </c>
    </row>
    <row r="5" spans="1:8" x14ac:dyDescent="0.25">
      <c r="A5" s="1">
        <v>41479</v>
      </c>
      <c r="B5" s="3" t="s">
        <v>5</v>
      </c>
      <c r="C5" s="3">
        <v>7.9399999999999998E-2</v>
      </c>
      <c r="D5" s="3" t="s">
        <v>5</v>
      </c>
      <c r="E5">
        <v>1.52</v>
      </c>
      <c r="F5" s="5">
        <v>4.7E-2</v>
      </c>
      <c r="G5" s="9">
        <v>12</v>
      </c>
      <c r="H5">
        <v>91.9</v>
      </c>
    </row>
    <row r="6" spans="1:8" x14ac:dyDescent="0.25">
      <c r="A6" s="1">
        <v>41505</v>
      </c>
      <c r="B6" s="3" t="s">
        <v>5</v>
      </c>
      <c r="C6" s="3">
        <v>0.10100000000000001</v>
      </c>
      <c r="D6" s="3" t="s">
        <v>5</v>
      </c>
      <c r="E6" s="3">
        <v>2.21</v>
      </c>
      <c r="F6" s="3">
        <v>3.9E-2</v>
      </c>
      <c r="G6" s="4">
        <v>20.5</v>
      </c>
    </row>
    <row r="7" spans="1:8" s="32" customFormat="1" x14ac:dyDescent="0.25">
      <c r="A7" s="31">
        <v>41527</v>
      </c>
      <c r="B7" s="49">
        <v>4.7000000000000002E-3</v>
      </c>
      <c r="C7" s="49">
        <v>0.104</v>
      </c>
      <c r="D7" s="49" t="s">
        <v>5</v>
      </c>
      <c r="E7" s="49">
        <v>1.49</v>
      </c>
      <c r="F7" s="49">
        <v>0.308</v>
      </c>
      <c r="G7" s="50">
        <v>7.2</v>
      </c>
    </row>
    <row r="8" spans="1:8" s="103" customFormat="1" x14ac:dyDescent="0.25">
      <c r="A8" s="101" t="s">
        <v>127</v>
      </c>
      <c r="B8" s="102">
        <f>AVERAGE(B3:B7)</f>
        <v>4.45E-3</v>
      </c>
      <c r="C8" s="102">
        <f t="shared" ref="C8:G8" si="0">AVERAGE(C3:C7)</f>
        <v>7.2020000000000001E-2</v>
      </c>
      <c r="D8" s="102" t="e">
        <f t="shared" si="0"/>
        <v>#DIV/0!</v>
      </c>
      <c r="E8" s="102">
        <f t="shared" si="0"/>
        <v>1.1870000000000001</v>
      </c>
      <c r="F8" s="102">
        <f t="shared" si="0"/>
        <v>0.10475000000000001</v>
      </c>
      <c r="G8" s="102">
        <f t="shared" si="0"/>
        <v>9.5</v>
      </c>
    </row>
    <row r="9" spans="1:8" x14ac:dyDescent="0.25">
      <c r="A9" s="1">
        <v>41787</v>
      </c>
      <c r="B9" s="3">
        <v>2.2000000000000001E-3</v>
      </c>
      <c r="C9" s="3">
        <v>2.7400000000000001E-2</v>
      </c>
      <c r="D9" s="3" t="s">
        <v>5</v>
      </c>
      <c r="E9" s="3">
        <v>0.41199999999999998</v>
      </c>
      <c r="F9" s="3">
        <v>3.1099999999999999E-2</v>
      </c>
      <c r="G9" s="4">
        <v>2.2000000000000002</v>
      </c>
    </row>
    <row r="10" spans="1:8" x14ac:dyDescent="0.25">
      <c r="A10" s="1">
        <v>41814</v>
      </c>
      <c r="B10" s="3" t="s">
        <v>5</v>
      </c>
      <c r="C10" s="3">
        <v>2.5700000000000001E-2</v>
      </c>
      <c r="D10" s="3" t="s">
        <v>5</v>
      </c>
      <c r="E10" s="3">
        <v>0.56399999999999995</v>
      </c>
      <c r="F10" s="3" t="s">
        <v>5</v>
      </c>
      <c r="G10" s="4">
        <v>3.2</v>
      </c>
    </row>
    <row r="11" spans="1:8" x14ac:dyDescent="0.25">
      <c r="A11" s="1">
        <v>41841</v>
      </c>
      <c r="B11" s="3" t="s">
        <v>5</v>
      </c>
      <c r="C11" s="3">
        <v>4.7E-2</v>
      </c>
      <c r="D11" s="3" t="s">
        <v>5</v>
      </c>
      <c r="E11" s="3">
        <v>0.74199999999999999</v>
      </c>
      <c r="F11" s="3">
        <v>2.5100000000000001E-2</v>
      </c>
      <c r="G11" s="4">
        <v>6.2</v>
      </c>
    </row>
    <row r="12" spans="1:8" x14ac:dyDescent="0.25">
      <c r="A12" s="1">
        <v>41870</v>
      </c>
      <c r="B12" s="6" t="s">
        <v>5</v>
      </c>
      <c r="C12" s="3">
        <v>6.1100000000000002E-2</v>
      </c>
      <c r="D12" s="3" t="s">
        <v>5</v>
      </c>
      <c r="E12" s="3">
        <v>1.1200000000000001</v>
      </c>
      <c r="F12" s="5">
        <v>6.7400000000000002E-2</v>
      </c>
      <c r="G12" s="9">
        <v>9</v>
      </c>
    </row>
    <row r="13" spans="1:8" s="32" customFormat="1" x14ac:dyDescent="0.25">
      <c r="A13" s="31">
        <v>41899</v>
      </c>
      <c r="B13" s="49" t="s">
        <v>5</v>
      </c>
      <c r="C13" s="49">
        <v>4.9799999999999997E-2</v>
      </c>
      <c r="D13" s="49" t="s">
        <v>5</v>
      </c>
      <c r="E13" s="49">
        <v>1.05</v>
      </c>
      <c r="F13" s="53">
        <v>3.7199999999999997E-2</v>
      </c>
      <c r="G13" s="50">
        <v>6</v>
      </c>
    </row>
    <row r="14" spans="1:8" s="103" customFormat="1" x14ac:dyDescent="0.25">
      <c r="A14" s="101" t="s">
        <v>127</v>
      </c>
      <c r="B14" s="102">
        <f>AVERAGE(B9:B13)</f>
        <v>2.2000000000000001E-3</v>
      </c>
      <c r="C14" s="102">
        <f t="shared" ref="C14:G14" si="1">AVERAGE(C9:C13)</f>
        <v>4.2200000000000001E-2</v>
      </c>
      <c r="D14" s="102" t="e">
        <f t="shared" si="1"/>
        <v>#DIV/0!</v>
      </c>
      <c r="E14" s="102">
        <f t="shared" si="1"/>
        <v>0.77759999999999996</v>
      </c>
      <c r="F14" s="102">
        <f t="shared" si="1"/>
        <v>4.02E-2</v>
      </c>
      <c r="G14" s="102">
        <f t="shared" si="1"/>
        <v>5.32</v>
      </c>
    </row>
    <row r="15" spans="1:8" x14ac:dyDescent="0.25">
      <c r="A15" s="66">
        <v>42151</v>
      </c>
      <c r="B15" s="3">
        <v>5.3E-3</v>
      </c>
      <c r="C15" s="5">
        <v>2.41E-2</v>
      </c>
      <c r="D15" s="67" t="s">
        <v>5</v>
      </c>
      <c r="E15" s="68">
        <v>0.38500000000000001</v>
      </c>
      <c r="F15" s="3">
        <v>2.5700000000000001E-2</v>
      </c>
      <c r="G15" s="4" t="s">
        <v>5</v>
      </c>
    </row>
    <row r="16" spans="1:8" x14ac:dyDescent="0.25">
      <c r="A16" s="1">
        <v>42180</v>
      </c>
      <c r="B16" s="3" t="s">
        <v>5</v>
      </c>
      <c r="C16" s="3">
        <v>2.4199999999999999E-2</v>
      </c>
      <c r="D16" s="3" t="s">
        <v>5</v>
      </c>
      <c r="E16" s="3">
        <v>0.51800000000000002</v>
      </c>
      <c r="F16" s="3">
        <v>1.8599999999999998E-2</v>
      </c>
      <c r="G16" s="4" t="s">
        <v>5</v>
      </c>
    </row>
    <row r="17" spans="1:7" x14ac:dyDescent="0.25">
      <c r="A17" s="1">
        <v>42205</v>
      </c>
      <c r="B17" s="3">
        <v>1.6999999999999999E-3</v>
      </c>
      <c r="C17" s="3">
        <v>4.9599999999999998E-2</v>
      </c>
      <c r="D17" s="3" t="s">
        <v>5</v>
      </c>
      <c r="E17" s="3">
        <v>0.90300000000000002</v>
      </c>
      <c r="F17" s="3">
        <v>1.8700000000000001E-2</v>
      </c>
      <c r="G17" s="4">
        <v>6</v>
      </c>
    </row>
    <row r="18" spans="1:7" x14ac:dyDescent="0.25">
      <c r="A18" s="1">
        <v>42233</v>
      </c>
      <c r="B18" s="3">
        <v>2.4199999999999999E-2</v>
      </c>
      <c r="C18" s="3">
        <v>7.2300000000000003E-2</v>
      </c>
      <c r="D18" s="3" t="s">
        <v>5</v>
      </c>
      <c r="E18" s="3">
        <v>1.52</v>
      </c>
      <c r="F18" s="3">
        <v>5.3199999999999997E-2</v>
      </c>
      <c r="G18" s="4">
        <v>9.6</v>
      </c>
    </row>
    <row r="19" spans="1:7" x14ac:dyDescent="0.25">
      <c r="A19" s="1">
        <v>42261</v>
      </c>
      <c r="B19" s="3">
        <v>5.5999999999999999E-3</v>
      </c>
      <c r="C19" s="3">
        <v>6.8500000000000005E-2</v>
      </c>
      <c r="D19" s="3" t="s">
        <v>5</v>
      </c>
      <c r="E19" s="3">
        <v>0.872</v>
      </c>
      <c r="F19" s="3">
        <v>4.4200000000000003E-2</v>
      </c>
      <c r="G19" s="4">
        <v>7</v>
      </c>
    </row>
    <row r="20" spans="1:7" s="103" customFormat="1" x14ac:dyDescent="0.25">
      <c r="A20" s="101" t="s">
        <v>127</v>
      </c>
      <c r="B20" s="102">
        <f>AVERAGE(B15:B19)</f>
        <v>9.1999999999999998E-3</v>
      </c>
      <c r="C20" s="102">
        <f t="shared" ref="C20:G20" si="2">AVERAGE(C15:C19)</f>
        <v>4.7739999999999998E-2</v>
      </c>
      <c r="D20" s="102" t="e">
        <f t="shared" si="2"/>
        <v>#DIV/0!</v>
      </c>
      <c r="E20" s="102">
        <f t="shared" si="2"/>
        <v>0.83960000000000012</v>
      </c>
      <c r="F20" s="102">
        <f t="shared" si="2"/>
        <v>3.2079999999999997E-2</v>
      </c>
      <c r="G20" s="102">
        <f t="shared" si="2"/>
        <v>7.5333333333333341</v>
      </c>
    </row>
    <row r="21" spans="1:7" x14ac:dyDescent="0.25">
      <c r="B21" s="3"/>
      <c r="C21" s="3"/>
      <c r="D21" s="3"/>
      <c r="E21" s="3"/>
      <c r="F21" s="3"/>
      <c r="G21" s="4"/>
    </row>
  </sheetData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D16" sqref="A13:D16"/>
    </sheetView>
  </sheetViews>
  <sheetFormatPr defaultRowHeight="13.8" x14ac:dyDescent="0.25"/>
  <cols>
    <col min="1" max="1" width="4.81640625" style="133" bestFit="1" customWidth="1"/>
    <col min="2" max="2" width="12.54296875" style="159" bestFit="1" customWidth="1"/>
    <col min="3" max="3" width="10.7265625" style="159" bestFit="1" customWidth="1"/>
    <col min="4" max="4" width="13.7265625" bestFit="1" customWidth="1"/>
    <col min="5" max="5" width="11.54296875" bestFit="1" customWidth="1"/>
    <col min="6" max="6" width="5.1796875" bestFit="1" customWidth="1"/>
    <col min="7" max="7" width="6.26953125" bestFit="1" customWidth="1"/>
    <col min="8" max="8" width="5.1796875" bestFit="1" customWidth="1"/>
  </cols>
  <sheetData>
    <row r="1" spans="1:8" x14ac:dyDescent="0.25">
      <c r="B1" s="159" t="s">
        <v>161</v>
      </c>
    </row>
    <row r="2" spans="1:8" x14ac:dyDescent="0.25">
      <c r="B2" s="159" t="s">
        <v>162</v>
      </c>
      <c r="C2" s="159" t="s">
        <v>163</v>
      </c>
      <c r="D2" t="s">
        <v>164</v>
      </c>
    </row>
    <row r="3" spans="1:8" x14ac:dyDescent="0.25">
      <c r="A3" s="133">
        <v>2013</v>
      </c>
      <c r="B3" s="159" t="s">
        <v>165</v>
      </c>
      <c r="C3" s="159" t="s">
        <v>166</v>
      </c>
      <c r="D3">
        <v>8</v>
      </c>
    </row>
    <row r="4" spans="1:8" x14ac:dyDescent="0.25">
      <c r="A4" s="133">
        <v>2014</v>
      </c>
      <c r="B4" s="159" t="s">
        <v>172</v>
      </c>
      <c r="C4" s="159" t="s">
        <v>173</v>
      </c>
      <c r="D4">
        <v>30</v>
      </c>
    </row>
    <row r="5" spans="1:8" x14ac:dyDescent="0.25">
      <c r="A5" s="133">
        <v>2015</v>
      </c>
      <c r="B5" s="159" t="s">
        <v>177</v>
      </c>
      <c r="C5" s="159" t="s">
        <v>176</v>
      </c>
      <c r="D5">
        <v>143</v>
      </c>
    </row>
    <row r="12" spans="1:8" x14ac:dyDescent="0.25">
      <c r="B12" s="159" t="s">
        <v>161</v>
      </c>
      <c r="D12" s="133"/>
      <c r="E12" s="133"/>
      <c r="F12" s="133"/>
      <c r="G12" s="133"/>
      <c r="H12" s="133"/>
    </row>
    <row r="13" spans="1:8" x14ac:dyDescent="0.25">
      <c r="B13" s="159" t="s">
        <v>167</v>
      </c>
      <c r="C13" s="159" t="s">
        <v>168</v>
      </c>
      <c r="D13" s="133" t="s">
        <v>169</v>
      </c>
      <c r="E13" s="133"/>
      <c r="F13" s="133"/>
      <c r="G13" s="133"/>
      <c r="H13" s="133"/>
    </row>
    <row r="14" spans="1:8" x14ac:dyDescent="0.25">
      <c r="A14" s="133">
        <v>2013</v>
      </c>
      <c r="B14" s="159" t="s">
        <v>170</v>
      </c>
      <c r="C14" s="159" t="s">
        <v>171</v>
      </c>
      <c r="D14" s="133">
        <v>14</v>
      </c>
      <c r="E14" s="133"/>
      <c r="F14" s="133"/>
      <c r="G14" s="133"/>
      <c r="H14" s="133"/>
    </row>
    <row r="15" spans="1:8" x14ac:dyDescent="0.25">
      <c r="A15" s="133">
        <v>2014</v>
      </c>
      <c r="B15" s="159" t="s">
        <v>174</v>
      </c>
      <c r="C15" s="159" t="s">
        <v>175</v>
      </c>
      <c r="D15">
        <v>6</v>
      </c>
    </row>
    <row r="16" spans="1:8" x14ac:dyDescent="0.25">
      <c r="A16" s="133">
        <v>2015</v>
      </c>
      <c r="B16" s="159" t="s">
        <v>178</v>
      </c>
      <c r="C16" s="159" t="s">
        <v>179</v>
      </c>
      <c r="D16">
        <v>28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G3" sqref="G3:G20"/>
    </sheetView>
  </sheetViews>
  <sheetFormatPr defaultRowHeight="13.8" x14ac:dyDescent="0.25"/>
  <cols>
    <col min="1" max="1" width="12.54296875" style="1" bestFit="1" customWidth="1"/>
    <col min="2" max="2" width="17.1796875" bestFit="1" customWidth="1"/>
    <col min="3" max="3" width="13.90625" bestFit="1" customWidth="1"/>
    <col min="4" max="4" width="19.90625" bestFit="1" customWidth="1"/>
    <col min="5" max="5" width="17.6328125" bestFit="1" customWidth="1"/>
    <col min="6" max="6" width="17.1796875" bestFit="1" customWidth="1"/>
    <col min="7" max="7" width="17.453125" style="33" bestFit="1" customWidth="1"/>
    <col min="8" max="8" width="16.54296875" bestFit="1" customWidth="1"/>
  </cols>
  <sheetData>
    <row r="1" spans="1:8" x14ac:dyDescent="0.25">
      <c r="A1" s="1" t="s">
        <v>10</v>
      </c>
    </row>
    <row r="2" spans="1:8" x14ac:dyDescent="0.25">
      <c r="A2" s="1" t="s">
        <v>0</v>
      </c>
      <c r="B2" t="s">
        <v>3</v>
      </c>
      <c r="C2" t="s">
        <v>8</v>
      </c>
      <c r="D2" t="s">
        <v>2</v>
      </c>
      <c r="E2" t="s">
        <v>12</v>
      </c>
      <c r="F2" t="s">
        <v>1</v>
      </c>
      <c r="G2" s="33" t="s">
        <v>7</v>
      </c>
      <c r="H2" t="s">
        <v>11</v>
      </c>
    </row>
    <row r="3" spans="1:8" x14ac:dyDescent="0.25">
      <c r="A3" s="1">
        <v>41422</v>
      </c>
      <c r="B3" s="3" t="s">
        <v>5</v>
      </c>
      <c r="C3" s="5">
        <v>2.2700000000000001E-2</v>
      </c>
      <c r="D3" s="3" t="s">
        <v>5</v>
      </c>
      <c r="E3" s="3">
        <v>0.54500000000000004</v>
      </c>
      <c r="F3" s="3" t="s">
        <v>5</v>
      </c>
      <c r="G3" s="9">
        <v>4.4000000000000004</v>
      </c>
    </row>
    <row r="4" spans="1:8" x14ac:dyDescent="0.25">
      <c r="A4" s="1">
        <v>41451</v>
      </c>
      <c r="B4" s="3">
        <v>3.3599999999999998E-2</v>
      </c>
      <c r="C4" s="3">
        <v>0.125</v>
      </c>
      <c r="D4" s="3" t="s">
        <v>5</v>
      </c>
      <c r="E4" s="3">
        <v>2.44</v>
      </c>
      <c r="F4" s="3">
        <v>6.8199999999999997E-2</v>
      </c>
      <c r="G4" s="9">
        <v>15.7</v>
      </c>
    </row>
    <row r="5" spans="1:8" x14ac:dyDescent="0.25">
      <c r="A5" s="1">
        <v>41479</v>
      </c>
      <c r="B5" s="3">
        <v>2.6100000000000002E-2</v>
      </c>
      <c r="C5" s="3">
        <v>0.17299999999999999</v>
      </c>
      <c r="D5" s="3" t="s">
        <v>5</v>
      </c>
      <c r="E5" s="3">
        <v>1.55</v>
      </c>
      <c r="F5" s="3">
        <v>0.11799999999999999</v>
      </c>
      <c r="G5" s="9">
        <v>30</v>
      </c>
      <c r="H5">
        <v>29.1</v>
      </c>
    </row>
    <row r="6" spans="1:8" x14ac:dyDescent="0.25">
      <c r="A6" s="1">
        <v>41505</v>
      </c>
      <c r="B6" s="3">
        <v>3.8E-3</v>
      </c>
      <c r="C6" s="3">
        <v>0.13200000000000001</v>
      </c>
      <c r="D6" s="3" t="s">
        <v>5</v>
      </c>
      <c r="E6" s="3">
        <v>1.42</v>
      </c>
      <c r="F6" s="3">
        <v>5.7599999999999998E-2</v>
      </c>
      <c r="G6" s="9">
        <v>92</v>
      </c>
    </row>
    <row r="7" spans="1:8" s="32" customFormat="1" x14ac:dyDescent="0.25">
      <c r="A7" s="31">
        <v>41527</v>
      </c>
      <c r="B7" s="49">
        <v>2.2000000000000001E-3</v>
      </c>
      <c r="C7" s="49">
        <v>7.9899999999999999E-2</v>
      </c>
      <c r="D7" s="49" t="s">
        <v>5</v>
      </c>
      <c r="E7" s="49">
        <v>0.98899999999999999</v>
      </c>
      <c r="F7" s="49">
        <v>2.1700000000000001E-2</v>
      </c>
      <c r="G7" s="51">
        <v>22</v>
      </c>
    </row>
    <row r="8" spans="1:8" s="106" customFormat="1" x14ac:dyDescent="0.25">
      <c r="A8" s="101" t="s">
        <v>127</v>
      </c>
      <c r="B8" s="105">
        <f>AVERAGE(B3:B7)</f>
        <v>1.6424999999999999E-2</v>
      </c>
      <c r="C8" s="105">
        <f t="shared" ref="C8:G8" si="0">AVERAGE(C3:C7)</f>
        <v>0.10651999999999999</v>
      </c>
      <c r="D8" s="105" t="e">
        <f t="shared" si="0"/>
        <v>#DIV/0!</v>
      </c>
      <c r="E8" s="105">
        <f t="shared" si="0"/>
        <v>1.3888</v>
      </c>
      <c r="F8" s="105">
        <f t="shared" si="0"/>
        <v>6.637499999999999E-2</v>
      </c>
      <c r="G8" s="105">
        <f t="shared" si="0"/>
        <v>32.82</v>
      </c>
    </row>
    <row r="9" spans="1:8" x14ac:dyDescent="0.25">
      <c r="A9" s="1">
        <v>41787</v>
      </c>
      <c r="B9" s="3">
        <v>3.0999999999999999E-3</v>
      </c>
      <c r="C9" s="3">
        <v>4.6699999999999998E-2</v>
      </c>
      <c r="D9" s="3" t="s">
        <v>5</v>
      </c>
      <c r="E9" s="3">
        <v>1.1200000000000001</v>
      </c>
      <c r="F9" s="3">
        <v>2.3699999999999999E-2</v>
      </c>
      <c r="G9" s="9">
        <v>3.4</v>
      </c>
    </row>
    <row r="10" spans="1:8" x14ac:dyDescent="0.25">
      <c r="A10" s="1">
        <v>41814</v>
      </c>
      <c r="B10" s="3">
        <v>1.4500000000000001E-2</v>
      </c>
      <c r="C10" s="3">
        <v>7.3800000000000004E-2</v>
      </c>
      <c r="D10" s="3" t="s">
        <v>5</v>
      </c>
      <c r="E10" s="3">
        <v>1.38</v>
      </c>
      <c r="F10" s="3">
        <v>4.87E-2</v>
      </c>
      <c r="G10" s="9" t="s">
        <v>5</v>
      </c>
    </row>
    <row r="11" spans="1:8" x14ac:dyDescent="0.25">
      <c r="A11" s="1">
        <v>41841</v>
      </c>
      <c r="B11" s="3">
        <v>2.8400000000000002E-2</v>
      </c>
      <c r="C11" s="3">
        <v>0.121</v>
      </c>
      <c r="D11" s="3" t="s">
        <v>5</v>
      </c>
      <c r="E11" s="3">
        <v>1.76</v>
      </c>
      <c r="F11" s="3">
        <v>5.3900000000000003E-2</v>
      </c>
      <c r="G11" s="9">
        <v>17</v>
      </c>
    </row>
    <row r="12" spans="1:8" x14ac:dyDescent="0.25">
      <c r="A12" s="1">
        <v>41870</v>
      </c>
      <c r="B12" s="3">
        <v>1.01E-2</v>
      </c>
      <c r="C12" s="3">
        <v>0.105</v>
      </c>
      <c r="D12" s="3" t="s">
        <v>5</v>
      </c>
      <c r="E12" s="3">
        <v>1.64</v>
      </c>
      <c r="F12" s="3">
        <v>5.3199999999999997E-2</v>
      </c>
      <c r="G12" s="9">
        <v>14.3</v>
      </c>
    </row>
    <row r="13" spans="1:8" s="32" customFormat="1" x14ac:dyDescent="0.25">
      <c r="A13" s="31">
        <v>41899</v>
      </c>
      <c r="B13" s="49">
        <v>8.5000000000000006E-3</v>
      </c>
      <c r="C13" s="69">
        <v>0.10299999999999999</v>
      </c>
      <c r="D13" s="49" t="s">
        <v>5</v>
      </c>
      <c r="E13" s="49">
        <v>1.71</v>
      </c>
      <c r="F13" s="49">
        <v>8.4900000000000003E-2</v>
      </c>
      <c r="G13" s="51">
        <v>41</v>
      </c>
    </row>
    <row r="14" spans="1:8" s="106" customFormat="1" x14ac:dyDescent="0.25">
      <c r="A14" s="101" t="s">
        <v>127</v>
      </c>
      <c r="B14" s="105">
        <f>AVERAGE(B9:B13)</f>
        <v>1.2919999999999997E-2</v>
      </c>
      <c r="C14" s="105">
        <f t="shared" ref="C14:G14" si="1">AVERAGE(C9:C13)</f>
        <v>8.9899999999999994E-2</v>
      </c>
      <c r="D14" s="105" t="e">
        <f t="shared" si="1"/>
        <v>#DIV/0!</v>
      </c>
      <c r="E14" s="105">
        <f t="shared" si="1"/>
        <v>1.5219999999999998</v>
      </c>
      <c r="F14" s="105">
        <f t="shared" si="1"/>
        <v>5.2879999999999996E-2</v>
      </c>
      <c r="G14" s="105">
        <f t="shared" si="1"/>
        <v>18.925000000000001</v>
      </c>
    </row>
    <row r="15" spans="1:8" x14ac:dyDescent="0.25">
      <c r="A15" s="1">
        <v>42151</v>
      </c>
      <c r="B15" s="3">
        <v>1.0500000000000001E-2</v>
      </c>
      <c r="C15" s="3">
        <v>3.49E-2</v>
      </c>
      <c r="D15" s="3" t="s">
        <v>5</v>
      </c>
      <c r="E15" s="3">
        <v>0.88600000000000001</v>
      </c>
      <c r="F15" s="3">
        <v>2.4500000000000001E-2</v>
      </c>
      <c r="G15" s="9">
        <v>5.5</v>
      </c>
    </row>
    <row r="16" spans="1:8" x14ac:dyDescent="0.25">
      <c r="A16" s="1">
        <v>42180</v>
      </c>
      <c r="B16" s="3">
        <v>2.6800000000000001E-2</v>
      </c>
      <c r="C16" s="3">
        <v>0.152</v>
      </c>
      <c r="D16" s="3" t="s">
        <v>5</v>
      </c>
      <c r="E16" s="3">
        <v>1.67</v>
      </c>
      <c r="F16" s="3">
        <v>7.2599999999999998E-2</v>
      </c>
      <c r="G16" s="9">
        <v>49</v>
      </c>
    </row>
    <row r="17" spans="1:7" x14ac:dyDescent="0.25">
      <c r="A17" s="1">
        <v>42205</v>
      </c>
      <c r="B17" s="3">
        <v>1.01E-2</v>
      </c>
      <c r="C17" s="3">
        <v>8.5500000000000007E-2</v>
      </c>
      <c r="D17" s="3" t="s">
        <v>5</v>
      </c>
      <c r="E17" s="3">
        <v>1.49</v>
      </c>
      <c r="F17" s="3">
        <v>4.7899999999999998E-2</v>
      </c>
      <c r="G17" s="9">
        <v>18</v>
      </c>
    </row>
    <row r="18" spans="1:7" x14ac:dyDescent="0.25">
      <c r="A18" s="1">
        <v>42233</v>
      </c>
      <c r="B18" s="3">
        <v>3.8199999999999998E-2</v>
      </c>
      <c r="C18" s="3">
        <v>0.29899999999999999</v>
      </c>
      <c r="D18" s="3" t="s">
        <v>5</v>
      </c>
      <c r="E18" s="3">
        <v>2.0499999999999998</v>
      </c>
      <c r="F18" s="3">
        <v>0.192</v>
      </c>
      <c r="G18" s="9">
        <v>28</v>
      </c>
    </row>
    <row r="19" spans="1:7" x14ac:dyDescent="0.25">
      <c r="A19" s="1">
        <v>42261</v>
      </c>
      <c r="B19" s="3">
        <v>2.6599999999999999E-2</v>
      </c>
      <c r="C19" s="3">
        <v>0.14000000000000001</v>
      </c>
      <c r="D19" s="3" t="s">
        <v>5</v>
      </c>
      <c r="E19" s="3">
        <v>1.81</v>
      </c>
      <c r="F19" s="3">
        <v>0.11</v>
      </c>
      <c r="G19" s="9">
        <v>38.5</v>
      </c>
    </row>
    <row r="20" spans="1:7" s="108" customFormat="1" x14ac:dyDescent="0.25">
      <c r="A20" s="101" t="s">
        <v>127</v>
      </c>
      <c r="B20" s="107">
        <f>AVERAGE(B15:B19)</f>
        <v>2.2439999999999998E-2</v>
      </c>
      <c r="C20" s="107">
        <f t="shared" ref="C20:G20" si="2">AVERAGE(C15:C19)</f>
        <v>0.14228000000000002</v>
      </c>
      <c r="D20" s="107" t="e">
        <f t="shared" si="2"/>
        <v>#DIV/0!</v>
      </c>
      <c r="E20" s="107">
        <f t="shared" si="2"/>
        <v>1.5812000000000002</v>
      </c>
      <c r="F20" s="107">
        <f t="shared" si="2"/>
        <v>8.9399999999999993E-2</v>
      </c>
      <c r="G20" s="107">
        <f t="shared" si="2"/>
        <v>27.8</v>
      </c>
    </row>
    <row r="21" spans="1:7" x14ac:dyDescent="0.25">
      <c r="B21" s="3"/>
      <c r="C21" s="3"/>
      <c r="D21" s="3"/>
      <c r="E21" s="3"/>
      <c r="F21" s="3"/>
      <c r="G21" s="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G3" sqref="G3:G20"/>
    </sheetView>
  </sheetViews>
  <sheetFormatPr defaultRowHeight="13.8" x14ac:dyDescent="0.25"/>
  <cols>
    <col min="1" max="1" width="12.54296875" style="1" bestFit="1" customWidth="1"/>
    <col min="2" max="2" width="17.1796875" style="8" bestFit="1" customWidth="1"/>
    <col min="3" max="3" width="13.90625" style="7" bestFit="1" customWidth="1"/>
    <col min="4" max="4" width="19.90625" bestFit="1" customWidth="1"/>
    <col min="5" max="5" width="17.6328125" bestFit="1" customWidth="1"/>
    <col min="6" max="6" width="17.1796875" bestFit="1" customWidth="1"/>
    <col min="7" max="7" width="17.453125" style="2" bestFit="1" customWidth="1"/>
    <col min="8" max="8" width="16.54296875" bestFit="1" customWidth="1"/>
  </cols>
  <sheetData>
    <row r="1" spans="1:8" x14ac:dyDescent="0.25">
      <c r="A1" s="1" t="s">
        <v>10</v>
      </c>
    </row>
    <row r="2" spans="1:8" x14ac:dyDescent="0.25">
      <c r="A2" s="1" t="s">
        <v>0</v>
      </c>
      <c r="B2" s="8" t="s">
        <v>3</v>
      </c>
      <c r="C2" s="7" t="s">
        <v>8</v>
      </c>
      <c r="D2" t="s">
        <v>2</v>
      </c>
      <c r="E2" t="s">
        <v>12</v>
      </c>
      <c r="F2" t="s">
        <v>1</v>
      </c>
      <c r="G2" s="2" t="s">
        <v>7</v>
      </c>
      <c r="H2" t="s">
        <v>11</v>
      </c>
    </row>
    <row r="3" spans="1:8" x14ac:dyDescent="0.25">
      <c r="A3" s="1">
        <v>41422</v>
      </c>
      <c r="B3" s="6" t="s">
        <v>5</v>
      </c>
      <c r="C3" s="5">
        <v>6.5199999999999994E-2</v>
      </c>
      <c r="D3" s="3" t="s">
        <v>5</v>
      </c>
      <c r="E3" s="3">
        <v>0.59499999999999997</v>
      </c>
      <c r="F3" s="3" t="s">
        <v>5</v>
      </c>
      <c r="G3" s="4">
        <v>5</v>
      </c>
    </row>
    <row r="4" spans="1:8" x14ac:dyDescent="0.25">
      <c r="A4" s="1">
        <v>41451</v>
      </c>
      <c r="B4" s="6">
        <v>7.0000000000000001E-3</v>
      </c>
      <c r="C4" s="5">
        <v>3.6999999999999998E-2</v>
      </c>
      <c r="D4" s="3" t="s">
        <v>5</v>
      </c>
      <c r="E4" s="3">
        <v>0.51600000000000001</v>
      </c>
      <c r="F4" s="3">
        <v>2.1399999999999999E-2</v>
      </c>
      <c r="G4" s="4" t="s">
        <v>5</v>
      </c>
    </row>
    <row r="5" spans="1:8" x14ac:dyDescent="0.25">
      <c r="A5" s="1">
        <v>41479</v>
      </c>
      <c r="B5" s="6" t="s">
        <v>5</v>
      </c>
      <c r="C5" s="5">
        <v>4.1500000000000002E-2</v>
      </c>
      <c r="D5" s="3" t="s">
        <v>5</v>
      </c>
      <c r="E5">
        <v>0.99199999999999999</v>
      </c>
      <c r="F5" s="3">
        <v>3.4500000000000003E-2</v>
      </c>
      <c r="G5" s="4" t="s">
        <v>5</v>
      </c>
      <c r="H5">
        <v>17.600000000000001</v>
      </c>
    </row>
    <row r="6" spans="1:8" x14ac:dyDescent="0.25">
      <c r="A6" s="1">
        <v>41505</v>
      </c>
      <c r="B6" s="6" t="s">
        <v>5</v>
      </c>
      <c r="C6" s="5">
        <v>2.4E-2</v>
      </c>
      <c r="D6" s="3" t="s">
        <v>5</v>
      </c>
      <c r="E6" s="3">
        <v>0.69799999999999995</v>
      </c>
      <c r="F6" s="3">
        <v>3.09E-2</v>
      </c>
      <c r="G6" s="4" t="s">
        <v>5</v>
      </c>
    </row>
    <row r="7" spans="1:8" s="32" customFormat="1" x14ac:dyDescent="0.25">
      <c r="A7" s="31">
        <v>41527</v>
      </c>
      <c r="B7" s="52" t="s">
        <v>5</v>
      </c>
      <c r="C7" s="53">
        <v>4.41E-2</v>
      </c>
      <c r="D7" s="52" t="s">
        <v>5</v>
      </c>
      <c r="E7" s="49">
        <v>0.53</v>
      </c>
      <c r="F7" s="49">
        <v>2.2499999999999999E-2</v>
      </c>
      <c r="G7" s="50" t="s">
        <v>5</v>
      </c>
    </row>
    <row r="8" spans="1:8" s="106" customFormat="1" x14ac:dyDescent="0.25">
      <c r="A8" s="101" t="s">
        <v>127</v>
      </c>
      <c r="B8" s="109">
        <f>AVERAGE(B3:B7)</f>
        <v>7.0000000000000001E-3</v>
      </c>
      <c r="C8" s="109">
        <f t="shared" ref="C8:G8" si="0">AVERAGE(C3:C7)</f>
        <v>4.2359999999999995E-2</v>
      </c>
      <c r="D8" s="109" t="e">
        <f t="shared" si="0"/>
        <v>#DIV/0!</v>
      </c>
      <c r="E8" s="109">
        <f t="shared" si="0"/>
        <v>0.6661999999999999</v>
      </c>
      <c r="F8" s="109">
        <f t="shared" si="0"/>
        <v>2.7325000000000002E-2</v>
      </c>
      <c r="G8" s="109">
        <f t="shared" si="0"/>
        <v>5</v>
      </c>
    </row>
    <row r="9" spans="1:8" x14ac:dyDescent="0.25">
      <c r="A9" s="1">
        <v>41787</v>
      </c>
      <c r="B9" s="6" t="s">
        <v>5</v>
      </c>
      <c r="C9" s="5">
        <v>4.36E-2</v>
      </c>
      <c r="D9" s="3" t="s">
        <v>5</v>
      </c>
      <c r="E9" s="3">
        <v>0.46899999999999997</v>
      </c>
      <c r="F9" s="3">
        <v>3.2500000000000001E-2</v>
      </c>
      <c r="G9" s="4">
        <v>2.6</v>
      </c>
    </row>
    <row r="10" spans="1:8" x14ac:dyDescent="0.25">
      <c r="A10" s="1">
        <v>41814</v>
      </c>
      <c r="B10" s="6" t="s">
        <v>5</v>
      </c>
      <c r="C10" s="5">
        <v>3.1899999999999998E-2</v>
      </c>
      <c r="D10" s="3" t="s">
        <v>5</v>
      </c>
      <c r="E10" s="3">
        <v>0.53700000000000003</v>
      </c>
      <c r="F10" s="3" t="s">
        <v>5</v>
      </c>
      <c r="G10" s="4">
        <v>2.4</v>
      </c>
    </row>
    <row r="11" spans="1:8" x14ac:dyDescent="0.25">
      <c r="A11" s="1">
        <v>41841</v>
      </c>
      <c r="B11" s="6" t="s">
        <v>5</v>
      </c>
      <c r="C11" s="5">
        <v>3.4299999999999997E-2</v>
      </c>
      <c r="D11" s="3" t="s">
        <v>5</v>
      </c>
      <c r="E11" s="3">
        <v>0.50700000000000001</v>
      </c>
      <c r="F11" s="3">
        <v>1.7999999999999999E-2</v>
      </c>
      <c r="G11" s="4">
        <v>2.6</v>
      </c>
    </row>
    <row r="12" spans="1:8" x14ac:dyDescent="0.25">
      <c r="A12" s="1">
        <v>41870</v>
      </c>
      <c r="B12" s="6" t="s">
        <v>5</v>
      </c>
      <c r="C12" s="5">
        <v>4.8099999999999997E-2</v>
      </c>
      <c r="D12" s="3" t="s">
        <v>5</v>
      </c>
      <c r="E12" s="3">
        <v>1.08</v>
      </c>
      <c r="F12" s="3">
        <v>2.5399999999999999E-2</v>
      </c>
      <c r="G12" s="4">
        <v>5</v>
      </c>
    </row>
    <row r="13" spans="1:8" s="32" customFormat="1" x14ac:dyDescent="0.25">
      <c r="A13" s="31">
        <v>41899</v>
      </c>
      <c r="B13" s="52" t="s">
        <v>5</v>
      </c>
      <c r="C13" s="53">
        <v>4.9399999999999999E-2</v>
      </c>
      <c r="D13" s="49">
        <v>3.8300000000000001E-2</v>
      </c>
      <c r="E13" s="49">
        <v>0.82199999999999995</v>
      </c>
      <c r="F13" s="49">
        <v>4.6399999999999997E-2</v>
      </c>
      <c r="G13" s="50">
        <v>3</v>
      </c>
    </row>
    <row r="14" spans="1:8" s="106" customFormat="1" x14ac:dyDescent="0.25">
      <c r="A14" s="101" t="s">
        <v>127</v>
      </c>
      <c r="B14" s="109" t="e">
        <f>AVERAGE(B9:B13)</f>
        <v>#DIV/0!</v>
      </c>
      <c r="C14" s="109">
        <f t="shared" ref="C14:G14" si="1">AVERAGE(C9:C13)</f>
        <v>4.1459999999999997E-2</v>
      </c>
      <c r="D14" s="109">
        <f t="shared" si="1"/>
        <v>3.8300000000000001E-2</v>
      </c>
      <c r="E14" s="109">
        <f t="shared" si="1"/>
        <v>0.68300000000000005</v>
      </c>
      <c r="F14" s="109">
        <f t="shared" si="1"/>
        <v>3.0574999999999998E-2</v>
      </c>
      <c r="G14" s="109">
        <f t="shared" si="1"/>
        <v>3.12</v>
      </c>
    </row>
    <row r="15" spans="1:8" x14ac:dyDescent="0.25">
      <c r="A15" s="1">
        <v>42151</v>
      </c>
      <c r="B15" s="6">
        <v>5.1000000000000004E-3</v>
      </c>
      <c r="C15" s="5">
        <v>3.4500000000000003E-2</v>
      </c>
      <c r="D15" s="3" t="s">
        <v>5</v>
      </c>
      <c r="E15" s="3">
        <v>0.33700000000000002</v>
      </c>
      <c r="F15" s="3">
        <v>1.7600000000000001E-2</v>
      </c>
      <c r="G15" s="4" t="s">
        <v>5</v>
      </c>
    </row>
    <row r="16" spans="1:8" x14ac:dyDescent="0.25">
      <c r="A16" s="1">
        <v>42180</v>
      </c>
      <c r="B16" s="6">
        <v>3.0000000000000001E-3</v>
      </c>
      <c r="C16" s="5">
        <v>3.4000000000000002E-2</v>
      </c>
      <c r="D16" s="3" t="s">
        <v>5</v>
      </c>
      <c r="E16" s="3">
        <v>0.66800000000000004</v>
      </c>
      <c r="F16" s="3">
        <v>1.8200000000000001E-2</v>
      </c>
      <c r="G16" s="4" t="s">
        <v>5</v>
      </c>
    </row>
    <row r="17" spans="1:7" x14ac:dyDescent="0.25">
      <c r="A17" s="1">
        <v>42205</v>
      </c>
      <c r="B17" s="6" t="s">
        <v>5</v>
      </c>
      <c r="C17" s="5">
        <v>4.19E-2</v>
      </c>
      <c r="D17" s="3" t="s">
        <v>5</v>
      </c>
      <c r="E17" s="3">
        <v>0.76400000000000001</v>
      </c>
      <c r="F17" s="3">
        <v>1.4999999999999999E-2</v>
      </c>
      <c r="G17" s="4">
        <v>4.2</v>
      </c>
    </row>
    <row r="18" spans="1:7" x14ac:dyDescent="0.25">
      <c r="A18" s="1">
        <v>42233</v>
      </c>
      <c r="B18" s="6">
        <v>2.8E-3</v>
      </c>
      <c r="C18" s="5">
        <v>5.6000000000000001E-2</v>
      </c>
      <c r="D18" s="3" t="s">
        <v>5</v>
      </c>
      <c r="E18" s="3">
        <v>1.1399999999999999</v>
      </c>
      <c r="F18" s="3">
        <v>2.8799999999999999E-2</v>
      </c>
      <c r="G18" s="4">
        <v>3.67</v>
      </c>
    </row>
    <row r="19" spans="1:7" x14ac:dyDescent="0.25">
      <c r="A19" s="1">
        <v>42261</v>
      </c>
      <c r="B19" s="6">
        <v>9.2999999999999992E-3</v>
      </c>
      <c r="C19" s="5">
        <v>5.5899999999999998E-2</v>
      </c>
      <c r="D19" s="3" t="s">
        <v>5</v>
      </c>
      <c r="E19" s="3">
        <v>0.85899999999999999</v>
      </c>
      <c r="F19" s="3">
        <v>7.1400000000000005E-2</v>
      </c>
      <c r="G19" s="4">
        <v>3.8</v>
      </c>
    </row>
    <row r="20" spans="1:7" s="108" customFormat="1" x14ac:dyDescent="0.25">
      <c r="A20" s="101" t="s">
        <v>127</v>
      </c>
      <c r="B20" s="110">
        <f>AVERAGE(B15:B19)</f>
        <v>5.0499999999999998E-3</v>
      </c>
      <c r="C20" s="110">
        <f t="shared" ref="C20:G20" si="2">AVERAGE(C15:C19)</f>
        <v>4.446E-2</v>
      </c>
      <c r="D20" s="110" t="e">
        <f t="shared" si="2"/>
        <v>#DIV/0!</v>
      </c>
      <c r="E20" s="110">
        <f t="shared" si="2"/>
        <v>0.75359999999999994</v>
      </c>
      <c r="F20" s="110">
        <f t="shared" si="2"/>
        <v>3.0200000000000005E-2</v>
      </c>
      <c r="G20" s="110">
        <f t="shared" si="2"/>
        <v>3.89</v>
      </c>
    </row>
    <row r="21" spans="1:7" x14ac:dyDescent="0.25">
      <c r="B21" s="6"/>
      <c r="C21" s="5"/>
      <c r="D21" s="3"/>
      <c r="E21" s="3"/>
      <c r="F21" s="3"/>
      <c r="G21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opLeftCell="A31" workbookViewId="0">
      <selection activeCell="E60" sqref="A51:E60"/>
    </sheetView>
  </sheetViews>
  <sheetFormatPr defaultRowHeight="13.8" x14ac:dyDescent="0.25"/>
  <cols>
    <col min="1" max="1" width="17" bestFit="1" customWidth="1"/>
    <col min="2" max="2" width="8.453125" bestFit="1" customWidth="1"/>
    <col min="3" max="3" width="8.453125" style="113" customWidth="1"/>
    <col min="4" max="4" width="8.453125" bestFit="1" customWidth="1"/>
    <col min="5" max="5" width="8.36328125" bestFit="1" customWidth="1"/>
    <col min="6" max="6" width="8.1796875" bestFit="1" customWidth="1"/>
    <col min="7" max="7" width="8.90625" bestFit="1" customWidth="1"/>
    <col min="8" max="8" width="13.54296875" bestFit="1" customWidth="1"/>
    <col min="9" max="9" width="11.90625" bestFit="1" customWidth="1"/>
    <col min="10" max="10" width="19.54296875" bestFit="1" customWidth="1"/>
    <col min="11" max="11" width="12.36328125" bestFit="1" customWidth="1"/>
  </cols>
  <sheetData>
    <row r="1" spans="1:13" s="112" customFormat="1" ht="14.4" thickBot="1" x14ac:dyDescent="0.3">
      <c r="A1" s="112" t="s">
        <v>41</v>
      </c>
      <c r="B1" s="112" t="s">
        <v>137</v>
      </c>
      <c r="C1" s="111" t="s">
        <v>146</v>
      </c>
      <c r="D1" s="114" t="s">
        <v>138</v>
      </c>
      <c r="E1" s="114" t="s">
        <v>13</v>
      </c>
      <c r="F1" s="114" t="s">
        <v>139</v>
      </c>
      <c r="G1" s="114" t="s">
        <v>140</v>
      </c>
      <c r="H1" s="114" t="s">
        <v>141</v>
      </c>
      <c r="I1" s="114" t="s">
        <v>142</v>
      </c>
      <c r="J1" s="114" t="s">
        <v>143</v>
      </c>
      <c r="K1" s="114" t="s">
        <v>144</v>
      </c>
    </row>
    <row r="2" spans="1:13" ht="14.4" thickTop="1" x14ac:dyDescent="0.25">
      <c r="A2" t="s">
        <v>128</v>
      </c>
      <c r="B2">
        <v>7.2020000000000001E-2</v>
      </c>
      <c r="C2" s="113">
        <v>25.7777777777778</v>
      </c>
      <c r="D2">
        <f>C2*0.3048</f>
        <v>7.8570666666666735</v>
      </c>
      <c r="E2">
        <v>0.52199170124481331</v>
      </c>
      <c r="F2">
        <f>D2*E2</f>
        <v>4.1013235961272514</v>
      </c>
      <c r="G2">
        <v>1.2025311203319502</v>
      </c>
      <c r="H2">
        <f>F2*G2</f>
        <v>4.9319692588947666</v>
      </c>
      <c r="I2">
        <f>H2*1000</f>
        <v>4931.9692588947664</v>
      </c>
      <c r="J2">
        <f>I2*B2</f>
        <v>355.20042602560108</v>
      </c>
      <c r="K2">
        <f>J2*M2</f>
        <v>24711.688941155193</v>
      </c>
      <c r="M2" s="134">
        <v>69.571112900000003</v>
      </c>
    </row>
    <row r="3" spans="1:13" x14ac:dyDescent="0.25">
      <c r="A3" t="s">
        <v>129</v>
      </c>
      <c r="B3">
        <v>4.2200000000000001E-2</v>
      </c>
      <c r="C3" s="113">
        <v>28.9</v>
      </c>
      <c r="D3" s="113">
        <f t="shared" ref="D3:D10" si="0">C3*0.3048</f>
        <v>8.8087199999999992</v>
      </c>
      <c r="E3">
        <v>0.64615384615384586</v>
      </c>
      <c r="F3" s="113">
        <f t="shared" ref="F3:F10" si="1">D3*E3</f>
        <v>5.6917883076923044</v>
      </c>
      <c r="G3">
        <v>1.8698662207357863</v>
      </c>
      <c r="H3" s="113">
        <f t="shared" ref="H3:H10" si="2">F3*G3</f>
        <v>10.642882692132746</v>
      </c>
      <c r="I3" s="113">
        <f t="shared" ref="I3:I10" si="3">H3*1000</f>
        <v>10642.882692132745</v>
      </c>
      <c r="J3" s="113">
        <f t="shared" ref="J3:J10" si="4">I3*B3</f>
        <v>449.1296496080019</v>
      </c>
      <c r="K3" s="133">
        <f t="shared" ref="K3:K10" si="5">J3*M3</f>
        <v>31246.449559615743</v>
      </c>
      <c r="M3" s="134">
        <v>69.571112900000003</v>
      </c>
    </row>
    <row r="4" spans="1:13" x14ac:dyDescent="0.25">
      <c r="A4" t="s">
        <v>130</v>
      </c>
      <c r="B4">
        <v>4.7739999999999998E-2</v>
      </c>
      <c r="C4" s="113">
        <v>28</v>
      </c>
      <c r="D4" s="113">
        <f t="shared" si="0"/>
        <v>8.5343999999999998</v>
      </c>
      <c r="E4">
        <v>0.47509578544061254</v>
      </c>
      <c r="F4" s="113">
        <f t="shared" si="1"/>
        <v>4.0546574712643633</v>
      </c>
      <c r="G4">
        <v>1.7338314176245215</v>
      </c>
      <c r="H4" s="113">
        <f t="shared" si="2"/>
        <v>7.030092511384149</v>
      </c>
      <c r="I4" s="113">
        <f t="shared" si="3"/>
        <v>7030.0925113841495</v>
      </c>
      <c r="J4" s="113">
        <f t="shared" si="4"/>
        <v>335.61661649347928</v>
      </c>
      <c r="K4" s="133">
        <f t="shared" si="5"/>
        <v>23349.221517183851</v>
      </c>
      <c r="M4" s="134">
        <v>69.571112900000003</v>
      </c>
    </row>
    <row r="5" spans="1:13" x14ac:dyDescent="0.25">
      <c r="A5" t="s">
        <v>131</v>
      </c>
      <c r="B5">
        <v>0.10651999999999999</v>
      </c>
      <c r="C5" s="113">
        <v>13.444444444444445</v>
      </c>
      <c r="D5" s="113">
        <f t="shared" si="0"/>
        <v>4.0978666666666665</v>
      </c>
      <c r="E5">
        <v>1.4392307692307695</v>
      </c>
      <c r="F5" s="113">
        <f t="shared" si="1"/>
        <v>5.8977757948717962</v>
      </c>
      <c r="G5">
        <v>6.1461538461538449E-2</v>
      </c>
      <c r="H5" s="113">
        <f t="shared" si="2"/>
        <v>0.36248637385404342</v>
      </c>
      <c r="I5" s="113">
        <f t="shared" si="3"/>
        <v>362.48637385404339</v>
      </c>
      <c r="J5" s="113">
        <f t="shared" si="4"/>
        <v>38.612048542932698</v>
      </c>
      <c r="K5" s="133">
        <f t="shared" si="5"/>
        <v>2686.2831884806515</v>
      </c>
      <c r="M5" s="134">
        <v>69.571112900000003</v>
      </c>
    </row>
    <row r="6" spans="1:13" x14ac:dyDescent="0.25">
      <c r="A6" t="s">
        <v>132</v>
      </c>
      <c r="B6">
        <v>8.9899999999999994E-2</v>
      </c>
      <c r="C6" s="113">
        <v>14.4</v>
      </c>
      <c r="D6" s="113">
        <f t="shared" si="0"/>
        <v>4.3891200000000001</v>
      </c>
      <c r="E6">
        <v>1.6402597402597414</v>
      </c>
      <c r="F6" s="113">
        <f t="shared" si="1"/>
        <v>7.1992968311688363</v>
      </c>
      <c r="G6">
        <v>0.17045454545454544</v>
      </c>
      <c r="H6" s="113">
        <f t="shared" si="2"/>
        <v>1.2271528689492335</v>
      </c>
      <c r="I6" s="113">
        <f t="shared" si="3"/>
        <v>1227.1528689492334</v>
      </c>
      <c r="J6" s="113">
        <f t="shared" si="4"/>
        <v>110.32104291853608</v>
      </c>
      <c r="K6" s="133">
        <f t="shared" si="5"/>
        <v>7675.1577321312197</v>
      </c>
      <c r="M6" s="134">
        <v>69.571112900000003</v>
      </c>
    </row>
    <row r="7" spans="1:13" x14ac:dyDescent="0.25">
      <c r="A7" t="s">
        <v>133</v>
      </c>
      <c r="B7">
        <v>0.14228000000000002</v>
      </c>
      <c r="C7" s="113">
        <v>15.666666666666666</v>
      </c>
      <c r="D7" s="113">
        <f t="shared" si="0"/>
        <v>4.7751999999999999</v>
      </c>
      <c r="E7">
        <v>1.7174000000000011</v>
      </c>
      <c r="F7" s="113">
        <f t="shared" si="1"/>
        <v>8.2009284800000053</v>
      </c>
      <c r="G7">
        <v>9.173333333333332E-2</v>
      </c>
      <c r="H7" s="113">
        <f t="shared" si="2"/>
        <v>0.75229850589866709</v>
      </c>
      <c r="I7" s="113">
        <f t="shared" si="3"/>
        <v>752.29850589866714</v>
      </c>
      <c r="J7" s="113">
        <f t="shared" si="4"/>
        <v>107.03703141926238</v>
      </c>
      <c r="K7" s="133">
        <f t="shared" si="5"/>
        <v>7446.6853973503503</v>
      </c>
      <c r="M7" s="134">
        <v>69.571112900000003</v>
      </c>
    </row>
    <row r="8" spans="1:13" x14ac:dyDescent="0.25">
      <c r="A8" t="s">
        <v>134</v>
      </c>
      <c r="B8">
        <v>4.2359999999999995E-2</v>
      </c>
      <c r="C8" s="113">
        <v>23.875</v>
      </c>
      <c r="D8" s="113">
        <f t="shared" si="0"/>
        <v>7.2771000000000008</v>
      </c>
      <c r="E8">
        <v>1.4165919282511215</v>
      </c>
      <c r="F8" s="113">
        <f t="shared" si="1"/>
        <v>10.308681121076237</v>
      </c>
      <c r="G8">
        <v>0.44130044843049315</v>
      </c>
      <c r="H8" s="113">
        <f t="shared" si="2"/>
        <v>4.549225601457902</v>
      </c>
      <c r="I8" s="113">
        <f t="shared" si="3"/>
        <v>4549.2256014579016</v>
      </c>
      <c r="J8" s="113">
        <f t="shared" si="4"/>
        <v>192.70519647775669</v>
      </c>
      <c r="K8" s="133">
        <f t="shared" si="5"/>
        <v>13406.714980570694</v>
      </c>
      <c r="M8" s="134">
        <v>69.571112900000003</v>
      </c>
    </row>
    <row r="9" spans="1:13" x14ac:dyDescent="0.25">
      <c r="A9" t="s">
        <v>135</v>
      </c>
      <c r="B9">
        <v>4.1459999999999997E-2</v>
      </c>
      <c r="C9" s="113">
        <v>22</v>
      </c>
      <c r="D9" s="113">
        <f t="shared" si="0"/>
        <v>6.7056000000000004</v>
      </c>
      <c r="E9">
        <v>1.215434782608696</v>
      </c>
      <c r="F9" s="113">
        <f t="shared" si="1"/>
        <v>8.1502194782608726</v>
      </c>
      <c r="G9">
        <v>0.9159130434782613</v>
      </c>
      <c r="H9" s="113">
        <f t="shared" si="2"/>
        <v>7.4648923273497223</v>
      </c>
      <c r="I9" s="113">
        <f t="shared" si="3"/>
        <v>7464.8923273497221</v>
      </c>
      <c r="J9" s="113">
        <f t="shared" si="4"/>
        <v>309.49443589191947</v>
      </c>
      <c r="K9" s="133">
        <f t="shared" si="5"/>
        <v>21531.872341358543</v>
      </c>
      <c r="M9" s="134">
        <v>69.571112900000003</v>
      </c>
    </row>
    <row r="10" spans="1:13" x14ac:dyDescent="0.25">
      <c r="A10" t="s">
        <v>136</v>
      </c>
      <c r="B10">
        <v>4.446E-2</v>
      </c>
      <c r="C10" s="113">
        <v>22.666666666666668</v>
      </c>
      <c r="D10" s="113">
        <f t="shared" si="0"/>
        <v>6.9088000000000003</v>
      </c>
      <c r="E10">
        <v>1.1923943661971828</v>
      </c>
      <c r="F10" s="113">
        <f t="shared" si="1"/>
        <v>8.2380141971830962</v>
      </c>
      <c r="G10">
        <v>0.66511737089201917</v>
      </c>
      <c r="H10" s="113">
        <f t="shared" si="2"/>
        <v>5.4792463442015489</v>
      </c>
      <c r="I10" s="113">
        <f t="shared" si="3"/>
        <v>5479.2463442015487</v>
      </c>
      <c r="J10" s="113">
        <f t="shared" si="4"/>
        <v>243.60729246320085</v>
      </c>
      <c r="K10" s="133">
        <f t="shared" si="5"/>
        <v>16948.030447220666</v>
      </c>
      <c r="M10" s="134">
        <v>69.571112900000003</v>
      </c>
    </row>
    <row r="13" spans="1:13" s="111" customFormat="1" ht="14.4" thickBot="1" x14ac:dyDescent="0.3">
      <c r="A13" s="112" t="s">
        <v>41</v>
      </c>
      <c r="B13" s="112" t="s">
        <v>137</v>
      </c>
      <c r="C13" s="111" t="s">
        <v>146</v>
      </c>
      <c r="D13" s="114" t="s">
        <v>138</v>
      </c>
      <c r="E13" s="114" t="s">
        <v>13</v>
      </c>
      <c r="F13" s="114" t="s">
        <v>139</v>
      </c>
      <c r="G13" s="114" t="s">
        <v>140</v>
      </c>
      <c r="H13" s="114" t="s">
        <v>141</v>
      </c>
      <c r="I13" s="114" t="s">
        <v>142</v>
      </c>
      <c r="J13" s="114" t="s">
        <v>143</v>
      </c>
      <c r="K13" s="114" t="s">
        <v>144</v>
      </c>
      <c r="L13" s="112"/>
      <c r="M13" s="112"/>
    </row>
    <row r="14" spans="1:13" ht="14.4" thickTop="1" x14ac:dyDescent="0.25">
      <c r="A14" s="133" t="s">
        <v>128</v>
      </c>
      <c r="B14" s="133">
        <v>7.1999999999999995E-2</v>
      </c>
      <c r="C14" s="133">
        <v>25.8</v>
      </c>
      <c r="D14" s="133">
        <v>7.9</v>
      </c>
      <c r="E14" s="133">
        <v>0.52</v>
      </c>
      <c r="F14" s="133">
        <f>D14*E14</f>
        <v>4.1080000000000005</v>
      </c>
      <c r="G14" s="132">
        <v>1.2030000000000001</v>
      </c>
      <c r="H14" s="132">
        <v>4.9420000000000002</v>
      </c>
      <c r="I14" s="133">
        <f>H14*1000</f>
        <v>4942</v>
      </c>
      <c r="J14" s="133">
        <f>I14*B14</f>
        <v>355.82399999999996</v>
      </c>
      <c r="K14" s="131">
        <f>J14*M14</f>
        <v>24755.071676529598</v>
      </c>
      <c r="L14" s="133"/>
      <c r="M14" s="134">
        <v>69.571112900000003</v>
      </c>
    </row>
    <row r="15" spans="1:13" x14ac:dyDescent="0.25">
      <c r="A15" s="133" t="s">
        <v>129</v>
      </c>
      <c r="B15" s="133">
        <v>4.2200000000000001E-2</v>
      </c>
      <c r="C15" s="133">
        <v>28.9</v>
      </c>
      <c r="D15" s="133">
        <v>8.8000000000000007</v>
      </c>
      <c r="E15" s="133">
        <v>0.65</v>
      </c>
      <c r="F15" s="133">
        <f t="shared" ref="F15:F22" si="6">D15*E15</f>
        <v>5.7200000000000006</v>
      </c>
      <c r="G15" s="132">
        <v>1.87</v>
      </c>
      <c r="H15" s="132">
        <v>10.696</v>
      </c>
      <c r="I15" s="133">
        <f t="shared" ref="I15:I22" si="7">H15*1000</f>
        <v>10696</v>
      </c>
      <c r="J15" s="133">
        <f t="shared" ref="J15:J22" si="8">I15*B15</f>
        <v>451.37119999999999</v>
      </c>
      <c r="K15" s="131">
        <f t="shared" ref="K15:K22" si="9">J15*M15</f>
        <v>31402.396715008479</v>
      </c>
      <c r="L15" s="133"/>
      <c r="M15" s="134">
        <v>69.571112900000003</v>
      </c>
    </row>
    <row r="16" spans="1:13" x14ac:dyDescent="0.25">
      <c r="A16" s="133" t="s">
        <v>130</v>
      </c>
      <c r="B16" s="133">
        <v>4.7699999999999999E-2</v>
      </c>
      <c r="C16" s="133">
        <v>28</v>
      </c>
      <c r="D16" s="133">
        <v>8.5</v>
      </c>
      <c r="E16" s="133">
        <v>0.48</v>
      </c>
      <c r="F16" s="133">
        <f t="shared" si="6"/>
        <v>4.08</v>
      </c>
      <c r="G16" s="132">
        <v>1.734</v>
      </c>
      <c r="H16" s="132">
        <v>7.0750000000000002</v>
      </c>
      <c r="I16" s="133">
        <f t="shared" si="7"/>
        <v>7075</v>
      </c>
      <c r="J16" s="133">
        <f t="shared" si="8"/>
        <v>337.47750000000002</v>
      </c>
      <c r="K16" s="131">
        <f t="shared" si="9"/>
        <v>23478.685253709751</v>
      </c>
      <c r="L16" s="133"/>
      <c r="M16" s="134">
        <v>69.571112900000003</v>
      </c>
    </row>
    <row r="17" spans="1:13" x14ac:dyDescent="0.25">
      <c r="A17" s="133" t="s">
        <v>131</v>
      </c>
      <c r="B17" s="133">
        <v>0.1065</v>
      </c>
      <c r="C17" s="133">
        <v>13.4444444444444</v>
      </c>
      <c r="D17" s="133">
        <v>4.0999999999999996</v>
      </c>
      <c r="E17" s="133">
        <v>1.44</v>
      </c>
      <c r="F17" s="133">
        <f t="shared" si="6"/>
        <v>5.903999999999999</v>
      </c>
      <c r="G17" s="132">
        <v>6.0999999999999999E-2</v>
      </c>
      <c r="H17" s="132">
        <v>0.36</v>
      </c>
      <c r="I17" s="133">
        <f t="shared" si="7"/>
        <v>360</v>
      </c>
      <c r="J17" s="133">
        <f t="shared" si="8"/>
        <v>38.339999999999996</v>
      </c>
      <c r="K17" s="131">
        <f t="shared" si="9"/>
        <v>2667.3564685859997</v>
      </c>
      <c r="L17" s="133"/>
      <c r="M17" s="134">
        <v>69.571112900000003</v>
      </c>
    </row>
    <row r="18" spans="1:13" x14ac:dyDescent="0.25">
      <c r="A18" s="133" t="s">
        <v>132</v>
      </c>
      <c r="B18" s="133">
        <v>8.9899999999999994E-2</v>
      </c>
      <c r="C18" s="133">
        <v>14.4</v>
      </c>
      <c r="D18" s="133">
        <v>4.4000000000000004</v>
      </c>
      <c r="E18" s="133">
        <v>1.64</v>
      </c>
      <c r="F18" s="133">
        <f t="shared" si="6"/>
        <v>7.2160000000000002</v>
      </c>
      <c r="G18" s="132">
        <v>0.17</v>
      </c>
      <c r="H18" s="132">
        <v>1.2270000000000001</v>
      </c>
      <c r="I18" s="133">
        <f t="shared" si="7"/>
        <v>1227</v>
      </c>
      <c r="J18" s="133">
        <f t="shared" si="8"/>
        <v>110.3073</v>
      </c>
      <c r="K18" s="131">
        <f t="shared" si="9"/>
        <v>7674.2016219941697</v>
      </c>
      <c r="L18" s="133"/>
      <c r="M18" s="134">
        <v>69.571112900000003</v>
      </c>
    </row>
    <row r="19" spans="1:13" x14ac:dyDescent="0.25">
      <c r="A19" s="133" t="s">
        <v>133</v>
      </c>
      <c r="B19" s="133">
        <v>0.14230000000000001</v>
      </c>
      <c r="C19" s="133">
        <v>15.7</v>
      </c>
      <c r="D19" s="133">
        <v>4.8</v>
      </c>
      <c r="E19" s="133">
        <v>1.72</v>
      </c>
      <c r="F19" s="133">
        <f t="shared" si="6"/>
        <v>8.2560000000000002</v>
      </c>
      <c r="G19" s="132">
        <v>9.1999999999999998E-2</v>
      </c>
      <c r="H19" s="132">
        <v>0.76</v>
      </c>
      <c r="I19" s="133">
        <f t="shared" si="7"/>
        <v>760</v>
      </c>
      <c r="J19" s="133">
        <f t="shared" si="8"/>
        <v>108.14800000000001</v>
      </c>
      <c r="K19" s="131">
        <f t="shared" si="9"/>
        <v>7523.9767179092014</v>
      </c>
      <c r="L19" s="133"/>
      <c r="M19" s="134">
        <v>69.571112900000003</v>
      </c>
    </row>
    <row r="20" spans="1:13" x14ac:dyDescent="0.25">
      <c r="A20" s="133" t="s">
        <v>134</v>
      </c>
      <c r="B20" s="133">
        <v>4.24E-2</v>
      </c>
      <c r="C20" s="133">
        <v>23.9</v>
      </c>
      <c r="D20" s="133">
        <v>7.3</v>
      </c>
      <c r="E20" s="133">
        <v>1.42</v>
      </c>
      <c r="F20" s="133">
        <f t="shared" si="6"/>
        <v>10.366</v>
      </c>
      <c r="G20" s="132">
        <v>0.441</v>
      </c>
      <c r="H20" s="132">
        <v>4.5709999999999997</v>
      </c>
      <c r="I20" s="133">
        <f t="shared" si="7"/>
        <v>4571</v>
      </c>
      <c r="J20" s="133">
        <f t="shared" si="8"/>
        <v>193.81039999999999</v>
      </c>
      <c r="K20" s="131">
        <f t="shared" si="9"/>
        <v>13483.605219594159</v>
      </c>
      <c r="L20" s="133"/>
      <c r="M20" s="134">
        <v>69.571112900000003</v>
      </c>
    </row>
    <row r="21" spans="1:13" x14ac:dyDescent="0.25">
      <c r="A21" s="133" t="s">
        <v>135</v>
      </c>
      <c r="B21" s="133">
        <v>4.1500000000000002E-2</v>
      </c>
      <c r="C21" s="133">
        <v>22</v>
      </c>
      <c r="D21" s="133">
        <v>6.7</v>
      </c>
      <c r="E21" s="133">
        <v>1.22</v>
      </c>
      <c r="F21" s="133">
        <f t="shared" si="6"/>
        <v>8.1739999999999995</v>
      </c>
      <c r="G21" s="132">
        <v>0.91600000000000004</v>
      </c>
      <c r="H21" s="132">
        <v>7.4870000000000001</v>
      </c>
      <c r="I21" s="133">
        <f t="shared" si="7"/>
        <v>7487</v>
      </c>
      <c r="J21" s="133">
        <f t="shared" si="8"/>
        <v>310.71050000000002</v>
      </c>
      <c r="K21" s="131">
        <f t="shared" si="9"/>
        <v>21616.475274715453</v>
      </c>
      <c r="L21" s="133"/>
      <c r="M21" s="134">
        <v>69.571112900000003</v>
      </c>
    </row>
    <row r="22" spans="1:13" x14ac:dyDescent="0.25">
      <c r="A22" s="133" t="s">
        <v>136</v>
      </c>
      <c r="B22" s="133">
        <v>4.4499999999999998E-2</v>
      </c>
      <c r="C22" s="133">
        <v>22.7</v>
      </c>
      <c r="D22" s="133">
        <v>6.9</v>
      </c>
      <c r="E22" s="133">
        <v>1.19</v>
      </c>
      <c r="F22" s="133">
        <f t="shared" si="6"/>
        <v>8.2110000000000003</v>
      </c>
      <c r="G22" s="132">
        <v>0.66500000000000004</v>
      </c>
      <c r="H22" s="132">
        <v>5.46</v>
      </c>
      <c r="I22" s="133">
        <f t="shared" si="7"/>
        <v>5460</v>
      </c>
      <c r="J22" s="133">
        <f t="shared" si="8"/>
        <v>242.97</v>
      </c>
      <c r="K22" s="131">
        <f t="shared" si="9"/>
        <v>16903.693301313</v>
      </c>
      <c r="L22" s="133"/>
      <c r="M22" s="134">
        <v>69.571112900000003</v>
      </c>
    </row>
    <row r="28" spans="1:13" x14ac:dyDescent="0.25">
      <c r="E28" t="s">
        <v>144</v>
      </c>
    </row>
    <row r="29" spans="1:13" x14ac:dyDescent="0.25">
      <c r="E29">
        <v>24711.688941155193</v>
      </c>
      <c r="F29">
        <v>24755.071676529598</v>
      </c>
      <c r="G29">
        <f>E29-F29</f>
        <v>-43.382735374405456</v>
      </c>
    </row>
    <row r="30" spans="1:13" x14ac:dyDescent="0.25">
      <c r="E30">
        <v>31246.449559615743</v>
      </c>
      <c r="F30">
        <v>31402.396715008479</v>
      </c>
      <c r="G30" s="133">
        <f t="shared" ref="G30:G37" si="10">E30-F30</f>
        <v>-155.94715539273602</v>
      </c>
    </row>
    <row r="31" spans="1:13" x14ac:dyDescent="0.25">
      <c r="E31">
        <v>23349.221517183851</v>
      </c>
      <c r="F31">
        <v>23478.685253709751</v>
      </c>
      <c r="G31" s="133">
        <f t="shared" si="10"/>
        <v>-129.46373652590046</v>
      </c>
    </row>
    <row r="32" spans="1:13" x14ac:dyDescent="0.25">
      <c r="E32">
        <v>2686.2831884806515</v>
      </c>
      <c r="F32">
        <v>2667.3564685859997</v>
      </c>
      <c r="G32" s="133">
        <f t="shared" si="10"/>
        <v>18.926719894651796</v>
      </c>
    </row>
    <row r="33" spans="1:7" x14ac:dyDescent="0.25">
      <c r="E33">
        <v>7675.1577321312197</v>
      </c>
      <c r="F33">
        <v>7674.2016219941697</v>
      </c>
      <c r="G33" s="133">
        <f t="shared" si="10"/>
        <v>0.95611013705001824</v>
      </c>
    </row>
    <row r="34" spans="1:7" x14ac:dyDescent="0.25">
      <c r="E34">
        <v>7446.6853973503503</v>
      </c>
      <c r="F34">
        <v>7523.9767179092014</v>
      </c>
      <c r="G34" s="133">
        <f t="shared" si="10"/>
        <v>-77.291320558851112</v>
      </c>
    </row>
    <row r="35" spans="1:7" x14ac:dyDescent="0.25">
      <c r="E35">
        <v>13406.714980570694</v>
      </c>
      <c r="F35">
        <v>13483.605219594159</v>
      </c>
      <c r="G35" s="133">
        <f t="shared" si="10"/>
        <v>-76.890239023465256</v>
      </c>
    </row>
    <row r="36" spans="1:7" x14ac:dyDescent="0.25">
      <c r="E36">
        <v>21531.872341358543</v>
      </c>
      <c r="F36">
        <v>21616.475274715453</v>
      </c>
      <c r="G36" s="133">
        <f t="shared" si="10"/>
        <v>-84.602933356909489</v>
      </c>
    </row>
    <row r="37" spans="1:7" x14ac:dyDescent="0.25">
      <c r="E37">
        <v>16948.030447220666</v>
      </c>
      <c r="F37">
        <v>16903.693301313</v>
      </c>
      <c r="G37" s="133">
        <f t="shared" si="10"/>
        <v>44.337145907666127</v>
      </c>
    </row>
    <row r="39" spans="1:7" ht="14.4" thickBot="1" x14ac:dyDescent="0.3">
      <c r="A39" s="112" t="s">
        <v>41</v>
      </c>
      <c r="B39" s="114" t="s">
        <v>144</v>
      </c>
    </row>
    <row r="40" spans="1:7" ht="14.4" thickTop="1" x14ac:dyDescent="0.25">
      <c r="A40" s="133" t="s">
        <v>128</v>
      </c>
      <c r="B40" s="131">
        <v>24755.071676529598</v>
      </c>
    </row>
    <row r="41" spans="1:7" x14ac:dyDescent="0.25">
      <c r="A41" s="133" t="s">
        <v>129</v>
      </c>
      <c r="B41" s="131">
        <v>31402.396715008479</v>
      </c>
    </row>
    <row r="42" spans="1:7" x14ac:dyDescent="0.25">
      <c r="A42" s="133" t="s">
        <v>130</v>
      </c>
      <c r="B42" s="131">
        <v>23478.685253709751</v>
      </c>
      <c r="C42" s="131">
        <f>AVERAGE(B40:B42)</f>
        <v>26545.384548415943</v>
      </c>
    </row>
    <row r="43" spans="1:7" x14ac:dyDescent="0.25">
      <c r="A43" s="133" t="s">
        <v>131</v>
      </c>
      <c r="B43" s="131">
        <v>2667.3564685859997</v>
      </c>
    </row>
    <row r="44" spans="1:7" x14ac:dyDescent="0.25">
      <c r="A44" s="133" t="s">
        <v>132</v>
      </c>
      <c r="B44" s="131">
        <v>7674.2016219941697</v>
      </c>
    </row>
    <row r="45" spans="1:7" x14ac:dyDescent="0.25">
      <c r="A45" s="133" t="s">
        <v>133</v>
      </c>
      <c r="B45" s="131">
        <v>7523.9767179092014</v>
      </c>
      <c r="C45" s="131">
        <f>AVERAGE(B43:B45)</f>
        <v>5955.1782694964568</v>
      </c>
    </row>
    <row r="46" spans="1:7" x14ac:dyDescent="0.25">
      <c r="A46" s="133" t="s">
        <v>134</v>
      </c>
      <c r="B46" s="131">
        <v>13483.605219594159</v>
      </c>
    </row>
    <row r="47" spans="1:7" x14ac:dyDescent="0.25">
      <c r="A47" s="133" t="s">
        <v>135</v>
      </c>
      <c r="B47" s="131">
        <v>21616.475274715453</v>
      </c>
    </row>
    <row r="48" spans="1:7" x14ac:dyDescent="0.25">
      <c r="A48" s="133" t="s">
        <v>136</v>
      </c>
      <c r="B48" s="131">
        <v>16903.693301313</v>
      </c>
      <c r="C48" s="131">
        <f>AVERAGE(B46:B48)</f>
        <v>17334.591265207539</v>
      </c>
    </row>
    <row r="51" spans="1:13" x14ac:dyDescent="0.25">
      <c r="A51" t="s">
        <v>41</v>
      </c>
      <c r="B51" t="s">
        <v>137</v>
      </c>
      <c r="C51" t="s">
        <v>139</v>
      </c>
      <c r="D51" t="s">
        <v>151</v>
      </c>
      <c r="E51" t="s">
        <v>152</v>
      </c>
    </row>
    <row r="52" spans="1:13" x14ac:dyDescent="0.25">
      <c r="A52" t="s">
        <v>128</v>
      </c>
      <c r="B52" s="7">
        <v>7.1999999999999995E-2</v>
      </c>
      <c r="C52" s="2">
        <v>4.1080000000000005</v>
      </c>
      <c r="D52" s="131">
        <v>4942</v>
      </c>
      <c r="E52" s="131">
        <v>24755.071676529598</v>
      </c>
      <c r="M52">
        <v>69.571112900000003</v>
      </c>
    </row>
    <row r="53" spans="1:13" x14ac:dyDescent="0.25">
      <c r="A53" t="s">
        <v>129</v>
      </c>
      <c r="B53" s="7">
        <v>4.2200000000000001E-2</v>
      </c>
      <c r="C53" s="2">
        <v>5.7200000000000006</v>
      </c>
      <c r="D53" s="131">
        <v>10696</v>
      </c>
      <c r="E53" s="131">
        <v>31402.396715008479</v>
      </c>
      <c r="M53">
        <v>69.571112900000003</v>
      </c>
    </row>
    <row r="54" spans="1:13" x14ac:dyDescent="0.25">
      <c r="A54" t="s">
        <v>130</v>
      </c>
      <c r="B54" s="7">
        <v>4.7699999999999999E-2</v>
      </c>
      <c r="C54" s="2">
        <v>4.08</v>
      </c>
      <c r="D54" s="131">
        <v>7075</v>
      </c>
      <c r="E54" s="131">
        <v>23478.685253709751</v>
      </c>
      <c r="M54">
        <v>69.571112900000003</v>
      </c>
    </row>
    <row r="55" spans="1:13" x14ac:dyDescent="0.25">
      <c r="A55" t="s">
        <v>131</v>
      </c>
      <c r="B55" s="7">
        <v>0.1065</v>
      </c>
      <c r="C55" s="2">
        <v>5.903999999999999</v>
      </c>
      <c r="D55" s="131">
        <v>360</v>
      </c>
      <c r="E55" s="131">
        <v>2667.3564685859997</v>
      </c>
      <c r="M55">
        <v>69.571112900000003</v>
      </c>
    </row>
    <row r="56" spans="1:13" x14ac:dyDescent="0.25">
      <c r="A56" t="s">
        <v>132</v>
      </c>
      <c r="B56" s="7">
        <v>8.9899999999999994E-2</v>
      </c>
      <c r="C56" s="2">
        <v>7.2160000000000002</v>
      </c>
      <c r="D56" s="131">
        <v>1227</v>
      </c>
      <c r="E56" s="131">
        <v>7674.2016219941697</v>
      </c>
      <c r="M56">
        <v>69.571112900000003</v>
      </c>
    </row>
    <row r="57" spans="1:13" x14ac:dyDescent="0.25">
      <c r="A57" t="s">
        <v>133</v>
      </c>
      <c r="B57" s="7">
        <v>0.14230000000000001</v>
      </c>
      <c r="C57" s="2">
        <v>8.2560000000000002</v>
      </c>
      <c r="D57" s="131">
        <v>760</v>
      </c>
      <c r="E57" s="131">
        <v>7523.9767179092014</v>
      </c>
      <c r="M57">
        <v>69.571112900000003</v>
      </c>
    </row>
    <row r="58" spans="1:13" x14ac:dyDescent="0.25">
      <c r="A58" t="s">
        <v>134</v>
      </c>
      <c r="B58" s="7">
        <v>4.24E-2</v>
      </c>
      <c r="C58" s="2">
        <v>10.366</v>
      </c>
      <c r="D58" s="131">
        <v>4571</v>
      </c>
      <c r="E58" s="131">
        <v>13483.605219594159</v>
      </c>
      <c r="M58">
        <v>69.571112900000003</v>
      </c>
    </row>
    <row r="59" spans="1:13" x14ac:dyDescent="0.25">
      <c r="A59" t="s">
        <v>135</v>
      </c>
      <c r="B59" s="7">
        <v>4.1500000000000002E-2</v>
      </c>
      <c r="C59" s="2">
        <v>8.1739999999999995</v>
      </c>
      <c r="D59" s="131">
        <v>7487</v>
      </c>
      <c r="E59" s="131">
        <v>21616.475274715453</v>
      </c>
      <c r="M59">
        <v>69.571112900000003</v>
      </c>
    </row>
    <row r="60" spans="1:13" x14ac:dyDescent="0.25">
      <c r="A60" t="s">
        <v>136</v>
      </c>
      <c r="B60" s="7">
        <v>4.4499999999999998E-2</v>
      </c>
      <c r="C60" s="2">
        <v>8.2110000000000003</v>
      </c>
      <c r="D60" s="131">
        <v>5460</v>
      </c>
      <c r="E60" s="131">
        <v>16903.693301313</v>
      </c>
      <c r="M60">
        <v>69.571112900000003</v>
      </c>
    </row>
    <row r="61" spans="1:13" x14ac:dyDescent="0.25">
      <c r="C6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3"/>
  <sheetViews>
    <sheetView zoomScaleNormal="100" workbookViewId="0">
      <pane ySplit="2" topLeftCell="A733" activePane="bottomLeft" state="frozen"/>
      <selection pane="bottomLeft" activeCell="R786" activeCellId="2" sqref="R231 R525 R786"/>
    </sheetView>
  </sheetViews>
  <sheetFormatPr defaultRowHeight="13.8" x14ac:dyDescent="0.25"/>
  <cols>
    <col min="1" max="1" width="8.90625" style="1"/>
    <col min="3" max="3" width="8.90625" style="33"/>
    <col min="4" max="4" width="8.90625" style="2"/>
    <col min="7" max="7" width="8.90625" style="1"/>
    <col min="9" max="9" width="8.90625" style="33"/>
    <col min="10" max="10" width="8.90625" style="2"/>
    <col min="13" max="13" width="8.90625" style="1"/>
    <col min="15" max="15" width="8.90625" style="33"/>
    <col min="16" max="16" width="8.90625" style="2"/>
  </cols>
  <sheetData>
    <row r="1" spans="1:17" x14ac:dyDescent="0.25">
      <c r="A1" s="1" t="s">
        <v>35</v>
      </c>
      <c r="G1" s="1" t="s">
        <v>36</v>
      </c>
      <c r="M1" s="1" t="s">
        <v>37</v>
      </c>
    </row>
    <row r="2" spans="1:17" ht="14.4" thickBot="1" x14ac:dyDescent="0.3">
      <c r="A2" s="30" t="s">
        <v>0</v>
      </c>
      <c r="B2" s="22" t="s">
        <v>34</v>
      </c>
      <c r="C2" s="34" t="s">
        <v>39</v>
      </c>
      <c r="D2" s="36" t="s">
        <v>38</v>
      </c>
      <c r="E2" s="22" t="s">
        <v>23</v>
      </c>
      <c r="G2" s="30" t="s">
        <v>0</v>
      </c>
      <c r="H2" s="22" t="s">
        <v>34</v>
      </c>
      <c r="I2" s="34" t="s">
        <v>39</v>
      </c>
      <c r="J2" s="36" t="s">
        <v>38</v>
      </c>
      <c r="K2" s="22" t="s">
        <v>23</v>
      </c>
      <c r="M2" s="30" t="s">
        <v>0</v>
      </c>
      <c r="N2" s="22" t="s">
        <v>34</v>
      </c>
      <c r="O2" s="34" t="s">
        <v>39</v>
      </c>
      <c r="P2" s="36" t="s">
        <v>38</v>
      </c>
      <c r="Q2" s="22" t="s">
        <v>23</v>
      </c>
    </row>
    <row r="3" spans="1:17" x14ac:dyDescent="0.25">
      <c r="A3" s="79">
        <v>41422</v>
      </c>
      <c r="B3" s="82">
        <v>0</v>
      </c>
      <c r="C3" s="115">
        <v>0.7</v>
      </c>
      <c r="D3" s="80">
        <v>0.02</v>
      </c>
      <c r="E3" s="116">
        <v>0.41666666666666669</v>
      </c>
      <c r="G3" s="79">
        <v>41422</v>
      </c>
      <c r="H3" s="82">
        <v>0</v>
      </c>
      <c r="I3" s="115">
        <v>2</v>
      </c>
      <c r="J3" s="80">
        <v>0.03</v>
      </c>
      <c r="K3" s="116">
        <v>0.49722222222222223</v>
      </c>
      <c r="M3" s="79">
        <v>41422</v>
      </c>
      <c r="N3" s="82">
        <v>0</v>
      </c>
      <c r="O3" s="115">
        <v>0.2</v>
      </c>
      <c r="P3" s="80">
        <v>0.04</v>
      </c>
      <c r="Q3" s="116">
        <v>0.47222222222222227</v>
      </c>
    </row>
    <row r="4" spans="1:17" x14ac:dyDescent="0.25">
      <c r="A4" s="79"/>
      <c r="B4" s="82">
        <v>1</v>
      </c>
      <c r="C4" s="115">
        <v>1</v>
      </c>
      <c r="D4" s="80">
        <v>0.05</v>
      </c>
      <c r="E4" s="82"/>
      <c r="G4" s="79"/>
      <c r="H4" s="82">
        <v>1</v>
      </c>
      <c r="I4" s="115">
        <v>2.5</v>
      </c>
      <c r="J4" s="80">
        <v>0</v>
      </c>
      <c r="K4" s="82"/>
      <c r="M4" s="79"/>
      <c r="N4" s="82">
        <v>1</v>
      </c>
      <c r="O4" s="115">
        <v>0.4</v>
      </c>
      <c r="P4" s="80">
        <v>0.06</v>
      </c>
      <c r="Q4" s="82"/>
    </row>
    <row r="5" spans="1:17" x14ac:dyDescent="0.25">
      <c r="A5" s="79"/>
      <c r="B5" s="82">
        <v>2</v>
      </c>
      <c r="C5" s="115">
        <v>1.1000000000000001</v>
      </c>
      <c r="D5" s="80">
        <v>7.0000000000000007E-2</v>
      </c>
      <c r="E5" s="82"/>
      <c r="G5" s="79"/>
      <c r="H5" s="82">
        <v>2</v>
      </c>
      <c r="I5" s="115">
        <v>3</v>
      </c>
      <c r="J5" s="80">
        <v>0.03</v>
      </c>
      <c r="K5" s="82"/>
      <c r="M5" s="79"/>
      <c r="N5" s="82">
        <v>2</v>
      </c>
      <c r="O5" s="115">
        <v>0.5</v>
      </c>
      <c r="P5" s="80">
        <v>0.1</v>
      </c>
      <c r="Q5" s="82"/>
    </row>
    <row r="6" spans="1:17" x14ac:dyDescent="0.25">
      <c r="A6" s="79"/>
      <c r="B6" s="82">
        <v>3</v>
      </c>
      <c r="C6" s="115">
        <v>1.1000000000000001</v>
      </c>
      <c r="D6" s="80">
        <v>0.11</v>
      </c>
      <c r="E6" s="82"/>
      <c r="G6" s="79"/>
      <c r="H6" s="82">
        <v>3</v>
      </c>
      <c r="I6" s="115">
        <v>2.9</v>
      </c>
      <c r="J6" s="80">
        <v>0.03</v>
      </c>
      <c r="K6" s="82"/>
      <c r="M6" s="79"/>
      <c r="N6" s="82">
        <v>3</v>
      </c>
      <c r="O6" s="115">
        <v>0.4</v>
      </c>
      <c r="P6" s="80">
        <v>0.15</v>
      </c>
      <c r="Q6" s="82"/>
    </row>
    <row r="7" spans="1:17" x14ac:dyDescent="0.25">
      <c r="A7" s="79"/>
      <c r="B7" s="82">
        <v>4</v>
      </c>
      <c r="C7" s="115">
        <v>1.5</v>
      </c>
      <c r="D7" s="80">
        <v>0.2</v>
      </c>
      <c r="E7" s="82"/>
      <c r="G7" s="79"/>
      <c r="H7" s="82">
        <v>4</v>
      </c>
      <c r="I7" s="115">
        <v>3.4</v>
      </c>
      <c r="J7" s="80">
        <v>0.01</v>
      </c>
      <c r="K7" s="82"/>
      <c r="M7" s="79"/>
      <c r="N7" s="82">
        <v>4</v>
      </c>
      <c r="O7" s="115">
        <v>0.3</v>
      </c>
      <c r="P7" s="80">
        <v>0.46</v>
      </c>
      <c r="Q7" s="82"/>
    </row>
    <row r="8" spans="1:17" x14ac:dyDescent="0.25">
      <c r="A8" s="79"/>
      <c r="B8" s="82">
        <v>5</v>
      </c>
      <c r="C8" s="115">
        <v>1.7</v>
      </c>
      <c r="D8" s="80">
        <v>0.25</v>
      </c>
      <c r="E8" s="82"/>
      <c r="G8" s="79"/>
      <c r="H8" s="82">
        <v>5</v>
      </c>
      <c r="I8" s="115">
        <v>3.5</v>
      </c>
      <c r="J8" s="80">
        <v>0.03</v>
      </c>
      <c r="K8" s="82"/>
      <c r="M8" s="79"/>
      <c r="N8" s="82">
        <v>5</v>
      </c>
      <c r="O8" s="115">
        <v>0.3</v>
      </c>
      <c r="P8" s="80">
        <v>0.56000000000000005</v>
      </c>
      <c r="Q8" s="82"/>
    </row>
    <row r="9" spans="1:17" x14ac:dyDescent="0.25">
      <c r="A9" s="79"/>
      <c r="B9" s="82">
        <v>6</v>
      </c>
      <c r="C9" s="115">
        <v>2.4</v>
      </c>
      <c r="D9" s="80">
        <v>0.23</v>
      </c>
      <c r="E9" s="82"/>
      <c r="G9" s="79"/>
      <c r="H9" s="82">
        <v>6</v>
      </c>
      <c r="I9" s="115">
        <v>3</v>
      </c>
      <c r="J9" s="80">
        <v>0.03</v>
      </c>
      <c r="K9" s="82"/>
      <c r="M9" s="79"/>
      <c r="N9" s="82">
        <v>6</v>
      </c>
      <c r="O9" s="115">
        <v>0.4</v>
      </c>
      <c r="P9" s="80">
        <v>0.87</v>
      </c>
      <c r="Q9" s="82"/>
    </row>
    <row r="10" spans="1:17" x14ac:dyDescent="0.25">
      <c r="A10" s="79"/>
      <c r="B10" s="82">
        <v>7</v>
      </c>
      <c r="C10" s="115">
        <v>2.5</v>
      </c>
      <c r="D10" s="80">
        <v>0.19</v>
      </c>
      <c r="E10" s="82"/>
      <c r="G10" s="79"/>
      <c r="H10" s="82">
        <v>7</v>
      </c>
      <c r="I10" s="115">
        <v>3</v>
      </c>
      <c r="J10" s="80">
        <v>0.02</v>
      </c>
      <c r="K10" s="82"/>
      <c r="M10" s="79"/>
      <c r="N10" s="82">
        <v>7</v>
      </c>
      <c r="O10" s="115">
        <v>0.3</v>
      </c>
      <c r="P10" s="80">
        <v>0.77</v>
      </c>
      <c r="Q10" s="82"/>
    </row>
    <row r="11" spans="1:17" x14ac:dyDescent="0.25">
      <c r="A11" s="79"/>
      <c r="B11" s="82">
        <v>8</v>
      </c>
      <c r="C11" s="115">
        <v>2.6</v>
      </c>
      <c r="D11" s="80">
        <v>0.24</v>
      </c>
      <c r="E11" s="82"/>
      <c r="G11" s="79"/>
      <c r="H11" s="82">
        <v>8</v>
      </c>
      <c r="I11" s="115">
        <v>2.8</v>
      </c>
      <c r="J11" s="80">
        <v>0.03</v>
      </c>
      <c r="K11" s="82"/>
      <c r="M11" s="79"/>
      <c r="N11" s="82">
        <v>8</v>
      </c>
      <c r="O11" s="115">
        <v>0.3</v>
      </c>
      <c r="P11" s="80">
        <v>0.56999999999999995</v>
      </c>
      <c r="Q11" s="82"/>
    </row>
    <row r="12" spans="1:17" x14ac:dyDescent="0.25">
      <c r="A12" s="79"/>
      <c r="B12" s="82">
        <v>9</v>
      </c>
      <c r="C12" s="115">
        <v>2.5</v>
      </c>
      <c r="D12" s="80">
        <v>0.27</v>
      </c>
      <c r="E12" s="82"/>
      <c r="G12" s="79"/>
      <c r="H12" s="82">
        <v>9</v>
      </c>
      <c r="I12" s="115">
        <v>2.5</v>
      </c>
      <c r="J12" s="80">
        <v>0.01</v>
      </c>
      <c r="K12" s="82"/>
      <c r="M12" s="79"/>
      <c r="N12" s="82">
        <v>9</v>
      </c>
      <c r="O12" s="115">
        <v>0.3</v>
      </c>
      <c r="P12" s="80">
        <v>0.8</v>
      </c>
      <c r="Q12" s="82"/>
    </row>
    <row r="13" spans="1:17" x14ac:dyDescent="0.25">
      <c r="A13" s="79"/>
      <c r="B13" s="82">
        <v>10</v>
      </c>
      <c r="C13" s="115">
        <v>2.7</v>
      </c>
      <c r="D13" s="80">
        <v>0.26</v>
      </c>
      <c r="E13" s="82"/>
      <c r="G13" s="79"/>
      <c r="H13" s="82">
        <v>10</v>
      </c>
      <c r="I13" s="115">
        <v>2.4</v>
      </c>
      <c r="J13" s="80">
        <v>0.03</v>
      </c>
      <c r="K13" s="82"/>
      <c r="M13" s="79"/>
      <c r="N13" s="82">
        <v>10</v>
      </c>
      <c r="O13" s="115">
        <v>0.3</v>
      </c>
      <c r="P13" s="80">
        <v>0.7</v>
      </c>
      <c r="Q13" s="82"/>
    </row>
    <row r="14" spans="1:17" x14ac:dyDescent="0.25">
      <c r="A14" s="79"/>
      <c r="B14" s="82">
        <v>11</v>
      </c>
      <c r="C14" s="115">
        <v>2.7</v>
      </c>
      <c r="D14" s="80">
        <v>0.21</v>
      </c>
      <c r="E14" s="82"/>
      <c r="G14" s="79"/>
      <c r="H14" s="82">
        <v>11</v>
      </c>
      <c r="I14" s="115">
        <v>2.2000000000000002</v>
      </c>
      <c r="J14" s="80">
        <v>0.01</v>
      </c>
      <c r="K14" s="82"/>
      <c r="M14" s="79"/>
      <c r="N14" s="82">
        <v>11</v>
      </c>
      <c r="O14" s="115">
        <v>0.3</v>
      </c>
      <c r="P14" s="80">
        <v>0.56000000000000005</v>
      </c>
      <c r="Q14" s="82"/>
    </row>
    <row r="15" spans="1:17" x14ac:dyDescent="0.25">
      <c r="A15" s="79"/>
      <c r="B15" s="82">
        <v>12</v>
      </c>
      <c r="C15" s="115">
        <v>2.5</v>
      </c>
      <c r="D15" s="80">
        <v>0.21</v>
      </c>
      <c r="E15" s="82"/>
      <c r="G15" s="79"/>
      <c r="H15" s="82">
        <v>12</v>
      </c>
      <c r="I15" s="115">
        <v>2.2000000000000002</v>
      </c>
      <c r="J15" s="80">
        <v>0.01</v>
      </c>
      <c r="K15" s="82"/>
      <c r="M15" s="79"/>
      <c r="N15" s="82">
        <v>12</v>
      </c>
      <c r="O15" s="115">
        <v>0.3</v>
      </c>
      <c r="P15" s="80">
        <v>0.45</v>
      </c>
      <c r="Q15" s="82"/>
    </row>
    <row r="16" spans="1:17" x14ac:dyDescent="0.25">
      <c r="A16" s="79"/>
      <c r="B16" s="82">
        <v>13</v>
      </c>
      <c r="C16" s="115">
        <v>2.6</v>
      </c>
      <c r="D16" s="80">
        <v>0.27</v>
      </c>
      <c r="E16" s="82"/>
      <c r="G16" s="79"/>
      <c r="H16" s="82">
        <v>13</v>
      </c>
      <c r="I16" s="115">
        <v>2.2000000000000002</v>
      </c>
      <c r="J16" s="80">
        <v>0.01</v>
      </c>
      <c r="K16" s="82"/>
      <c r="M16" s="79"/>
      <c r="N16" s="82">
        <v>13</v>
      </c>
      <c r="O16" s="115">
        <v>0.6</v>
      </c>
      <c r="P16" s="80">
        <v>0.69</v>
      </c>
      <c r="Q16" s="82"/>
    </row>
    <row r="17" spans="1:17" x14ac:dyDescent="0.25">
      <c r="A17" s="79"/>
      <c r="B17" s="82">
        <v>14</v>
      </c>
      <c r="C17" s="115">
        <v>2.5</v>
      </c>
      <c r="D17" s="80">
        <v>0.24</v>
      </c>
      <c r="E17" s="82"/>
      <c r="G17" s="79"/>
      <c r="H17" s="82">
        <v>14</v>
      </c>
      <c r="I17" s="115">
        <v>2.1</v>
      </c>
      <c r="J17" s="80">
        <v>0.01</v>
      </c>
      <c r="K17" s="82"/>
      <c r="M17" s="79"/>
      <c r="N17" s="82">
        <v>14</v>
      </c>
      <c r="O17" s="115">
        <v>0.6</v>
      </c>
      <c r="P17" s="80">
        <v>0.48</v>
      </c>
      <c r="Q17" s="82"/>
    </row>
    <row r="18" spans="1:17" x14ac:dyDescent="0.25">
      <c r="A18" s="79"/>
      <c r="B18" s="82">
        <v>15</v>
      </c>
      <c r="C18" s="115">
        <v>2.2999999999999998</v>
      </c>
      <c r="D18" s="80">
        <v>0.18</v>
      </c>
      <c r="E18" s="82"/>
      <c r="G18" s="79"/>
      <c r="H18" s="82">
        <v>15</v>
      </c>
      <c r="I18" s="115">
        <v>2.5</v>
      </c>
      <c r="J18" s="80">
        <v>0.01</v>
      </c>
      <c r="K18" s="82"/>
      <c r="M18" s="79"/>
      <c r="N18" s="82">
        <v>15</v>
      </c>
      <c r="O18" s="115">
        <v>0.6</v>
      </c>
      <c r="P18" s="80">
        <v>0.63</v>
      </c>
      <c r="Q18" s="82"/>
    </row>
    <row r="19" spans="1:17" x14ac:dyDescent="0.25">
      <c r="A19" s="79"/>
      <c r="B19" s="82">
        <v>16</v>
      </c>
      <c r="C19" s="115">
        <v>2.2000000000000002</v>
      </c>
      <c r="D19" s="80">
        <v>0.17</v>
      </c>
      <c r="E19" s="82"/>
      <c r="G19" s="79"/>
      <c r="H19" s="82">
        <v>16</v>
      </c>
      <c r="I19" s="115">
        <v>2.7</v>
      </c>
      <c r="J19" s="80">
        <v>0.01</v>
      </c>
      <c r="K19" s="82"/>
      <c r="M19" s="79"/>
      <c r="N19" s="82">
        <v>16</v>
      </c>
      <c r="O19" s="115">
        <v>0.6</v>
      </c>
      <c r="P19" s="80">
        <v>0.73</v>
      </c>
      <c r="Q19" s="82"/>
    </row>
    <row r="20" spans="1:17" x14ac:dyDescent="0.25">
      <c r="A20" s="79"/>
      <c r="B20" s="82">
        <v>17</v>
      </c>
      <c r="C20" s="115">
        <v>2</v>
      </c>
      <c r="D20" s="80">
        <v>0.15</v>
      </c>
      <c r="E20" s="82"/>
      <c r="G20" s="86"/>
      <c r="H20" s="83">
        <v>17</v>
      </c>
      <c r="I20" s="117">
        <v>2.2000000000000002</v>
      </c>
      <c r="J20" s="118">
        <v>0.01</v>
      </c>
      <c r="K20" s="83"/>
      <c r="M20" s="79"/>
      <c r="N20" s="82">
        <v>17</v>
      </c>
      <c r="O20" s="115">
        <v>0.7</v>
      </c>
      <c r="P20" s="80">
        <v>0.85</v>
      </c>
      <c r="Q20" s="82"/>
    </row>
    <row r="21" spans="1:17" x14ac:dyDescent="0.25">
      <c r="A21" s="79"/>
      <c r="B21" s="82">
        <v>18</v>
      </c>
      <c r="C21" s="115">
        <v>2.1</v>
      </c>
      <c r="D21" s="80">
        <v>0.12</v>
      </c>
      <c r="E21" s="82"/>
      <c r="G21" s="79">
        <v>41444</v>
      </c>
      <c r="H21" s="84">
        <v>0</v>
      </c>
      <c r="I21" s="115">
        <v>2.2000000000000002</v>
      </c>
      <c r="J21" s="80">
        <v>0.04</v>
      </c>
      <c r="K21" s="116">
        <v>0.40277777777777773</v>
      </c>
      <c r="M21" s="79"/>
      <c r="N21" s="82">
        <v>18</v>
      </c>
      <c r="O21" s="115">
        <v>0.8</v>
      </c>
      <c r="P21" s="80">
        <v>0.84</v>
      </c>
      <c r="Q21" s="82"/>
    </row>
    <row r="22" spans="1:17" x14ac:dyDescent="0.25">
      <c r="A22" s="79"/>
      <c r="B22" s="82">
        <v>19</v>
      </c>
      <c r="C22" s="115">
        <v>1.9</v>
      </c>
      <c r="D22" s="80">
        <v>0.08</v>
      </c>
      <c r="E22" s="82"/>
      <c r="G22" s="79"/>
      <c r="H22" s="84">
        <v>1</v>
      </c>
      <c r="I22" s="115">
        <v>1.3</v>
      </c>
      <c r="J22" s="80">
        <v>0.06</v>
      </c>
      <c r="K22" s="82"/>
      <c r="M22" s="79"/>
      <c r="N22" s="82">
        <v>19</v>
      </c>
      <c r="O22" s="115">
        <v>0.8</v>
      </c>
      <c r="P22" s="80">
        <v>0.8</v>
      </c>
      <c r="Q22" s="82"/>
    </row>
    <row r="23" spans="1:17" x14ac:dyDescent="0.25">
      <c r="A23" s="79"/>
      <c r="B23" s="82">
        <v>20</v>
      </c>
      <c r="C23" s="115">
        <v>1.7</v>
      </c>
      <c r="D23" s="80">
        <v>0.01</v>
      </c>
      <c r="E23" s="82"/>
      <c r="G23" s="79"/>
      <c r="H23" s="84">
        <v>2</v>
      </c>
      <c r="I23" s="115">
        <v>1</v>
      </c>
      <c r="J23" s="80">
        <v>0.06</v>
      </c>
      <c r="K23" s="82"/>
      <c r="M23" s="79"/>
      <c r="N23" s="82">
        <v>20</v>
      </c>
      <c r="O23" s="115">
        <v>0.9</v>
      </c>
      <c r="P23" s="80">
        <v>0.86</v>
      </c>
      <c r="Q23" s="82"/>
    </row>
    <row r="24" spans="1:17" x14ac:dyDescent="0.25">
      <c r="A24" s="79"/>
      <c r="B24" s="82">
        <v>21</v>
      </c>
      <c r="C24" s="115">
        <v>1.4</v>
      </c>
      <c r="D24" s="80">
        <v>0</v>
      </c>
      <c r="E24" s="82"/>
      <c r="G24" s="79"/>
      <c r="H24" s="84">
        <v>3</v>
      </c>
      <c r="I24" s="115">
        <v>0.7</v>
      </c>
      <c r="J24" s="80">
        <v>0.02</v>
      </c>
      <c r="K24" s="82"/>
      <c r="M24" s="79"/>
      <c r="N24" s="82">
        <v>21</v>
      </c>
      <c r="O24" s="115">
        <v>0.8</v>
      </c>
      <c r="P24" s="80">
        <v>0.74</v>
      </c>
      <c r="Q24" s="82"/>
    </row>
    <row r="25" spans="1:17" x14ac:dyDescent="0.25">
      <c r="A25" s="79"/>
      <c r="B25" s="82">
        <v>22</v>
      </c>
      <c r="C25" s="115">
        <v>1.4</v>
      </c>
      <c r="D25" s="80">
        <v>0</v>
      </c>
      <c r="E25" s="82"/>
      <c r="G25" s="79"/>
      <c r="H25" s="84">
        <v>4</v>
      </c>
      <c r="I25" s="115">
        <v>0.8</v>
      </c>
      <c r="J25" s="80">
        <v>0.1</v>
      </c>
      <c r="K25" s="82"/>
      <c r="M25" s="79"/>
      <c r="N25" s="82">
        <v>22</v>
      </c>
      <c r="O25" s="115">
        <v>0.9</v>
      </c>
      <c r="P25" s="80">
        <v>0.63</v>
      </c>
      <c r="Q25" s="82"/>
    </row>
    <row r="26" spans="1:17" x14ac:dyDescent="0.25">
      <c r="A26" s="79"/>
      <c r="B26" s="82">
        <v>23</v>
      </c>
      <c r="C26" s="115">
        <v>0.7</v>
      </c>
      <c r="D26" s="80">
        <v>0</v>
      </c>
      <c r="E26" s="82"/>
      <c r="G26" s="79"/>
      <c r="H26" s="84">
        <v>5</v>
      </c>
      <c r="I26" s="115">
        <v>0.9</v>
      </c>
      <c r="J26" s="80">
        <v>0.04</v>
      </c>
      <c r="K26" s="82"/>
      <c r="M26" s="79"/>
      <c r="N26" s="82">
        <v>23</v>
      </c>
      <c r="O26" s="115">
        <v>0.9</v>
      </c>
      <c r="P26" s="80">
        <v>0.54</v>
      </c>
      <c r="Q26" s="82"/>
    </row>
    <row r="27" spans="1:17" x14ac:dyDescent="0.25">
      <c r="A27" s="86"/>
      <c r="B27" s="83">
        <v>24</v>
      </c>
      <c r="C27" s="117">
        <v>0.4</v>
      </c>
      <c r="D27" s="118">
        <v>0</v>
      </c>
      <c r="E27" s="83"/>
      <c r="G27" s="79"/>
      <c r="H27" s="84">
        <v>6</v>
      </c>
      <c r="I27" s="115">
        <v>1</v>
      </c>
      <c r="J27" s="80">
        <v>0.05</v>
      </c>
      <c r="K27" s="82"/>
      <c r="M27" s="79"/>
      <c r="N27" s="82">
        <v>24</v>
      </c>
      <c r="O27" s="115">
        <v>0.6</v>
      </c>
      <c r="P27" s="80">
        <v>0.39</v>
      </c>
      <c r="Q27" s="82"/>
    </row>
    <row r="28" spans="1:17" x14ac:dyDescent="0.25">
      <c r="A28" s="79">
        <v>41444</v>
      </c>
      <c r="B28" s="84">
        <v>0</v>
      </c>
      <c r="C28" s="115">
        <v>0.8</v>
      </c>
      <c r="D28" s="80">
        <v>0</v>
      </c>
      <c r="E28" s="116">
        <v>0.3888888888888889</v>
      </c>
      <c r="G28" s="79"/>
      <c r="H28" s="84">
        <v>7</v>
      </c>
      <c r="I28" s="115">
        <v>1.2</v>
      </c>
      <c r="J28" s="80">
        <v>0.06</v>
      </c>
      <c r="K28" s="82"/>
      <c r="M28" s="79"/>
      <c r="N28" s="82">
        <v>25</v>
      </c>
      <c r="O28" s="115">
        <v>0.8</v>
      </c>
      <c r="P28" s="80">
        <v>0.48</v>
      </c>
      <c r="Q28" s="82"/>
    </row>
    <row r="29" spans="1:17" x14ac:dyDescent="0.25">
      <c r="A29" s="79"/>
      <c r="B29" s="84">
        <v>1</v>
      </c>
      <c r="C29" s="115">
        <v>1</v>
      </c>
      <c r="D29" s="80">
        <v>0</v>
      </c>
      <c r="E29" s="82"/>
      <c r="G29" s="79"/>
      <c r="H29" s="84">
        <v>8</v>
      </c>
      <c r="I29" s="115">
        <v>1.5</v>
      </c>
      <c r="J29" s="80">
        <v>0.08</v>
      </c>
      <c r="K29" s="82"/>
      <c r="M29" s="79"/>
      <c r="N29" s="82">
        <v>26</v>
      </c>
      <c r="O29" s="115">
        <v>0.8</v>
      </c>
      <c r="P29" s="80">
        <v>0.74</v>
      </c>
      <c r="Q29" s="82"/>
    </row>
    <row r="30" spans="1:17" x14ac:dyDescent="0.25">
      <c r="A30" s="79"/>
      <c r="B30" s="84">
        <v>2</v>
      </c>
      <c r="C30" s="115">
        <v>1</v>
      </c>
      <c r="D30" s="80">
        <v>0.13</v>
      </c>
      <c r="E30" s="82"/>
      <c r="G30" s="79"/>
      <c r="H30" s="84">
        <v>9</v>
      </c>
      <c r="I30" s="115">
        <v>1.3</v>
      </c>
      <c r="J30" s="80">
        <v>0.06</v>
      </c>
      <c r="K30" s="82"/>
      <c r="M30" s="79"/>
      <c r="N30" s="82">
        <v>27</v>
      </c>
      <c r="O30" s="115">
        <v>0.7</v>
      </c>
      <c r="P30" s="80">
        <v>0.65</v>
      </c>
      <c r="Q30" s="82"/>
    </row>
    <row r="31" spans="1:17" x14ac:dyDescent="0.25">
      <c r="A31" s="79"/>
      <c r="B31" s="84">
        <v>3</v>
      </c>
      <c r="C31" s="115">
        <v>0.8</v>
      </c>
      <c r="D31" s="80">
        <v>0.22</v>
      </c>
      <c r="E31" s="82"/>
      <c r="G31" s="79"/>
      <c r="H31" s="84">
        <v>10</v>
      </c>
      <c r="I31" s="115">
        <v>1.2</v>
      </c>
      <c r="J31" s="80">
        <v>0.02</v>
      </c>
      <c r="K31" s="82"/>
      <c r="M31" s="86"/>
      <c r="N31" s="83">
        <v>28</v>
      </c>
      <c r="O31" s="117">
        <v>0.7</v>
      </c>
      <c r="P31" s="118">
        <v>0.49</v>
      </c>
      <c r="Q31" s="83"/>
    </row>
    <row r="32" spans="1:17" x14ac:dyDescent="0.25">
      <c r="A32" s="79"/>
      <c r="B32" s="84">
        <v>4</v>
      </c>
      <c r="C32" s="115">
        <v>1.6</v>
      </c>
      <c r="D32" s="80">
        <v>0.41</v>
      </c>
      <c r="E32" s="82"/>
      <c r="G32" s="86"/>
      <c r="H32" s="83">
        <v>11</v>
      </c>
      <c r="I32" s="117">
        <v>1.2</v>
      </c>
      <c r="J32" s="118">
        <v>0.08</v>
      </c>
      <c r="K32" s="83"/>
      <c r="M32" s="79">
        <v>41444</v>
      </c>
      <c r="N32" s="84">
        <v>0</v>
      </c>
      <c r="O32" s="115">
        <v>0.7</v>
      </c>
      <c r="P32" s="80">
        <v>2.13</v>
      </c>
      <c r="Q32" s="116">
        <v>0.4236111111111111</v>
      </c>
    </row>
    <row r="33" spans="1:17" x14ac:dyDescent="0.25">
      <c r="A33" s="79"/>
      <c r="B33" s="84">
        <v>5</v>
      </c>
      <c r="C33" s="115">
        <v>2.2999999999999998</v>
      </c>
      <c r="D33" s="80">
        <v>0.69</v>
      </c>
      <c r="E33" s="82"/>
      <c r="G33" s="79">
        <v>41451</v>
      </c>
      <c r="H33" s="84">
        <v>0</v>
      </c>
      <c r="I33" s="115">
        <v>2.9</v>
      </c>
      <c r="J33" s="80">
        <v>0.02</v>
      </c>
      <c r="K33" s="116">
        <v>0.55972222222222223</v>
      </c>
      <c r="M33" s="79"/>
      <c r="N33" s="84">
        <v>1</v>
      </c>
      <c r="O33" s="115">
        <v>0.8</v>
      </c>
      <c r="P33" s="80">
        <v>2.2999999999999998</v>
      </c>
      <c r="Q33" s="82"/>
    </row>
    <row r="34" spans="1:17" x14ac:dyDescent="0.25">
      <c r="A34" s="79"/>
      <c r="B34" s="84">
        <v>6</v>
      </c>
      <c r="C34" s="115">
        <v>2.1</v>
      </c>
      <c r="D34" s="80">
        <v>1.03</v>
      </c>
      <c r="E34" s="82"/>
      <c r="G34" s="79"/>
      <c r="H34" s="84">
        <v>1</v>
      </c>
      <c r="I34" s="115">
        <v>1.6</v>
      </c>
      <c r="J34" s="80">
        <v>0.03</v>
      </c>
      <c r="K34" s="82"/>
      <c r="M34" s="79"/>
      <c r="N34" s="84">
        <v>2</v>
      </c>
      <c r="O34" s="115">
        <v>0.9</v>
      </c>
      <c r="P34" s="80">
        <v>2.59</v>
      </c>
      <c r="Q34" s="82"/>
    </row>
    <row r="35" spans="1:17" x14ac:dyDescent="0.25">
      <c r="A35" s="79"/>
      <c r="B35" s="84">
        <v>7</v>
      </c>
      <c r="C35" s="115">
        <v>2.5</v>
      </c>
      <c r="D35" s="80">
        <v>1.02</v>
      </c>
      <c r="E35" s="82"/>
      <c r="G35" s="79"/>
      <c r="H35" s="84">
        <v>2</v>
      </c>
      <c r="I35" s="115">
        <v>1</v>
      </c>
      <c r="J35" s="80">
        <v>7.0000000000000007E-2</v>
      </c>
      <c r="K35" s="82"/>
      <c r="M35" s="79"/>
      <c r="N35" s="84">
        <v>3</v>
      </c>
      <c r="O35" s="115">
        <v>0.6</v>
      </c>
      <c r="P35" s="80">
        <v>1.97</v>
      </c>
      <c r="Q35" s="82"/>
    </row>
    <row r="36" spans="1:17" x14ac:dyDescent="0.25">
      <c r="A36" s="79"/>
      <c r="B36" s="84">
        <v>8</v>
      </c>
      <c r="C36" s="115">
        <v>2.6</v>
      </c>
      <c r="D36" s="80">
        <v>1.1399999999999999</v>
      </c>
      <c r="E36" s="82"/>
      <c r="G36" s="79"/>
      <c r="H36" s="84">
        <v>3</v>
      </c>
      <c r="I36" s="115">
        <v>0.6</v>
      </c>
      <c r="J36" s="80">
        <v>0.03</v>
      </c>
      <c r="K36" s="82"/>
      <c r="M36" s="79"/>
      <c r="N36" s="84">
        <v>4</v>
      </c>
      <c r="O36" s="115">
        <v>0.7</v>
      </c>
      <c r="P36" s="80">
        <v>1.25</v>
      </c>
      <c r="Q36" s="82"/>
    </row>
    <row r="37" spans="1:17" x14ac:dyDescent="0.25">
      <c r="A37" s="79"/>
      <c r="B37" s="84">
        <v>9</v>
      </c>
      <c r="C37" s="115">
        <v>2.6</v>
      </c>
      <c r="D37" s="80">
        <v>1.2</v>
      </c>
      <c r="E37" s="82"/>
      <c r="G37" s="79"/>
      <c r="H37" s="84">
        <v>4</v>
      </c>
      <c r="I37" s="115">
        <v>0.7</v>
      </c>
      <c r="J37" s="80">
        <v>0.04</v>
      </c>
      <c r="K37" s="82"/>
      <c r="M37" s="79"/>
      <c r="N37" s="84">
        <v>5</v>
      </c>
      <c r="O37" s="115">
        <v>0.8</v>
      </c>
      <c r="P37" s="80">
        <v>1.99</v>
      </c>
      <c r="Q37" s="82"/>
    </row>
    <row r="38" spans="1:17" x14ac:dyDescent="0.25">
      <c r="A38" s="79"/>
      <c r="B38" s="84">
        <v>10</v>
      </c>
      <c r="C38" s="115">
        <v>2.6</v>
      </c>
      <c r="D38" s="80">
        <v>1.1299999999999999</v>
      </c>
      <c r="E38" s="82"/>
      <c r="G38" s="79"/>
      <c r="H38" s="84">
        <v>5</v>
      </c>
      <c r="I38" s="115">
        <v>0.7</v>
      </c>
      <c r="J38" s="80">
        <v>0.03</v>
      </c>
      <c r="K38" s="82"/>
      <c r="M38" s="79"/>
      <c r="N38" s="84">
        <v>6</v>
      </c>
      <c r="O38" s="115">
        <v>0.9</v>
      </c>
      <c r="P38" s="80">
        <v>2.16</v>
      </c>
      <c r="Q38" s="82"/>
    </row>
    <row r="39" spans="1:17" x14ac:dyDescent="0.25">
      <c r="A39" s="79"/>
      <c r="B39" s="84">
        <v>11</v>
      </c>
      <c r="C39" s="115">
        <v>2.5</v>
      </c>
      <c r="D39" s="80">
        <v>1.18</v>
      </c>
      <c r="E39" s="82"/>
      <c r="G39" s="79"/>
      <c r="H39" s="84">
        <v>6</v>
      </c>
      <c r="I39" s="115">
        <v>0.9</v>
      </c>
      <c r="J39" s="80">
        <v>0.04</v>
      </c>
      <c r="K39" s="82"/>
      <c r="M39" s="79"/>
      <c r="N39" s="84">
        <v>7</v>
      </c>
      <c r="O39" s="115">
        <v>0.9</v>
      </c>
      <c r="P39" s="80">
        <v>1.82</v>
      </c>
      <c r="Q39" s="82"/>
    </row>
    <row r="40" spans="1:17" x14ac:dyDescent="0.25">
      <c r="A40" s="79"/>
      <c r="B40" s="84">
        <v>12</v>
      </c>
      <c r="C40" s="115">
        <v>2.4</v>
      </c>
      <c r="D40" s="80">
        <v>1.1299999999999999</v>
      </c>
      <c r="E40" s="82"/>
      <c r="G40" s="79"/>
      <c r="H40" s="84">
        <v>7</v>
      </c>
      <c r="I40" s="115">
        <v>1</v>
      </c>
      <c r="J40" s="80">
        <v>0.04</v>
      </c>
      <c r="K40" s="82"/>
      <c r="M40" s="79"/>
      <c r="N40" s="84">
        <v>8</v>
      </c>
      <c r="O40" s="115">
        <v>0.9</v>
      </c>
      <c r="P40" s="80">
        <v>2.83</v>
      </c>
      <c r="Q40" s="82"/>
    </row>
    <row r="41" spans="1:17" x14ac:dyDescent="0.25">
      <c r="A41" s="79"/>
      <c r="B41" s="84">
        <v>13</v>
      </c>
      <c r="C41" s="115">
        <v>2.4</v>
      </c>
      <c r="D41" s="80">
        <v>0.99</v>
      </c>
      <c r="E41" s="82"/>
      <c r="G41" s="79"/>
      <c r="H41" s="84">
        <v>8</v>
      </c>
      <c r="I41" s="115">
        <v>1.7</v>
      </c>
      <c r="J41" s="80">
        <v>0.03</v>
      </c>
      <c r="K41" s="82"/>
      <c r="M41" s="79"/>
      <c r="N41" s="84">
        <v>9</v>
      </c>
      <c r="O41" s="115">
        <v>0.8</v>
      </c>
      <c r="P41" s="80">
        <v>2.91</v>
      </c>
      <c r="Q41" s="82"/>
    </row>
    <row r="42" spans="1:17" x14ac:dyDescent="0.25">
      <c r="A42" s="79"/>
      <c r="B42" s="84">
        <v>14</v>
      </c>
      <c r="C42" s="115">
        <v>2.2000000000000002</v>
      </c>
      <c r="D42" s="80">
        <v>0.81</v>
      </c>
      <c r="E42" s="82"/>
      <c r="G42" s="79"/>
      <c r="H42" s="84">
        <v>9</v>
      </c>
      <c r="I42" s="115">
        <v>1.7</v>
      </c>
      <c r="J42" s="80">
        <v>0.04</v>
      </c>
      <c r="K42" s="82"/>
      <c r="M42" s="79"/>
      <c r="N42" s="84">
        <v>10</v>
      </c>
      <c r="O42" s="115">
        <v>0.6</v>
      </c>
      <c r="P42" s="80">
        <v>3.06</v>
      </c>
      <c r="Q42" s="82"/>
    </row>
    <row r="43" spans="1:17" x14ac:dyDescent="0.25">
      <c r="A43" s="79"/>
      <c r="B43" s="84">
        <v>15</v>
      </c>
      <c r="C43" s="115">
        <v>2.1</v>
      </c>
      <c r="D43" s="80">
        <v>0.62</v>
      </c>
      <c r="E43" s="82"/>
      <c r="G43" s="79"/>
      <c r="H43" s="84">
        <v>10</v>
      </c>
      <c r="I43" s="115">
        <v>2.9</v>
      </c>
      <c r="J43" s="80">
        <v>0.01</v>
      </c>
      <c r="K43" s="82"/>
      <c r="M43" s="79"/>
      <c r="N43" s="84">
        <v>11</v>
      </c>
      <c r="O43" s="115">
        <v>0.8</v>
      </c>
      <c r="P43" s="80">
        <v>2.68</v>
      </c>
      <c r="Q43" s="82"/>
    </row>
    <row r="44" spans="1:17" x14ac:dyDescent="0.25">
      <c r="A44" s="79"/>
      <c r="B44" s="84">
        <v>16</v>
      </c>
      <c r="C44" s="115">
        <v>2</v>
      </c>
      <c r="D44" s="80">
        <v>0.57999999999999996</v>
      </c>
      <c r="E44" s="82"/>
      <c r="G44" s="79"/>
      <c r="H44" s="84">
        <v>11</v>
      </c>
      <c r="I44" s="115">
        <v>1.4</v>
      </c>
      <c r="J44" s="80">
        <v>0.02</v>
      </c>
      <c r="K44" s="82"/>
      <c r="M44" s="79"/>
      <c r="N44" s="84">
        <v>12</v>
      </c>
      <c r="O44" s="115">
        <v>0.7</v>
      </c>
      <c r="P44" s="80">
        <v>2.13</v>
      </c>
      <c r="Q44" s="82"/>
    </row>
    <row r="45" spans="1:17" x14ac:dyDescent="0.25">
      <c r="A45" s="79"/>
      <c r="B45" s="84">
        <v>17</v>
      </c>
      <c r="C45" s="115">
        <v>2</v>
      </c>
      <c r="D45" s="80">
        <v>0.55000000000000004</v>
      </c>
      <c r="E45" s="82"/>
      <c r="G45" s="79"/>
      <c r="H45" s="84">
        <v>12</v>
      </c>
      <c r="I45" s="115">
        <v>1</v>
      </c>
      <c r="J45" s="80">
        <v>0.02</v>
      </c>
      <c r="K45" s="82"/>
      <c r="M45" s="79"/>
      <c r="N45" s="84">
        <v>13</v>
      </c>
      <c r="O45" s="115">
        <v>0.6</v>
      </c>
      <c r="P45" s="80">
        <v>1.49</v>
      </c>
      <c r="Q45" s="82"/>
    </row>
    <row r="46" spans="1:17" x14ac:dyDescent="0.25">
      <c r="A46" s="79"/>
      <c r="B46" s="84">
        <v>18</v>
      </c>
      <c r="C46" s="115">
        <v>1.7</v>
      </c>
      <c r="D46" s="80">
        <v>0.23</v>
      </c>
      <c r="E46" s="82"/>
      <c r="G46" s="86"/>
      <c r="H46" s="83">
        <v>13</v>
      </c>
      <c r="I46" s="117">
        <v>0.8</v>
      </c>
      <c r="J46" s="118">
        <v>0.02</v>
      </c>
      <c r="K46" s="83"/>
      <c r="M46" s="79"/>
      <c r="N46" s="84">
        <v>14</v>
      </c>
      <c r="O46" s="115">
        <v>0.6</v>
      </c>
      <c r="P46" s="80">
        <v>2.54</v>
      </c>
      <c r="Q46" s="82"/>
    </row>
    <row r="47" spans="1:17" x14ac:dyDescent="0.25">
      <c r="A47" s="79"/>
      <c r="B47" s="84">
        <v>19</v>
      </c>
      <c r="C47" s="115">
        <v>1.6</v>
      </c>
      <c r="D47" s="80">
        <v>0.05</v>
      </c>
      <c r="E47" s="82"/>
      <c r="G47" s="79">
        <v>41473</v>
      </c>
      <c r="H47" s="84">
        <v>0</v>
      </c>
      <c r="I47" s="115">
        <v>1.5</v>
      </c>
      <c r="J47" s="80">
        <v>0.02</v>
      </c>
      <c r="K47" s="116">
        <v>0.45833333333333331</v>
      </c>
      <c r="M47" s="79"/>
      <c r="N47" s="84">
        <v>15</v>
      </c>
      <c r="O47" s="115">
        <v>0.5</v>
      </c>
      <c r="P47" s="80">
        <v>1.42</v>
      </c>
      <c r="Q47" s="82"/>
    </row>
    <row r="48" spans="1:17" x14ac:dyDescent="0.25">
      <c r="A48" s="79"/>
      <c r="B48" s="84">
        <v>20</v>
      </c>
      <c r="C48" s="115">
        <v>1.4</v>
      </c>
      <c r="D48" s="80">
        <v>0.01</v>
      </c>
      <c r="E48" s="82"/>
      <c r="G48" s="79"/>
      <c r="H48" s="84">
        <v>1</v>
      </c>
      <c r="I48" s="115">
        <v>1</v>
      </c>
      <c r="J48" s="80">
        <v>0.04</v>
      </c>
      <c r="K48" s="82"/>
      <c r="M48" s="79"/>
      <c r="N48" s="84">
        <v>16</v>
      </c>
      <c r="O48" s="115">
        <v>0.4</v>
      </c>
      <c r="P48" s="80">
        <v>2.23</v>
      </c>
      <c r="Q48" s="82"/>
    </row>
    <row r="49" spans="1:17" x14ac:dyDescent="0.25">
      <c r="A49" s="79"/>
      <c r="B49" s="84">
        <v>21</v>
      </c>
      <c r="C49" s="115">
        <v>1.2</v>
      </c>
      <c r="D49" s="80">
        <v>0.01</v>
      </c>
      <c r="E49" s="82"/>
      <c r="G49" s="79"/>
      <c r="H49" s="84">
        <v>2</v>
      </c>
      <c r="I49" s="115">
        <v>0.7</v>
      </c>
      <c r="J49" s="80">
        <v>0.03</v>
      </c>
      <c r="K49" s="82"/>
      <c r="M49" s="79"/>
      <c r="N49" s="84">
        <v>17</v>
      </c>
      <c r="O49" s="115">
        <v>0.3</v>
      </c>
      <c r="P49" s="80">
        <v>2.7</v>
      </c>
      <c r="Q49" s="82"/>
    </row>
    <row r="50" spans="1:17" x14ac:dyDescent="0.25">
      <c r="A50" s="79"/>
      <c r="B50" s="84">
        <v>22</v>
      </c>
      <c r="C50" s="115">
        <v>0.5</v>
      </c>
      <c r="D50" s="80">
        <v>0</v>
      </c>
      <c r="E50" s="82"/>
      <c r="G50" s="79"/>
      <c r="H50" s="84">
        <v>3</v>
      </c>
      <c r="I50" s="115">
        <v>0.5</v>
      </c>
      <c r="J50" s="80">
        <v>0.01</v>
      </c>
      <c r="K50" s="82"/>
      <c r="M50" s="79"/>
      <c r="N50" s="84">
        <v>18</v>
      </c>
      <c r="O50" s="115">
        <v>0.3</v>
      </c>
      <c r="P50" s="80">
        <v>2.57</v>
      </c>
      <c r="Q50" s="82"/>
    </row>
    <row r="51" spans="1:17" x14ac:dyDescent="0.25">
      <c r="A51" s="86"/>
      <c r="B51" s="83">
        <v>23</v>
      </c>
      <c r="C51" s="117">
        <v>0.2</v>
      </c>
      <c r="D51" s="118">
        <v>0</v>
      </c>
      <c r="E51" s="83"/>
      <c r="G51" s="79"/>
      <c r="H51" s="84">
        <v>4</v>
      </c>
      <c r="I51" s="115">
        <v>0.6</v>
      </c>
      <c r="J51" s="80">
        <v>0.01</v>
      </c>
      <c r="K51" s="82"/>
      <c r="M51" s="79"/>
      <c r="N51" s="84">
        <v>19</v>
      </c>
      <c r="O51" s="115">
        <v>0.5</v>
      </c>
      <c r="P51" s="80">
        <v>2.4500000000000002</v>
      </c>
      <c r="Q51" s="82"/>
    </row>
    <row r="52" spans="1:17" x14ac:dyDescent="0.25">
      <c r="A52" s="79">
        <v>41451</v>
      </c>
      <c r="B52" s="84">
        <v>0</v>
      </c>
      <c r="C52" s="115">
        <v>0.8</v>
      </c>
      <c r="D52" s="80">
        <v>0</v>
      </c>
      <c r="E52" s="116">
        <v>0.53472222222222221</v>
      </c>
      <c r="G52" s="79"/>
      <c r="H52" s="84">
        <v>5</v>
      </c>
      <c r="I52" s="115">
        <v>1</v>
      </c>
      <c r="J52" s="80">
        <v>0</v>
      </c>
      <c r="K52" s="82"/>
      <c r="M52" s="79"/>
      <c r="N52" s="84">
        <v>20</v>
      </c>
      <c r="O52" s="115">
        <v>0.5</v>
      </c>
      <c r="P52" s="80">
        <v>2.5499999999999998</v>
      </c>
      <c r="Q52" s="82"/>
    </row>
    <row r="53" spans="1:17" x14ac:dyDescent="0.25">
      <c r="A53" s="79"/>
      <c r="B53" s="84">
        <v>1</v>
      </c>
      <c r="C53" s="115">
        <v>0.7</v>
      </c>
      <c r="D53" s="80">
        <v>0.03</v>
      </c>
      <c r="E53" s="82"/>
      <c r="G53" s="79"/>
      <c r="H53" s="84">
        <v>6</v>
      </c>
      <c r="I53" s="115">
        <v>0.9</v>
      </c>
      <c r="J53" s="80">
        <v>0.02</v>
      </c>
      <c r="K53" s="82"/>
      <c r="M53" s="79"/>
      <c r="N53" s="84">
        <v>21</v>
      </c>
      <c r="O53" s="115">
        <v>0.4</v>
      </c>
      <c r="P53" s="80">
        <v>2.25</v>
      </c>
      <c r="Q53" s="82"/>
    </row>
    <row r="54" spans="1:17" x14ac:dyDescent="0.25">
      <c r="A54" s="79"/>
      <c r="B54" s="84">
        <v>2</v>
      </c>
      <c r="C54" s="115">
        <v>0.8</v>
      </c>
      <c r="D54" s="80">
        <v>0.1</v>
      </c>
      <c r="E54" s="82"/>
      <c r="G54" s="79"/>
      <c r="H54" s="84">
        <v>7</v>
      </c>
      <c r="I54" s="115">
        <v>1.2</v>
      </c>
      <c r="J54" s="80">
        <v>0.02</v>
      </c>
      <c r="K54" s="82"/>
      <c r="M54" s="79"/>
      <c r="N54" s="84">
        <v>22</v>
      </c>
      <c r="O54" s="115">
        <v>0.4</v>
      </c>
      <c r="P54" s="80">
        <v>2.5</v>
      </c>
      <c r="Q54" s="82"/>
    </row>
    <row r="55" spans="1:17" x14ac:dyDescent="0.25">
      <c r="A55" s="79"/>
      <c r="B55" s="84">
        <v>3</v>
      </c>
      <c r="C55" s="115">
        <v>0.9</v>
      </c>
      <c r="D55" s="80">
        <v>0.16</v>
      </c>
      <c r="E55" s="82"/>
      <c r="G55" s="79"/>
      <c r="H55" s="84">
        <v>8</v>
      </c>
      <c r="I55" s="115">
        <v>1.3</v>
      </c>
      <c r="J55" s="80">
        <v>0.03</v>
      </c>
      <c r="K55" s="82"/>
      <c r="M55" s="79"/>
      <c r="N55" s="84">
        <v>23</v>
      </c>
      <c r="O55" s="115">
        <v>0.5</v>
      </c>
      <c r="P55" s="80">
        <v>1.62</v>
      </c>
      <c r="Q55" s="82"/>
    </row>
    <row r="56" spans="1:17" x14ac:dyDescent="0.25">
      <c r="A56" s="79"/>
      <c r="B56" s="84">
        <v>4</v>
      </c>
      <c r="C56" s="115">
        <v>1.6</v>
      </c>
      <c r="D56" s="80">
        <v>0.44</v>
      </c>
      <c r="E56" s="82"/>
      <c r="G56" s="79"/>
      <c r="H56" s="84">
        <v>9</v>
      </c>
      <c r="I56" s="115">
        <v>1.9</v>
      </c>
      <c r="J56" s="80">
        <v>0.02</v>
      </c>
      <c r="K56" s="82"/>
      <c r="M56" s="79"/>
      <c r="N56" s="84">
        <v>24</v>
      </c>
      <c r="O56" s="115">
        <v>0.5</v>
      </c>
      <c r="P56" s="80">
        <v>1.25</v>
      </c>
      <c r="Q56" s="82"/>
    </row>
    <row r="57" spans="1:17" x14ac:dyDescent="0.25">
      <c r="A57" s="79"/>
      <c r="B57" s="84">
        <v>5</v>
      </c>
      <c r="C57" s="115">
        <v>2.1</v>
      </c>
      <c r="D57" s="80">
        <v>0.61</v>
      </c>
      <c r="E57" s="82"/>
      <c r="G57" s="79"/>
      <c r="H57" s="84">
        <v>10</v>
      </c>
      <c r="I57" s="115">
        <v>1.2</v>
      </c>
      <c r="J57" s="80">
        <v>0.03</v>
      </c>
      <c r="K57" s="82"/>
      <c r="M57" s="79"/>
      <c r="N57" s="84">
        <v>25</v>
      </c>
      <c r="O57" s="115">
        <v>0.5</v>
      </c>
      <c r="P57" s="80">
        <v>0.88</v>
      </c>
      <c r="Q57" s="82"/>
    </row>
    <row r="58" spans="1:17" x14ac:dyDescent="0.25">
      <c r="A58" s="79"/>
      <c r="B58" s="84">
        <v>6</v>
      </c>
      <c r="C58" s="115">
        <v>2.2999999999999998</v>
      </c>
      <c r="D58" s="80">
        <v>0.75</v>
      </c>
      <c r="E58" s="82"/>
      <c r="G58" s="79"/>
      <c r="H58" s="84">
        <v>11</v>
      </c>
      <c r="I58" s="115">
        <v>1.3</v>
      </c>
      <c r="J58" s="80">
        <v>0.03</v>
      </c>
      <c r="K58" s="82"/>
      <c r="M58" s="86"/>
      <c r="N58" s="83">
        <v>26</v>
      </c>
      <c r="O58" s="117">
        <v>0.4</v>
      </c>
      <c r="P58" s="118">
        <v>0.22</v>
      </c>
      <c r="Q58" s="83"/>
    </row>
    <row r="59" spans="1:17" x14ac:dyDescent="0.25">
      <c r="A59" s="79"/>
      <c r="B59" s="84">
        <v>7</v>
      </c>
      <c r="C59" s="115">
        <v>2.4</v>
      </c>
      <c r="D59" s="80">
        <v>1.05</v>
      </c>
      <c r="E59" s="82"/>
      <c r="G59" s="86"/>
      <c r="H59" s="83">
        <v>12</v>
      </c>
      <c r="I59" s="117">
        <v>1</v>
      </c>
      <c r="J59" s="118">
        <v>0.02</v>
      </c>
      <c r="K59" s="83"/>
      <c r="M59" s="79">
        <v>41451</v>
      </c>
      <c r="N59" s="84">
        <v>0</v>
      </c>
      <c r="O59" s="115">
        <v>0.3</v>
      </c>
      <c r="P59" s="80">
        <v>0.45</v>
      </c>
      <c r="Q59" s="116">
        <v>0.57777777777777783</v>
      </c>
    </row>
    <row r="60" spans="1:17" x14ac:dyDescent="0.25">
      <c r="A60" s="79"/>
      <c r="B60" s="84">
        <v>8</v>
      </c>
      <c r="C60" s="115">
        <v>2.5</v>
      </c>
      <c r="D60" s="80">
        <v>1.05</v>
      </c>
      <c r="E60" s="82"/>
      <c r="G60" s="104">
        <v>41479</v>
      </c>
      <c r="H60" s="84">
        <v>0</v>
      </c>
      <c r="I60" s="119">
        <v>2.7</v>
      </c>
      <c r="J60" s="120">
        <v>0.06</v>
      </c>
      <c r="K60" s="121">
        <v>0.3923611111111111</v>
      </c>
      <c r="M60" s="79"/>
      <c r="N60" s="84">
        <v>1</v>
      </c>
      <c r="O60" s="115">
        <v>0.5</v>
      </c>
      <c r="P60" s="80">
        <v>0.44</v>
      </c>
      <c r="Q60" s="82"/>
    </row>
    <row r="61" spans="1:17" x14ac:dyDescent="0.25">
      <c r="A61" s="79"/>
      <c r="B61" s="84">
        <v>9</v>
      </c>
      <c r="C61" s="115">
        <v>2.2999999999999998</v>
      </c>
      <c r="D61" s="80">
        <v>0.92</v>
      </c>
      <c r="E61" s="82"/>
      <c r="G61" s="79"/>
      <c r="H61" s="84">
        <v>1</v>
      </c>
      <c r="I61" s="115">
        <v>1.5</v>
      </c>
      <c r="J61" s="80">
        <v>0.06</v>
      </c>
      <c r="K61" s="82"/>
      <c r="M61" s="79"/>
      <c r="N61" s="84">
        <v>2</v>
      </c>
      <c r="O61" s="115">
        <v>0.5</v>
      </c>
      <c r="P61" s="80">
        <v>0.83</v>
      </c>
      <c r="Q61" s="82"/>
    </row>
    <row r="62" spans="1:17" x14ac:dyDescent="0.25">
      <c r="A62" s="79"/>
      <c r="B62" s="84">
        <v>10</v>
      </c>
      <c r="C62" s="115">
        <v>2.5</v>
      </c>
      <c r="D62" s="80">
        <v>0.77</v>
      </c>
      <c r="E62" s="82"/>
      <c r="G62" s="79"/>
      <c r="H62" s="84">
        <v>2</v>
      </c>
      <c r="I62" s="115">
        <v>1.1000000000000001</v>
      </c>
      <c r="J62" s="80">
        <v>0.06</v>
      </c>
      <c r="K62" s="82"/>
      <c r="M62" s="79"/>
      <c r="N62" s="84">
        <v>3</v>
      </c>
      <c r="O62" s="115">
        <v>0.5</v>
      </c>
      <c r="P62" s="80">
        <v>2.0099999999999998</v>
      </c>
      <c r="Q62" s="82"/>
    </row>
    <row r="63" spans="1:17" x14ac:dyDescent="0.25">
      <c r="A63" s="79"/>
      <c r="B63" s="84">
        <v>11</v>
      </c>
      <c r="C63" s="115">
        <v>2.5</v>
      </c>
      <c r="D63" s="80">
        <v>0.83</v>
      </c>
      <c r="E63" s="82"/>
      <c r="G63" s="79"/>
      <c r="H63" s="84">
        <v>3</v>
      </c>
      <c r="I63" s="115">
        <v>0.9</v>
      </c>
      <c r="J63" s="80">
        <v>0.03</v>
      </c>
      <c r="K63" s="82"/>
      <c r="M63" s="79"/>
      <c r="N63" s="84">
        <v>4</v>
      </c>
      <c r="O63" s="115">
        <v>0.5</v>
      </c>
      <c r="P63" s="80">
        <v>2.15</v>
      </c>
      <c r="Q63" s="82"/>
    </row>
    <row r="64" spans="1:17" x14ac:dyDescent="0.25">
      <c r="A64" s="79"/>
      <c r="B64" s="84">
        <v>12</v>
      </c>
      <c r="C64" s="115">
        <v>2.5</v>
      </c>
      <c r="D64" s="80">
        <v>0.86</v>
      </c>
      <c r="E64" s="82"/>
      <c r="G64" s="79"/>
      <c r="H64" s="84">
        <v>4</v>
      </c>
      <c r="I64" s="115">
        <v>0.8</v>
      </c>
      <c r="J64" s="80">
        <v>0.03</v>
      </c>
      <c r="K64" s="82"/>
      <c r="M64" s="79"/>
      <c r="N64" s="84">
        <v>5</v>
      </c>
      <c r="O64" s="115">
        <v>0.5</v>
      </c>
      <c r="P64" s="80">
        <v>2.04</v>
      </c>
      <c r="Q64" s="82"/>
    </row>
    <row r="65" spans="1:17" x14ac:dyDescent="0.25">
      <c r="A65" s="79"/>
      <c r="B65" s="84">
        <v>13</v>
      </c>
      <c r="C65" s="115">
        <v>2.4</v>
      </c>
      <c r="D65" s="80">
        <v>0.89</v>
      </c>
      <c r="E65" s="82"/>
      <c r="G65" s="79"/>
      <c r="H65" s="84">
        <v>5</v>
      </c>
      <c r="I65" s="115">
        <v>0.6</v>
      </c>
      <c r="J65" s="80">
        <v>0.04</v>
      </c>
      <c r="K65" s="82"/>
      <c r="M65" s="79"/>
      <c r="N65" s="84">
        <v>6</v>
      </c>
      <c r="O65" s="115">
        <v>0.4</v>
      </c>
      <c r="P65" s="80">
        <v>1.75</v>
      </c>
      <c r="Q65" s="82"/>
    </row>
    <row r="66" spans="1:17" x14ac:dyDescent="0.25">
      <c r="A66" s="79"/>
      <c r="B66" s="84">
        <v>14</v>
      </c>
      <c r="C66" s="115">
        <v>2.2999999999999998</v>
      </c>
      <c r="D66" s="80">
        <v>0.8</v>
      </c>
      <c r="E66" s="82"/>
      <c r="G66" s="79"/>
      <c r="H66" s="84">
        <v>6</v>
      </c>
      <c r="I66" s="115">
        <v>0.6</v>
      </c>
      <c r="J66" s="80">
        <v>0</v>
      </c>
      <c r="K66" s="82"/>
      <c r="M66" s="79"/>
      <c r="N66" s="84">
        <v>7</v>
      </c>
      <c r="O66" s="115">
        <v>0.4</v>
      </c>
      <c r="P66" s="80">
        <v>2.29</v>
      </c>
      <c r="Q66" s="82"/>
    </row>
    <row r="67" spans="1:17" x14ac:dyDescent="0.25">
      <c r="A67" s="79"/>
      <c r="B67" s="84">
        <v>15</v>
      </c>
      <c r="C67" s="115">
        <v>2.2000000000000002</v>
      </c>
      <c r="D67" s="80">
        <v>0.69</v>
      </c>
      <c r="E67" s="82"/>
      <c r="G67" s="79"/>
      <c r="H67" s="84">
        <v>7</v>
      </c>
      <c r="I67" s="115">
        <v>0.7</v>
      </c>
      <c r="J67" s="80">
        <v>0.03</v>
      </c>
      <c r="K67" s="82"/>
      <c r="M67" s="79"/>
      <c r="N67" s="84">
        <v>8</v>
      </c>
      <c r="O67" s="115">
        <v>0.3</v>
      </c>
      <c r="P67" s="80">
        <v>2</v>
      </c>
      <c r="Q67" s="82"/>
    </row>
    <row r="68" spans="1:17" x14ac:dyDescent="0.25">
      <c r="A68" s="79"/>
      <c r="B68" s="84">
        <v>16</v>
      </c>
      <c r="C68" s="115">
        <v>2</v>
      </c>
      <c r="D68" s="80">
        <v>0.52</v>
      </c>
      <c r="E68" s="82"/>
      <c r="G68" s="79"/>
      <c r="H68" s="84">
        <v>8</v>
      </c>
      <c r="I68" s="115">
        <v>0.9</v>
      </c>
      <c r="J68" s="80">
        <v>0.02</v>
      </c>
      <c r="K68" s="82"/>
      <c r="M68" s="79"/>
      <c r="N68" s="84">
        <v>9</v>
      </c>
      <c r="O68" s="115">
        <v>0.3</v>
      </c>
      <c r="P68" s="80">
        <v>1.29</v>
      </c>
      <c r="Q68" s="82"/>
    </row>
    <row r="69" spans="1:17" x14ac:dyDescent="0.25">
      <c r="A69" s="79"/>
      <c r="B69" s="84">
        <v>17</v>
      </c>
      <c r="C69" s="115">
        <v>2</v>
      </c>
      <c r="D69" s="80">
        <v>0.43</v>
      </c>
      <c r="E69" s="82"/>
      <c r="G69" s="79"/>
      <c r="H69" s="84">
        <v>9</v>
      </c>
      <c r="I69" s="115">
        <v>1.5</v>
      </c>
      <c r="J69" s="80">
        <v>0.04</v>
      </c>
      <c r="K69" s="82"/>
      <c r="M69" s="79"/>
      <c r="N69" s="84">
        <v>10</v>
      </c>
      <c r="O69" s="115">
        <v>0.3</v>
      </c>
      <c r="P69" s="80">
        <v>0.95</v>
      </c>
      <c r="Q69" s="82"/>
    </row>
    <row r="70" spans="1:17" x14ac:dyDescent="0.25">
      <c r="A70" s="79"/>
      <c r="B70" s="84">
        <v>18</v>
      </c>
      <c r="C70" s="115">
        <v>2</v>
      </c>
      <c r="D70" s="80">
        <v>0.24</v>
      </c>
      <c r="E70" s="82"/>
      <c r="G70" s="79"/>
      <c r="H70" s="84">
        <v>10</v>
      </c>
      <c r="I70" s="115">
        <v>1.5</v>
      </c>
      <c r="J70" s="80">
        <v>0.03</v>
      </c>
      <c r="K70" s="82"/>
      <c r="M70" s="79"/>
      <c r="N70" s="84">
        <v>11</v>
      </c>
      <c r="O70" s="115">
        <v>0.5</v>
      </c>
      <c r="P70" s="80">
        <v>1.8</v>
      </c>
      <c r="Q70" s="82"/>
    </row>
    <row r="71" spans="1:17" x14ac:dyDescent="0.25">
      <c r="A71" s="79"/>
      <c r="B71" s="84">
        <v>19</v>
      </c>
      <c r="C71" s="115">
        <v>1.7</v>
      </c>
      <c r="D71" s="80">
        <v>0.1</v>
      </c>
      <c r="E71" s="82"/>
      <c r="G71" s="79"/>
      <c r="H71" s="84">
        <v>11</v>
      </c>
      <c r="I71" s="115">
        <v>2</v>
      </c>
      <c r="J71" s="80">
        <v>0.02</v>
      </c>
      <c r="K71" s="82"/>
      <c r="M71" s="79"/>
      <c r="N71" s="84">
        <v>12</v>
      </c>
      <c r="O71" s="115">
        <v>0.6</v>
      </c>
      <c r="P71" s="80">
        <v>2.39</v>
      </c>
      <c r="Q71" s="82"/>
    </row>
    <row r="72" spans="1:17" x14ac:dyDescent="0.25">
      <c r="A72" s="79"/>
      <c r="B72" s="84">
        <v>20</v>
      </c>
      <c r="C72" s="115">
        <v>1.5</v>
      </c>
      <c r="D72" s="80">
        <v>0.03</v>
      </c>
      <c r="E72" s="82"/>
      <c r="G72" s="79"/>
      <c r="H72" s="84">
        <v>12</v>
      </c>
      <c r="I72" s="115">
        <v>1.4</v>
      </c>
      <c r="J72" s="80">
        <v>0.06</v>
      </c>
      <c r="K72" s="82"/>
      <c r="M72" s="79"/>
      <c r="N72" s="84">
        <v>13</v>
      </c>
      <c r="O72" s="115">
        <v>0.6</v>
      </c>
      <c r="P72" s="80">
        <v>1.59</v>
      </c>
      <c r="Q72" s="82"/>
    </row>
    <row r="73" spans="1:17" x14ac:dyDescent="0.25">
      <c r="A73" s="79"/>
      <c r="B73" s="84">
        <v>21</v>
      </c>
      <c r="C73" s="115">
        <v>1.3</v>
      </c>
      <c r="D73" s="80">
        <v>0.01</v>
      </c>
      <c r="E73" s="82"/>
      <c r="G73" s="79"/>
      <c r="H73" s="84">
        <v>13</v>
      </c>
      <c r="I73" s="115">
        <v>0.6</v>
      </c>
      <c r="J73" s="80">
        <v>0.03</v>
      </c>
      <c r="K73" s="82"/>
      <c r="M73" s="79"/>
      <c r="N73" s="84">
        <v>14</v>
      </c>
      <c r="O73" s="115">
        <v>0.6</v>
      </c>
      <c r="P73" s="80">
        <v>2.36</v>
      </c>
      <c r="Q73" s="82"/>
    </row>
    <row r="74" spans="1:17" x14ac:dyDescent="0.25">
      <c r="A74" s="79"/>
      <c r="B74" s="84">
        <v>22</v>
      </c>
      <c r="C74" s="115">
        <v>1</v>
      </c>
      <c r="D74" s="80">
        <v>0.01</v>
      </c>
      <c r="E74" s="82"/>
      <c r="G74" s="86"/>
      <c r="H74" s="83">
        <v>14</v>
      </c>
      <c r="I74" s="117">
        <v>2.1</v>
      </c>
      <c r="J74" s="118">
        <v>0.06</v>
      </c>
      <c r="K74" s="83"/>
      <c r="M74" s="79"/>
      <c r="N74" s="84">
        <v>15</v>
      </c>
      <c r="O74" s="115">
        <v>0.7</v>
      </c>
      <c r="P74" s="80">
        <v>2.29</v>
      </c>
      <c r="Q74" s="82"/>
    </row>
    <row r="75" spans="1:17" x14ac:dyDescent="0.25">
      <c r="A75" s="86"/>
      <c r="B75" s="83">
        <v>23</v>
      </c>
      <c r="C75" s="117">
        <v>0.5</v>
      </c>
      <c r="D75" s="118">
        <v>0.02</v>
      </c>
      <c r="E75" s="83"/>
      <c r="G75" s="79">
        <v>41495</v>
      </c>
      <c r="H75" s="84">
        <v>0</v>
      </c>
      <c r="I75" s="115">
        <v>3.3</v>
      </c>
      <c r="J75" s="80">
        <v>0.09</v>
      </c>
      <c r="K75" s="82"/>
      <c r="M75" s="79"/>
      <c r="N75" s="84">
        <v>16</v>
      </c>
      <c r="O75" s="115">
        <v>0.7</v>
      </c>
      <c r="P75" s="80">
        <v>3.01</v>
      </c>
      <c r="Q75" s="82"/>
    </row>
    <row r="76" spans="1:17" x14ac:dyDescent="0.25">
      <c r="A76" s="79">
        <v>41473</v>
      </c>
      <c r="B76" s="84">
        <v>0</v>
      </c>
      <c r="C76" s="115">
        <v>0.5</v>
      </c>
      <c r="D76" s="80">
        <v>0.06</v>
      </c>
      <c r="E76" s="116">
        <v>0.42708333333333331</v>
      </c>
      <c r="G76" s="79"/>
      <c r="H76" s="84">
        <v>1</v>
      </c>
      <c r="I76" s="115">
        <v>1.1000000000000001</v>
      </c>
      <c r="J76" s="80">
        <v>7.0000000000000007E-2</v>
      </c>
      <c r="K76" s="82"/>
      <c r="M76" s="79"/>
      <c r="N76" s="84">
        <v>17</v>
      </c>
      <c r="O76" s="115">
        <v>0.7</v>
      </c>
      <c r="P76" s="80">
        <v>3</v>
      </c>
      <c r="Q76" s="82"/>
    </row>
    <row r="77" spans="1:17" x14ac:dyDescent="0.25">
      <c r="A77" s="79"/>
      <c r="B77" s="84">
        <v>1</v>
      </c>
      <c r="C77" s="115">
        <v>0.4</v>
      </c>
      <c r="D77" s="80">
        <v>0.02</v>
      </c>
      <c r="E77" s="82"/>
      <c r="G77" s="79"/>
      <c r="H77" s="84">
        <v>2</v>
      </c>
      <c r="I77" s="115">
        <v>0.9</v>
      </c>
      <c r="J77" s="80">
        <v>7.0000000000000007E-2</v>
      </c>
      <c r="K77" s="82"/>
      <c r="M77" s="79"/>
      <c r="N77" s="84">
        <v>18</v>
      </c>
      <c r="O77" s="115">
        <v>0.6</v>
      </c>
      <c r="P77" s="80">
        <v>3.32</v>
      </c>
      <c r="Q77" s="82"/>
    </row>
    <row r="78" spans="1:17" x14ac:dyDescent="0.25">
      <c r="A78" s="79"/>
      <c r="B78" s="84">
        <v>2</v>
      </c>
      <c r="C78" s="115">
        <v>0.6</v>
      </c>
      <c r="D78" s="80">
        <v>0.04</v>
      </c>
      <c r="E78" s="82"/>
      <c r="G78" s="79"/>
      <c r="H78" s="84">
        <v>3</v>
      </c>
      <c r="I78" s="115">
        <v>0.7</v>
      </c>
      <c r="J78" s="80">
        <v>0.06</v>
      </c>
      <c r="K78" s="82"/>
      <c r="M78" s="79"/>
      <c r="N78" s="84">
        <v>19</v>
      </c>
      <c r="O78" s="115">
        <v>0.7</v>
      </c>
      <c r="P78" s="80">
        <v>2.76</v>
      </c>
      <c r="Q78" s="82"/>
    </row>
    <row r="79" spans="1:17" x14ac:dyDescent="0.25">
      <c r="A79" s="79"/>
      <c r="B79" s="84">
        <v>3</v>
      </c>
      <c r="C79" s="115">
        <v>1.1000000000000001</v>
      </c>
      <c r="D79" s="80">
        <v>0.06</v>
      </c>
      <c r="E79" s="82"/>
      <c r="G79" s="79"/>
      <c r="H79" s="84">
        <v>4</v>
      </c>
      <c r="I79" s="115">
        <v>0.9</v>
      </c>
      <c r="J79" s="80">
        <v>0.06</v>
      </c>
      <c r="K79" s="82"/>
      <c r="M79" s="79"/>
      <c r="N79" s="84">
        <v>20</v>
      </c>
      <c r="O79" s="115">
        <v>0.8</v>
      </c>
      <c r="P79" s="80">
        <v>2.5099999999999998</v>
      </c>
      <c r="Q79" s="82"/>
    </row>
    <row r="80" spans="1:17" x14ac:dyDescent="0.25">
      <c r="A80" s="79"/>
      <c r="B80" s="84">
        <v>4</v>
      </c>
      <c r="C80" s="115">
        <v>1.1000000000000001</v>
      </c>
      <c r="D80" s="80">
        <v>0.18</v>
      </c>
      <c r="E80" s="82"/>
      <c r="G80" s="79"/>
      <c r="H80" s="84">
        <v>5</v>
      </c>
      <c r="I80" s="115">
        <v>0.7</v>
      </c>
      <c r="J80" s="80">
        <v>0.05</v>
      </c>
      <c r="K80" s="82"/>
      <c r="M80" s="79"/>
      <c r="N80" s="84">
        <v>21</v>
      </c>
      <c r="O80" s="115">
        <v>0.8</v>
      </c>
      <c r="P80" s="80">
        <v>1.29</v>
      </c>
      <c r="Q80" s="82"/>
    </row>
    <row r="81" spans="1:17" x14ac:dyDescent="0.25">
      <c r="A81" s="79"/>
      <c r="B81" s="84">
        <v>5</v>
      </c>
      <c r="C81" s="115">
        <v>0.9</v>
      </c>
      <c r="D81" s="80">
        <v>0.21</v>
      </c>
      <c r="E81" s="82"/>
      <c r="G81" s="79"/>
      <c r="H81" s="84">
        <v>6</v>
      </c>
      <c r="I81" s="115">
        <v>0.9</v>
      </c>
      <c r="J81" s="80">
        <v>7.0000000000000007E-2</v>
      </c>
      <c r="K81" s="82"/>
      <c r="M81" s="79"/>
      <c r="N81" s="84">
        <v>22</v>
      </c>
      <c r="O81" s="115">
        <v>0.7</v>
      </c>
      <c r="P81" s="80">
        <v>1.47</v>
      </c>
      <c r="Q81" s="82"/>
    </row>
    <row r="82" spans="1:17" x14ac:dyDescent="0.25">
      <c r="A82" s="79"/>
      <c r="B82" s="84">
        <v>6</v>
      </c>
      <c r="C82" s="115">
        <v>2</v>
      </c>
      <c r="D82" s="80">
        <v>0.4</v>
      </c>
      <c r="E82" s="82"/>
      <c r="G82" s="79"/>
      <c r="H82" s="84">
        <v>7</v>
      </c>
      <c r="I82" s="115">
        <v>0.8</v>
      </c>
      <c r="J82" s="80">
        <v>0.12</v>
      </c>
      <c r="K82" s="82"/>
      <c r="M82" s="79"/>
      <c r="N82" s="84">
        <v>23</v>
      </c>
      <c r="O82" s="115">
        <v>0.8</v>
      </c>
      <c r="P82" s="80">
        <v>2.0499999999999998</v>
      </c>
      <c r="Q82" s="82"/>
    </row>
    <row r="83" spans="1:17" x14ac:dyDescent="0.25">
      <c r="A83" s="79"/>
      <c r="B83" s="84">
        <v>7</v>
      </c>
      <c r="C83" s="115">
        <v>2.1</v>
      </c>
      <c r="D83" s="80">
        <v>0.49</v>
      </c>
      <c r="E83" s="82"/>
      <c r="G83" s="79"/>
      <c r="H83" s="84">
        <v>8</v>
      </c>
      <c r="I83" s="115">
        <v>1.1000000000000001</v>
      </c>
      <c r="J83" s="80">
        <v>0.08</v>
      </c>
      <c r="K83" s="82"/>
      <c r="M83" s="79"/>
      <c r="N83" s="84">
        <v>24</v>
      </c>
      <c r="O83" s="115">
        <v>0.9</v>
      </c>
      <c r="P83" s="80">
        <v>3.05</v>
      </c>
      <c r="Q83" s="82"/>
    </row>
    <row r="84" spans="1:17" x14ac:dyDescent="0.25">
      <c r="A84" s="79"/>
      <c r="B84" s="84">
        <v>8</v>
      </c>
      <c r="C84" s="115">
        <v>2.2000000000000002</v>
      </c>
      <c r="D84" s="80">
        <v>0.49</v>
      </c>
      <c r="E84" s="82"/>
      <c r="G84" s="79"/>
      <c r="H84" s="84">
        <v>9</v>
      </c>
      <c r="I84" s="115">
        <v>1.1000000000000001</v>
      </c>
      <c r="J84" s="80">
        <v>0.1</v>
      </c>
      <c r="K84" s="82"/>
      <c r="M84" s="79"/>
      <c r="N84" s="84">
        <v>25</v>
      </c>
      <c r="O84" s="115">
        <v>0.7</v>
      </c>
      <c r="P84" s="80">
        <v>2.48</v>
      </c>
      <c r="Q84" s="82"/>
    </row>
    <row r="85" spans="1:17" x14ac:dyDescent="0.25">
      <c r="A85" s="79"/>
      <c r="B85" s="84">
        <v>9</v>
      </c>
      <c r="C85" s="115">
        <v>2.2000000000000002</v>
      </c>
      <c r="D85" s="80">
        <v>0.64</v>
      </c>
      <c r="E85" s="82"/>
      <c r="G85" s="79"/>
      <c r="H85" s="84">
        <v>10</v>
      </c>
      <c r="I85" s="115">
        <v>1</v>
      </c>
      <c r="J85" s="80">
        <v>0.1</v>
      </c>
      <c r="K85" s="82"/>
      <c r="M85" s="86"/>
      <c r="N85" s="83">
        <v>26</v>
      </c>
      <c r="O85" s="117">
        <v>0.6</v>
      </c>
      <c r="P85" s="118">
        <v>0.52</v>
      </c>
      <c r="Q85" s="83"/>
    </row>
    <row r="86" spans="1:17" x14ac:dyDescent="0.25">
      <c r="A86" s="79"/>
      <c r="B86" s="84">
        <v>10</v>
      </c>
      <c r="C86" s="115">
        <v>2.4</v>
      </c>
      <c r="D86" s="80">
        <v>0.42</v>
      </c>
      <c r="E86" s="82"/>
      <c r="G86" s="79"/>
      <c r="H86" s="84">
        <v>11</v>
      </c>
      <c r="I86" s="115">
        <v>1.2</v>
      </c>
      <c r="J86" s="80">
        <v>0.09</v>
      </c>
      <c r="K86" s="82"/>
      <c r="M86" s="79">
        <v>41473</v>
      </c>
      <c r="N86" s="84">
        <v>0</v>
      </c>
      <c r="O86" s="84">
        <v>0.4</v>
      </c>
      <c r="P86" s="80">
        <v>1.48</v>
      </c>
      <c r="Q86" s="116">
        <v>0.48402777777777778</v>
      </c>
    </row>
    <row r="87" spans="1:17" x14ac:dyDescent="0.25">
      <c r="A87" s="79"/>
      <c r="B87" s="84">
        <v>11</v>
      </c>
      <c r="C87" s="115">
        <v>2.2000000000000002</v>
      </c>
      <c r="D87" s="80">
        <v>0.41</v>
      </c>
      <c r="E87" s="82"/>
      <c r="G87" s="79"/>
      <c r="H87" s="84">
        <v>12</v>
      </c>
      <c r="I87" s="115">
        <v>1.2</v>
      </c>
      <c r="J87" s="80">
        <v>0.09</v>
      </c>
      <c r="K87" s="82"/>
      <c r="M87" s="79"/>
      <c r="N87" s="84">
        <v>1</v>
      </c>
      <c r="O87" s="84">
        <v>0.4</v>
      </c>
      <c r="P87" s="80">
        <v>2.4300000000000002</v>
      </c>
      <c r="Q87" s="82"/>
    </row>
    <row r="88" spans="1:17" x14ac:dyDescent="0.25">
      <c r="A88" s="79"/>
      <c r="B88" s="84">
        <v>12</v>
      </c>
      <c r="C88" s="115">
        <v>2.1</v>
      </c>
      <c r="D88" s="80">
        <v>0.47</v>
      </c>
      <c r="E88" s="82"/>
      <c r="G88" s="104"/>
      <c r="H88" s="84">
        <v>13</v>
      </c>
      <c r="I88" s="119">
        <v>3.5</v>
      </c>
      <c r="J88" s="120">
        <v>0.1</v>
      </c>
      <c r="K88" s="84"/>
      <c r="M88" s="79"/>
      <c r="N88" s="84">
        <v>2</v>
      </c>
      <c r="O88" s="84">
        <v>0.6</v>
      </c>
      <c r="P88" s="80">
        <v>1.57</v>
      </c>
      <c r="Q88" s="82"/>
    </row>
    <row r="89" spans="1:17" x14ac:dyDescent="0.25">
      <c r="A89" s="79"/>
      <c r="B89" s="84">
        <v>13</v>
      </c>
      <c r="C89" s="115">
        <v>1.6</v>
      </c>
      <c r="D89" s="80">
        <v>0.6</v>
      </c>
      <c r="E89" s="82"/>
      <c r="G89" s="86"/>
      <c r="H89" s="83">
        <v>14</v>
      </c>
      <c r="I89" s="117">
        <v>1</v>
      </c>
      <c r="J89" s="118">
        <v>0.09</v>
      </c>
      <c r="K89" s="83"/>
      <c r="M89" s="79"/>
      <c r="N89" s="84">
        <v>3</v>
      </c>
      <c r="O89" s="84">
        <v>0.3</v>
      </c>
      <c r="P89" s="80">
        <v>1.39</v>
      </c>
      <c r="Q89" s="82"/>
    </row>
    <row r="90" spans="1:17" x14ac:dyDescent="0.25">
      <c r="A90" s="79"/>
      <c r="B90" s="84">
        <v>14</v>
      </c>
      <c r="C90" s="115">
        <v>2.1</v>
      </c>
      <c r="D90" s="80">
        <v>0.46</v>
      </c>
      <c r="E90" s="82"/>
      <c r="G90" s="79">
        <v>41505</v>
      </c>
      <c r="H90" s="84">
        <v>0</v>
      </c>
      <c r="I90" s="115">
        <v>2.8</v>
      </c>
      <c r="J90" s="80">
        <v>7.0000000000000007E-2</v>
      </c>
      <c r="K90" s="116">
        <v>0.40625</v>
      </c>
      <c r="M90" s="79"/>
      <c r="N90" s="84">
        <v>4</v>
      </c>
      <c r="O90" s="84">
        <v>0.4</v>
      </c>
      <c r="P90" s="80">
        <v>1.35</v>
      </c>
      <c r="Q90" s="82"/>
    </row>
    <row r="91" spans="1:17" x14ac:dyDescent="0.25">
      <c r="A91" s="79"/>
      <c r="B91" s="84">
        <v>15</v>
      </c>
      <c r="C91" s="115">
        <v>2</v>
      </c>
      <c r="D91" s="80">
        <v>0.39</v>
      </c>
      <c r="E91" s="82"/>
      <c r="G91" s="79"/>
      <c r="H91" s="84">
        <v>1</v>
      </c>
      <c r="I91" s="115">
        <v>2.6</v>
      </c>
      <c r="J91" s="80">
        <v>0.12</v>
      </c>
      <c r="K91" s="82"/>
      <c r="M91" s="79"/>
      <c r="N91" s="84">
        <v>5</v>
      </c>
      <c r="O91" s="84">
        <v>0.4</v>
      </c>
      <c r="P91" s="80">
        <v>1.43</v>
      </c>
      <c r="Q91" s="82"/>
    </row>
    <row r="92" spans="1:17" x14ac:dyDescent="0.25">
      <c r="A92" s="79"/>
      <c r="B92" s="84">
        <v>16</v>
      </c>
      <c r="C92" s="115">
        <v>1.9</v>
      </c>
      <c r="D92" s="80">
        <v>0.23</v>
      </c>
      <c r="E92" s="82"/>
      <c r="G92" s="79"/>
      <c r="H92" s="84">
        <v>2</v>
      </c>
      <c r="I92" s="115">
        <v>1.2</v>
      </c>
      <c r="J92" s="80">
        <v>0.09</v>
      </c>
      <c r="K92" s="82"/>
      <c r="M92" s="79"/>
      <c r="N92" s="84">
        <v>6</v>
      </c>
      <c r="O92" s="84">
        <v>0.6</v>
      </c>
      <c r="P92" s="80">
        <v>1.32</v>
      </c>
      <c r="Q92" s="82"/>
    </row>
    <row r="93" spans="1:17" x14ac:dyDescent="0.25">
      <c r="A93" s="79"/>
      <c r="B93" s="84">
        <v>17</v>
      </c>
      <c r="C93" s="115">
        <v>1.7</v>
      </c>
      <c r="D93" s="80">
        <v>0.2</v>
      </c>
      <c r="E93" s="82"/>
      <c r="G93" s="79"/>
      <c r="H93" s="84">
        <v>3</v>
      </c>
      <c r="I93" s="115">
        <v>0.7</v>
      </c>
      <c r="J93" s="80">
        <v>0.11</v>
      </c>
      <c r="K93" s="82"/>
      <c r="M93" s="79"/>
      <c r="N93" s="84">
        <v>7</v>
      </c>
      <c r="O93" s="84">
        <v>0.5</v>
      </c>
      <c r="P93" s="80">
        <v>2.5299999999999998</v>
      </c>
      <c r="Q93" s="82"/>
    </row>
    <row r="94" spans="1:17" x14ac:dyDescent="0.25">
      <c r="A94" s="79"/>
      <c r="B94" s="84">
        <v>18</v>
      </c>
      <c r="C94" s="115">
        <v>1.7</v>
      </c>
      <c r="D94" s="80">
        <v>0.09</v>
      </c>
      <c r="E94" s="82"/>
      <c r="G94" s="79"/>
      <c r="H94" s="84">
        <v>4</v>
      </c>
      <c r="I94" s="115">
        <v>0.6</v>
      </c>
      <c r="J94" s="80">
        <v>0.11</v>
      </c>
      <c r="K94" s="82"/>
      <c r="M94" s="79"/>
      <c r="N94" s="84">
        <v>8</v>
      </c>
      <c r="O94" s="84">
        <v>0.5</v>
      </c>
      <c r="P94" s="80">
        <v>2.4300000000000002</v>
      </c>
      <c r="Q94" s="82"/>
    </row>
    <row r="95" spans="1:17" x14ac:dyDescent="0.25">
      <c r="A95" s="79"/>
      <c r="B95" s="84">
        <v>19</v>
      </c>
      <c r="C95" s="115">
        <v>1.6</v>
      </c>
      <c r="D95" s="80">
        <v>0.09</v>
      </c>
      <c r="E95" s="82"/>
      <c r="G95" s="79"/>
      <c r="H95" s="84">
        <v>5</v>
      </c>
      <c r="I95" s="115">
        <v>0.8</v>
      </c>
      <c r="J95" s="80">
        <v>0.09</v>
      </c>
      <c r="K95" s="82"/>
      <c r="M95" s="79"/>
      <c r="N95" s="84">
        <v>9</v>
      </c>
      <c r="O95" s="84">
        <v>0.4</v>
      </c>
      <c r="P95" s="80">
        <v>1.32</v>
      </c>
      <c r="Q95" s="82"/>
    </row>
    <row r="96" spans="1:17" x14ac:dyDescent="0.25">
      <c r="A96" s="79"/>
      <c r="B96" s="84">
        <v>20</v>
      </c>
      <c r="C96" s="115">
        <v>1.4</v>
      </c>
      <c r="D96" s="80">
        <v>0.01</v>
      </c>
      <c r="E96" s="82"/>
      <c r="G96" s="79"/>
      <c r="H96" s="84">
        <v>6</v>
      </c>
      <c r="I96" s="115">
        <v>1.1000000000000001</v>
      </c>
      <c r="J96" s="80">
        <v>0.1</v>
      </c>
      <c r="K96" s="82"/>
      <c r="M96" s="79"/>
      <c r="N96" s="84">
        <v>10</v>
      </c>
      <c r="O96" s="84">
        <v>0.4</v>
      </c>
      <c r="P96" s="80">
        <v>2.0699999999999998</v>
      </c>
      <c r="Q96" s="82"/>
    </row>
    <row r="97" spans="1:17" x14ac:dyDescent="0.25">
      <c r="A97" s="79"/>
      <c r="B97" s="84">
        <v>21</v>
      </c>
      <c r="C97" s="115">
        <v>1.3</v>
      </c>
      <c r="D97" s="80">
        <v>0</v>
      </c>
      <c r="E97" s="82"/>
      <c r="G97" s="79"/>
      <c r="H97" s="84">
        <v>7</v>
      </c>
      <c r="I97" s="115">
        <v>1</v>
      </c>
      <c r="J97" s="80">
        <v>0.11</v>
      </c>
      <c r="K97" s="82"/>
      <c r="M97" s="79"/>
      <c r="N97" s="84">
        <v>11</v>
      </c>
      <c r="O97" s="84">
        <v>0.3</v>
      </c>
      <c r="P97" s="80">
        <v>1.88</v>
      </c>
      <c r="Q97" s="82"/>
    </row>
    <row r="98" spans="1:17" x14ac:dyDescent="0.25">
      <c r="A98" s="79"/>
      <c r="B98" s="84">
        <v>22</v>
      </c>
      <c r="C98" s="115">
        <v>0.9</v>
      </c>
      <c r="D98" s="80">
        <v>0</v>
      </c>
      <c r="E98" s="82"/>
      <c r="G98" s="79"/>
      <c r="H98" s="84">
        <v>8</v>
      </c>
      <c r="I98" s="115">
        <v>1.2</v>
      </c>
      <c r="J98" s="80">
        <v>0.11</v>
      </c>
      <c r="K98" s="82"/>
      <c r="M98" s="79"/>
      <c r="N98" s="84">
        <v>12</v>
      </c>
      <c r="O98" s="84">
        <v>0.2</v>
      </c>
      <c r="P98" s="80">
        <v>1.22</v>
      </c>
      <c r="Q98" s="82"/>
    </row>
    <row r="99" spans="1:17" x14ac:dyDescent="0.25">
      <c r="A99" s="79"/>
      <c r="B99" s="84">
        <v>23</v>
      </c>
      <c r="C99" s="115">
        <v>0.3</v>
      </c>
      <c r="D99" s="80">
        <v>0</v>
      </c>
      <c r="E99" s="82"/>
      <c r="G99" s="79"/>
      <c r="H99" s="84">
        <v>9</v>
      </c>
      <c r="I99" s="115">
        <v>1.8</v>
      </c>
      <c r="J99" s="80">
        <v>0.09</v>
      </c>
      <c r="K99" s="82"/>
      <c r="M99" s="79"/>
      <c r="N99" s="84">
        <v>13</v>
      </c>
      <c r="O99" s="84">
        <v>0.2</v>
      </c>
      <c r="P99" s="80">
        <v>0.53</v>
      </c>
      <c r="Q99" s="82"/>
    </row>
    <row r="100" spans="1:17" x14ac:dyDescent="0.25">
      <c r="A100" s="86"/>
      <c r="B100" s="83">
        <v>24</v>
      </c>
      <c r="C100" s="117">
        <v>0.1</v>
      </c>
      <c r="D100" s="118">
        <v>0</v>
      </c>
      <c r="E100" s="83"/>
      <c r="G100" s="79"/>
      <c r="H100" s="84">
        <v>10</v>
      </c>
      <c r="I100" s="115">
        <v>1.8</v>
      </c>
      <c r="J100" s="80">
        <v>0.09</v>
      </c>
      <c r="K100" s="82"/>
      <c r="M100" s="79"/>
      <c r="N100" s="84">
        <v>14</v>
      </c>
      <c r="O100" s="84">
        <v>0.2</v>
      </c>
      <c r="P100" s="80">
        <v>0.17</v>
      </c>
      <c r="Q100" s="82"/>
    </row>
    <row r="101" spans="1:17" x14ac:dyDescent="0.25">
      <c r="A101" s="79">
        <v>41479</v>
      </c>
      <c r="B101" s="84">
        <v>0</v>
      </c>
      <c r="C101" s="115">
        <v>0.3</v>
      </c>
      <c r="D101" s="80">
        <v>0</v>
      </c>
      <c r="E101" s="116">
        <v>0.36805555555555558</v>
      </c>
      <c r="G101" s="79"/>
      <c r="H101" s="84">
        <v>11</v>
      </c>
      <c r="I101" s="115">
        <v>1.5</v>
      </c>
      <c r="J101" s="80">
        <v>0.09</v>
      </c>
      <c r="K101" s="82"/>
      <c r="M101" s="79"/>
      <c r="N101" s="84">
        <v>15</v>
      </c>
      <c r="O101" s="84">
        <v>0.2</v>
      </c>
      <c r="P101" s="80">
        <v>0.05</v>
      </c>
      <c r="Q101" s="82"/>
    </row>
    <row r="102" spans="1:17" x14ac:dyDescent="0.25">
      <c r="A102" s="79"/>
      <c r="B102" s="84">
        <v>1</v>
      </c>
      <c r="C102" s="115">
        <v>0.5</v>
      </c>
      <c r="D102" s="80">
        <v>0</v>
      </c>
      <c r="E102" s="82"/>
      <c r="G102" s="79"/>
      <c r="H102" s="84">
        <v>12</v>
      </c>
      <c r="I102" s="115">
        <v>1</v>
      </c>
      <c r="J102" s="80">
        <v>0.11</v>
      </c>
      <c r="K102" s="82"/>
      <c r="M102" s="79"/>
      <c r="N102" s="84">
        <v>16</v>
      </c>
      <c r="O102" s="84">
        <v>0</v>
      </c>
      <c r="P102" s="80">
        <v>0</v>
      </c>
      <c r="Q102" s="82"/>
    </row>
    <row r="103" spans="1:17" x14ac:dyDescent="0.25">
      <c r="A103" s="79"/>
      <c r="B103" s="84">
        <v>2</v>
      </c>
      <c r="C103" s="115">
        <v>0.6</v>
      </c>
      <c r="D103" s="80">
        <v>0.02</v>
      </c>
      <c r="E103" s="82"/>
      <c r="G103" s="79"/>
      <c r="H103" s="84">
        <v>13</v>
      </c>
      <c r="I103" s="115">
        <v>1.4</v>
      </c>
      <c r="J103" s="80">
        <v>0.09</v>
      </c>
      <c r="K103" s="82"/>
      <c r="M103" s="79"/>
      <c r="N103" s="84">
        <v>17</v>
      </c>
      <c r="O103" s="84">
        <v>0</v>
      </c>
      <c r="P103" s="80">
        <v>0</v>
      </c>
      <c r="Q103" s="82"/>
    </row>
    <row r="104" spans="1:17" x14ac:dyDescent="0.25">
      <c r="A104" s="79"/>
      <c r="B104" s="84">
        <v>3</v>
      </c>
      <c r="C104" s="115">
        <v>1.4</v>
      </c>
      <c r="D104" s="80">
        <v>0.04</v>
      </c>
      <c r="E104" s="82"/>
      <c r="G104" s="86"/>
      <c r="H104" s="83">
        <v>14</v>
      </c>
      <c r="I104" s="117">
        <v>2</v>
      </c>
      <c r="J104" s="118">
        <v>0.1</v>
      </c>
      <c r="K104" s="83"/>
      <c r="M104" s="79"/>
      <c r="N104" s="84">
        <v>18</v>
      </c>
      <c r="O104" s="84">
        <v>0.2</v>
      </c>
      <c r="P104" s="80">
        <v>0.9</v>
      </c>
      <c r="Q104" s="82"/>
    </row>
    <row r="105" spans="1:17" x14ac:dyDescent="0.25">
      <c r="A105" s="79"/>
      <c r="B105" s="84">
        <v>4</v>
      </c>
      <c r="C105" s="115">
        <v>1.1000000000000001</v>
      </c>
      <c r="D105" s="80">
        <v>0.19</v>
      </c>
      <c r="E105" s="82"/>
      <c r="G105" s="79">
        <v>41527</v>
      </c>
      <c r="H105" s="84">
        <v>0</v>
      </c>
      <c r="I105" s="115">
        <v>2.8</v>
      </c>
      <c r="J105" s="80">
        <v>7.0000000000000007E-2</v>
      </c>
      <c r="K105" s="116">
        <v>0.47916666666666669</v>
      </c>
      <c r="M105" s="79"/>
      <c r="N105" s="84">
        <v>19</v>
      </c>
      <c r="O105" s="84">
        <v>0.2</v>
      </c>
      <c r="P105" s="80">
        <v>1.52</v>
      </c>
      <c r="Q105" s="82"/>
    </row>
    <row r="106" spans="1:17" x14ac:dyDescent="0.25">
      <c r="A106" s="79"/>
      <c r="B106" s="84">
        <v>5</v>
      </c>
      <c r="C106" s="115">
        <v>1.3</v>
      </c>
      <c r="D106" s="80">
        <v>0.32</v>
      </c>
      <c r="E106" s="82"/>
      <c r="G106" s="79"/>
      <c r="H106" s="84">
        <v>1</v>
      </c>
      <c r="I106" s="115">
        <v>1.7</v>
      </c>
      <c r="J106" s="80">
        <v>0.08</v>
      </c>
      <c r="K106" s="82"/>
      <c r="M106" s="79"/>
      <c r="N106" s="84">
        <v>20</v>
      </c>
      <c r="O106" s="84">
        <v>0.2</v>
      </c>
      <c r="P106" s="80">
        <v>0.91</v>
      </c>
      <c r="Q106" s="82"/>
    </row>
    <row r="107" spans="1:17" x14ac:dyDescent="0.25">
      <c r="A107" s="79"/>
      <c r="B107" s="84">
        <v>6</v>
      </c>
      <c r="C107" s="115">
        <v>1.9</v>
      </c>
      <c r="D107" s="80">
        <v>0.34</v>
      </c>
      <c r="E107" s="82"/>
      <c r="G107" s="79"/>
      <c r="H107" s="84">
        <v>2</v>
      </c>
      <c r="I107" s="115">
        <v>1</v>
      </c>
      <c r="J107" s="80">
        <v>0.1</v>
      </c>
      <c r="K107" s="82"/>
      <c r="M107" s="79"/>
      <c r="N107" s="84">
        <v>21</v>
      </c>
      <c r="O107" s="84">
        <v>0.3</v>
      </c>
      <c r="P107" s="80">
        <v>0.78</v>
      </c>
      <c r="Q107" s="82"/>
    </row>
    <row r="108" spans="1:17" x14ac:dyDescent="0.25">
      <c r="A108" s="79"/>
      <c r="B108" s="84">
        <v>7</v>
      </c>
      <c r="C108" s="115">
        <v>2.1</v>
      </c>
      <c r="D108" s="80">
        <v>0.42</v>
      </c>
      <c r="E108" s="82"/>
      <c r="G108" s="79"/>
      <c r="H108" s="84">
        <v>3</v>
      </c>
      <c r="I108" s="115">
        <v>0.6</v>
      </c>
      <c r="J108" s="80">
        <v>0.08</v>
      </c>
      <c r="K108" s="82"/>
      <c r="M108" s="79"/>
      <c r="N108" s="84">
        <v>22</v>
      </c>
      <c r="O108" s="84">
        <v>0.2</v>
      </c>
      <c r="P108" s="80">
        <v>0.32</v>
      </c>
      <c r="Q108" s="82"/>
    </row>
    <row r="109" spans="1:17" x14ac:dyDescent="0.25">
      <c r="A109" s="79"/>
      <c r="B109" s="84">
        <v>8</v>
      </c>
      <c r="C109" s="115">
        <v>2.2000000000000002</v>
      </c>
      <c r="D109" s="80">
        <v>0.33</v>
      </c>
      <c r="E109" s="82"/>
      <c r="G109" s="79"/>
      <c r="H109" s="84">
        <v>4</v>
      </c>
      <c r="I109" s="115">
        <v>0.6</v>
      </c>
      <c r="J109" s="80">
        <v>7.0000000000000007E-2</v>
      </c>
      <c r="K109" s="82"/>
      <c r="M109" s="79"/>
      <c r="N109" s="84">
        <v>23</v>
      </c>
      <c r="O109" s="84">
        <v>0.3</v>
      </c>
      <c r="P109" s="80">
        <v>0.89</v>
      </c>
      <c r="Q109" s="82"/>
    </row>
    <row r="110" spans="1:17" x14ac:dyDescent="0.25">
      <c r="A110" s="79"/>
      <c r="B110" s="84">
        <v>9</v>
      </c>
      <c r="C110" s="115">
        <v>2</v>
      </c>
      <c r="D110" s="80">
        <v>0.48</v>
      </c>
      <c r="E110" s="82"/>
      <c r="G110" s="79"/>
      <c r="H110" s="84">
        <v>5</v>
      </c>
      <c r="I110" s="115">
        <v>0.7</v>
      </c>
      <c r="J110" s="80">
        <v>0.09</v>
      </c>
      <c r="K110" s="82"/>
      <c r="M110" s="79"/>
      <c r="N110" s="84">
        <v>24</v>
      </c>
      <c r="O110" s="84">
        <v>0.2</v>
      </c>
      <c r="P110" s="80">
        <v>0.95</v>
      </c>
      <c r="Q110" s="82"/>
    </row>
    <row r="111" spans="1:17" x14ac:dyDescent="0.25">
      <c r="A111" s="79"/>
      <c r="B111" s="84">
        <v>10</v>
      </c>
      <c r="C111" s="115">
        <v>2.2000000000000002</v>
      </c>
      <c r="D111" s="80">
        <v>0.36</v>
      </c>
      <c r="E111" s="82"/>
      <c r="G111" s="79"/>
      <c r="H111" s="84">
        <v>6</v>
      </c>
      <c r="I111" s="115">
        <v>1</v>
      </c>
      <c r="J111" s="80">
        <v>0.09</v>
      </c>
      <c r="K111" s="82"/>
      <c r="M111" s="79"/>
      <c r="N111" s="84">
        <v>25</v>
      </c>
      <c r="O111" s="84">
        <v>0.3</v>
      </c>
      <c r="P111" s="80">
        <v>0.91</v>
      </c>
      <c r="Q111" s="82"/>
    </row>
    <row r="112" spans="1:17" x14ac:dyDescent="0.25">
      <c r="A112" s="79"/>
      <c r="B112" s="84">
        <v>11</v>
      </c>
      <c r="C112" s="115">
        <v>2.2000000000000002</v>
      </c>
      <c r="D112" s="80">
        <v>0.37</v>
      </c>
      <c r="E112" s="82"/>
      <c r="G112" s="79"/>
      <c r="H112" s="84">
        <v>7</v>
      </c>
      <c r="I112" s="115">
        <v>1.2</v>
      </c>
      <c r="J112" s="80">
        <v>0.1</v>
      </c>
      <c r="K112" s="82"/>
      <c r="M112" s="86"/>
      <c r="N112" s="83">
        <v>26</v>
      </c>
      <c r="O112" s="83">
        <v>0.2</v>
      </c>
      <c r="P112" s="118">
        <v>0.79</v>
      </c>
      <c r="Q112" s="83"/>
    </row>
    <row r="113" spans="1:17" x14ac:dyDescent="0.25">
      <c r="A113" s="79"/>
      <c r="B113" s="84">
        <v>12</v>
      </c>
      <c r="C113" s="115">
        <v>2.1</v>
      </c>
      <c r="D113" s="80">
        <v>0.35</v>
      </c>
      <c r="E113" s="82"/>
      <c r="G113" s="79"/>
      <c r="H113" s="84">
        <v>8</v>
      </c>
      <c r="I113" s="115">
        <v>1.3</v>
      </c>
      <c r="J113" s="80">
        <v>0.1</v>
      </c>
      <c r="K113" s="82"/>
      <c r="M113" s="79">
        <v>41479</v>
      </c>
      <c r="N113" s="84">
        <v>0</v>
      </c>
      <c r="O113" s="115">
        <v>0.3</v>
      </c>
      <c r="P113" s="80">
        <v>0.97</v>
      </c>
      <c r="Q113" s="116">
        <v>0.40972222222222227</v>
      </c>
    </row>
    <row r="114" spans="1:17" x14ac:dyDescent="0.25">
      <c r="A114" s="79"/>
      <c r="B114" s="84">
        <v>13</v>
      </c>
      <c r="C114" s="115">
        <v>2.1</v>
      </c>
      <c r="D114" s="80">
        <v>0.38</v>
      </c>
      <c r="E114" s="82"/>
      <c r="G114" s="79"/>
      <c r="H114" s="84">
        <v>9</v>
      </c>
      <c r="I114" s="115">
        <v>1.5</v>
      </c>
      <c r="J114" s="80">
        <v>7.0000000000000007E-2</v>
      </c>
      <c r="K114" s="82"/>
      <c r="M114" s="79"/>
      <c r="N114" s="84">
        <v>1</v>
      </c>
      <c r="O114" s="115">
        <v>0.4</v>
      </c>
      <c r="P114" s="80">
        <v>0.87</v>
      </c>
      <c r="Q114" s="82"/>
    </row>
    <row r="115" spans="1:17" x14ac:dyDescent="0.25">
      <c r="A115" s="79"/>
      <c r="B115" s="84">
        <v>14</v>
      </c>
      <c r="C115" s="115">
        <v>2</v>
      </c>
      <c r="D115" s="80">
        <v>0.37</v>
      </c>
      <c r="E115" s="82"/>
      <c r="G115" s="79"/>
      <c r="H115" s="84">
        <v>10</v>
      </c>
      <c r="I115" s="115">
        <v>1.3</v>
      </c>
      <c r="J115" s="80">
        <v>0.11</v>
      </c>
      <c r="K115" s="82"/>
      <c r="M115" s="79"/>
      <c r="N115" s="84">
        <v>2</v>
      </c>
      <c r="O115" s="115">
        <v>0.4</v>
      </c>
      <c r="P115" s="80">
        <v>2.15</v>
      </c>
      <c r="Q115" s="82"/>
    </row>
    <row r="116" spans="1:17" x14ac:dyDescent="0.25">
      <c r="A116" s="79"/>
      <c r="B116" s="84">
        <v>15</v>
      </c>
      <c r="C116" s="115">
        <v>2</v>
      </c>
      <c r="D116" s="80">
        <v>0.35</v>
      </c>
      <c r="E116" s="82"/>
      <c r="G116" s="79"/>
      <c r="H116" s="84">
        <v>11</v>
      </c>
      <c r="I116" s="115">
        <v>1.3</v>
      </c>
      <c r="J116" s="80">
        <v>0.09</v>
      </c>
      <c r="K116" s="82"/>
      <c r="M116" s="79"/>
      <c r="N116" s="84">
        <v>3</v>
      </c>
      <c r="O116" s="115">
        <v>0.4</v>
      </c>
      <c r="P116" s="80">
        <v>0.65</v>
      </c>
      <c r="Q116" s="82"/>
    </row>
    <row r="117" spans="1:17" x14ac:dyDescent="0.25">
      <c r="A117" s="79"/>
      <c r="B117" s="84">
        <v>16</v>
      </c>
      <c r="C117" s="115">
        <v>1.8</v>
      </c>
      <c r="D117" s="80">
        <v>0.2</v>
      </c>
      <c r="E117" s="82"/>
      <c r="G117" s="79"/>
      <c r="H117" s="84">
        <v>12</v>
      </c>
      <c r="I117" s="115">
        <v>1</v>
      </c>
      <c r="J117" s="80">
        <v>0.1</v>
      </c>
      <c r="K117" s="82"/>
      <c r="M117" s="79"/>
      <c r="N117" s="84">
        <v>4</v>
      </c>
      <c r="O117" s="115">
        <v>0.3</v>
      </c>
      <c r="P117" s="80">
        <v>0.85</v>
      </c>
      <c r="Q117" s="82"/>
    </row>
    <row r="118" spans="1:17" x14ac:dyDescent="0.25">
      <c r="A118" s="79"/>
      <c r="B118" s="84">
        <v>17</v>
      </c>
      <c r="C118" s="115">
        <v>1.7</v>
      </c>
      <c r="D118" s="80">
        <v>0.09</v>
      </c>
      <c r="E118" s="82"/>
      <c r="G118" s="86"/>
      <c r="H118" s="83">
        <v>13</v>
      </c>
      <c r="I118" s="117">
        <v>1</v>
      </c>
      <c r="J118" s="118">
        <v>0.12</v>
      </c>
      <c r="K118" s="83"/>
      <c r="M118" s="79"/>
      <c r="N118" s="84">
        <v>5</v>
      </c>
      <c r="O118" s="115">
        <v>0.4</v>
      </c>
      <c r="P118" s="80">
        <v>1.73</v>
      </c>
      <c r="Q118" s="82"/>
    </row>
    <row r="119" spans="1:17" x14ac:dyDescent="0.25">
      <c r="A119" s="79"/>
      <c r="B119" s="84">
        <v>18</v>
      </c>
      <c r="C119" s="115">
        <v>1.5</v>
      </c>
      <c r="D119" s="80">
        <v>0.14000000000000001</v>
      </c>
      <c r="E119" s="82"/>
      <c r="G119" s="79">
        <v>41543</v>
      </c>
      <c r="H119" s="84">
        <v>0</v>
      </c>
      <c r="I119" s="115">
        <v>2.6</v>
      </c>
      <c r="J119" s="80">
        <v>0.14000000000000001</v>
      </c>
      <c r="K119" s="82"/>
      <c r="M119" s="79"/>
      <c r="N119" s="84">
        <v>6</v>
      </c>
      <c r="O119" s="115">
        <v>0.4</v>
      </c>
      <c r="P119" s="80">
        <v>1.52</v>
      </c>
      <c r="Q119" s="82"/>
    </row>
    <row r="120" spans="1:17" x14ac:dyDescent="0.25">
      <c r="A120" s="79"/>
      <c r="B120" s="84">
        <v>19</v>
      </c>
      <c r="C120" s="115">
        <v>1.4</v>
      </c>
      <c r="D120" s="80">
        <v>0.04</v>
      </c>
      <c r="E120" s="82"/>
      <c r="G120" s="79"/>
      <c r="H120" s="84">
        <v>1</v>
      </c>
      <c r="I120" s="115">
        <v>1.2</v>
      </c>
      <c r="J120" s="80">
        <v>0.12</v>
      </c>
      <c r="K120" s="82"/>
      <c r="M120" s="79"/>
      <c r="N120" s="84">
        <v>7</v>
      </c>
      <c r="O120" s="115">
        <v>0.3</v>
      </c>
      <c r="P120" s="80">
        <v>1.48</v>
      </c>
      <c r="Q120" s="82"/>
    </row>
    <row r="121" spans="1:17" x14ac:dyDescent="0.25">
      <c r="A121" s="79"/>
      <c r="B121" s="84">
        <v>20</v>
      </c>
      <c r="C121" s="115">
        <v>1.4</v>
      </c>
      <c r="D121" s="80">
        <v>0</v>
      </c>
      <c r="E121" s="82"/>
      <c r="G121" s="79"/>
      <c r="H121" s="84">
        <v>2</v>
      </c>
      <c r="I121" s="115">
        <v>0.7</v>
      </c>
      <c r="J121" s="80">
        <v>0.11</v>
      </c>
      <c r="K121" s="82"/>
      <c r="M121" s="79"/>
      <c r="N121" s="84">
        <v>8</v>
      </c>
      <c r="O121" s="115">
        <v>0.3</v>
      </c>
      <c r="P121" s="80">
        <v>1.45</v>
      </c>
      <c r="Q121" s="82"/>
    </row>
    <row r="122" spans="1:17" x14ac:dyDescent="0.25">
      <c r="A122" s="79"/>
      <c r="B122" s="84">
        <v>21</v>
      </c>
      <c r="C122" s="115">
        <v>1.2</v>
      </c>
      <c r="D122" s="80">
        <v>0.03</v>
      </c>
      <c r="E122" s="82"/>
      <c r="G122" s="79"/>
      <c r="H122" s="84">
        <v>3</v>
      </c>
      <c r="I122" s="115">
        <v>0.8</v>
      </c>
      <c r="J122" s="80">
        <v>0.12</v>
      </c>
      <c r="K122" s="82"/>
      <c r="L122" s="113" t="s">
        <v>145</v>
      </c>
      <c r="M122" s="79"/>
      <c r="N122" s="84">
        <v>9</v>
      </c>
      <c r="O122" s="115">
        <v>0.4</v>
      </c>
      <c r="P122" s="80">
        <v>1.55</v>
      </c>
      <c r="Q122" s="82"/>
    </row>
    <row r="123" spans="1:17" x14ac:dyDescent="0.25">
      <c r="A123" s="79"/>
      <c r="B123" s="84">
        <v>22</v>
      </c>
      <c r="C123" s="115">
        <v>0.8</v>
      </c>
      <c r="D123" s="80">
        <v>0</v>
      </c>
      <c r="E123" s="82"/>
      <c r="G123" s="79"/>
      <c r="H123" s="84">
        <v>4</v>
      </c>
      <c r="I123" s="115">
        <v>1</v>
      </c>
      <c r="J123" s="80">
        <v>0.13</v>
      </c>
      <c r="K123" s="82"/>
      <c r="L123">
        <f>AVERAGE(H20,H32,H46,H59,H74,H89,H104,H118,H132)</f>
        <v>13.444444444444445</v>
      </c>
      <c r="M123" s="79"/>
      <c r="N123" s="84">
        <v>10</v>
      </c>
      <c r="O123" s="115">
        <v>0.3</v>
      </c>
      <c r="P123" s="80">
        <v>1.52</v>
      </c>
      <c r="Q123" s="82"/>
    </row>
    <row r="124" spans="1:17" x14ac:dyDescent="0.25">
      <c r="A124" s="86"/>
      <c r="B124" s="83">
        <v>23</v>
      </c>
      <c r="C124" s="117">
        <v>0.2</v>
      </c>
      <c r="D124" s="118">
        <v>0</v>
      </c>
      <c r="E124" s="83"/>
      <c r="G124" s="79"/>
      <c r="H124" s="84">
        <v>5</v>
      </c>
      <c r="I124" s="115">
        <v>0.8</v>
      </c>
      <c r="J124" s="80">
        <v>0.12</v>
      </c>
      <c r="K124" s="82"/>
      <c r="L124" t="s">
        <v>149</v>
      </c>
      <c r="M124" s="79"/>
      <c r="N124" s="84">
        <v>11</v>
      </c>
      <c r="O124" s="115">
        <v>0.3</v>
      </c>
      <c r="P124" s="80">
        <v>0.12</v>
      </c>
      <c r="Q124" s="82"/>
    </row>
    <row r="125" spans="1:17" x14ac:dyDescent="0.25">
      <c r="A125" s="79">
        <v>41495</v>
      </c>
      <c r="B125" s="84">
        <v>0</v>
      </c>
      <c r="C125" s="115">
        <v>0.2</v>
      </c>
      <c r="D125" s="80">
        <v>0.98</v>
      </c>
      <c r="E125" s="82"/>
      <c r="G125" s="79"/>
      <c r="H125" s="84">
        <v>6</v>
      </c>
      <c r="I125" s="115">
        <v>0.9</v>
      </c>
      <c r="J125" s="80">
        <v>0.13</v>
      </c>
      <c r="K125" s="82"/>
      <c r="L125" s="33">
        <f>AVERAGE(I3:I132)</f>
        <v>1.4392307692307695</v>
      </c>
      <c r="M125" s="79"/>
      <c r="N125" s="84">
        <v>12</v>
      </c>
      <c r="O125" s="115">
        <v>0.2</v>
      </c>
      <c r="P125" s="80">
        <v>1.3</v>
      </c>
      <c r="Q125" s="82"/>
    </row>
    <row r="126" spans="1:17" x14ac:dyDescent="0.25">
      <c r="A126" s="79"/>
      <c r="B126" s="84">
        <v>1</v>
      </c>
      <c r="C126" s="115">
        <v>0.3</v>
      </c>
      <c r="D126" s="80">
        <v>0.81</v>
      </c>
      <c r="E126" s="82"/>
      <c r="G126" s="79"/>
      <c r="H126" s="84">
        <v>7</v>
      </c>
      <c r="I126" s="115">
        <v>1</v>
      </c>
      <c r="J126" s="80">
        <v>0.11</v>
      </c>
      <c r="K126" s="82"/>
      <c r="L126" t="s">
        <v>150</v>
      </c>
      <c r="M126" s="79"/>
      <c r="N126" s="84">
        <v>13</v>
      </c>
      <c r="O126" s="115">
        <v>0.2</v>
      </c>
      <c r="P126" s="80">
        <v>1.06</v>
      </c>
      <c r="Q126" s="82"/>
    </row>
    <row r="127" spans="1:17" x14ac:dyDescent="0.25">
      <c r="A127" s="79"/>
      <c r="B127" s="84">
        <v>2</v>
      </c>
      <c r="C127" s="115">
        <v>0.3</v>
      </c>
      <c r="D127" s="80">
        <v>0.8</v>
      </c>
      <c r="E127" s="82"/>
      <c r="G127" s="79"/>
      <c r="H127" s="84">
        <v>8</v>
      </c>
      <c r="I127" s="115">
        <v>1.3</v>
      </c>
      <c r="J127" s="80">
        <v>0.14000000000000001</v>
      </c>
      <c r="K127" s="82"/>
      <c r="L127" s="2">
        <f>AVERAGE(J3:J132)</f>
        <v>6.1461538461538449E-2</v>
      </c>
      <c r="M127" s="79"/>
      <c r="N127" s="84">
        <v>14</v>
      </c>
      <c r="O127" s="115">
        <v>0.2</v>
      </c>
      <c r="P127" s="80">
        <v>0.54</v>
      </c>
      <c r="Q127" s="82"/>
    </row>
    <row r="128" spans="1:17" x14ac:dyDescent="0.25">
      <c r="A128" s="79"/>
      <c r="B128" s="84">
        <v>3</v>
      </c>
      <c r="C128" s="115">
        <v>0.2</v>
      </c>
      <c r="D128" s="80">
        <v>1.34</v>
      </c>
      <c r="E128" s="82"/>
      <c r="G128" s="79"/>
      <c r="H128" s="84">
        <v>9</v>
      </c>
      <c r="I128" s="115">
        <v>1.3</v>
      </c>
      <c r="J128" s="80">
        <v>0.11</v>
      </c>
      <c r="K128" s="82"/>
      <c r="M128" s="79"/>
      <c r="N128" s="84">
        <v>15</v>
      </c>
      <c r="O128" s="115">
        <v>0.2</v>
      </c>
      <c r="P128" s="80">
        <v>0.4</v>
      </c>
      <c r="Q128" s="82"/>
    </row>
    <row r="129" spans="1:17" x14ac:dyDescent="0.25">
      <c r="A129" s="79"/>
      <c r="B129" s="84">
        <v>4</v>
      </c>
      <c r="C129" s="115">
        <v>0.2</v>
      </c>
      <c r="D129" s="80">
        <v>1.1599999999999999</v>
      </c>
      <c r="E129" s="82"/>
      <c r="G129" s="79"/>
      <c r="H129" s="84">
        <v>10</v>
      </c>
      <c r="I129" s="115">
        <v>1.2</v>
      </c>
      <c r="J129" s="80">
        <v>0.13</v>
      </c>
      <c r="K129" s="82"/>
      <c r="M129" s="79"/>
      <c r="N129" s="84">
        <v>16</v>
      </c>
      <c r="O129" s="115">
        <v>0</v>
      </c>
      <c r="P129" s="80">
        <v>0</v>
      </c>
      <c r="Q129" s="82"/>
    </row>
    <row r="130" spans="1:17" x14ac:dyDescent="0.25">
      <c r="A130" s="79"/>
      <c r="B130" s="84">
        <v>5</v>
      </c>
      <c r="C130" s="115">
        <v>0.2</v>
      </c>
      <c r="D130" s="80">
        <v>0.75</v>
      </c>
      <c r="E130" s="82"/>
      <c r="G130" s="79"/>
      <c r="H130" s="84">
        <v>11</v>
      </c>
      <c r="I130" s="115">
        <v>1.4</v>
      </c>
      <c r="J130" s="80">
        <v>0.14000000000000001</v>
      </c>
      <c r="K130" s="82"/>
      <c r="M130" s="79"/>
      <c r="N130" s="84">
        <v>17</v>
      </c>
      <c r="O130" s="115">
        <v>0</v>
      </c>
      <c r="P130" s="80">
        <v>0</v>
      </c>
      <c r="Q130" s="82"/>
    </row>
    <row r="131" spans="1:17" x14ac:dyDescent="0.25">
      <c r="A131" s="79"/>
      <c r="B131" s="84">
        <v>6</v>
      </c>
      <c r="C131" s="115">
        <v>0.2</v>
      </c>
      <c r="D131" s="80">
        <v>1.24</v>
      </c>
      <c r="E131" s="82"/>
      <c r="G131" s="79"/>
      <c r="H131" s="84">
        <v>12</v>
      </c>
      <c r="I131" s="115">
        <v>0.7</v>
      </c>
      <c r="J131" s="80">
        <v>0.12</v>
      </c>
      <c r="K131" s="82"/>
      <c r="M131" s="79"/>
      <c r="N131" s="84">
        <v>18</v>
      </c>
      <c r="O131" s="115">
        <v>0</v>
      </c>
      <c r="P131" s="80">
        <v>0</v>
      </c>
      <c r="Q131" s="82"/>
    </row>
    <row r="132" spans="1:17" x14ac:dyDescent="0.25">
      <c r="A132" s="79"/>
      <c r="B132" s="84">
        <v>7</v>
      </c>
      <c r="C132" s="115">
        <v>0.2</v>
      </c>
      <c r="D132" s="80">
        <v>1.1299999999999999</v>
      </c>
      <c r="E132" s="82"/>
      <c r="G132" s="86"/>
      <c r="H132" s="83">
        <v>13</v>
      </c>
      <c r="I132" s="117">
        <v>1</v>
      </c>
      <c r="J132" s="118">
        <v>0.1</v>
      </c>
      <c r="K132" s="83"/>
      <c r="M132" s="79"/>
      <c r="N132" s="84">
        <v>19</v>
      </c>
      <c r="O132" s="115">
        <v>0.2</v>
      </c>
      <c r="P132" s="80">
        <v>1.03</v>
      </c>
      <c r="Q132" s="82"/>
    </row>
    <row r="133" spans="1:17" x14ac:dyDescent="0.25">
      <c r="A133" s="79"/>
      <c r="B133" s="84">
        <v>8</v>
      </c>
      <c r="C133" s="115">
        <v>0.1</v>
      </c>
      <c r="D133" s="80">
        <v>0</v>
      </c>
      <c r="E133" s="82"/>
      <c r="G133" s="122">
        <v>41781</v>
      </c>
      <c r="H133" s="123">
        <v>0</v>
      </c>
      <c r="I133" s="124">
        <v>0.5</v>
      </c>
      <c r="J133" s="125">
        <v>0.05</v>
      </c>
      <c r="K133" s="126"/>
      <c r="M133" s="79"/>
      <c r="N133" s="84">
        <v>20</v>
      </c>
      <c r="O133" s="115">
        <v>0.2</v>
      </c>
      <c r="P133" s="80">
        <v>1.07</v>
      </c>
      <c r="Q133" s="82"/>
    </row>
    <row r="134" spans="1:17" x14ac:dyDescent="0.25">
      <c r="A134" s="79"/>
      <c r="B134" s="84">
        <v>9</v>
      </c>
      <c r="C134" s="115">
        <v>0</v>
      </c>
      <c r="D134" s="80">
        <v>0</v>
      </c>
      <c r="E134" s="82"/>
      <c r="G134" s="122"/>
      <c r="H134" s="123">
        <v>1</v>
      </c>
      <c r="I134" s="124">
        <v>0.9</v>
      </c>
      <c r="J134" s="125">
        <v>0.24</v>
      </c>
      <c r="K134" s="126"/>
      <c r="M134" s="79"/>
      <c r="N134" s="84">
        <v>21</v>
      </c>
      <c r="O134" s="115">
        <v>0.3</v>
      </c>
      <c r="P134" s="80">
        <v>0.51</v>
      </c>
      <c r="Q134" s="82"/>
    </row>
    <row r="135" spans="1:17" x14ac:dyDescent="0.25">
      <c r="A135" s="79"/>
      <c r="B135" s="84">
        <v>10</v>
      </c>
      <c r="C135" s="115">
        <v>0.1</v>
      </c>
      <c r="D135" s="80">
        <v>0.01</v>
      </c>
      <c r="E135" s="82"/>
      <c r="G135" s="122"/>
      <c r="H135" s="123">
        <v>2</v>
      </c>
      <c r="I135" s="124">
        <v>1.1000000000000001</v>
      </c>
      <c r="J135" s="125">
        <v>0.6</v>
      </c>
      <c r="K135" s="126"/>
      <c r="M135" s="79"/>
      <c r="N135" s="84">
        <v>22</v>
      </c>
      <c r="O135" s="115">
        <v>0.3</v>
      </c>
      <c r="P135" s="80">
        <v>0.99</v>
      </c>
      <c r="Q135" s="82"/>
    </row>
    <row r="136" spans="1:17" x14ac:dyDescent="0.25">
      <c r="A136" s="79"/>
      <c r="B136" s="84">
        <v>11</v>
      </c>
      <c r="C136" s="115">
        <v>0.3</v>
      </c>
      <c r="D136" s="80">
        <v>0.56999999999999995</v>
      </c>
      <c r="E136" s="82"/>
      <c r="G136" s="122"/>
      <c r="H136" s="123">
        <v>3</v>
      </c>
      <c r="I136" s="124">
        <v>1.2</v>
      </c>
      <c r="J136" s="125">
        <v>0.65</v>
      </c>
      <c r="K136" s="126"/>
      <c r="M136" s="79"/>
      <c r="N136" s="84">
        <v>23</v>
      </c>
      <c r="O136" s="115">
        <v>0.2</v>
      </c>
      <c r="P136" s="80">
        <v>1.21</v>
      </c>
      <c r="Q136" s="82"/>
    </row>
    <row r="137" spans="1:17" x14ac:dyDescent="0.25">
      <c r="A137" s="79"/>
      <c r="B137" s="84">
        <v>12</v>
      </c>
      <c r="C137" s="115">
        <v>0.3</v>
      </c>
      <c r="D137" s="80">
        <v>0.88</v>
      </c>
      <c r="E137" s="82"/>
      <c r="G137" s="122"/>
      <c r="H137" s="123">
        <v>4</v>
      </c>
      <c r="I137" s="124">
        <v>1.3</v>
      </c>
      <c r="J137" s="125">
        <v>0.47</v>
      </c>
      <c r="K137" s="126"/>
      <c r="M137" s="79"/>
      <c r="N137" s="84">
        <v>24</v>
      </c>
      <c r="O137" s="115">
        <v>0.3</v>
      </c>
      <c r="P137" s="80">
        <v>0.7</v>
      </c>
      <c r="Q137" s="82"/>
    </row>
    <row r="138" spans="1:17" x14ac:dyDescent="0.25">
      <c r="A138" s="79"/>
      <c r="B138" s="84">
        <v>13</v>
      </c>
      <c r="C138" s="115">
        <v>0.3</v>
      </c>
      <c r="D138" s="80">
        <v>1.1200000000000001</v>
      </c>
      <c r="E138" s="82"/>
      <c r="G138" s="122"/>
      <c r="H138" s="123">
        <v>5</v>
      </c>
      <c r="I138" s="124">
        <v>1.3</v>
      </c>
      <c r="J138" s="125">
        <v>0.74</v>
      </c>
      <c r="K138" s="126"/>
      <c r="M138" s="79"/>
      <c r="N138" s="84">
        <v>25</v>
      </c>
      <c r="O138" s="115">
        <v>0.3</v>
      </c>
      <c r="P138" s="80">
        <v>0.96</v>
      </c>
      <c r="Q138" s="82"/>
    </row>
    <row r="139" spans="1:17" x14ac:dyDescent="0.25">
      <c r="A139" s="79"/>
      <c r="B139" s="84">
        <v>14</v>
      </c>
      <c r="C139" s="115">
        <v>0.3</v>
      </c>
      <c r="D139" s="80">
        <v>1.85</v>
      </c>
      <c r="E139" s="82"/>
      <c r="G139" s="122"/>
      <c r="H139" s="123">
        <v>6</v>
      </c>
      <c r="I139" s="124">
        <v>1.4</v>
      </c>
      <c r="J139" s="125">
        <v>0.75</v>
      </c>
      <c r="K139" s="126"/>
      <c r="M139" s="86"/>
      <c r="N139" s="83">
        <v>26</v>
      </c>
      <c r="O139" s="117">
        <v>0.2</v>
      </c>
      <c r="P139" s="118">
        <v>0.81</v>
      </c>
      <c r="Q139" s="83"/>
    </row>
    <row r="140" spans="1:17" x14ac:dyDescent="0.25">
      <c r="A140" s="79"/>
      <c r="B140" s="84">
        <v>15</v>
      </c>
      <c r="C140" s="115">
        <v>0.4</v>
      </c>
      <c r="D140" s="80">
        <v>1.45</v>
      </c>
      <c r="E140" s="82"/>
      <c r="G140" s="122"/>
      <c r="H140" s="123">
        <v>7</v>
      </c>
      <c r="I140" s="124">
        <v>1.5</v>
      </c>
      <c r="J140" s="125">
        <v>0.56000000000000005</v>
      </c>
      <c r="K140" s="126"/>
      <c r="M140" s="79">
        <v>41495</v>
      </c>
      <c r="N140" s="84">
        <v>0</v>
      </c>
      <c r="O140" s="115">
        <v>0.5</v>
      </c>
      <c r="P140" s="80">
        <v>0.08</v>
      </c>
      <c r="Q140" s="82"/>
    </row>
    <row r="141" spans="1:17" x14ac:dyDescent="0.25">
      <c r="A141" s="79"/>
      <c r="B141" s="84">
        <v>16</v>
      </c>
      <c r="C141" s="115">
        <v>0.4</v>
      </c>
      <c r="D141" s="80">
        <v>2.54</v>
      </c>
      <c r="E141" s="82"/>
      <c r="G141" s="122"/>
      <c r="H141" s="123">
        <v>8</v>
      </c>
      <c r="I141" s="124">
        <v>1.2</v>
      </c>
      <c r="J141" s="125">
        <v>0.41</v>
      </c>
      <c r="K141" s="126"/>
      <c r="M141" s="79"/>
      <c r="N141" s="84">
        <v>1</v>
      </c>
      <c r="O141" s="115">
        <v>0.4</v>
      </c>
      <c r="P141" s="80">
        <v>0.05</v>
      </c>
      <c r="Q141" s="82"/>
    </row>
    <row r="142" spans="1:17" x14ac:dyDescent="0.25">
      <c r="A142" s="79"/>
      <c r="B142" s="84">
        <v>17</v>
      </c>
      <c r="C142" s="115">
        <v>0.5</v>
      </c>
      <c r="D142" s="80">
        <v>2.17</v>
      </c>
      <c r="E142" s="82"/>
      <c r="G142" s="122"/>
      <c r="H142" s="123">
        <v>9</v>
      </c>
      <c r="I142" s="124">
        <v>1.1000000000000001</v>
      </c>
      <c r="J142" s="125">
        <v>0.33</v>
      </c>
      <c r="K142" s="126"/>
      <c r="M142" s="79"/>
      <c r="N142" s="84">
        <v>2</v>
      </c>
      <c r="O142" s="115">
        <v>0.6</v>
      </c>
      <c r="P142" s="80">
        <v>0.1</v>
      </c>
      <c r="Q142" s="82"/>
    </row>
    <row r="143" spans="1:17" x14ac:dyDescent="0.25">
      <c r="A143" s="79"/>
      <c r="B143" s="84">
        <v>18</v>
      </c>
      <c r="C143" s="115">
        <v>0.3</v>
      </c>
      <c r="D143" s="80">
        <v>2.44</v>
      </c>
      <c r="E143" s="82"/>
      <c r="G143" s="122"/>
      <c r="H143" s="123">
        <v>10</v>
      </c>
      <c r="I143" s="124">
        <v>1.1000000000000001</v>
      </c>
      <c r="J143" s="125">
        <v>0.27</v>
      </c>
      <c r="K143" s="126"/>
      <c r="M143" s="79"/>
      <c r="N143" s="84">
        <v>3</v>
      </c>
      <c r="O143" s="115">
        <v>0.5</v>
      </c>
      <c r="P143" s="80">
        <v>0.24</v>
      </c>
      <c r="Q143" s="82"/>
    </row>
    <row r="144" spans="1:17" x14ac:dyDescent="0.25">
      <c r="A144" s="79"/>
      <c r="B144" s="84">
        <v>19</v>
      </c>
      <c r="C144" s="115">
        <v>0.4</v>
      </c>
      <c r="D144" s="80">
        <v>0.88</v>
      </c>
      <c r="E144" s="82"/>
      <c r="G144" s="122"/>
      <c r="H144" s="123">
        <v>11</v>
      </c>
      <c r="I144" s="124">
        <v>0.8</v>
      </c>
      <c r="J144" s="125">
        <v>0.22</v>
      </c>
      <c r="K144" s="126"/>
      <c r="M144" s="79"/>
      <c r="N144" s="84">
        <v>4</v>
      </c>
      <c r="O144" s="115">
        <v>1.2</v>
      </c>
      <c r="P144" s="80">
        <v>0.27</v>
      </c>
      <c r="Q144" s="82"/>
    </row>
    <row r="145" spans="1:17" x14ac:dyDescent="0.25">
      <c r="A145" s="79"/>
      <c r="B145" s="84">
        <v>20</v>
      </c>
      <c r="C145" s="115">
        <v>0.5</v>
      </c>
      <c r="D145" s="80">
        <v>1.65</v>
      </c>
      <c r="E145" s="82"/>
      <c r="G145" s="122"/>
      <c r="H145" s="123">
        <v>12</v>
      </c>
      <c r="I145" s="124">
        <v>0.3</v>
      </c>
      <c r="J145" s="125">
        <v>0.11</v>
      </c>
      <c r="K145" s="126"/>
      <c r="M145" s="79"/>
      <c r="N145" s="84">
        <v>5</v>
      </c>
      <c r="O145" s="115">
        <v>1.2</v>
      </c>
      <c r="P145" s="80">
        <v>0.28000000000000003</v>
      </c>
      <c r="Q145" s="82"/>
    </row>
    <row r="146" spans="1:17" x14ac:dyDescent="0.25">
      <c r="A146" s="79"/>
      <c r="B146" s="84">
        <v>21</v>
      </c>
      <c r="C146" s="115">
        <v>0.5</v>
      </c>
      <c r="D146" s="80">
        <v>1.6</v>
      </c>
      <c r="E146" s="82"/>
      <c r="G146" s="122"/>
      <c r="H146" s="123">
        <v>13</v>
      </c>
      <c r="I146" s="124">
        <v>0.3</v>
      </c>
      <c r="J146" s="125">
        <v>0.14000000000000001</v>
      </c>
      <c r="K146" s="126"/>
      <c r="M146" s="79"/>
      <c r="N146" s="84">
        <v>6</v>
      </c>
      <c r="O146" s="115">
        <v>2</v>
      </c>
      <c r="P146" s="80">
        <v>0.36</v>
      </c>
      <c r="Q146" s="82"/>
    </row>
    <row r="147" spans="1:17" x14ac:dyDescent="0.25">
      <c r="A147" s="79"/>
      <c r="B147" s="84">
        <v>22</v>
      </c>
      <c r="C147" s="115">
        <v>0.4</v>
      </c>
      <c r="D147" s="80">
        <v>1</v>
      </c>
      <c r="E147" s="82"/>
      <c r="G147" s="127"/>
      <c r="H147" s="128">
        <v>14</v>
      </c>
      <c r="I147" s="129">
        <v>0.3</v>
      </c>
      <c r="J147" s="130">
        <v>0.01</v>
      </c>
      <c r="K147" s="128"/>
      <c r="M147" s="79"/>
      <c r="N147" s="84">
        <v>7</v>
      </c>
      <c r="O147" s="115">
        <v>2.1</v>
      </c>
      <c r="P147" s="80">
        <v>0.53</v>
      </c>
      <c r="Q147" s="82"/>
    </row>
    <row r="148" spans="1:17" x14ac:dyDescent="0.25">
      <c r="A148" s="79"/>
      <c r="B148" s="84">
        <v>23</v>
      </c>
      <c r="C148" s="115">
        <v>0.5</v>
      </c>
      <c r="D148" s="80">
        <v>1.22</v>
      </c>
      <c r="E148" s="82"/>
      <c r="G148" s="122">
        <v>41787</v>
      </c>
      <c r="H148" s="123">
        <v>0</v>
      </c>
      <c r="I148" s="124">
        <v>1.4</v>
      </c>
      <c r="J148" s="125">
        <v>0.21</v>
      </c>
      <c r="K148" s="126" t="s">
        <v>79</v>
      </c>
      <c r="M148" s="79"/>
      <c r="N148" s="84">
        <v>8</v>
      </c>
      <c r="O148" s="115">
        <v>2.2000000000000002</v>
      </c>
      <c r="P148" s="80">
        <v>0.56000000000000005</v>
      </c>
      <c r="Q148" s="82"/>
    </row>
    <row r="149" spans="1:17" x14ac:dyDescent="0.25">
      <c r="A149" s="79"/>
      <c r="B149" s="84">
        <v>24</v>
      </c>
      <c r="C149" s="115">
        <v>0.5</v>
      </c>
      <c r="D149" s="80">
        <v>2.95</v>
      </c>
      <c r="E149" s="82"/>
      <c r="G149" s="122"/>
      <c r="H149" s="123">
        <v>1</v>
      </c>
      <c r="I149" s="124">
        <v>1.6</v>
      </c>
      <c r="J149" s="125">
        <v>0.22</v>
      </c>
      <c r="K149" s="126"/>
      <c r="M149" s="79"/>
      <c r="N149" s="84">
        <v>9</v>
      </c>
      <c r="O149" s="115">
        <v>2.2999999999999998</v>
      </c>
      <c r="P149" s="80">
        <v>0.45</v>
      </c>
      <c r="Q149" s="82"/>
    </row>
    <row r="150" spans="1:17" x14ac:dyDescent="0.25">
      <c r="A150" s="79"/>
      <c r="B150" s="84">
        <v>25</v>
      </c>
      <c r="C150" s="115">
        <v>0.5</v>
      </c>
      <c r="D150" s="80">
        <v>3.1</v>
      </c>
      <c r="E150" s="82"/>
      <c r="G150" s="122"/>
      <c r="H150" s="123">
        <v>2</v>
      </c>
      <c r="I150" s="124">
        <v>2</v>
      </c>
      <c r="J150" s="125">
        <v>0.26</v>
      </c>
      <c r="K150" s="126"/>
      <c r="M150" s="79"/>
      <c r="N150" s="84">
        <v>10</v>
      </c>
      <c r="O150" s="115">
        <v>2.4</v>
      </c>
      <c r="P150" s="80">
        <v>0.53</v>
      </c>
      <c r="Q150" s="82"/>
    </row>
    <row r="151" spans="1:17" x14ac:dyDescent="0.25">
      <c r="A151" s="86"/>
      <c r="B151" s="83">
        <v>26</v>
      </c>
      <c r="C151" s="117">
        <v>0.4</v>
      </c>
      <c r="D151" s="118">
        <v>1.88</v>
      </c>
      <c r="E151" s="83"/>
      <c r="G151" s="122"/>
      <c r="H151" s="123">
        <v>3</v>
      </c>
      <c r="I151" s="124">
        <v>2</v>
      </c>
      <c r="J151" s="125">
        <v>0.34</v>
      </c>
      <c r="K151" s="126"/>
      <c r="M151" s="79"/>
      <c r="N151" s="84">
        <v>11</v>
      </c>
      <c r="O151" s="115">
        <v>2.2000000000000002</v>
      </c>
      <c r="P151" s="80">
        <v>0.6</v>
      </c>
      <c r="Q151" s="82"/>
    </row>
    <row r="152" spans="1:17" x14ac:dyDescent="0.25">
      <c r="A152" s="79">
        <v>41505</v>
      </c>
      <c r="B152" s="84">
        <v>0</v>
      </c>
      <c r="C152" s="115">
        <v>0.4</v>
      </c>
      <c r="D152" s="80">
        <v>7.0000000000000007E-2</v>
      </c>
      <c r="E152" s="116">
        <v>0.38541666666666669</v>
      </c>
      <c r="G152" s="122"/>
      <c r="H152" s="123">
        <v>4</v>
      </c>
      <c r="I152" s="124">
        <v>2.1</v>
      </c>
      <c r="J152" s="125">
        <v>0.31</v>
      </c>
      <c r="K152" s="126"/>
      <c r="M152" s="79"/>
      <c r="N152" s="84">
        <v>12</v>
      </c>
      <c r="O152" s="115">
        <v>2.1</v>
      </c>
      <c r="P152" s="80">
        <v>0.55000000000000004</v>
      </c>
      <c r="Q152" s="82"/>
    </row>
    <row r="153" spans="1:17" x14ac:dyDescent="0.25">
      <c r="A153" s="79"/>
      <c r="B153" s="84">
        <v>1</v>
      </c>
      <c r="C153" s="115">
        <v>0.2</v>
      </c>
      <c r="D153" s="80">
        <v>0.04</v>
      </c>
      <c r="E153" s="82"/>
      <c r="G153" s="122"/>
      <c r="H153" s="123">
        <v>5</v>
      </c>
      <c r="I153" s="124">
        <v>2.6</v>
      </c>
      <c r="J153" s="125">
        <v>0.35</v>
      </c>
      <c r="K153" s="126"/>
      <c r="M153" s="79"/>
      <c r="N153" s="84">
        <v>13</v>
      </c>
      <c r="O153" s="115">
        <v>1.6</v>
      </c>
      <c r="P153" s="80">
        <v>0.54</v>
      </c>
      <c r="Q153" s="82"/>
    </row>
    <row r="154" spans="1:17" x14ac:dyDescent="0.25">
      <c r="A154" s="79"/>
      <c r="B154" s="84">
        <v>2</v>
      </c>
      <c r="C154" s="115">
        <v>0.6</v>
      </c>
      <c r="D154" s="80">
        <v>0.09</v>
      </c>
      <c r="E154" s="82"/>
      <c r="G154" s="122"/>
      <c r="H154" s="123">
        <v>6</v>
      </c>
      <c r="I154" s="124">
        <v>2.2000000000000002</v>
      </c>
      <c r="J154" s="125">
        <v>0.13</v>
      </c>
      <c r="K154" s="126"/>
      <c r="M154" s="79"/>
      <c r="N154" s="84">
        <v>14</v>
      </c>
      <c r="O154" s="115">
        <v>2.1</v>
      </c>
      <c r="P154" s="80">
        <v>0.33</v>
      </c>
      <c r="Q154" s="82"/>
    </row>
    <row r="155" spans="1:17" x14ac:dyDescent="0.25">
      <c r="A155" s="79"/>
      <c r="B155" s="84">
        <v>3</v>
      </c>
      <c r="C155" s="115">
        <v>0.6</v>
      </c>
      <c r="D155" s="80">
        <v>7.0000000000000007E-2</v>
      </c>
      <c r="E155" s="82"/>
      <c r="G155" s="122"/>
      <c r="H155" s="123">
        <v>7</v>
      </c>
      <c r="I155" s="124">
        <v>2.2999999999999998</v>
      </c>
      <c r="J155" s="125">
        <v>0.22</v>
      </c>
      <c r="K155" s="126"/>
      <c r="M155" s="79"/>
      <c r="N155" s="84">
        <v>15</v>
      </c>
      <c r="O155" s="115">
        <v>2</v>
      </c>
      <c r="P155" s="80">
        <v>0.47</v>
      </c>
      <c r="Q155" s="82"/>
    </row>
    <row r="156" spans="1:17" x14ac:dyDescent="0.25">
      <c r="A156" s="79"/>
      <c r="B156" s="84">
        <v>4</v>
      </c>
      <c r="C156" s="115">
        <v>1.2</v>
      </c>
      <c r="D156" s="80">
        <v>0.24</v>
      </c>
      <c r="E156" s="82"/>
      <c r="G156" s="122"/>
      <c r="H156" s="123">
        <v>8</v>
      </c>
      <c r="I156" s="124">
        <v>2.5</v>
      </c>
      <c r="J156" s="125">
        <v>0.44</v>
      </c>
      <c r="K156" s="126"/>
      <c r="M156" s="79"/>
      <c r="N156" s="84">
        <v>16</v>
      </c>
      <c r="O156" s="115">
        <v>1.9</v>
      </c>
      <c r="P156" s="80">
        <v>0.41</v>
      </c>
      <c r="Q156" s="82"/>
    </row>
    <row r="157" spans="1:17" x14ac:dyDescent="0.25">
      <c r="A157" s="79"/>
      <c r="B157" s="84">
        <v>5</v>
      </c>
      <c r="C157" s="115">
        <v>1.2</v>
      </c>
      <c r="D157" s="80">
        <v>0.41</v>
      </c>
      <c r="E157" s="82"/>
      <c r="G157" s="122"/>
      <c r="H157" s="123">
        <v>9</v>
      </c>
      <c r="I157" s="124">
        <v>2.7</v>
      </c>
      <c r="J157" s="125">
        <v>0.75</v>
      </c>
      <c r="K157" s="126"/>
      <c r="M157" s="79"/>
      <c r="N157" s="84">
        <v>17</v>
      </c>
      <c r="O157" s="115">
        <v>1.7</v>
      </c>
      <c r="P157" s="80">
        <v>0.37</v>
      </c>
      <c r="Q157" s="82"/>
    </row>
    <row r="158" spans="1:17" x14ac:dyDescent="0.25">
      <c r="A158" s="79"/>
      <c r="B158" s="84">
        <v>6</v>
      </c>
      <c r="C158" s="115">
        <v>2</v>
      </c>
      <c r="D158" s="80">
        <v>0.44</v>
      </c>
      <c r="E158" s="82"/>
      <c r="G158" s="122"/>
      <c r="H158" s="123">
        <v>10</v>
      </c>
      <c r="I158" s="124">
        <v>2.7</v>
      </c>
      <c r="J158" s="125">
        <v>0.52</v>
      </c>
      <c r="K158" s="126"/>
      <c r="M158" s="79"/>
      <c r="N158" s="84">
        <v>18</v>
      </c>
      <c r="O158" s="115">
        <v>1.7</v>
      </c>
      <c r="P158" s="80">
        <v>0.22</v>
      </c>
      <c r="Q158" s="82"/>
    </row>
    <row r="159" spans="1:17" x14ac:dyDescent="0.25">
      <c r="A159" s="79"/>
      <c r="B159" s="84">
        <v>7</v>
      </c>
      <c r="C159" s="115">
        <v>1.8</v>
      </c>
      <c r="D159" s="80">
        <v>0.44</v>
      </c>
      <c r="E159" s="82"/>
      <c r="G159" s="122"/>
      <c r="H159" s="123">
        <v>11</v>
      </c>
      <c r="I159" s="124">
        <v>2.2000000000000002</v>
      </c>
      <c r="J159" s="125">
        <v>0.16</v>
      </c>
      <c r="K159" s="126"/>
      <c r="M159" s="79"/>
      <c r="N159" s="84">
        <v>19</v>
      </c>
      <c r="O159" s="115">
        <v>1.6</v>
      </c>
      <c r="P159" s="80">
        <v>0.23</v>
      </c>
      <c r="Q159" s="82"/>
    </row>
    <row r="160" spans="1:17" x14ac:dyDescent="0.25">
      <c r="A160" s="79"/>
      <c r="B160" s="84">
        <v>8</v>
      </c>
      <c r="C160" s="115">
        <v>2.2999999999999998</v>
      </c>
      <c r="D160" s="80">
        <v>0.8</v>
      </c>
      <c r="E160" s="82"/>
      <c r="G160" s="122"/>
      <c r="H160" s="123">
        <v>12</v>
      </c>
      <c r="I160" s="124">
        <v>2.2000000000000002</v>
      </c>
      <c r="J160" s="125">
        <v>0.24</v>
      </c>
      <c r="K160" s="126"/>
      <c r="M160" s="79"/>
      <c r="N160" s="84">
        <v>20</v>
      </c>
      <c r="O160" s="115">
        <v>1.4</v>
      </c>
      <c r="P160" s="80">
        <v>0.22</v>
      </c>
      <c r="Q160" s="82"/>
    </row>
    <row r="161" spans="1:17" x14ac:dyDescent="0.25">
      <c r="A161" s="79"/>
      <c r="B161" s="84">
        <v>9</v>
      </c>
      <c r="C161" s="115">
        <v>2.2999999999999998</v>
      </c>
      <c r="D161" s="80">
        <v>0.54</v>
      </c>
      <c r="E161" s="82"/>
      <c r="G161" s="122"/>
      <c r="H161" s="123">
        <v>13</v>
      </c>
      <c r="I161" s="124">
        <v>0.9</v>
      </c>
      <c r="J161" s="125">
        <v>0.18</v>
      </c>
      <c r="K161" s="126"/>
      <c r="M161" s="79"/>
      <c r="N161" s="84">
        <v>21</v>
      </c>
      <c r="O161" s="115">
        <v>1.2</v>
      </c>
      <c r="P161" s="80">
        <v>0.15</v>
      </c>
      <c r="Q161" s="82"/>
    </row>
    <row r="162" spans="1:17" x14ac:dyDescent="0.25">
      <c r="A162" s="79"/>
      <c r="B162" s="84">
        <v>10</v>
      </c>
      <c r="C162" s="115">
        <v>2.4</v>
      </c>
      <c r="D162" s="80">
        <v>0.56000000000000005</v>
      </c>
      <c r="E162" s="82"/>
      <c r="G162" s="127"/>
      <c r="H162" s="128">
        <v>14</v>
      </c>
      <c r="I162" s="129">
        <v>0.5</v>
      </c>
      <c r="J162" s="130">
        <v>0.09</v>
      </c>
      <c r="K162" s="128"/>
      <c r="M162" s="79"/>
      <c r="N162" s="84">
        <v>22</v>
      </c>
      <c r="O162" s="115">
        <v>0.9</v>
      </c>
      <c r="P162" s="80">
        <v>0.06</v>
      </c>
      <c r="Q162" s="82"/>
    </row>
    <row r="163" spans="1:17" x14ac:dyDescent="0.25">
      <c r="A163" s="79"/>
      <c r="B163" s="84">
        <v>11</v>
      </c>
      <c r="C163" s="115">
        <v>2.4</v>
      </c>
      <c r="D163" s="80">
        <v>0.68</v>
      </c>
      <c r="E163" s="82"/>
      <c r="G163" s="122">
        <v>41799</v>
      </c>
      <c r="H163" s="123">
        <v>0</v>
      </c>
      <c r="I163" s="124">
        <v>2.5</v>
      </c>
      <c r="J163" s="125">
        <v>0.12</v>
      </c>
      <c r="K163" s="126"/>
      <c r="M163" s="79"/>
      <c r="N163" s="84">
        <v>23</v>
      </c>
      <c r="O163" s="115">
        <v>0.3</v>
      </c>
      <c r="P163" s="80">
        <v>0.08</v>
      </c>
      <c r="Q163" s="82"/>
    </row>
    <row r="164" spans="1:17" x14ac:dyDescent="0.25">
      <c r="A164" s="79"/>
      <c r="B164" s="84">
        <v>12</v>
      </c>
      <c r="C164" s="115">
        <v>2.1</v>
      </c>
      <c r="D164" s="80">
        <v>0.76</v>
      </c>
      <c r="E164" s="82"/>
      <c r="G164" s="122"/>
      <c r="H164" s="123">
        <v>1</v>
      </c>
      <c r="I164" s="124">
        <v>2.6</v>
      </c>
      <c r="J164" s="125">
        <v>0.13</v>
      </c>
      <c r="K164" s="126"/>
      <c r="M164" s="86"/>
      <c r="N164" s="83">
        <v>24</v>
      </c>
      <c r="O164" s="117">
        <v>0.1</v>
      </c>
      <c r="P164" s="118">
        <v>0</v>
      </c>
      <c r="Q164" s="83"/>
    </row>
    <row r="165" spans="1:17" x14ac:dyDescent="0.25">
      <c r="A165" s="79"/>
      <c r="B165" s="84">
        <v>13</v>
      </c>
      <c r="C165" s="115">
        <v>2.2000000000000002</v>
      </c>
      <c r="D165" s="80">
        <v>0.71</v>
      </c>
      <c r="E165" s="82"/>
      <c r="G165" s="122"/>
      <c r="H165" s="123">
        <v>2</v>
      </c>
      <c r="I165" s="124">
        <v>2.6</v>
      </c>
      <c r="J165" s="125">
        <v>0.1</v>
      </c>
      <c r="K165" s="126"/>
      <c r="M165" s="79">
        <v>41505</v>
      </c>
      <c r="N165" s="84">
        <v>0</v>
      </c>
      <c r="O165" s="115">
        <v>0.2</v>
      </c>
      <c r="P165" s="80">
        <v>0.83</v>
      </c>
      <c r="Q165" s="116">
        <v>0.4201388888888889</v>
      </c>
    </row>
    <row r="166" spans="1:17" x14ac:dyDescent="0.25">
      <c r="A166" s="79"/>
      <c r="B166" s="84">
        <v>14</v>
      </c>
      <c r="C166" s="115">
        <v>2.2000000000000002</v>
      </c>
      <c r="D166" s="80">
        <v>0.72</v>
      </c>
      <c r="E166" s="82"/>
      <c r="G166" s="122"/>
      <c r="H166" s="123">
        <v>3</v>
      </c>
      <c r="I166" s="124">
        <v>2.2000000000000002</v>
      </c>
      <c r="J166" s="125">
        <v>0.14000000000000001</v>
      </c>
      <c r="K166" s="126"/>
      <c r="M166" s="79"/>
      <c r="N166" s="84">
        <v>1</v>
      </c>
      <c r="O166" s="115">
        <v>0.3</v>
      </c>
      <c r="P166" s="80">
        <v>0.76</v>
      </c>
      <c r="Q166" s="82"/>
    </row>
    <row r="167" spans="1:17" x14ac:dyDescent="0.25">
      <c r="A167" s="79"/>
      <c r="B167" s="84">
        <v>15</v>
      </c>
      <c r="C167" s="115">
        <v>2.1</v>
      </c>
      <c r="D167" s="80">
        <v>0.63</v>
      </c>
      <c r="E167" s="82"/>
      <c r="G167" s="122"/>
      <c r="H167" s="123">
        <v>4</v>
      </c>
      <c r="I167" s="124">
        <v>2.2000000000000002</v>
      </c>
      <c r="J167" s="125">
        <v>0.12</v>
      </c>
      <c r="K167" s="126"/>
      <c r="M167" s="79"/>
      <c r="N167" s="84">
        <v>2</v>
      </c>
      <c r="O167" s="115">
        <v>0.3</v>
      </c>
      <c r="P167" s="80">
        <v>1.05</v>
      </c>
      <c r="Q167" s="82"/>
    </row>
    <row r="168" spans="1:17" x14ac:dyDescent="0.25">
      <c r="A168" s="79"/>
      <c r="B168" s="84">
        <v>16</v>
      </c>
      <c r="C168" s="115">
        <v>1.9</v>
      </c>
      <c r="D168" s="80">
        <v>0.45</v>
      </c>
      <c r="E168" s="82"/>
      <c r="G168" s="122"/>
      <c r="H168" s="123">
        <v>5</v>
      </c>
      <c r="I168" s="124">
        <v>1.5</v>
      </c>
      <c r="J168" s="125">
        <v>0.11</v>
      </c>
      <c r="K168" s="126"/>
      <c r="M168" s="79"/>
      <c r="N168" s="84">
        <v>3</v>
      </c>
      <c r="O168" s="115">
        <v>0.3</v>
      </c>
      <c r="P168" s="80">
        <v>1.02</v>
      </c>
      <c r="Q168" s="82"/>
    </row>
    <row r="169" spans="1:17" x14ac:dyDescent="0.25">
      <c r="A169" s="79"/>
      <c r="B169" s="84">
        <v>17</v>
      </c>
      <c r="C169" s="115">
        <v>1.7</v>
      </c>
      <c r="D169" s="80">
        <v>0.54</v>
      </c>
      <c r="E169" s="82"/>
      <c r="G169" s="122"/>
      <c r="H169" s="123">
        <v>6</v>
      </c>
      <c r="I169" s="124">
        <v>1.5</v>
      </c>
      <c r="J169" s="125">
        <v>0.14000000000000001</v>
      </c>
      <c r="K169" s="126"/>
      <c r="M169" s="79"/>
      <c r="N169" s="84">
        <v>4</v>
      </c>
      <c r="O169" s="115">
        <v>0.3</v>
      </c>
      <c r="P169" s="80">
        <v>1.07</v>
      </c>
      <c r="Q169" s="82"/>
    </row>
    <row r="170" spans="1:17" x14ac:dyDescent="0.25">
      <c r="A170" s="79"/>
      <c r="B170" s="84">
        <v>18</v>
      </c>
      <c r="C170" s="115">
        <v>1.7</v>
      </c>
      <c r="D170" s="80">
        <v>0.36</v>
      </c>
      <c r="E170" s="82"/>
      <c r="G170" s="122"/>
      <c r="H170" s="123">
        <v>7</v>
      </c>
      <c r="I170" s="124">
        <v>1.5</v>
      </c>
      <c r="J170" s="125">
        <v>0.14000000000000001</v>
      </c>
      <c r="K170" s="126"/>
      <c r="M170" s="79"/>
      <c r="N170" s="84">
        <v>5</v>
      </c>
      <c r="O170" s="115">
        <v>0.2</v>
      </c>
      <c r="P170" s="80">
        <v>1.22</v>
      </c>
      <c r="Q170" s="82"/>
    </row>
    <row r="171" spans="1:17" x14ac:dyDescent="0.25">
      <c r="A171" s="79"/>
      <c r="B171" s="84">
        <v>19</v>
      </c>
      <c r="C171" s="115">
        <v>1.7</v>
      </c>
      <c r="D171" s="80">
        <v>0.26</v>
      </c>
      <c r="E171" s="82"/>
      <c r="G171" s="122"/>
      <c r="H171" s="123">
        <v>8</v>
      </c>
      <c r="I171" s="124">
        <v>1.9</v>
      </c>
      <c r="J171" s="125">
        <v>0.19</v>
      </c>
      <c r="K171" s="126"/>
      <c r="M171" s="79"/>
      <c r="N171" s="84">
        <v>6</v>
      </c>
      <c r="O171" s="115">
        <v>0.2</v>
      </c>
      <c r="P171" s="80">
        <v>1.42</v>
      </c>
      <c r="Q171" s="82"/>
    </row>
    <row r="172" spans="1:17" x14ac:dyDescent="0.25">
      <c r="A172" s="79"/>
      <c r="B172" s="84">
        <v>20</v>
      </c>
      <c r="C172" s="115">
        <v>1.4</v>
      </c>
      <c r="D172" s="80">
        <v>0.14000000000000001</v>
      </c>
      <c r="E172" s="82"/>
      <c r="G172" s="122"/>
      <c r="H172" s="123">
        <v>9</v>
      </c>
      <c r="I172" s="124">
        <v>2</v>
      </c>
      <c r="J172" s="125">
        <v>0.17</v>
      </c>
      <c r="K172" s="126"/>
      <c r="M172" s="79"/>
      <c r="N172" s="84">
        <v>7</v>
      </c>
      <c r="O172" s="115">
        <v>0</v>
      </c>
      <c r="P172" s="80">
        <v>0</v>
      </c>
      <c r="Q172" s="82"/>
    </row>
    <row r="173" spans="1:17" x14ac:dyDescent="0.25">
      <c r="A173" s="79"/>
      <c r="B173" s="84">
        <v>21</v>
      </c>
      <c r="C173" s="115">
        <v>1</v>
      </c>
      <c r="D173" s="80">
        <v>0.06</v>
      </c>
      <c r="E173" s="82"/>
      <c r="G173" s="122"/>
      <c r="H173" s="123">
        <v>10</v>
      </c>
      <c r="I173" s="124">
        <v>1.7</v>
      </c>
      <c r="J173" s="125">
        <v>0.19</v>
      </c>
      <c r="K173" s="126"/>
      <c r="M173" s="79"/>
      <c r="N173" s="84">
        <v>8</v>
      </c>
      <c r="O173" s="115">
        <v>0.1</v>
      </c>
      <c r="P173" s="80">
        <v>0.12</v>
      </c>
      <c r="Q173" s="82"/>
    </row>
    <row r="174" spans="1:17" x14ac:dyDescent="0.25">
      <c r="A174" s="79"/>
      <c r="B174" s="84">
        <v>22</v>
      </c>
      <c r="C174" s="115">
        <v>1</v>
      </c>
      <c r="D174" s="80">
        <v>0.05</v>
      </c>
      <c r="E174" s="82"/>
      <c r="G174" s="122"/>
      <c r="H174" s="123">
        <v>11</v>
      </c>
      <c r="I174" s="124">
        <v>1.5</v>
      </c>
      <c r="J174" s="125">
        <v>0.17</v>
      </c>
      <c r="K174" s="126"/>
      <c r="M174" s="79"/>
      <c r="N174" s="84">
        <v>9</v>
      </c>
      <c r="O174" s="115">
        <v>0.2</v>
      </c>
      <c r="P174" s="80">
        <v>0.28000000000000003</v>
      </c>
      <c r="Q174" s="82"/>
    </row>
    <row r="175" spans="1:17" x14ac:dyDescent="0.25">
      <c r="A175" s="79"/>
      <c r="B175" s="84">
        <v>23</v>
      </c>
      <c r="C175" s="115">
        <v>0.4</v>
      </c>
      <c r="D175" s="80">
        <v>0.04</v>
      </c>
      <c r="E175" s="82"/>
      <c r="G175" s="122"/>
      <c r="H175" s="123">
        <v>12</v>
      </c>
      <c r="I175" s="124">
        <v>1</v>
      </c>
      <c r="J175" s="125">
        <v>0.14000000000000001</v>
      </c>
      <c r="K175" s="126"/>
      <c r="M175" s="79"/>
      <c r="N175" s="84">
        <v>10</v>
      </c>
      <c r="O175" s="115">
        <v>0.2</v>
      </c>
      <c r="P175" s="80">
        <v>0.82</v>
      </c>
      <c r="Q175" s="82"/>
    </row>
    <row r="176" spans="1:17" x14ac:dyDescent="0.25">
      <c r="A176" s="86"/>
      <c r="B176" s="83">
        <v>24</v>
      </c>
      <c r="C176" s="117">
        <v>0.1</v>
      </c>
      <c r="D176" s="118">
        <v>0</v>
      </c>
      <c r="E176" s="83"/>
      <c r="G176" s="122"/>
      <c r="H176" s="123">
        <v>13</v>
      </c>
      <c r="I176" s="124">
        <v>0.8</v>
      </c>
      <c r="J176" s="125">
        <v>0.13</v>
      </c>
      <c r="K176" s="126"/>
      <c r="M176" s="79"/>
      <c r="N176" s="84">
        <v>11</v>
      </c>
      <c r="O176" s="115">
        <v>0.3</v>
      </c>
      <c r="P176" s="80">
        <v>0.7</v>
      </c>
      <c r="Q176" s="82"/>
    </row>
    <row r="177" spans="1:17" x14ac:dyDescent="0.25">
      <c r="A177" s="79">
        <v>41527</v>
      </c>
      <c r="B177" s="84">
        <v>0</v>
      </c>
      <c r="C177" s="115">
        <v>0.4</v>
      </c>
      <c r="D177" s="80">
        <v>0.02</v>
      </c>
      <c r="E177" s="116">
        <v>0.4513888888888889</v>
      </c>
      <c r="G177" s="122"/>
      <c r="H177" s="123">
        <v>14</v>
      </c>
      <c r="I177" s="124">
        <v>1</v>
      </c>
      <c r="J177" s="125">
        <v>0.15</v>
      </c>
      <c r="K177" s="126"/>
      <c r="M177" s="79"/>
      <c r="N177" s="84">
        <v>12</v>
      </c>
      <c r="O177" s="115">
        <v>0.4</v>
      </c>
      <c r="P177" s="80">
        <v>1.78</v>
      </c>
      <c r="Q177" s="82"/>
    </row>
    <row r="178" spans="1:17" x14ac:dyDescent="0.25">
      <c r="A178" s="79"/>
      <c r="B178" s="84">
        <v>1</v>
      </c>
      <c r="C178" s="115">
        <v>0.3</v>
      </c>
      <c r="D178" s="80">
        <v>0</v>
      </c>
      <c r="E178" s="82"/>
      <c r="G178" s="127"/>
      <c r="H178" s="128">
        <v>15</v>
      </c>
      <c r="I178" s="129">
        <v>1</v>
      </c>
      <c r="J178" s="130">
        <v>0.13</v>
      </c>
      <c r="K178" s="128"/>
      <c r="M178" s="79"/>
      <c r="N178" s="84">
        <v>13</v>
      </c>
      <c r="O178" s="115">
        <v>0.4</v>
      </c>
      <c r="P178" s="80">
        <v>2.4500000000000002</v>
      </c>
      <c r="Q178" s="82"/>
    </row>
    <row r="179" spans="1:17" x14ac:dyDescent="0.25">
      <c r="A179" s="79"/>
      <c r="B179" s="84">
        <v>2</v>
      </c>
      <c r="C179" s="115">
        <v>1.2</v>
      </c>
      <c r="D179" s="80">
        <v>0.1</v>
      </c>
      <c r="E179" s="82"/>
      <c r="G179" s="122">
        <v>41814</v>
      </c>
      <c r="H179" s="123">
        <v>0</v>
      </c>
      <c r="I179" s="124">
        <v>1.4</v>
      </c>
      <c r="J179" s="125">
        <v>1.03</v>
      </c>
      <c r="K179" s="126" t="s">
        <v>83</v>
      </c>
      <c r="M179" s="79"/>
      <c r="N179" s="84">
        <v>14</v>
      </c>
      <c r="O179" s="115">
        <v>0.4</v>
      </c>
      <c r="P179" s="80">
        <v>1.84</v>
      </c>
      <c r="Q179" s="82"/>
    </row>
    <row r="180" spans="1:17" x14ac:dyDescent="0.25">
      <c r="A180" s="79"/>
      <c r="B180" s="84">
        <v>3</v>
      </c>
      <c r="C180" s="115">
        <v>1.3</v>
      </c>
      <c r="D180" s="80">
        <v>0.11</v>
      </c>
      <c r="E180" s="82"/>
      <c r="G180" s="122"/>
      <c r="H180" s="126">
        <v>1</v>
      </c>
      <c r="I180" s="124">
        <v>1.2</v>
      </c>
      <c r="J180" s="125">
        <v>0.2</v>
      </c>
      <c r="K180" s="126"/>
      <c r="M180" s="79"/>
      <c r="N180" s="84">
        <v>15</v>
      </c>
      <c r="O180" s="115">
        <v>0.5</v>
      </c>
      <c r="P180" s="80">
        <v>2.77</v>
      </c>
      <c r="Q180" s="82"/>
    </row>
    <row r="181" spans="1:17" x14ac:dyDescent="0.25">
      <c r="A181" s="79"/>
      <c r="B181" s="84">
        <v>4</v>
      </c>
      <c r="C181" s="115">
        <v>1</v>
      </c>
      <c r="D181" s="80">
        <v>0.2</v>
      </c>
      <c r="E181" s="82"/>
      <c r="G181" s="122"/>
      <c r="H181" s="126">
        <v>2</v>
      </c>
      <c r="I181" s="124">
        <v>1.7</v>
      </c>
      <c r="J181" s="125">
        <v>0.16</v>
      </c>
      <c r="K181" s="126"/>
      <c r="M181" s="79"/>
      <c r="N181" s="84">
        <v>16</v>
      </c>
      <c r="O181" s="115">
        <v>0.5</v>
      </c>
      <c r="P181" s="80">
        <v>1.98</v>
      </c>
      <c r="Q181" s="82"/>
    </row>
    <row r="182" spans="1:17" x14ac:dyDescent="0.25">
      <c r="A182" s="79"/>
      <c r="B182" s="84">
        <v>5</v>
      </c>
      <c r="C182" s="115">
        <v>1.1000000000000001</v>
      </c>
      <c r="D182" s="80">
        <v>0.25</v>
      </c>
      <c r="E182" s="82"/>
      <c r="G182" s="122"/>
      <c r="H182" s="123">
        <v>3</v>
      </c>
      <c r="I182" s="124">
        <v>1.7</v>
      </c>
      <c r="J182" s="125">
        <v>0.13</v>
      </c>
      <c r="K182" s="126"/>
      <c r="M182" s="79"/>
      <c r="N182" s="84">
        <v>17</v>
      </c>
      <c r="O182" s="115">
        <v>0.5</v>
      </c>
      <c r="P182" s="80">
        <v>2.71</v>
      </c>
      <c r="Q182" s="82"/>
    </row>
    <row r="183" spans="1:17" x14ac:dyDescent="0.25">
      <c r="A183" s="79"/>
      <c r="B183" s="84">
        <v>6</v>
      </c>
      <c r="C183" s="115">
        <v>1.8</v>
      </c>
      <c r="D183" s="80">
        <v>0.28999999999999998</v>
      </c>
      <c r="E183" s="82"/>
      <c r="G183" s="122"/>
      <c r="H183" s="126">
        <v>4</v>
      </c>
      <c r="I183" s="124">
        <v>2</v>
      </c>
      <c r="J183" s="125">
        <v>0.12</v>
      </c>
      <c r="K183" s="126"/>
      <c r="M183" s="79"/>
      <c r="N183" s="84">
        <v>18</v>
      </c>
      <c r="O183" s="115">
        <v>0.5</v>
      </c>
      <c r="P183" s="80">
        <v>1.73</v>
      </c>
      <c r="Q183" s="82"/>
    </row>
    <row r="184" spans="1:17" x14ac:dyDescent="0.25">
      <c r="A184" s="79"/>
      <c r="B184" s="84">
        <v>7</v>
      </c>
      <c r="C184" s="115">
        <v>2.1</v>
      </c>
      <c r="D184" s="80">
        <v>0.56999999999999995</v>
      </c>
      <c r="E184" s="82"/>
      <c r="G184" s="122"/>
      <c r="H184" s="126">
        <v>5</v>
      </c>
      <c r="I184" s="124">
        <v>2.2999999999999998</v>
      </c>
      <c r="J184" s="125">
        <v>0.19</v>
      </c>
      <c r="K184" s="126"/>
      <c r="M184" s="79"/>
      <c r="N184" s="84">
        <v>19</v>
      </c>
      <c r="O184" s="115">
        <v>0.5</v>
      </c>
      <c r="P184" s="80">
        <v>1.86</v>
      </c>
      <c r="Q184" s="82"/>
    </row>
    <row r="185" spans="1:17" x14ac:dyDescent="0.25">
      <c r="A185" s="79"/>
      <c r="B185" s="84">
        <v>8</v>
      </c>
      <c r="C185" s="115">
        <v>1.2</v>
      </c>
      <c r="D185" s="80">
        <v>0.28000000000000003</v>
      </c>
      <c r="E185" s="82"/>
      <c r="G185" s="122"/>
      <c r="H185" s="123">
        <v>6</v>
      </c>
      <c r="I185" s="124">
        <v>2.2999999999999998</v>
      </c>
      <c r="J185" s="125">
        <v>0.16</v>
      </c>
      <c r="K185" s="126"/>
      <c r="M185" s="79"/>
      <c r="N185" s="84">
        <v>20</v>
      </c>
      <c r="O185" s="115">
        <v>0.6</v>
      </c>
      <c r="P185" s="80">
        <v>1.91</v>
      </c>
      <c r="Q185" s="82"/>
    </row>
    <row r="186" spans="1:17" x14ac:dyDescent="0.25">
      <c r="A186" s="79"/>
      <c r="B186" s="84">
        <v>9</v>
      </c>
      <c r="C186" s="115">
        <v>2</v>
      </c>
      <c r="D186" s="80">
        <v>0.5</v>
      </c>
      <c r="E186" s="82"/>
      <c r="G186" s="122"/>
      <c r="H186" s="126">
        <v>7</v>
      </c>
      <c r="I186" s="124">
        <v>2.2999999999999998</v>
      </c>
      <c r="J186" s="125">
        <v>0.13</v>
      </c>
      <c r="K186" s="126"/>
      <c r="M186" s="79"/>
      <c r="N186" s="84">
        <v>21</v>
      </c>
      <c r="O186" s="115">
        <v>0.5</v>
      </c>
      <c r="P186" s="80">
        <v>0.8</v>
      </c>
      <c r="Q186" s="82"/>
    </row>
    <row r="187" spans="1:17" x14ac:dyDescent="0.25">
      <c r="A187" s="79"/>
      <c r="B187" s="84">
        <v>10</v>
      </c>
      <c r="C187" s="115">
        <v>2.2000000000000002</v>
      </c>
      <c r="D187" s="80">
        <v>0.37</v>
      </c>
      <c r="E187" s="82"/>
      <c r="G187" s="122"/>
      <c r="H187" s="126">
        <v>8</v>
      </c>
      <c r="I187" s="124">
        <v>2.2999999999999998</v>
      </c>
      <c r="J187" s="125">
        <v>0.18</v>
      </c>
      <c r="K187" s="126"/>
      <c r="M187" s="79"/>
      <c r="N187" s="84">
        <v>22</v>
      </c>
      <c r="O187" s="115">
        <v>0.6</v>
      </c>
      <c r="P187" s="80">
        <v>1.1100000000000001</v>
      </c>
      <c r="Q187" s="82"/>
    </row>
    <row r="188" spans="1:17" x14ac:dyDescent="0.25">
      <c r="A188" s="79"/>
      <c r="B188" s="84">
        <v>11</v>
      </c>
      <c r="C188" s="115">
        <v>2.2000000000000002</v>
      </c>
      <c r="D188" s="80">
        <v>0.44</v>
      </c>
      <c r="E188" s="82"/>
      <c r="G188" s="122"/>
      <c r="H188" s="123">
        <v>9</v>
      </c>
      <c r="I188" s="124">
        <v>2.4</v>
      </c>
      <c r="J188" s="125">
        <v>0.35</v>
      </c>
      <c r="K188" s="126"/>
      <c r="M188" s="79"/>
      <c r="N188" s="84">
        <v>23</v>
      </c>
      <c r="O188" s="115">
        <v>0.6</v>
      </c>
      <c r="P188" s="80">
        <v>2.4300000000000002</v>
      </c>
      <c r="Q188" s="82"/>
    </row>
    <row r="189" spans="1:17" x14ac:dyDescent="0.25">
      <c r="A189" s="79"/>
      <c r="B189" s="84">
        <v>12</v>
      </c>
      <c r="C189" s="115">
        <v>2</v>
      </c>
      <c r="D189" s="80">
        <v>0.36</v>
      </c>
      <c r="E189" s="82"/>
      <c r="G189" s="122"/>
      <c r="H189" s="126">
        <v>10</v>
      </c>
      <c r="I189" s="124">
        <v>2.1</v>
      </c>
      <c r="J189" s="125">
        <v>0.19</v>
      </c>
      <c r="K189" s="126"/>
      <c r="M189" s="79"/>
      <c r="N189" s="84">
        <v>24</v>
      </c>
      <c r="O189" s="115">
        <v>0.5</v>
      </c>
      <c r="P189" s="80">
        <v>1.51</v>
      </c>
      <c r="Q189" s="82"/>
    </row>
    <row r="190" spans="1:17" x14ac:dyDescent="0.25">
      <c r="A190" s="79"/>
      <c r="B190" s="84">
        <v>13</v>
      </c>
      <c r="C190" s="115">
        <v>2</v>
      </c>
      <c r="D190" s="80">
        <v>0.4</v>
      </c>
      <c r="E190" s="82"/>
      <c r="G190" s="122"/>
      <c r="H190" s="126">
        <v>11</v>
      </c>
      <c r="I190" s="124">
        <v>1.9</v>
      </c>
      <c r="J190" s="125">
        <v>0.13</v>
      </c>
      <c r="K190" s="126"/>
      <c r="M190" s="86"/>
      <c r="N190" s="83">
        <v>25</v>
      </c>
      <c r="O190" s="117">
        <v>0.3</v>
      </c>
      <c r="P190" s="118">
        <v>1.21</v>
      </c>
      <c r="Q190" s="83"/>
    </row>
    <row r="191" spans="1:17" x14ac:dyDescent="0.25">
      <c r="A191" s="79"/>
      <c r="B191" s="84">
        <v>14</v>
      </c>
      <c r="C191" s="115">
        <v>2</v>
      </c>
      <c r="D191" s="80">
        <v>0.46</v>
      </c>
      <c r="E191" s="82"/>
      <c r="G191" s="122"/>
      <c r="H191" s="123">
        <v>12</v>
      </c>
      <c r="I191" s="124">
        <v>1</v>
      </c>
      <c r="J191" s="125">
        <v>0.28000000000000003</v>
      </c>
      <c r="K191" s="126"/>
      <c r="M191" s="79">
        <v>41527</v>
      </c>
      <c r="N191" s="84">
        <v>0</v>
      </c>
      <c r="O191" s="115">
        <v>0.2</v>
      </c>
      <c r="P191" s="80">
        <v>0.92</v>
      </c>
      <c r="Q191" s="116">
        <v>0.5</v>
      </c>
    </row>
    <row r="192" spans="1:17" x14ac:dyDescent="0.25">
      <c r="A192" s="79"/>
      <c r="B192" s="84">
        <v>15</v>
      </c>
      <c r="C192" s="115">
        <v>1.9</v>
      </c>
      <c r="D192" s="80">
        <v>0.38</v>
      </c>
      <c r="E192" s="82"/>
      <c r="G192" s="122"/>
      <c r="H192" s="126">
        <v>13</v>
      </c>
      <c r="I192" s="124">
        <v>1.9</v>
      </c>
      <c r="J192" s="125">
        <v>0.1</v>
      </c>
      <c r="K192" s="126"/>
      <c r="M192" s="79"/>
      <c r="N192" s="84">
        <v>1</v>
      </c>
      <c r="O192" s="115">
        <v>0.3</v>
      </c>
      <c r="P192" s="80">
        <v>1.17</v>
      </c>
      <c r="Q192" s="82"/>
    </row>
    <row r="193" spans="1:17" x14ac:dyDescent="0.25">
      <c r="A193" s="79"/>
      <c r="B193" s="84">
        <v>16</v>
      </c>
      <c r="C193" s="115">
        <v>1.7</v>
      </c>
      <c r="D193" s="80">
        <v>0.32</v>
      </c>
      <c r="E193" s="82"/>
      <c r="G193" s="122"/>
      <c r="H193" s="126">
        <v>14</v>
      </c>
      <c r="I193" s="124">
        <v>0.7</v>
      </c>
      <c r="J193" s="125">
        <v>0.09</v>
      </c>
      <c r="K193" s="126"/>
      <c r="M193" s="79"/>
      <c r="N193" s="84">
        <v>2</v>
      </c>
      <c r="O193" s="115">
        <v>0.2</v>
      </c>
      <c r="P193" s="80">
        <v>1.02</v>
      </c>
      <c r="Q193" s="82"/>
    </row>
    <row r="194" spans="1:17" x14ac:dyDescent="0.25">
      <c r="A194" s="79"/>
      <c r="B194" s="84">
        <v>17</v>
      </c>
      <c r="C194" s="115">
        <v>1.6</v>
      </c>
      <c r="D194" s="80">
        <v>0.3</v>
      </c>
      <c r="E194" s="82"/>
      <c r="G194" s="127"/>
      <c r="H194" s="128">
        <v>15</v>
      </c>
      <c r="I194" s="129">
        <v>1.2</v>
      </c>
      <c r="J194" s="130">
        <v>7.0000000000000007E-2</v>
      </c>
      <c r="K194" s="128"/>
      <c r="M194" s="79"/>
      <c r="N194" s="84">
        <v>3</v>
      </c>
      <c r="O194" s="115">
        <v>0.2</v>
      </c>
      <c r="P194" s="80">
        <v>0.45</v>
      </c>
      <c r="Q194" s="82"/>
    </row>
    <row r="195" spans="1:17" x14ac:dyDescent="0.25">
      <c r="A195" s="79"/>
      <c r="B195" s="84">
        <v>18</v>
      </c>
      <c r="C195" s="115">
        <v>1.6</v>
      </c>
      <c r="D195" s="80">
        <v>0.36</v>
      </c>
      <c r="E195" s="82"/>
      <c r="G195" s="122">
        <v>41829</v>
      </c>
      <c r="H195" s="123">
        <v>0</v>
      </c>
      <c r="I195" s="124">
        <v>1.5</v>
      </c>
      <c r="J195" s="125">
        <v>0.12</v>
      </c>
      <c r="K195" s="126"/>
      <c r="M195" s="79"/>
      <c r="N195" s="84">
        <v>4</v>
      </c>
      <c r="O195" s="115">
        <v>0.2</v>
      </c>
      <c r="P195" s="80">
        <v>0.4</v>
      </c>
      <c r="Q195" s="82"/>
    </row>
    <row r="196" spans="1:17" x14ac:dyDescent="0.25">
      <c r="A196" s="79"/>
      <c r="B196" s="84">
        <v>19</v>
      </c>
      <c r="C196" s="115">
        <v>1.3</v>
      </c>
      <c r="D196" s="80">
        <v>0.18</v>
      </c>
      <c r="E196" s="82"/>
      <c r="G196" s="122"/>
      <c r="H196" s="123">
        <v>1</v>
      </c>
      <c r="I196" s="124">
        <v>2.5</v>
      </c>
      <c r="J196" s="125">
        <v>0.12</v>
      </c>
      <c r="K196" s="126"/>
      <c r="M196" s="79"/>
      <c r="N196" s="84">
        <v>5</v>
      </c>
      <c r="O196" s="115">
        <v>0.2</v>
      </c>
      <c r="P196" s="80">
        <v>1.1000000000000001</v>
      </c>
      <c r="Q196" s="82"/>
    </row>
    <row r="197" spans="1:17" x14ac:dyDescent="0.25">
      <c r="A197" s="79"/>
      <c r="B197" s="84">
        <v>20</v>
      </c>
      <c r="C197" s="115">
        <v>1</v>
      </c>
      <c r="D197" s="80">
        <v>0.11</v>
      </c>
      <c r="E197" s="82"/>
      <c r="G197" s="122"/>
      <c r="H197" s="123">
        <v>2</v>
      </c>
      <c r="I197" s="124">
        <v>2.2000000000000002</v>
      </c>
      <c r="J197" s="125">
        <v>0.13</v>
      </c>
      <c r="K197" s="126"/>
      <c r="M197" s="79"/>
      <c r="N197" s="84">
        <v>6</v>
      </c>
      <c r="O197" s="115">
        <v>0.1</v>
      </c>
      <c r="P197" s="80">
        <v>0.92</v>
      </c>
      <c r="Q197" s="82"/>
    </row>
    <row r="198" spans="1:17" x14ac:dyDescent="0.25">
      <c r="A198" s="79"/>
      <c r="B198" s="84">
        <v>21</v>
      </c>
      <c r="C198" s="115">
        <v>1</v>
      </c>
      <c r="D198" s="80">
        <v>7.0000000000000007E-2</v>
      </c>
      <c r="E198" s="82"/>
      <c r="G198" s="122"/>
      <c r="H198" s="123">
        <v>3</v>
      </c>
      <c r="I198" s="124">
        <v>2.2000000000000002</v>
      </c>
      <c r="J198" s="125">
        <v>0.13</v>
      </c>
      <c r="K198" s="126"/>
      <c r="M198" s="79"/>
      <c r="N198" s="84">
        <v>7</v>
      </c>
      <c r="O198" s="115">
        <v>0</v>
      </c>
      <c r="P198" s="80">
        <v>0</v>
      </c>
      <c r="Q198" s="82"/>
    </row>
    <row r="199" spans="1:17" x14ac:dyDescent="0.25">
      <c r="A199" s="79"/>
      <c r="B199" s="84">
        <v>22</v>
      </c>
      <c r="C199" s="115">
        <v>0.2</v>
      </c>
      <c r="D199" s="80">
        <v>0</v>
      </c>
      <c r="E199" s="82"/>
      <c r="G199" s="122"/>
      <c r="H199" s="123">
        <v>4</v>
      </c>
      <c r="I199" s="124">
        <v>2.2000000000000002</v>
      </c>
      <c r="J199" s="125">
        <v>0.1</v>
      </c>
      <c r="K199" s="126"/>
      <c r="M199" s="79"/>
      <c r="N199" s="84">
        <v>8</v>
      </c>
      <c r="O199" s="115">
        <v>0.2</v>
      </c>
      <c r="P199" s="80">
        <v>0.22</v>
      </c>
      <c r="Q199" s="82"/>
    </row>
    <row r="200" spans="1:17" x14ac:dyDescent="0.25">
      <c r="A200" s="86"/>
      <c r="B200" s="83">
        <v>23</v>
      </c>
      <c r="C200" s="117">
        <v>0.1</v>
      </c>
      <c r="D200" s="118">
        <v>0</v>
      </c>
      <c r="E200" s="83"/>
      <c r="G200" s="122"/>
      <c r="H200" s="123">
        <v>5</v>
      </c>
      <c r="I200" s="124">
        <v>2.1</v>
      </c>
      <c r="J200" s="125">
        <v>0.12</v>
      </c>
      <c r="K200" s="126"/>
      <c r="M200" s="79"/>
      <c r="N200" s="84">
        <v>9</v>
      </c>
      <c r="O200" s="115">
        <v>0.1</v>
      </c>
      <c r="P200" s="80">
        <v>0.22</v>
      </c>
      <c r="Q200" s="82"/>
    </row>
    <row r="201" spans="1:17" x14ac:dyDescent="0.25">
      <c r="A201" s="79">
        <v>41543</v>
      </c>
      <c r="B201" s="84">
        <v>0</v>
      </c>
      <c r="C201" s="115">
        <v>0.2</v>
      </c>
      <c r="D201" s="80">
        <v>0.04</v>
      </c>
      <c r="E201" s="82"/>
      <c r="G201" s="122"/>
      <c r="H201" s="123">
        <v>6</v>
      </c>
      <c r="I201" s="124">
        <v>2.4</v>
      </c>
      <c r="J201" s="125">
        <v>0.12</v>
      </c>
      <c r="K201" s="126"/>
      <c r="M201" s="79"/>
      <c r="N201" s="84">
        <v>10</v>
      </c>
      <c r="O201" s="115">
        <v>0.2</v>
      </c>
      <c r="P201" s="80">
        <v>0.46</v>
      </c>
      <c r="Q201" s="82"/>
    </row>
    <row r="202" spans="1:17" x14ac:dyDescent="0.25">
      <c r="A202" s="79"/>
      <c r="B202" s="84">
        <v>1</v>
      </c>
      <c r="C202" s="115">
        <v>0.4</v>
      </c>
      <c r="D202" s="80">
        <v>0.05</v>
      </c>
      <c r="E202" s="82"/>
      <c r="G202" s="122"/>
      <c r="H202" s="123">
        <v>7</v>
      </c>
      <c r="I202" s="124">
        <v>2.2999999999999998</v>
      </c>
      <c r="J202" s="125">
        <v>0.18</v>
      </c>
      <c r="K202" s="126"/>
      <c r="M202" s="79"/>
      <c r="N202" s="84">
        <v>11</v>
      </c>
      <c r="O202" s="115">
        <v>0.2</v>
      </c>
      <c r="P202" s="80">
        <v>0.71</v>
      </c>
      <c r="Q202" s="82"/>
    </row>
    <row r="203" spans="1:17" x14ac:dyDescent="0.25">
      <c r="A203" s="79"/>
      <c r="B203" s="84">
        <v>2</v>
      </c>
      <c r="C203" s="115">
        <v>0.6</v>
      </c>
      <c r="D203" s="80">
        <v>0.11</v>
      </c>
      <c r="E203" s="82"/>
      <c r="G203" s="122"/>
      <c r="H203" s="123">
        <v>8</v>
      </c>
      <c r="I203" s="124">
        <v>2.2000000000000002</v>
      </c>
      <c r="J203" s="125">
        <v>0.13</v>
      </c>
      <c r="K203" s="126"/>
      <c r="M203" s="79"/>
      <c r="N203" s="84">
        <v>12</v>
      </c>
      <c r="O203" s="115">
        <v>0.3</v>
      </c>
      <c r="P203" s="80">
        <v>0.64</v>
      </c>
      <c r="Q203" s="82"/>
    </row>
    <row r="204" spans="1:17" x14ac:dyDescent="0.25">
      <c r="A204" s="79"/>
      <c r="B204" s="84">
        <v>3</v>
      </c>
      <c r="C204" s="115">
        <v>0.5</v>
      </c>
      <c r="D204" s="80">
        <v>0.17</v>
      </c>
      <c r="E204" s="82"/>
      <c r="G204" s="122"/>
      <c r="H204" s="123">
        <v>9</v>
      </c>
      <c r="I204" s="124">
        <v>1.9</v>
      </c>
      <c r="J204" s="125">
        <v>0.17</v>
      </c>
      <c r="K204" s="126"/>
      <c r="M204" s="79"/>
      <c r="N204" s="84">
        <v>13</v>
      </c>
      <c r="O204" s="115">
        <v>0.3</v>
      </c>
      <c r="P204" s="80">
        <v>1.53</v>
      </c>
      <c r="Q204" s="82"/>
    </row>
    <row r="205" spans="1:17" x14ac:dyDescent="0.25">
      <c r="A205" s="79"/>
      <c r="B205" s="84">
        <v>4</v>
      </c>
      <c r="C205" s="115">
        <v>1.1000000000000001</v>
      </c>
      <c r="D205" s="80">
        <v>0.36</v>
      </c>
      <c r="E205" s="82"/>
      <c r="G205" s="122"/>
      <c r="H205" s="123">
        <v>10</v>
      </c>
      <c r="I205" s="124">
        <v>1.3</v>
      </c>
      <c r="J205" s="125">
        <v>0.12</v>
      </c>
      <c r="K205" s="126"/>
      <c r="M205" s="79"/>
      <c r="N205" s="84">
        <v>14</v>
      </c>
      <c r="O205" s="115">
        <v>0.3</v>
      </c>
      <c r="P205" s="80">
        <v>1.89</v>
      </c>
      <c r="Q205" s="82"/>
    </row>
    <row r="206" spans="1:17" x14ac:dyDescent="0.25">
      <c r="A206" s="79"/>
      <c r="B206" s="84">
        <v>5</v>
      </c>
      <c r="C206" s="115">
        <v>1.1000000000000001</v>
      </c>
      <c r="D206" s="80">
        <v>0.45</v>
      </c>
      <c r="E206" s="82"/>
      <c r="G206" s="122"/>
      <c r="H206" s="123">
        <v>11</v>
      </c>
      <c r="I206" s="124">
        <v>0.7</v>
      </c>
      <c r="J206" s="125">
        <v>0.13</v>
      </c>
      <c r="K206" s="126"/>
      <c r="M206" s="79"/>
      <c r="N206" s="84">
        <v>15</v>
      </c>
      <c r="O206" s="115">
        <v>0.4</v>
      </c>
      <c r="P206" s="80">
        <v>2.15</v>
      </c>
      <c r="Q206" s="82"/>
    </row>
    <row r="207" spans="1:17" x14ac:dyDescent="0.25">
      <c r="A207" s="79"/>
      <c r="B207" s="84">
        <v>6</v>
      </c>
      <c r="C207" s="115">
        <v>1.9</v>
      </c>
      <c r="D207" s="80">
        <v>0.46</v>
      </c>
      <c r="E207" s="82"/>
      <c r="G207" s="122"/>
      <c r="H207" s="123">
        <v>12</v>
      </c>
      <c r="I207" s="124">
        <v>0.5</v>
      </c>
      <c r="J207" s="125">
        <v>0.15</v>
      </c>
      <c r="K207" s="126"/>
      <c r="M207" s="79"/>
      <c r="N207" s="84">
        <v>16</v>
      </c>
      <c r="O207" s="115">
        <v>0.3</v>
      </c>
      <c r="P207" s="80">
        <v>2.79</v>
      </c>
      <c r="Q207" s="82"/>
    </row>
    <row r="208" spans="1:17" x14ac:dyDescent="0.25">
      <c r="A208" s="79"/>
      <c r="B208" s="84">
        <v>7</v>
      </c>
      <c r="C208" s="115">
        <v>2.1</v>
      </c>
      <c r="D208" s="80">
        <v>0.62</v>
      </c>
      <c r="E208" s="82"/>
      <c r="G208" s="122"/>
      <c r="H208" s="123">
        <v>13</v>
      </c>
      <c r="I208" s="124">
        <v>0.4</v>
      </c>
      <c r="J208" s="125">
        <v>0.11</v>
      </c>
      <c r="K208" s="126"/>
      <c r="M208" s="79"/>
      <c r="N208" s="84">
        <v>17</v>
      </c>
      <c r="O208" s="115">
        <v>0.3</v>
      </c>
      <c r="P208" s="80">
        <v>1.89</v>
      </c>
      <c r="Q208" s="82"/>
    </row>
    <row r="209" spans="1:17" x14ac:dyDescent="0.25">
      <c r="A209" s="79"/>
      <c r="B209" s="84">
        <v>8</v>
      </c>
      <c r="C209" s="115">
        <v>1.9</v>
      </c>
      <c r="D209" s="80">
        <v>0.86</v>
      </c>
      <c r="E209" s="82"/>
      <c r="G209" s="127"/>
      <c r="H209" s="128">
        <v>14</v>
      </c>
      <c r="I209" s="129">
        <v>0.2</v>
      </c>
      <c r="J209" s="130">
        <v>0</v>
      </c>
      <c r="K209" s="128"/>
      <c r="M209" s="79"/>
      <c r="N209" s="84">
        <v>18</v>
      </c>
      <c r="O209" s="115">
        <v>0.4</v>
      </c>
      <c r="P209" s="80">
        <v>1.36</v>
      </c>
      <c r="Q209" s="82"/>
    </row>
    <row r="210" spans="1:17" x14ac:dyDescent="0.25">
      <c r="A210" s="79"/>
      <c r="B210" s="84">
        <v>9</v>
      </c>
      <c r="C210" s="115">
        <v>2.1</v>
      </c>
      <c r="D210" s="80">
        <v>0.82</v>
      </c>
      <c r="E210" s="82"/>
      <c r="G210" s="122">
        <v>41841</v>
      </c>
      <c r="H210" s="123">
        <v>0</v>
      </c>
      <c r="I210" s="124">
        <v>1.2</v>
      </c>
      <c r="J210" s="125">
        <v>0.13</v>
      </c>
      <c r="K210" s="126"/>
      <c r="M210" s="79"/>
      <c r="N210" s="84">
        <v>19</v>
      </c>
      <c r="O210" s="115">
        <v>0.5</v>
      </c>
      <c r="P210" s="80">
        <v>1.62</v>
      </c>
      <c r="Q210" s="82"/>
    </row>
    <row r="211" spans="1:17" x14ac:dyDescent="0.25">
      <c r="A211" s="79"/>
      <c r="B211" s="84">
        <v>10</v>
      </c>
      <c r="C211" s="115">
        <v>2</v>
      </c>
      <c r="D211" s="80">
        <v>0.65</v>
      </c>
      <c r="E211" s="82"/>
      <c r="G211" s="122"/>
      <c r="H211" s="123">
        <v>1</v>
      </c>
      <c r="I211" s="124">
        <v>1.4</v>
      </c>
      <c r="J211" s="125">
        <v>0.11</v>
      </c>
      <c r="K211" s="126"/>
      <c r="M211" s="79"/>
      <c r="N211" s="84">
        <v>20</v>
      </c>
      <c r="O211" s="115">
        <v>0.5</v>
      </c>
      <c r="P211" s="80">
        <v>1.85</v>
      </c>
      <c r="Q211" s="82"/>
    </row>
    <row r="212" spans="1:17" x14ac:dyDescent="0.25">
      <c r="A212" s="79"/>
      <c r="B212" s="84">
        <v>11</v>
      </c>
      <c r="C212" s="115">
        <v>2.1</v>
      </c>
      <c r="D212" s="80">
        <v>0.82</v>
      </c>
      <c r="E212" s="82"/>
      <c r="G212" s="122"/>
      <c r="H212" s="123">
        <v>2</v>
      </c>
      <c r="I212" s="124">
        <v>1.3</v>
      </c>
      <c r="J212" s="125">
        <v>0.16</v>
      </c>
      <c r="K212" s="126"/>
      <c r="M212" s="79"/>
      <c r="N212" s="84">
        <v>21</v>
      </c>
      <c r="O212" s="115">
        <v>0.4</v>
      </c>
      <c r="P212" s="80">
        <v>0.66</v>
      </c>
      <c r="Q212" s="82"/>
    </row>
    <row r="213" spans="1:17" x14ac:dyDescent="0.25">
      <c r="A213" s="79"/>
      <c r="B213" s="84">
        <v>12</v>
      </c>
      <c r="C213" s="115">
        <v>2.1</v>
      </c>
      <c r="D213" s="80">
        <v>0.63</v>
      </c>
      <c r="E213" s="82"/>
      <c r="G213" s="122"/>
      <c r="H213" s="123">
        <v>3</v>
      </c>
      <c r="I213" s="124">
        <v>1.2</v>
      </c>
      <c r="J213" s="125">
        <v>0.18</v>
      </c>
      <c r="K213" s="126"/>
      <c r="M213" s="79"/>
      <c r="N213" s="84">
        <v>22</v>
      </c>
      <c r="O213" s="115">
        <v>0.5</v>
      </c>
      <c r="P213" s="80">
        <v>1.31</v>
      </c>
      <c r="Q213" s="82"/>
    </row>
    <row r="214" spans="1:17" x14ac:dyDescent="0.25">
      <c r="A214" s="79"/>
      <c r="B214" s="84">
        <v>13</v>
      </c>
      <c r="C214" s="115">
        <v>2.1</v>
      </c>
      <c r="D214" s="80">
        <v>0.63</v>
      </c>
      <c r="E214" s="82"/>
      <c r="G214" s="122"/>
      <c r="H214" s="123">
        <v>4</v>
      </c>
      <c r="I214" s="124">
        <v>1.3</v>
      </c>
      <c r="J214" s="125">
        <v>0.12</v>
      </c>
      <c r="K214" s="126"/>
      <c r="M214" s="79"/>
      <c r="N214" s="84">
        <v>23</v>
      </c>
      <c r="O214" s="115">
        <v>0.5</v>
      </c>
      <c r="P214" s="80">
        <v>2.4700000000000002</v>
      </c>
      <c r="Q214" s="82"/>
    </row>
    <row r="215" spans="1:17" x14ac:dyDescent="0.25">
      <c r="A215" s="79"/>
      <c r="B215" s="84">
        <v>14</v>
      </c>
      <c r="C215" s="115">
        <v>2.1</v>
      </c>
      <c r="D215" s="80">
        <v>0.56999999999999995</v>
      </c>
      <c r="E215" s="82"/>
      <c r="G215" s="122"/>
      <c r="H215" s="123">
        <v>5</v>
      </c>
      <c r="I215" s="124">
        <v>1.2</v>
      </c>
      <c r="J215" s="125">
        <v>0.12</v>
      </c>
      <c r="K215" s="126"/>
      <c r="M215" s="79"/>
      <c r="N215" s="84">
        <v>24</v>
      </c>
      <c r="O215" s="115">
        <v>0.4</v>
      </c>
      <c r="P215" s="80">
        <v>1.93</v>
      </c>
      <c r="Q215" s="82"/>
    </row>
    <row r="216" spans="1:17" x14ac:dyDescent="0.25">
      <c r="A216" s="79"/>
      <c r="B216" s="84">
        <v>15</v>
      </c>
      <c r="C216" s="115">
        <v>1.9</v>
      </c>
      <c r="D216" s="80">
        <v>0.41</v>
      </c>
      <c r="E216" s="82"/>
      <c r="G216" s="122"/>
      <c r="H216" s="123">
        <v>6</v>
      </c>
      <c r="I216" s="124">
        <v>1.5</v>
      </c>
      <c r="J216" s="125">
        <v>0.28999999999999998</v>
      </c>
      <c r="K216" s="126"/>
      <c r="M216" s="86"/>
      <c r="N216" s="83">
        <v>25</v>
      </c>
      <c r="O216" s="117">
        <v>0.3</v>
      </c>
      <c r="P216" s="118">
        <v>1.68</v>
      </c>
      <c r="Q216" s="83"/>
    </row>
    <row r="217" spans="1:17" x14ac:dyDescent="0.25">
      <c r="A217" s="79"/>
      <c r="B217" s="84">
        <v>16</v>
      </c>
      <c r="C217" s="115">
        <v>1.8</v>
      </c>
      <c r="D217" s="80">
        <v>0.32</v>
      </c>
      <c r="E217" s="82"/>
      <c r="F217" t="s">
        <v>145</v>
      </c>
      <c r="G217" s="122"/>
      <c r="H217" s="123">
        <v>7</v>
      </c>
      <c r="I217" s="124">
        <v>1.3</v>
      </c>
      <c r="J217" s="125">
        <v>0.13</v>
      </c>
      <c r="K217" s="126"/>
      <c r="M217" s="79">
        <v>41543</v>
      </c>
      <c r="N217" s="84">
        <v>0</v>
      </c>
      <c r="O217" s="115">
        <v>0.2</v>
      </c>
      <c r="P217" s="80">
        <v>0.57999999999999996</v>
      </c>
      <c r="Q217" s="82"/>
    </row>
    <row r="218" spans="1:17" x14ac:dyDescent="0.25">
      <c r="A218" s="79"/>
      <c r="B218" s="84">
        <v>17</v>
      </c>
      <c r="C218" s="115">
        <v>1.8</v>
      </c>
      <c r="D218" s="80">
        <v>0.26</v>
      </c>
      <c r="E218" s="82"/>
      <c r="F218">
        <f>AVERAGE(B27,B51,B100,B124,B151,B176,B200,B225)</f>
        <v>23.875</v>
      </c>
      <c r="G218" s="122"/>
      <c r="H218" s="123">
        <v>8</v>
      </c>
      <c r="I218" s="124">
        <v>1.7</v>
      </c>
      <c r="J218" s="125">
        <v>0.14000000000000001</v>
      </c>
      <c r="K218" s="126"/>
      <c r="M218" s="79"/>
      <c r="N218" s="84">
        <v>1</v>
      </c>
      <c r="O218" s="115">
        <v>0.3</v>
      </c>
      <c r="P218" s="80">
        <v>0.76</v>
      </c>
      <c r="Q218" s="82"/>
    </row>
    <row r="219" spans="1:17" x14ac:dyDescent="0.25">
      <c r="A219" s="79"/>
      <c r="B219" s="84">
        <v>18</v>
      </c>
      <c r="C219" s="115">
        <v>1.7</v>
      </c>
      <c r="D219" s="80">
        <v>0.18</v>
      </c>
      <c r="E219" s="82"/>
      <c r="F219" t="s">
        <v>149</v>
      </c>
      <c r="G219" s="122"/>
      <c r="H219" s="123">
        <v>9</v>
      </c>
      <c r="I219" s="124">
        <v>2</v>
      </c>
      <c r="J219" s="125">
        <v>0.14000000000000001</v>
      </c>
      <c r="K219" s="126"/>
      <c r="M219" s="79"/>
      <c r="N219" s="84">
        <v>2</v>
      </c>
      <c r="O219" s="115">
        <v>0.3</v>
      </c>
      <c r="P219" s="80">
        <v>0.8</v>
      </c>
      <c r="Q219" s="82"/>
    </row>
    <row r="220" spans="1:17" x14ac:dyDescent="0.25">
      <c r="A220" s="79"/>
      <c r="B220" s="84">
        <v>19</v>
      </c>
      <c r="C220" s="115">
        <v>1.3</v>
      </c>
      <c r="D220" s="80">
        <v>0.19</v>
      </c>
      <c r="E220" s="82"/>
      <c r="F220" s="33">
        <f>AVERAGE(C3:C225)</f>
        <v>1.4165919282511215</v>
      </c>
      <c r="G220" s="122"/>
      <c r="H220" s="123">
        <v>10</v>
      </c>
      <c r="I220" s="124">
        <v>1.8</v>
      </c>
      <c r="J220" s="125">
        <v>0.13</v>
      </c>
      <c r="K220" s="126"/>
      <c r="M220" s="79"/>
      <c r="N220" s="84">
        <v>3</v>
      </c>
      <c r="O220" s="115">
        <v>0.3</v>
      </c>
      <c r="P220" s="80">
        <v>0.5</v>
      </c>
      <c r="Q220" s="82"/>
    </row>
    <row r="221" spans="1:17" x14ac:dyDescent="0.25">
      <c r="A221" s="79"/>
      <c r="B221" s="84">
        <v>20</v>
      </c>
      <c r="C221" s="115">
        <v>1.4</v>
      </c>
      <c r="D221" s="80">
        <v>0.16</v>
      </c>
      <c r="E221" s="82"/>
      <c r="F221" t="s">
        <v>150</v>
      </c>
      <c r="G221" s="122"/>
      <c r="H221" s="123">
        <v>11</v>
      </c>
      <c r="I221" s="124">
        <v>1.8</v>
      </c>
      <c r="J221" s="125">
        <v>0.14000000000000001</v>
      </c>
      <c r="K221" s="126"/>
      <c r="M221" s="79"/>
      <c r="N221" s="84">
        <v>4</v>
      </c>
      <c r="O221" s="115">
        <v>0.2</v>
      </c>
      <c r="P221" s="80">
        <v>0.66</v>
      </c>
      <c r="Q221" s="82"/>
    </row>
    <row r="222" spans="1:17" x14ac:dyDescent="0.25">
      <c r="A222" s="79"/>
      <c r="B222" s="84">
        <v>21</v>
      </c>
      <c r="C222" s="115">
        <v>1</v>
      </c>
      <c r="D222" s="80">
        <v>0.14000000000000001</v>
      </c>
      <c r="E222" s="82"/>
      <c r="F222" s="2">
        <f>AVERAGE(D3:D225)</f>
        <v>0.44130044843049315</v>
      </c>
      <c r="G222" s="122"/>
      <c r="H222" s="123">
        <v>12</v>
      </c>
      <c r="I222" s="124">
        <v>1.3</v>
      </c>
      <c r="J222" s="125">
        <v>0.11</v>
      </c>
      <c r="K222" s="126"/>
      <c r="M222" s="79"/>
      <c r="N222" s="84">
        <v>5</v>
      </c>
      <c r="O222" s="115">
        <v>0.2</v>
      </c>
      <c r="P222" s="80">
        <v>0.76</v>
      </c>
      <c r="Q222" s="82"/>
    </row>
    <row r="223" spans="1:17" x14ac:dyDescent="0.25">
      <c r="A223" s="79"/>
      <c r="B223" s="84">
        <v>22</v>
      </c>
      <c r="C223" s="115">
        <v>0.3</v>
      </c>
      <c r="D223" s="80">
        <v>7.0000000000000007E-2</v>
      </c>
      <c r="E223" s="82"/>
      <c r="G223" s="127"/>
      <c r="H223" s="128">
        <v>13</v>
      </c>
      <c r="I223" s="129">
        <v>0.5</v>
      </c>
      <c r="J223" s="130">
        <v>0.1</v>
      </c>
      <c r="K223" s="128"/>
      <c r="M223" s="79"/>
      <c r="N223" s="84">
        <v>6</v>
      </c>
      <c r="O223" s="115">
        <v>0.2</v>
      </c>
      <c r="P223" s="80">
        <v>1.42</v>
      </c>
      <c r="Q223" s="82"/>
    </row>
    <row r="224" spans="1:17" x14ac:dyDescent="0.25">
      <c r="A224" s="79"/>
      <c r="B224" s="84">
        <v>23</v>
      </c>
      <c r="C224" s="115">
        <v>0.2</v>
      </c>
      <c r="D224" s="80">
        <v>0</v>
      </c>
      <c r="E224" s="82"/>
      <c r="G224" s="122">
        <v>41856</v>
      </c>
      <c r="H224" s="123">
        <v>0</v>
      </c>
      <c r="I224" s="124">
        <v>1.6</v>
      </c>
      <c r="J224" s="125">
        <v>0.13</v>
      </c>
      <c r="K224" s="126"/>
      <c r="M224" s="79"/>
      <c r="N224" s="84">
        <v>7</v>
      </c>
      <c r="O224" s="115">
        <v>0.2</v>
      </c>
      <c r="P224" s="80">
        <v>0.95</v>
      </c>
      <c r="Q224" s="82"/>
    </row>
    <row r="225" spans="1:18" x14ac:dyDescent="0.25">
      <c r="A225" s="86"/>
      <c r="B225" s="83">
        <v>24</v>
      </c>
      <c r="C225" s="117">
        <v>0.1</v>
      </c>
      <c r="D225" s="118">
        <v>0</v>
      </c>
      <c r="E225" s="83"/>
      <c r="G225" s="122"/>
      <c r="H225" s="123">
        <v>1</v>
      </c>
      <c r="I225" s="124">
        <v>1.3</v>
      </c>
      <c r="J225" s="125">
        <v>0.11</v>
      </c>
      <c r="K225" s="126"/>
      <c r="M225" s="79"/>
      <c r="N225" s="84">
        <v>8</v>
      </c>
      <c r="O225" s="115">
        <v>0.1</v>
      </c>
      <c r="P225" s="80">
        <v>0</v>
      </c>
      <c r="Q225" s="82"/>
    </row>
    <row r="226" spans="1:18" x14ac:dyDescent="0.25">
      <c r="A226" s="122">
        <v>41781</v>
      </c>
      <c r="B226" s="123">
        <v>0</v>
      </c>
      <c r="C226" s="124">
        <v>0.5</v>
      </c>
      <c r="D226" s="125">
        <v>0.11</v>
      </c>
      <c r="E226" s="126"/>
      <c r="G226" s="122"/>
      <c r="H226" s="123">
        <v>2</v>
      </c>
      <c r="I226" s="124">
        <v>1.5</v>
      </c>
      <c r="J226" s="125">
        <v>0.09</v>
      </c>
      <c r="K226" s="126"/>
      <c r="M226" s="79"/>
      <c r="N226" s="84">
        <v>9</v>
      </c>
      <c r="O226" s="115">
        <v>0.2</v>
      </c>
      <c r="P226" s="80">
        <v>0.92</v>
      </c>
      <c r="Q226" s="82"/>
      <c r="R226" t="s">
        <v>145</v>
      </c>
    </row>
    <row r="227" spans="1:18" x14ac:dyDescent="0.25">
      <c r="A227" s="122"/>
      <c r="B227" s="123">
        <v>1</v>
      </c>
      <c r="C227" s="124">
        <v>0.5</v>
      </c>
      <c r="D227" s="125">
        <v>0.12</v>
      </c>
      <c r="E227" s="126"/>
      <c r="G227" s="122"/>
      <c r="H227" s="123">
        <v>3</v>
      </c>
      <c r="I227" s="124">
        <v>1.3</v>
      </c>
      <c r="J227" s="125">
        <v>0.11</v>
      </c>
      <c r="K227" s="126"/>
      <c r="M227" s="79"/>
      <c r="N227" s="84">
        <v>10</v>
      </c>
      <c r="O227" s="115">
        <v>0.2</v>
      </c>
      <c r="P227" s="80">
        <v>0.04</v>
      </c>
      <c r="Q227" s="82"/>
      <c r="R227">
        <f>AVERAGE(N31,N58,N85,N112,N139,N164,N190,N216,N243)</f>
        <v>25.777777777777779</v>
      </c>
    </row>
    <row r="228" spans="1:18" x14ac:dyDescent="0.25">
      <c r="A228" s="122"/>
      <c r="B228" s="123">
        <v>2</v>
      </c>
      <c r="C228" s="124">
        <v>1</v>
      </c>
      <c r="D228" s="125">
        <v>0.09</v>
      </c>
      <c r="E228" s="126"/>
      <c r="G228" s="122"/>
      <c r="H228" s="123">
        <v>4</v>
      </c>
      <c r="I228" s="124">
        <v>1.7</v>
      </c>
      <c r="J228" s="125">
        <v>0.15</v>
      </c>
      <c r="K228" s="126"/>
      <c r="M228" s="79"/>
      <c r="N228" s="84">
        <v>11</v>
      </c>
      <c r="O228" s="115">
        <v>0.3</v>
      </c>
      <c r="P228" s="80">
        <v>0.7</v>
      </c>
      <c r="Q228" s="82"/>
      <c r="R228" t="s">
        <v>149</v>
      </c>
    </row>
    <row r="229" spans="1:18" x14ac:dyDescent="0.25">
      <c r="A229" s="122"/>
      <c r="B229" s="123">
        <v>3</v>
      </c>
      <c r="C229" s="124">
        <v>1.2</v>
      </c>
      <c r="D229" s="125">
        <v>0.15</v>
      </c>
      <c r="E229" s="126"/>
      <c r="G229" s="122"/>
      <c r="H229" s="123">
        <v>5</v>
      </c>
      <c r="I229" s="124">
        <v>1.9</v>
      </c>
      <c r="J229" s="125">
        <v>0.12</v>
      </c>
      <c r="K229" s="126"/>
      <c r="M229" s="79"/>
      <c r="N229" s="84">
        <v>12</v>
      </c>
      <c r="O229" s="115">
        <v>0.3</v>
      </c>
      <c r="P229" s="80">
        <v>1.1499999999999999</v>
      </c>
      <c r="Q229" s="82"/>
      <c r="R229" s="33">
        <f>AVERAGE(O3:O243)</f>
        <v>0.52199170124481331</v>
      </c>
    </row>
    <row r="230" spans="1:18" x14ac:dyDescent="0.25">
      <c r="A230" s="122"/>
      <c r="B230" s="123">
        <v>4</v>
      </c>
      <c r="C230" s="124">
        <v>1.2</v>
      </c>
      <c r="D230" s="125">
        <v>0.19</v>
      </c>
      <c r="E230" s="126"/>
      <c r="G230" s="122"/>
      <c r="H230" s="123">
        <v>6</v>
      </c>
      <c r="I230" s="124">
        <v>2</v>
      </c>
      <c r="J230" s="125">
        <v>0.12</v>
      </c>
      <c r="K230" s="126"/>
      <c r="M230" s="79"/>
      <c r="N230" s="84">
        <v>13</v>
      </c>
      <c r="O230" s="115">
        <v>0.3</v>
      </c>
      <c r="P230" s="80">
        <v>1.06</v>
      </c>
      <c r="Q230" s="82"/>
      <c r="R230" t="s">
        <v>150</v>
      </c>
    </row>
    <row r="231" spans="1:18" x14ac:dyDescent="0.25">
      <c r="A231" s="122"/>
      <c r="B231" s="123">
        <v>5</v>
      </c>
      <c r="C231" s="124">
        <v>1.3</v>
      </c>
      <c r="D231" s="125">
        <v>0.66</v>
      </c>
      <c r="E231" s="126"/>
      <c r="G231" s="122"/>
      <c r="H231" s="123">
        <v>7</v>
      </c>
      <c r="I231" s="124">
        <v>2.2999999999999998</v>
      </c>
      <c r="J231" s="125">
        <v>0.12</v>
      </c>
      <c r="K231" s="126"/>
      <c r="M231" s="79"/>
      <c r="N231" s="84">
        <v>14</v>
      </c>
      <c r="O231" s="115">
        <v>0.4</v>
      </c>
      <c r="P231" s="80">
        <v>2.2400000000000002</v>
      </c>
      <c r="Q231" s="82"/>
      <c r="R231" s="2">
        <f>AVERAGE(P3:P243)</f>
        <v>1.2025311203319502</v>
      </c>
    </row>
    <row r="232" spans="1:18" x14ac:dyDescent="0.25">
      <c r="A232" s="122"/>
      <c r="B232" s="123">
        <v>6</v>
      </c>
      <c r="C232" s="124">
        <v>1.5</v>
      </c>
      <c r="D232" s="125">
        <v>1.18</v>
      </c>
      <c r="E232" s="126"/>
      <c r="G232" s="122"/>
      <c r="H232" s="123">
        <v>8</v>
      </c>
      <c r="I232" s="124">
        <v>2.4</v>
      </c>
      <c r="J232" s="125">
        <v>0.11</v>
      </c>
      <c r="K232" s="126"/>
      <c r="M232" s="79"/>
      <c r="N232" s="84">
        <v>15</v>
      </c>
      <c r="O232" s="115">
        <v>0.4</v>
      </c>
      <c r="P232" s="80">
        <v>0.61</v>
      </c>
      <c r="Q232" s="82"/>
    </row>
    <row r="233" spans="1:18" x14ac:dyDescent="0.25">
      <c r="A233" s="122"/>
      <c r="B233" s="123">
        <v>7</v>
      </c>
      <c r="C233" s="124">
        <v>1.5</v>
      </c>
      <c r="D233" s="125">
        <v>2.15</v>
      </c>
      <c r="E233" s="126"/>
      <c r="G233" s="122"/>
      <c r="H233" s="123">
        <v>9</v>
      </c>
      <c r="I233" s="124">
        <v>2.2999999999999998</v>
      </c>
      <c r="J233" s="125">
        <v>0.13</v>
      </c>
      <c r="K233" s="126"/>
      <c r="M233" s="79"/>
      <c r="N233" s="84">
        <v>16</v>
      </c>
      <c r="O233" s="115">
        <v>0.4</v>
      </c>
      <c r="P233" s="80">
        <v>1.83</v>
      </c>
      <c r="Q233" s="82"/>
    </row>
    <row r="234" spans="1:18" x14ac:dyDescent="0.25">
      <c r="A234" s="122"/>
      <c r="B234" s="123">
        <v>8</v>
      </c>
      <c r="C234" s="124">
        <v>1.6</v>
      </c>
      <c r="D234" s="125">
        <v>2.7</v>
      </c>
      <c r="E234" s="126"/>
      <c r="G234" s="122"/>
      <c r="H234" s="123">
        <v>10</v>
      </c>
      <c r="I234" s="124">
        <v>2</v>
      </c>
      <c r="J234" s="125">
        <v>0.1</v>
      </c>
      <c r="K234" s="126"/>
      <c r="M234" s="79"/>
      <c r="N234" s="84">
        <v>17</v>
      </c>
      <c r="O234" s="115">
        <v>0.4</v>
      </c>
      <c r="P234" s="80">
        <v>3.3</v>
      </c>
      <c r="Q234" s="82"/>
    </row>
    <row r="235" spans="1:18" x14ac:dyDescent="0.25">
      <c r="A235" s="122"/>
      <c r="B235" s="123">
        <v>9</v>
      </c>
      <c r="C235" s="124">
        <v>1.6</v>
      </c>
      <c r="D235" s="125">
        <v>2.95</v>
      </c>
      <c r="E235" s="126"/>
      <c r="G235" s="122"/>
      <c r="H235" s="123">
        <v>11</v>
      </c>
      <c r="I235" s="124">
        <v>1.7</v>
      </c>
      <c r="J235" s="125">
        <v>0.12</v>
      </c>
      <c r="K235" s="126"/>
      <c r="M235" s="79"/>
      <c r="N235" s="84">
        <v>18</v>
      </c>
      <c r="O235" s="115">
        <v>0.4</v>
      </c>
      <c r="P235" s="80">
        <v>2</v>
      </c>
      <c r="Q235" s="82"/>
    </row>
    <row r="236" spans="1:18" x14ac:dyDescent="0.25">
      <c r="A236" s="122"/>
      <c r="B236" s="123">
        <v>10</v>
      </c>
      <c r="C236" s="124">
        <v>1.5</v>
      </c>
      <c r="D236" s="125">
        <v>2.85</v>
      </c>
      <c r="E236" s="126"/>
      <c r="G236" s="122"/>
      <c r="H236" s="123">
        <v>12</v>
      </c>
      <c r="I236" s="124">
        <v>0.5</v>
      </c>
      <c r="J236" s="125">
        <v>0.13</v>
      </c>
      <c r="K236" s="126"/>
      <c r="M236" s="79"/>
      <c r="N236" s="84">
        <v>19</v>
      </c>
      <c r="O236" s="115">
        <v>0.5</v>
      </c>
      <c r="P236" s="80">
        <v>1.96</v>
      </c>
      <c r="Q236" s="82"/>
    </row>
    <row r="237" spans="1:18" x14ac:dyDescent="0.25">
      <c r="A237" s="122"/>
      <c r="B237" s="123">
        <v>11</v>
      </c>
      <c r="C237" s="124">
        <v>1.9</v>
      </c>
      <c r="D237" s="125">
        <v>2.77</v>
      </c>
      <c r="E237" s="126"/>
      <c r="G237" s="122"/>
      <c r="H237" s="123">
        <v>13</v>
      </c>
      <c r="I237" s="124">
        <v>0.7</v>
      </c>
      <c r="J237" s="125">
        <v>0.12</v>
      </c>
      <c r="K237" s="126"/>
      <c r="M237" s="79"/>
      <c r="N237" s="84">
        <v>20</v>
      </c>
      <c r="O237" s="115">
        <v>0.6</v>
      </c>
      <c r="P237" s="80">
        <v>1.71</v>
      </c>
      <c r="Q237" s="82"/>
    </row>
    <row r="238" spans="1:18" x14ac:dyDescent="0.25">
      <c r="A238" s="122"/>
      <c r="B238" s="123">
        <v>12</v>
      </c>
      <c r="C238" s="124">
        <v>2</v>
      </c>
      <c r="D238" s="125">
        <v>1.01</v>
      </c>
      <c r="E238" s="126"/>
      <c r="G238" s="122"/>
      <c r="H238" s="123">
        <v>14</v>
      </c>
      <c r="I238" s="124">
        <v>0.9</v>
      </c>
      <c r="J238" s="125">
        <v>0.11</v>
      </c>
      <c r="K238" s="126"/>
      <c r="M238" s="79"/>
      <c r="N238" s="84">
        <v>21</v>
      </c>
      <c r="O238" s="115">
        <v>0.5</v>
      </c>
      <c r="P238" s="80">
        <v>1.39</v>
      </c>
      <c r="Q238" s="82"/>
    </row>
    <row r="239" spans="1:18" x14ac:dyDescent="0.25">
      <c r="A239" s="122"/>
      <c r="B239" s="123">
        <v>13</v>
      </c>
      <c r="C239" s="124">
        <v>1.9</v>
      </c>
      <c r="D239" s="125">
        <v>2.83</v>
      </c>
      <c r="E239" s="126"/>
      <c r="G239" s="127"/>
      <c r="H239" s="128">
        <v>15</v>
      </c>
      <c r="I239" s="129">
        <v>0.1</v>
      </c>
      <c r="J239" s="130">
        <v>0</v>
      </c>
      <c r="K239" s="128"/>
      <c r="M239" s="79"/>
      <c r="N239" s="84">
        <v>22</v>
      </c>
      <c r="O239" s="115">
        <v>0.5</v>
      </c>
      <c r="P239" s="80">
        <v>0.65</v>
      </c>
      <c r="Q239" s="82"/>
    </row>
    <row r="240" spans="1:18" x14ac:dyDescent="0.25">
      <c r="A240" s="122"/>
      <c r="B240" s="123">
        <v>14</v>
      </c>
      <c r="C240" s="124">
        <v>1.9</v>
      </c>
      <c r="D240" s="125">
        <v>2.88</v>
      </c>
      <c r="E240" s="126"/>
      <c r="G240" s="122">
        <v>41870</v>
      </c>
      <c r="H240" s="123">
        <v>0</v>
      </c>
      <c r="I240" s="124">
        <v>1.9</v>
      </c>
      <c r="J240" s="125">
        <v>0.11</v>
      </c>
      <c r="K240" s="126"/>
      <c r="M240" s="79"/>
      <c r="N240" s="84">
        <v>23</v>
      </c>
      <c r="O240" s="115">
        <v>0.6</v>
      </c>
      <c r="P240" s="80">
        <v>1.96</v>
      </c>
      <c r="Q240" s="82"/>
    </row>
    <row r="241" spans="1:17" x14ac:dyDescent="0.25">
      <c r="A241" s="122"/>
      <c r="B241" s="123">
        <v>15</v>
      </c>
      <c r="C241" s="124">
        <v>1.8</v>
      </c>
      <c r="D241" s="125">
        <v>2.1</v>
      </c>
      <c r="E241" s="126"/>
      <c r="G241" s="122"/>
      <c r="H241" s="123">
        <v>1</v>
      </c>
      <c r="I241" s="124">
        <v>2</v>
      </c>
      <c r="J241" s="125">
        <v>0.11</v>
      </c>
      <c r="K241" s="126"/>
      <c r="M241" s="79"/>
      <c r="N241" s="84">
        <v>24</v>
      </c>
      <c r="O241" s="115">
        <v>0.6</v>
      </c>
      <c r="P241" s="80">
        <v>2.35</v>
      </c>
      <c r="Q241" s="82"/>
    </row>
    <row r="242" spans="1:17" x14ac:dyDescent="0.25">
      <c r="A242" s="122"/>
      <c r="B242" s="123">
        <v>16</v>
      </c>
      <c r="C242" s="124">
        <v>1.5</v>
      </c>
      <c r="D242" s="125">
        <v>1.04</v>
      </c>
      <c r="E242" s="126"/>
      <c r="G242" s="122"/>
      <c r="H242" s="123">
        <v>2</v>
      </c>
      <c r="I242" s="124">
        <v>1.8</v>
      </c>
      <c r="J242" s="125">
        <v>0.1</v>
      </c>
      <c r="K242" s="126"/>
      <c r="M242" s="79"/>
      <c r="N242" s="84">
        <v>25</v>
      </c>
      <c r="O242" s="115">
        <v>0.5</v>
      </c>
      <c r="P242" s="80">
        <v>1.64</v>
      </c>
      <c r="Q242" s="82"/>
    </row>
    <row r="243" spans="1:17" x14ac:dyDescent="0.25">
      <c r="A243" s="122"/>
      <c r="B243" s="123">
        <v>17</v>
      </c>
      <c r="C243" s="124">
        <v>0.4</v>
      </c>
      <c r="D243" s="125">
        <v>0.54</v>
      </c>
      <c r="E243" s="126"/>
      <c r="G243" s="122"/>
      <c r="H243" s="123">
        <v>3</v>
      </c>
      <c r="I243" s="124">
        <v>1.9</v>
      </c>
      <c r="J243" s="125">
        <v>0.14000000000000001</v>
      </c>
      <c r="K243" s="126"/>
      <c r="M243" s="86"/>
      <c r="N243" s="83">
        <v>26</v>
      </c>
      <c r="O243" s="117">
        <v>0.4</v>
      </c>
      <c r="P243" s="118">
        <v>1.66</v>
      </c>
      <c r="Q243" s="83"/>
    </row>
    <row r="244" spans="1:17" x14ac:dyDescent="0.25">
      <c r="A244" s="122"/>
      <c r="B244" s="123">
        <v>18</v>
      </c>
      <c r="C244" s="124">
        <v>0.6</v>
      </c>
      <c r="D244" s="125">
        <v>0.2</v>
      </c>
      <c r="E244" s="126"/>
      <c r="G244" s="122"/>
      <c r="H244" s="123">
        <v>4</v>
      </c>
      <c r="I244" s="124">
        <v>1.7</v>
      </c>
      <c r="J244" s="125">
        <v>0.13</v>
      </c>
      <c r="K244" s="126"/>
      <c r="M244" s="122">
        <v>41781</v>
      </c>
      <c r="N244" s="123">
        <v>0</v>
      </c>
      <c r="O244" s="124">
        <v>1.4</v>
      </c>
      <c r="P244" s="125">
        <v>2.65</v>
      </c>
      <c r="Q244" s="126"/>
    </row>
    <row r="245" spans="1:17" x14ac:dyDescent="0.25">
      <c r="A245" s="122"/>
      <c r="B245" s="123">
        <v>19</v>
      </c>
      <c r="C245" s="124">
        <v>0.4</v>
      </c>
      <c r="D245" s="125">
        <v>0.15</v>
      </c>
      <c r="E245" s="126"/>
      <c r="G245" s="122"/>
      <c r="H245" s="123">
        <v>5</v>
      </c>
      <c r="I245" s="124">
        <v>2</v>
      </c>
      <c r="J245" s="125">
        <v>0.13</v>
      </c>
      <c r="K245" s="126"/>
      <c r="M245" s="122"/>
      <c r="N245" s="123">
        <v>1</v>
      </c>
      <c r="O245" s="124">
        <v>1.3</v>
      </c>
      <c r="P245" s="125">
        <v>3.27</v>
      </c>
      <c r="Q245" s="126"/>
    </row>
    <row r="246" spans="1:17" x14ac:dyDescent="0.25">
      <c r="A246" s="127"/>
      <c r="B246" s="128">
        <v>20</v>
      </c>
      <c r="C246" s="129">
        <v>0.3</v>
      </c>
      <c r="D246" s="130">
        <v>0.01</v>
      </c>
      <c r="E246" s="128"/>
      <c r="G246" s="122"/>
      <c r="H246" s="123">
        <v>6</v>
      </c>
      <c r="I246" s="124">
        <v>2.8</v>
      </c>
      <c r="J246" s="125">
        <v>0.11</v>
      </c>
      <c r="K246" s="126"/>
      <c r="M246" s="122"/>
      <c r="N246" s="123">
        <v>2</v>
      </c>
      <c r="O246" s="124">
        <v>1.4</v>
      </c>
      <c r="P246" s="125">
        <v>3.27</v>
      </c>
      <c r="Q246" s="126"/>
    </row>
    <row r="247" spans="1:17" x14ac:dyDescent="0.25">
      <c r="A247" s="122">
        <v>41787</v>
      </c>
      <c r="B247" s="123">
        <v>0</v>
      </c>
      <c r="C247" s="124">
        <v>0.1</v>
      </c>
      <c r="D247" s="125">
        <v>0.04</v>
      </c>
      <c r="E247" s="126" t="s">
        <v>78</v>
      </c>
      <c r="G247" s="122"/>
      <c r="H247" s="123">
        <v>7</v>
      </c>
      <c r="I247" s="124">
        <v>2.5</v>
      </c>
      <c r="J247" s="125">
        <v>0.11</v>
      </c>
      <c r="K247" s="126"/>
      <c r="M247" s="122"/>
      <c r="N247" s="123">
        <v>3</v>
      </c>
      <c r="O247" s="124">
        <v>1.2</v>
      </c>
      <c r="P247" s="125">
        <v>2.7</v>
      </c>
      <c r="Q247" s="126"/>
    </row>
    <row r="248" spans="1:17" x14ac:dyDescent="0.25">
      <c r="A248" s="122"/>
      <c r="B248" s="123">
        <v>1</v>
      </c>
      <c r="C248" s="124">
        <v>0.1</v>
      </c>
      <c r="D248" s="125">
        <v>0</v>
      </c>
      <c r="E248" s="126"/>
      <c r="G248" s="122"/>
      <c r="H248" s="123">
        <v>8</v>
      </c>
      <c r="I248" s="124">
        <v>2.8</v>
      </c>
      <c r="J248" s="125">
        <v>0.12</v>
      </c>
      <c r="K248" s="126"/>
      <c r="M248" s="122"/>
      <c r="N248" s="123">
        <v>4</v>
      </c>
      <c r="O248" s="124">
        <v>1.1000000000000001</v>
      </c>
      <c r="P248" s="125">
        <v>1.68</v>
      </c>
      <c r="Q248" s="126"/>
    </row>
    <row r="249" spans="1:17" x14ac:dyDescent="0.25">
      <c r="A249" s="122"/>
      <c r="B249" s="123">
        <v>2</v>
      </c>
      <c r="C249" s="124">
        <v>0.3</v>
      </c>
      <c r="D249" s="125">
        <v>0.05</v>
      </c>
      <c r="E249" s="126"/>
      <c r="G249" s="122"/>
      <c r="H249" s="123">
        <v>9</v>
      </c>
      <c r="I249" s="124">
        <v>2.9</v>
      </c>
      <c r="J249" s="125">
        <v>0.1</v>
      </c>
      <c r="K249" s="126"/>
      <c r="M249" s="122"/>
      <c r="N249" s="123">
        <v>5</v>
      </c>
      <c r="O249" s="124">
        <v>1</v>
      </c>
      <c r="P249" s="125">
        <v>2.36</v>
      </c>
      <c r="Q249" s="126"/>
    </row>
    <row r="250" spans="1:17" x14ac:dyDescent="0.25">
      <c r="A250" s="122"/>
      <c r="B250" s="123">
        <v>3</v>
      </c>
      <c r="C250" s="124">
        <v>0.2</v>
      </c>
      <c r="D250" s="125">
        <v>0.31</v>
      </c>
      <c r="E250" s="126"/>
      <c r="G250" s="122"/>
      <c r="H250" s="123">
        <v>10</v>
      </c>
      <c r="I250" s="124">
        <v>2.5</v>
      </c>
      <c r="J250" s="125">
        <v>0.11</v>
      </c>
      <c r="K250" s="126"/>
      <c r="M250" s="122"/>
      <c r="N250" s="123">
        <v>6</v>
      </c>
      <c r="O250" s="124">
        <v>1.1000000000000001</v>
      </c>
      <c r="P250" s="125">
        <v>1.95</v>
      </c>
      <c r="Q250" s="126"/>
    </row>
    <row r="251" spans="1:17" x14ac:dyDescent="0.25">
      <c r="A251" s="122"/>
      <c r="B251" s="123">
        <v>4</v>
      </c>
      <c r="C251" s="124">
        <v>0.8</v>
      </c>
      <c r="D251" s="125">
        <v>0.11</v>
      </c>
      <c r="E251" s="126"/>
      <c r="G251" s="122"/>
      <c r="H251" s="123">
        <v>11</v>
      </c>
      <c r="I251" s="124">
        <v>1.9</v>
      </c>
      <c r="J251" s="125">
        <v>0.12</v>
      </c>
      <c r="K251" s="126"/>
      <c r="M251" s="122"/>
      <c r="N251" s="123">
        <v>7</v>
      </c>
      <c r="O251" s="124">
        <v>1.1000000000000001</v>
      </c>
      <c r="P251" s="125">
        <v>2.81</v>
      </c>
      <c r="Q251" s="126"/>
    </row>
    <row r="252" spans="1:17" x14ac:dyDescent="0.25">
      <c r="A252" s="122"/>
      <c r="B252" s="123">
        <v>5</v>
      </c>
      <c r="C252" s="124">
        <v>0.9</v>
      </c>
      <c r="D252" s="125">
        <v>0.78</v>
      </c>
      <c r="E252" s="126"/>
      <c r="G252" s="122"/>
      <c r="H252" s="123">
        <v>12</v>
      </c>
      <c r="I252" s="124">
        <v>0.8</v>
      </c>
      <c r="J252" s="125">
        <v>0.11</v>
      </c>
      <c r="K252" s="126"/>
      <c r="M252" s="122"/>
      <c r="N252" s="123">
        <v>8</v>
      </c>
      <c r="O252" s="124">
        <v>1.1000000000000001</v>
      </c>
      <c r="P252" s="125">
        <v>3.2</v>
      </c>
      <c r="Q252" s="126"/>
    </row>
    <row r="253" spans="1:17" x14ac:dyDescent="0.25">
      <c r="A253" s="122"/>
      <c r="B253" s="123">
        <v>6</v>
      </c>
      <c r="C253" s="124">
        <v>1.5</v>
      </c>
      <c r="D253" s="125">
        <v>0.84</v>
      </c>
      <c r="E253" s="126"/>
      <c r="G253" s="122"/>
      <c r="H253" s="123">
        <v>13</v>
      </c>
      <c r="I253" s="124">
        <v>0.8</v>
      </c>
      <c r="J253" s="125">
        <v>0.08</v>
      </c>
      <c r="K253" s="126"/>
      <c r="M253" s="122"/>
      <c r="N253" s="123">
        <v>9</v>
      </c>
      <c r="O253" s="124">
        <v>1</v>
      </c>
      <c r="P253" s="125">
        <v>3.02</v>
      </c>
      <c r="Q253" s="126"/>
    </row>
    <row r="254" spans="1:17" x14ac:dyDescent="0.25">
      <c r="A254" s="122"/>
      <c r="B254" s="123">
        <v>7</v>
      </c>
      <c r="C254" s="124">
        <v>1.7</v>
      </c>
      <c r="D254" s="125">
        <v>2.35</v>
      </c>
      <c r="E254" s="126"/>
      <c r="G254" s="122"/>
      <c r="H254" s="123">
        <v>14</v>
      </c>
      <c r="I254" s="124">
        <v>0.8</v>
      </c>
      <c r="J254" s="125">
        <v>0.09</v>
      </c>
      <c r="K254" s="126"/>
      <c r="M254" s="122"/>
      <c r="N254" s="123">
        <v>10</v>
      </c>
      <c r="O254" s="124">
        <v>1</v>
      </c>
      <c r="P254" s="125">
        <v>3.77</v>
      </c>
      <c r="Q254" s="126"/>
    </row>
    <row r="255" spans="1:17" x14ac:dyDescent="0.25">
      <c r="A255" s="122"/>
      <c r="B255" s="123">
        <v>8</v>
      </c>
      <c r="C255" s="124">
        <v>1.9</v>
      </c>
      <c r="D255" s="125">
        <v>2.27</v>
      </c>
      <c r="E255" s="126"/>
      <c r="G255" s="127"/>
      <c r="H255" s="128">
        <v>15</v>
      </c>
      <c r="I255" s="129">
        <v>0.8</v>
      </c>
      <c r="J255" s="130">
        <v>7.0000000000000007E-2</v>
      </c>
      <c r="K255" s="128"/>
      <c r="M255" s="122"/>
      <c r="N255" s="123">
        <v>11</v>
      </c>
      <c r="O255" s="124">
        <v>0.9</v>
      </c>
      <c r="P255" s="125">
        <v>3.16</v>
      </c>
      <c r="Q255" s="126"/>
    </row>
    <row r="256" spans="1:17" x14ac:dyDescent="0.25">
      <c r="A256" s="122"/>
      <c r="B256" s="123">
        <v>9</v>
      </c>
      <c r="C256" s="124">
        <v>1.9</v>
      </c>
      <c r="D256" s="125">
        <v>2.86</v>
      </c>
      <c r="E256" s="126"/>
      <c r="G256" s="122">
        <v>41888</v>
      </c>
      <c r="H256" s="123">
        <v>0</v>
      </c>
      <c r="I256" s="124">
        <v>2.2999999999999998</v>
      </c>
      <c r="J256" s="125">
        <v>0.12</v>
      </c>
      <c r="K256" s="126"/>
      <c r="M256" s="122"/>
      <c r="N256" s="123">
        <v>12</v>
      </c>
      <c r="O256" s="124">
        <v>0.8</v>
      </c>
      <c r="P256" s="125">
        <v>3.42</v>
      </c>
      <c r="Q256" s="126"/>
    </row>
    <row r="257" spans="1:17" x14ac:dyDescent="0.25">
      <c r="A257" s="122"/>
      <c r="B257" s="123">
        <v>10</v>
      </c>
      <c r="C257" s="124">
        <v>1.9</v>
      </c>
      <c r="D257" s="125">
        <v>2.87</v>
      </c>
      <c r="E257" s="126"/>
      <c r="G257" s="122"/>
      <c r="H257" s="123">
        <v>1</v>
      </c>
      <c r="I257" s="124">
        <v>1.3</v>
      </c>
      <c r="J257" s="125">
        <v>7.0000000000000007E-2</v>
      </c>
      <c r="K257" s="126"/>
      <c r="M257" s="122"/>
      <c r="N257" s="123">
        <v>13</v>
      </c>
      <c r="O257" s="124">
        <v>0.6</v>
      </c>
      <c r="P257" s="125">
        <v>2.58</v>
      </c>
      <c r="Q257" s="126"/>
    </row>
    <row r="258" spans="1:17" x14ac:dyDescent="0.25">
      <c r="A258" s="122"/>
      <c r="B258" s="123">
        <v>11</v>
      </c>
      <c r="C258" s="124">
        <v>1.8</v>
      </c>
      <c r="D258" s="125">
        <v>3.01</v>
      </c>
      <c r="E258" s="126"/>
      <c r="G258" s="122"/>
      <c r="H258" s="123">
        <v>2</v>
      </c>
      <c r="I258" s="124">
        <v>1.5</v>
      </c>
      <c r="J258" s="125">
        <v>0.09</v>
      </c>
      <c r="K258" s="126"/>
      <c r="M258" s="122"/>
      <c r="N258" s="123">
        <v>14</v>
      </c>
      <c r="O258" s="124">
        <v>0.8</v>
      </c>
      <c r="P258" s="125">
        <v>2.97</v>
      </c>
      <c r="Q258" s="126"/>
    </row>
    <row r="259" spans="1:17" x14ac:dyDescent="0.25">
      <c r="A259" s="122"/>
      <c r="B259" s="123">
        <v>12</v>
      </c>
      <c r="C259" s="124">
        <v>1.5</v>
      </c>
      <c r="D259" s="125">
        <v>2.96</v>
      </c>
      <c r="E259" s="126"/>
      <c r="G259" s="122"/>
      <c r="H259" s="123">
        <v>3</v>
      </c>
      <c r="I259" s="124">
        <v>2.1</v>
      </c>
      <c r="J259" s="125">
        <v>0.1</v>
      </c>
      <c r="K259" s="126"/>
      <c r="M259" s="122"/>
      <c r="N259" s="123">
        <v>15</v>
      </c>
      <c r="O259" s="124">
        <v>0.8</v>
      </c>
      <c r="P259" s="125">
        <v>1.82</v>
      </c>
      <c r="Q259" s="126"/>
    </row>
    <row r="260" spans="1:17" x14ac:dyDescent="0.25">
      <c r="A260" s="122"/>
      <c r="B260" s="123">
        <v>13</v>
      </c>
      <c r="C260" s="124">
        <v>1.7</v>
      </c>
      <c r="D260" s="125">
        <v>2.4</v>
      </c>
      <c r="E260" s="126"/>
      <c r="G260" s="122"/>
      <c r="H260" s="123">
        <v>4</v>
      </c>
      <c r="I260" s="124">
        <v>2.2000000000000002</v>
      </c>
      <c r="J260" s="125">
        <v>0.1</v>
      </c>
      <c r="K260" s="126"/>
      <c r="M260" s="122"/>
      <c r="N260" s="123">
        <v>16</v>
      </c>
      <c r="O260" s="124">
        <v>0.8</v>
      </c>
      <c r="P260" s="125">
        <v>2.2599999999999998</v>
      </c>
      <c r="Q260" s="126"/>
    </row>
    <row r="261" spans="1:17" x14ac:dyDescent="0.25">
      <c r="A261" s="122"/>
      <c r="B261" s="123">
        <v>14</v>
      </c>
      <c r="C261" s="124">
        <v>1.6</v>
      </c>
      <c r="D261" s="125">
        <v>1.1000000000000001</v>
      </c>
      <c r="E261" s="126"/>
      <c r="G261" s="122"/>
      <c r="H261" s="123">
        <v>5</v>
      </c>
      <c r="I261" s="124">
        <v>2.5</v>
      </c>
      <c r="J261" s="125">
        <v>0.08</v>
      </c>
      <c r="K261" s="126"/>
      <c r="M261" s="122"/>
      <c r="N261" s="123">
        <v>17</v>
      </c>
      <c r="O261" s="124">
        <v>0.6</v>
      </c>
      <c r="P261" s="125">
        <v>2.54</v>
      </c>
      <c r="Q261" s="126"/>
    </row>
    <row r="262" spans="1:17" x14ac:dyDescent="0.25">
      <c r="A262" s="122"/>
      <c r="B262" s="123">
        <v>15</v>
      </c>
      <c r="C262" s="124">
        <v>1.4</v>
      </c>
      <c r="D262" s="125">
        <v>0.59</v>
      </c>
      <c r="E262" s="126"/>
      <c r="G262" s="122"/>
      <c r="H262" s="123">
        <v>6</v>
      </c>
      <c r="I262" s="124">
        <v>2.6</v>
      </c>
      <c r="J262" s="125">
        <v>0.15</v>
      </c>
      <c r="K262" s="126"/>
      <c r="M262" s="122"/>
      <c r="N262" s="123">
        <v>18</v>
      </c>
      <c r="O262" s="124">
        <v>0.6</v>
      </c>
      <c r="P262" s="125">
        <v>2.38</v>
      </c>
      <c r="Q262" s="126"/>
    </row>
    <row r="263" spans="1:17" x14ac:dyDescent="0.25">
      <c r="A263" s="122"/>
      <c r="B263" s="123">
        <v>16</v>
      </c>
      <c r="C263" s="124">
        <v>1.2</v>
      </c>
      <c r="D263" s="125">
        <v>0.32</v>
      </c>
      <c r="E263" s="126"/>
      <c r="G263" s="122"/>
      <c r="H263" s="123">
        <v>7</v>
      </c>
      <c r="I263" s="124">
        <v>2.6</v>
      </c>
      <c r="J263" s="125">
        <v>0.13</v>
      </c>
      <c r="K263" s="126"/>
      <c r="M263" s="122"/>
      <c r="N263" s="123">
        <v>19</v>
      </c>
      <c r="O263" s="124">
        <v>0.6</v>
      </c>
      <c r="P263" s="125">
        <v>1.94</v>
      </c>
      <c r="Q263" s="126"/>
    </row>
    <row r="264" spans="1:17" x14ac:dyDescent="0.25">
      <c r="A264" s="122"/>
      <c r="B264" s="123">
        <v>17</v>
      </c>
      <c r="C264" s="124">
        <v>1.1000000000000001</v>
      </c>
      <c r="D264" s="125">
        <v>0.04</v>
      </c>
      <c r="E264" s="126"/>
      <c r="G264" s="122"/>
      <c r="H264" s="123">
        <v>8</v>
      </c>
      <c r="I264" s="124">
        <v>2.9</v>
      </c>
      <c r="J264" s="125">
        <v>0.12</v>
      </c>
      <c r="K264" s="126"/>
      <c r="M264" s="122"/>
      <c r="N264" s="123">
        <v>20</v>
      </c>
      <c r="O264" s="124">
        <v>0.6</v>
      </c>
      <c r="P264" s="125">
        <v>2.38</v>
      </c>
      <c r="Q264" s="126"/>
    </row>
    <row r="265" spans="1:17" x14ac:dyDescent="0.25">
      <c r="A265" s="122"/>
      <c r="B265" s="123">
        <v>18</v>
      </c>
      <c r="C265" s="124">
        <v>1</v>
      </c>
      <c r="D265" s="125">
        <v>0.02</v>
      </c>
      <c r="E265" s="126"/>
      <c r="G265" s="122"/>
      <c r="H265" s="123">
        <v>9</v>
      </c>
      <c r="I265" s="124">
        <v>2.5</v>
      </c>
      <c r="J265" s="125">
        <v>0.12</v>
      </c>
      <c r="K265" s="126"/>
      <c r="M265" s="122"/>
      <c r="N265" s="123">
        <v>21</v>
      </c>
      <c r="O265" s="124">
        <v>0.5</v>
      </c>
      <c r="P265" s="125">
        <v>2</v>
      </c>
      <c r="Q265" s="126"/>
    </row>
    <row r="266" spans="1:17" x14ac:dyDescent="0.25">
      <c r="A266" s="122"/>
      <c r="B266" s="123">
        <v>19</v>
      </c>
      <c r="C266" s="124">
        <v>0.5</v>
      </c>
      <c r="D266" s="125">
        <v>7.0000000000000007E-2</v>
      </c>
      <c r="E266" s="126"/>
      <c r="G266" s="122"/>
      <c r="H266" s="123">
        <v>10</v>
      </c>
      <c r="I266" s="124">
        <v>2.4</v>
      </c>
      <c r="J266" s="125">
        <v>0.12</v>
      </c>
      <c r="K266" s="126"/>
      <c r="M266" s="122"/>
      <c r="N266" s="123">
        <v>22</v>
      </c>
      <c r="O266" s="124">
        <v>0.5</v>
      </c>
      <c r="P266" s="125">
        <v>1.82</v>
      </c>
      <c r="Q266" s="126"/>
    </row>
    <row r="267" spans="1:17" x14ac:dyDescent="0.25">
      <c r="A267" s="127"/>
      <c r="B267" s="128">
        <v>20</v>
      </c>
      <c r="C267" s="129">
        <v>0.4</v>
      </c>
      <c r="D267" s="130">
        <v>0.09</v>
      </c>
      <c r="E267" s="128"/>
      <c r="G267" s="122"/>
      <c r="H267" s="123">
        <v>11</v>
      </c>
      <c r="I267" s="124">
        <v>1.1000000000000001</v>
      </c>
      <c r="J267" s="125">
        <v>0.08</v>
      </c>
      <c r="K267" s="126"/>
      <c r="M267" s="122"/>
      <c r="N267" s="123">
        <v>23</v>
      </c>
      <c r="O267" s="124">
        <v>0.5</v>
      </c>
      <c r="P267" s="125">
        <v>1.98</v>
      </c>
      <c r="Q267" s="126"/>
    </row>
    <row r="268" spans="1:17" x14ac:dyDescent="0.25">
      <c r="A268" s="122">
        <v>41799</v>
      </c>
      <c r="B268" s="123">
        <v>0</v>
      </c>
      <c r="C268" s="124">
        <v>0.2</v>
      </c>
      <c r="D268" s="125">
        <v>0.11</v>
      </c>
      <c r="E268" s="126"/>
      <c r="G268" s="122"/>
      <c r="H268" s="123">
        <v>12</v>
      </c>
      <c r="I268" s="124">
        <v>1</v>
      </c>
      <c r="J268" s="125">
        <v>0.09</v>
      </c>
      <c r="K268" s="126"/>
      <c r="M268" s="122"/>
      <c r="N268" s="123">
        <v>24</v>
      </c>
      <c r="O268" s="124">
        <v>0.6</v>
      </c>
      <c r="P268" s="125">
        <v>2.19</v>
      </c>
      <c r="Q268" s="126"/>
    </row>
    <row r="269" spans="1:17" x14ac:dyDescent="0.25">
      <c r="A269" s="122"/>
      <c r="B269" s="123">
        <v>1</v>
      </c>
      <c r="C269" s="124">
        <v>0.2</v>
      </c>
      <c r="D269" s="125">
        <v>0.03</v>
      </c>
      <c r="E269" s="126"/>
      <c r="G269" s="122"/>
      <c r="H269" s="123">
        <v>13</v>
      </c>
      <c r="I269" s="124">
        <v>0.9</v>
      </c>
      <c r="J269" s="125">
        <v>0.05</v>
      </c>
      <c r="K269" s="126"/>
      <c r="M269" s="122"/>
      <c r="N269" s="123">
        <v>25</v>
      </c>
      <c r="O269" s="124">
        <v>0.5</v>
      </c>
      <c r="P269" s="125">
        <v>2.15</v>
      </c>
      <c r="Q269" s="126"/>
    </row>
    <row r="270" spans="1:17" x14ac:dyDescent="0.25">
      <c r="A270" s="122"/>
      <c r="B270" s="123">
        <v>2</v>
      </c>
      <c r="C270" s="124">
        <v>0.4</v>
      </c>
      <c r="D270" s="125">
        <v>0.2</v>
      </c>
      <c r="E270" s="126"/>
      <c r="G270" s="122"/>
      <c r="H270" s="123">
        <v>14</v>
      </c>
      <c r="I270" s="124">
        <v>1.2</v>
      </c>
      <c r="J270" s="125">
        <v>0.12</v>
      </c>
      <c r="K270" s="126"/>
      <c r="M270" s="122"/>
      <c r="N270" s="123">
        <v>26</v>
      </c>
      <c r="O270" s="124">
        <v>0.2</v>
      </c>
      <c r="P270" s="125">
        <v>1.8</v>
      </c>
      <c r="Q270" s="126"/>
    </row>
    <row r="271" spans="1:17" x14ac:dyDescent="0.25">
      <c r="A271" s="122"/>
      <c r="B271" s="123">
        <v>3</v>
      </c>
      <c r="C271" s="124">
        <v>0.5</v>
      </c>
      <c r="D271" s="125">
        <v>0.35</v>
      </c>
      <c r="E271" s="126"/>
      <c r="G271" s="127"/>
      <c r="H271" s="128">
        <v>15</v>
      </c>
      <c r="I271" s="129">
        <v>0.2</v>
      </c>
      <c r="J271" s="130">
        <v>0</v>
      </c>
      <c r="K271" s="128"/>
      <c r="M271" s="122"/>
      <c r="N271" s="123">
        <v>27</v>
      </c>
      <c r="O271" s="124">
        <v>0.4</v>
      </c>
      <c r="P271" s="125">
        <v>1.3</v>
      </c>
      <c r="Q271" s="126"/>
    </row>
    <row r="272" spans="1:17" x14ac:dyDescent="0.25">
      <c r="A272" s="122"/>
      <c r="B272" s="123">
        <v>4</v>
      </c>
      <c r="C272" s="124">
        <v>0.7</v>
      </c>
      <c r="D272" s="125">
        <v>0.79</v>
      </c>
      <c r="E272" s="126"/>
      <c r="G272" s="122">
        <v>41899</v>
      </c>
      <c r="H272" s="123">
        <v>0</v>
      </c>
      <c r="I272" s="124">
        <v>3</v>
      </c>
      <c r="J272" s="125">
        <v>0.1</v>
      </c>
      <c r="K272" s="126"/>
      <c r="M272" s="122"/>
      <c r="N272" s="123">
        <v>28</v>
      </c>
      <c r="O272" s="124">
        <v>0.4</v>
      </c>
      <c r="P272" s="125">
        <v>1.1599999999999999</v>
      </c>
      <c r="Q272" s="126"/>
    </row>
    <row r="273" spans="1:17" x14ac:dyDescent="0.25">
      <c r="A273" s="122"/>
      <c r="B273" s="123">
        <v>5</v>
      </c>
      <c r="C273" s="124">
        <v>1.2</v>
      </c>
      <c r="D273" s="125">
        <v>1.18</v>
      </c>
      <c r="E273" s="126"/>
      <c r="G273" s="122"/>
      <c r="H273" s="123">
        <v>1</v>
      </c>
      <c r="I273" s="124">
        <v>1</v>
      </c>
      <c r="J273" s="125">
        <v>0.11</v>
      </c>
      <c r="K273" s="126"/>
      <c r="M273" s="127"/>
      <c r="N273" s="128">
        <v>29</v>
      </c>
      <c r="O273" s="129">
        <v>0.3</v>
      </c>
      <c r="P273" s="130">
        <v>0.42</v>
      </c>
      <c r="Q273" s="128"/>
    </row>
    <row r="274" spans="1:17" x14ac:dyDescent="0.25">
      <c r="A274" s="122"/>
      <c r="B274" s="123">
        <v>6</v>
      </c>
      <c r="C274" s="124">
        <v>1.8</v>
      </c>
      <c r="D274" s="125">
        <v>1.87</v>
      </c>
      <c r="E274" s="126"/>
      <c r="G274" s="122"/>
      <c r="H274" s="123">
        <v>2</v>
      </c>
      <c r="I274" s="124">
        <v>1.4</v>
      </c>
      <c r="J274" s="125">
        <v>0.1</v>
      </c>
      <c r="K274" s="126"/>
      <c r="M274" s="122">
        <v>41787</v>
      </c>
      <c r="N274" s="123">
        <v>0</v>
      </c>
      <c r="O274" s="124">
        <v>0.3</v>
      </c>
      <c r="P274" s="125">
        <v>0.2</v>
      </c>
      <c r="Q274" s="126" t="s">
        <v>80</v>
      </c>
    </row>
    <row r="275" spans="1:17" x14ac:dyDescent="0.25">
      <c r="A275" s="122"/>
      <c r="B275" s="123">
        <v>7</v>
      </c>
      <c r="C275" s="124">
        <v>1.8</v>
      </c>
      <c r="D275" s="125">
        <v>2.4300000000000002</v>
      </c>
      <c r="E275" s="126"/>
      <c r="G275" s="122"/>
      <c r="H275" s="123">
        <v>3</v>
      </c>
      <c r="I275" s="124">
        <v>1.6</v>
      </c>
      <c r="J275" s="125">
        <v>0.08</v>
      </c>
      <c r="K275" s="126"/>
      <c r="M275" s="122"/>
      <c r="N275" s="123">
        <v>1</v>
      </c>
      <c r="O275" s="124">
        <v>0.3</v>
      </c>
      <c r="P275" s="125">
        <v>0.52</v>
      </c>
      <c r="Q275" s="126"/>
    </row>
    <row r="276" spans="1:17" x14ac:dyDescent="0.25">
      <c r="A276" s="122"/>
      <c r="B276" s="123">
        <v>8</v>
      </c>
      <c r="C276" s="124">
        <v>1.9</v>
      </c>
      <c r="D276" s="125">
        <v>2.83</v>
      </c>
      <c r="E276" s="126"/>
      <c r="G276" s="122"/>
      <c r="H276" s="123">
        <v>4</v>
      </c>
      <c r="I276" s="124">
        <v>1.8</v>
      </c>
      <c r="J276" s="125">
        <v>0.09</v>
      </c>
      <c r="K276" s="126"/>
      <c r="M276" s="122"/>
      <c r="N276" s="123">
        <v>2</v>
      </c>
      <c r="O276" s="124">
        <v>0.5</v>
      </c>
      <c r="P276" s="125">
        <v>0.73</v>
      </c>
      <c r="Q276" s="126"/>
    </row>
    <row r="277" spans="1:17" x14ac:dyDescent="0.25">
      <c r="A277" s="122"/>
      <c r="B277" s="123">
        <v>9</v>
      </c>
      <c r="C277" s="124">
        <v>2.1</v>
      </c>
      <c r="D277" s="125">
        <v>2.41</v>
      </c>
      <c r="E277" s="126"/>
      <c r="G277" s="122"/>
      <c r="H277" s="123">
        <v>5</v>
      </c>
      <c r="I277" s="124">
        <v>1.8</v>
      </c>
      <c r="J277" s="125">
        <v>0.08</v>
      </c>
      <c r="K277" s="126"/>
      <c r="M277" s="122"/>
      <c r="N277" s="123">
        <v>3</v>
      </c>
      <c r="O277" s="124">
        <v>0.6</v>
      </c>
      <c r="P277" s="125">
        <v>1.29</v>
      </c>
      <c r="Q277" s="126"/>
    </row>
    <row r="278" spans="1:17" x14ac:dyDescent="0.25">
      <c r="A278" s="122"/>
      <c r="B278" s="123">
        <v>10</v>
      </c>
      <c r="C278" s="124">
        <v>2.1</v>
      </c>
      <c r="D278" s="125">
        <v>2.52</v>
      </c>
      <c r="E278" s="126"/>
      <c r="G278" s="122"/>
      <c r="H278" s="123">
        <v>6</v>
      </c>
      <c r="I278" s="124">
        <v>1.7</v>
      </c>
      <c r="J278" s="125">
        <v>0.11</v>
      </c>
      <c r="K278" s="126"/>
      <c r="M278" s="122"/>
      <c r="N278" s="123">
        <v>4</v>
      </c>
      <c r="O278" s="124">
        <v>0.5</v>
      </c>
      <c r="P278" s="125">
        <v>2</v>
      </c>
      <c r="Q278" s="126"/>
    </row>
    <row r="279" spans="1:17" x14ac:dyDescent="0.25">
      <c r="A279" s="122"/>
      <c r="B279" s="123">
        <v>11</v>
      </c>
      <c r="C279" s="124">
        <v>2.1</v>
      </c>
      <c r="D279" s="125">
        <v>3.02</v>
      </c>
      <c r="E279" s="126"/>
      <c r="G279" s="122"/>
      <c r="H279" s="123">
        <v>7</v>
      </c>
      <c r="I279" s="124">
        <v>2.2000000000000002</v>
      </c>
      <c r="J279" s="125">
        <v>0.12</v>
      </c>
      <c r="K279" s="126"/>
      <c r="L279" s="113" t="s">
        <v>147</v>
      </c>
      <c r="M279" s="122"/>
      <c r="N279" s="123">
        <v>5</v>
      </c>
      <c r="O279" s="124">
        <v>0.6</v>
      </c>
      <c r="P279" s="125">
        <v>1.95</v>
      </c>
      <c r="Q279" s="126"/>
    </row>
    <row r="280" spans="1:17" x14ac:dyDescent="0.25">
      <c r="A280" s="122"/>
      <c r="B280" s="123">
        <v>12</v>
      </c>
      <c r="C280" s="124">
        <v>1.7</v>
      </c>
      <c r="D280" s="125">
        <v>3.59</v>
      </c>
      <c r="E280" s="126"/>
      <c r="G280" s="122"/>
      <c r="H280" s="123">
        <v>8</v>
      </c>
      <c r="I280" s="124">
        <v>2.5</v>
      </c>
      <c r="J280" s="125">
        <v>0.11</v>
      </c>
      <c r="K280" s="126"/>
      <c r="L280">
        <f>AVERAGE(H147,H162,H178,H194,H209,H223,H239,H255,H271,H286)</f>
        <v>14.4</v>
      </c>
      <c r="M280" s="122"/>
      <c r="N280" s="123">
        <v>6</v>
      </c>
      <c r="O280" s="124">
        <v>0.5</v>
      </c>
      <c r="P280" s="125">
        <v>2.14</v>
      </c>
      <c r="Q280" s="126"/>
    </row>
    <row r="281" spans="1:17" x14ac:dyDescent="0.25">
      <c r="A281" s="122"/>
      <c r="B281" s="123">
        <v>13</v>
      </c>
      <c r="C281" s="124">
        <v>2</v>
      </c>
      <c r="D281" s="125">
        <v>2.2799999999999998</v>
      </c>
      <c r="E281" s="126"/>
      <c r="G281" s="122"/>
      <c r="H281" s="123">
        <v>9</v>
      </c>
      <c r="I281" s="124">
        <v>2</v>
      </c>
      <c r="J281" s="125">
        <v>0.13</v>
      </c>
      <c r="K281" s="126"/>
      <c r="L281" t="s">
        <v>149</v>
      </c>
      <c r="M281" s="122"/>
      <c r="N281" s="123">
        <v>7</v>
      </c>
      <c r="O281" s="124">
        <v>0.5</v>
      </c>
      <c r="P281" s="125">
        <v>1.71</v>
      </c>
      <c r="Q281" s="126"/>
    </row>
    <row r="282" spans="1:17" x14ac:dyDescent="0.25">
      <c r="A282" s="122"/>
      <c r="B282" s="123">
        <v>14</v>
      </c>
      <c r="C282" s="124">
        <v>1.8</v>
      </c>
      <c r="D282" s="125">
        <v>3.05</v>
      </c>
      <c r="E282" s="126"/>
      <c r="G282" s="122"/>
      <c r="H282" s="123">
        <v>10</v>
      </c>
      <c r="I282" s="124">
        <v>2</v>
      </c>
      <c r="J282" s="125">
        <v>0.16</v>
      </c>
      <c r="K282" s="126"/>
      <c r="L282" s="33">
        <f>AVERAGE(I133:I286)</f>
        <v>1.6402597402597414</v>
      </c>
      <c r="M282" s="122"/>
      <c r="N282" s="123">
        <v>8</v>
      </c>
      <c r="O282" s="124">
        <v>0.5</v>
      </c>
      <c r="P282" s="125">
        <v>2.0299999999999998</v>
      </c>
      <c r="Q282" s="126"/>
    </row>
    <row r="283" spans="1:17" x14ac:dyDescent="0.25">
      <c r="A283" s="122"/>
      <c r="B283" s="123">
        <v>15</v>
      </c>
      <c r="C283" s="124">
        <v>1.8</v>
      </c>
      <c r="D283" s="125">
        <v>2.2799999999999998</v>
      </c>
      <c r="E283" s="126"/>
      <c r="G283" s="122"/>
      <c r="H283" s="123">
        <v>11</v>
      </c>
      <c r="I283" s="124">
        <v>1.6</v>
      </c>
      <c r="J283" s="125">
        <v>0.12</v>
      </c>
      <c r="K283" s="126"/>
      <c r="L283" t="s">
        <v>150</v>
      </c>
      <c r="M283" s="122"/>
      <c r="N283" s="123">
        <v>9</v>
      </c>
      <c r="O283" s="124">
        <v>0.5</v>
      </c>
      <c r="P283" s="125">
        <v>2.78</v>
      </c>
      <c r="Q283" s="126"/>
    </row>
    <row r="284" spans="1:17" x14ac:dyDescent="0.25">
      <c r="A284" s="122"/>
      <c r="B284" s="123">
        <v>16</v>
      </c>
      <c r="C284" s="124">
        <v>1.6</v>
      </c>
      <c r="D284" s="125">
        <v>1.97</v>
      </c>
      <c r="E284" s="126"/>
      <c r="G284" s="122"/>
      <c r="H284" s="123">
        <v>12</v>
      </c>
      <c r="I284" s="124">
        <v>1</v>
      </c>
      <c r="J284" s="125">
        <v>0.1</v>
      </c>
      <c r="K284" s="126"/>
      <c r="L284" s="2">
        <f>AVERAGE(J133:J286)</f>
        <v>0.17045454545454544</v>
      </c>
      <c r="M284" s="122"/>
      <c r="N284" s="123">
        <v>10</v>
      </c>
      <c r="O284" s="124">
        <v>0.6</v>
      </c>
      <c r="P284" s="125">
        <v>2.1</v>
      </c>
      <c r="Q284" s="126"/>
    </row>
    <row r="285" spans="1:17" x14ac:dyDescent="0.25">
      <c r="A285" s="122"/>
      <c r="B285" s="123">
        <v>17</v>
      </c>
      <c r="C285" s="124">
        <v>1.4</v>
      </c>
      <c r="D285" s="125">
        <v>0.99</v>
      </c>
      <c r="E285" s="126"/>
      <c r="G285" s="122"/>
      <c r="H285" s="123">
        <v>13</v>
      </c>
      <c r="I285" s="124">
        <v>0.6</v>
      </c>
      <c r="J285" s="125">
        <v>0.1</v>
      </c>
      <c r="K285" s="126"/>
      <c r="M285" s="122"/>
      <c r="N285" s="123">
        <v>11</v>
      </c>
      <c r="O285" s="124">
        <v>0.6</v>
      </c>
      <c r="P285" s="125">
        <v>1.94</v>
      </c>
      <c r="Q285" s="126"/>
    </row>
    <row r="286" spans="1:17" x14ac:dyDescent="0.25">
      <c r="A286" s="122"/>
      <c r="B286" s="123">
        <v>18</v>
      </c>
      <c r="C286" s="124">
        <v>1.4</v>
      </c>
      <c r="D286" s="125">
        <v>0.67</v>
      </c>
      <c r="E286" s="126"/>
      <c r="G286" s="127"/>
      <c r="H286" s="128">
        <v>14</v>
      </c>
      <c r="I286" s="129">
        <v>0.8</v>
      </c>
      <c r="J286" s="130">
        <v>0.11</v>
      </c>
      <c r="K286" s="128"/>
      <c r="M286" s="122"/>
      <c r="N286" s="123">
        <v>12</v>
      </c>
      <c r="O286" s="124">
        <v>0.5</v>
      </c>
      <c r="P286" s="125">
        <v>2.4700000000000002</v>
      </c>
      <c r="Q286" s="126"/>
    </row>
    <row r="287" spans="1:17" x14ac:dyDescent="0.25">
      <c r="A287" s="122"/>
      <c r="B287" s="123">
        <v>19</v>
      </c>
      <c r="C287" s="124">
        <v>1</v>
      </c>
      <c r="D287" s="125">
        <v>0.18</v>
      </c>
      <c r="E287" s="126"/>
      <c r="G287" s="1">
        <v>42151</v>
      </c>
      <c r="H287" s="38">
        <v>0</v>
      </c>
      <c r="I287" s="33">
        <v>1.8</v>
      </c>
      <c r="J287" s="2">
        <v>0.12</v>
      </c>
      <c r="M287" s="122"/>
      <c r="N287" s="123">
        <v>13</v>
      </c>
      <c r="O287" s="124">
        <v>0.3</v>
      </c>
      <c r="P287" s="125">
        <v>2.66</v>
      </c>
      <c r="Q287" s="126"/>
    </row>
    <row r="288" spans="1:17" x14ac:dyDescent="0.25">
      <c r="A288" s="122"/>
      <c r="B288" s="123">
        <v>20</v>
      </c>
      <c r="C288" s="124">
        <v>1</v>
      </c>
      <c r="D288" s="125">
        <v>0.03</v>
      </c>
      <c r="E288" s="126"/>
      <c r="H288" s="38">
        <v>1</v>
      </c>
      <c r="I288" s="33">
        <v>1.6</v>
      </c>
      <c r="J288" s="2">
        <v>0.12</v>
      </c>
      <c r="M288" s="122"/>
      <c r="N288" s="123">
        <v>14</v>
      </c>
      <c r="O288" s="124">
        <v>0.8</v>
      </c>
      <c r="P288" s="125">
        <v>2.02</v>
      </c>
      <c r="Q288" s="126"/>
    </row>
    <row r="289" spans="1:17" x14ac:dyDescent="0.25">
      <c r="A289" s="122"/>
      <c r="B289" s="123">
        <v>21</v>
      </c>
      <c r="C289" s="124">
        <v>0.9</v>
      </c>
      <c r="D289" s="125">
        <v>0.1</v>
      </c>
      <c r="E289" s="126"/>
      <c r="H289" s="38">
        <v>2</v>
      </c>
      <c r="I289" s="33">
        <v>1.6</v>
      </c>
      <c r="J289" s="2">
        <v>0.08</v>
      </c>
      <c r="M289" s="122"/>
      <c r="N289" s="123">
        <v>15</v>
      </c>
      <c r="O289" s="124">
        <v>0.5</v>
      </c>
      <c r="P289" s="125">
        <v>2.37</v>
      </c>
      <c r="Q289" s="126"/>
    </row>
    <row r="290" spans="1:17" x14ac:dyDescent="0.25">
      <c r="A290" s="122"/>
      <c r="B290" s="123">
        <v>22</v>
      </c>
      <c r="C290" s="124">
        <v>0.5</v>
      </c>
      <c r="D290" s="125">
        <v>0.11</v>
      </c>
      <c r="E290" s="126"/>
      <c r="H290" s="38">
        <v>3</v>
      </c>
      <c r="I290" s="33">
        <v>1.4</v>
      </c>
      <c r="J290" s="2">
        <v>0.12</v>
      </c>
      <c r="M290" s="122"/>
      <c r="N290" s="123">
        <v>16</v>
      </c>
      <c r="O290" s="124">
        <v>0.5</v>
      </c>
      <c r="P290" s="125">
        <v>3.17</v>
      </c>
      <c r="Q290" s="126"/>
    </row>
    <row r="291" spans="1:17" x14ac:dyDescent="0.25">
      <c r="A291" s="127"/>
      <c r="B291" s="128">
        <v>23</v>
      </c>
      <c r="C291" s="129">
        <v>0.1</v>
      </c>
      <c r="D291" s="130">
        <v>0</v>
      </c>
      <c r="E291" s="128"/>
      <c r="H291" s="38">
        <v>4</v>
      </c>
      <c r="I291" s="33">
        <v>1.2</v>
      </c>
      <c r="J291" s="2">
        <v>0.1</v>
      </c>
      <c r="M291" s="122"/>
      <c r="N291" s="123">
        <v>17</v>
      </c>
      <c r="O291" s="124">
        <v>0.7</v>
      </c>
      <c r="P291" s="125">
        <v>3.09</v>
      </c>
      <c r="Q291" s="126"/>
    </row>
    <row r="292" spans="1:17" x14ac:dyDescent="0.25">
      <c r="A292" s="122">
        <v>41814</v>
      </c>
      <c r="B292" s="123">
        <v>0</v>
      </c>
      <c r="C292" s="124">
        <v>0.3</v>
      </c>
      <c r="D292" s="125">
        <v>0.09</v>
      </c>
      <c r="E292" s="126" t="s">
        <v>82</v>
      </c>
      <c r="H292" s="38">
        <v>5</v>
      </c>
      <c r="I292" s="33">
        <v>1.3</v>
      </c>
      <c r="J292" s="2">
        <v>0.12</v>
      </c>
      <c r="M292" s="122"/>
      <c r="N292" s="123">
        <v>18</v>
      </c>
      <c r="O292" s="124">
        <v>1</v>
      </c>
      <c r="P292" s="125">
        <v>2.6</v>
      </c>
      <c r="Q292" s="126"/>
    </row>
    <row r="293" spans="1:17" x14ac:dyDescent="0.25">
      <c r="A293" s="122"/>
      <c r="B293" s="123">
        <v>1</v>
      </c>
      <c r="C293" s="124">
        <v>0.4</v>
      </c>
      <c r="D293" s="125">
        <v>0.05</v>
      </c>
      <c r="E293" s="126"/>
      <c r="H293" s="38">
        <v>6</v>
      </c>
      <c r="I293" s="33">
        <v>1.3</v>
      </c>
      <c r="J293" s="2">
        <v>0.11</v>
      </c>
      <c r="M293" s="122"/>
      <c r="N293" s="123">
        <v>19</v>
      </c>
      <c r="O293" s="124">
        <v>1</v>
      </c>
      <c r="P293" s="125">
        <v>2.36</v>
      </c>
      <c r="Q293" s="126"/>
    </row>
    <row r="294" spans="1:17" x14ac:dyDescent="0.25">
      <c r="A294" s="122"/>
      <c r="B294" s="123">
        <v>2</v>
      </c>
      <c r="C294" s="124">
        <v>0.6</v>
      </c>
      <c r="D294" s="125">
        <v>0.09</v>
      </c>
      <c r="E294" s="126"/>
      <c r="H294" s="38">
        <v>7</v>
      </c>
      <c r="I294" s="33">
        <v>0.2</v>
      </c>
      <c r="J294" s="2">
        <v>0.04</v>
      </c>
      <c r="M294" s="122"/>
      <c r="N294" s="123">
        <v>20</v>
      </c>
      <c r="O294" s="124">
        <v>1</v>
      </c>
      <c r="P294" s="125">
        <v>3.12</v>
      </c>
      <c r="Q294" s="126"/>
    </row>
    <row r="295" spans="1:17" x14ac:dyDescent="0.25">
      <c r="A295" s="122"/>
      <c r="B295" s="123">
        <v>3</v>
      </c>
      <c r="C295" s="124">
        <v>0.5</v>
      </c>
      <c r="D295" s="125">
        <v>0.18</v>
      </c>
      <c r="E295" s="126"/>
      <c r="H295" s="38">
        <v>8</v>
      </c>
      <c r="I295" s="33">
        <v>1</v>
      </c>
      <c r="J295" s="2">
        <v>0.04</v>
      </c>
      <c r="M295" s="122"/>
      <c r="N295" s="123">
        <v>21</v>
      </c>
      <c r="O295" s="124">
        <v>1</v>
      </c>
      <c r="P295" s="125">
        <v>3.41</v>
      </c>
      <c r="Q295" s="126"/>
    </row>
    <row r="296" spans="1:17" x14ac:dyDescent="0.25">
      <c r="A296" s="122"/>
      <c r="B296" s="123">
        <v>4</v>
      </c>
      <c r="C296" s="124">
        <v>0</v>
      </c>
      <c r="D296" s="125">
        <v>0</v>
      </c>
      <c r="E296" s="126"/>
      <c r="H296" s="38">
        <v>9</v>
      </c>
      <c r="I296" s="33">
        <v>1.3</v>
      </c>
      <c r="J296" s="2">
        <v>0.1</v>
      </c>
      <c r="M296" s="122"/>
      <c r="N296" s="123">
        <v>22</v>
      </c>
      <c r="O296" s="124">
        <v>1</v>
      </c>
      <c r="P296" s="125">
        <v>2.85</v>
      </c>
      <c r="Q296" s="126"/>
    </row>
    <row r="297" spans="1:17" x14ac:dyDescent="0.25">
      <c r="A297" s="122"/>
      <c r="B297" s="123">
        <v>5</v>
      </c>
      <c r="C297" s="124">
        <v>1.6</v>
      </c>
      <c r="D297" s="125">
        <v>0.4</v>
      </c>
      <c r="E297" s="126"/>
      <c r="H297" s="38">
        <v>10</v>
      </c>
      <c r="I297" s="33">
        <v>1.1000000000000001</v>
      </c>
      <c r="J297" s="2">
        <v>0.09</v>
      </c>
      <c r="M297" s="122"/>
      <c r="N297" s="123">
        <v>23</v>
      </c>
      <c r="O297" s="124">
        <v>1</v>
      </c>
      <c r="P297" s="125">
        <v>2.76</v>
      </c>
      <c r="Q297" s="126"/>
    </row>
    <row r="298" spans="1:17" x14ac:dyDescent="0.25">
      <c r="A298" s="122"/>
      <c r="B298" s="123">
        <v>6</v>
      </c>
      <c r="C298" s="124">
        <v>1.8</v>
      </c>
      <c r="D298" s="125">
        <v>0.43</v>
      </c>
      <c r="E298" s="126"/>
      <c r="H298" s="38">
        <v>11</v>
      </c>
      <c r="I298" s="33">
        <v>1.6</v>
      </c>
      <c r="J298" s="2">
        <v>0.11</v>
      </c>
      <c r="M298" s="122"/>
      <c r="N298" s="123">
        <v>24</v>
      </c>
      <c r="O298" s="124">
        <v>0.6</v>
      </c>
      <c r="P298" s="125">
        <v>4.07</v>
      </c>
      <c r="Q298" s="126"/>
    </row>
    <row r="299" spans="1:17" x14ac:dyDescent="0.25">
      <c r="A299" s="122"/>
      <c r="B299" s="123">
        <v>7</v>
      </c>
      <c r="C299" s="124">
        <v>1.8</v>
      </c>
      <c r="D299" s="125">
        <v>1.52</v>
      </c>
      <c r="E299" s="126"/>
      <c r="H299" s="38">
        <v>12</v>
      </c>
      <c r="I299" s="33">
        <v>1.6</v>
      </c>
      <c r="J299" s="2">
        <v>0.09</v>
      </c>
      <c r="M299" s="122"/>
      <c r="N299" s="123">
        <v>25</v>
      </c>
      <c r="O299" s="124">
        <v>1.1000000000000001</v>
      </c>
      <c r="P299" s="125">
        <v>2.92</v>
      </c>
      <c r="Q299" s="126"/>
    </row>
    <row r="300" spans="1:17" x14ac:dyDescent="0.25">
      <c r="A300" s="122"/>
      <c r="B300" s="123">
        <v>8</v>
      </c>
      <c r="C300" s="124">
        <v>1.9</v>
      </c>
      <c r="D300" s="125">
        <v>2.59</v>
      </c>
      <c r="E300" s="126"/>
      <c r="H300" s="38">
        <v>13</v>
      </c>
      <c r="I300" s="33">
        <v>1.3</v>
      </c>
      <c r="J300" s="2">
        <v>0.04</v>
      </c>
      <c r="M300" s="122"/>
      <c r="N300" s="123">
        <v>26</v>
      </c>
      <c r="O300" s="124">
        <v>1.2</v>
      </c>
      <c r="P300" s="125">
        <v>0.87</v>
      </c>
      <c r="Q300" s="126"/>
    </row>
    <row r="301" spans="1:17" x14ac:dyDescent="0.25">
      <c r="A301" s="122"/>
      <c r="B301" s="123">
        <v>9</v>
      </c>
      <c r="C301" s="124">
        <v>2</v>
      </c>
      <c r="D301" s="125">
        <v>2.06</v>
      </c>
      <c r="E301" s="126"/>
      <c r="G301" s="31"/>
      <c r="H301" s="39">
        <v>14</v>
      </c>
      <c r="I301" s="35">
        <v>1</v>
      </c>
      <c r="J301" s="37">
        <v>0.11</v>
      </c>
      <c r="K301" s="32"/>
      <c r="M301" s="122"/>
      <c r="N301" s="123">
        <v>27</v>
      </c>
      <c r="O301" s="124">
        <v>1.3</v>
      </c>
      <c r="P301" s="125">
        <v>2.46</v>
      </c>
      <c r="Q301" s="126"/>
    </row>
    <row r="302" spans="1:17" x14ac:dyDescent="0.25">
      <c r="A302" s="122"/>
      <c r="B302" s="123">
        <v>10</v>
      </c>
      <c r="C302" s="124">
        <v>2.1</v>
      </c>
      <c r="D302" s="125">
        <v>2.12</v>
      </c>
      <c r="E302" s="126"/>
      <c r="G302" s="1">
        <v>42164</v>
      </c>
      <c r="H302" s="38">
        <v>0</v>
      </c>
      <c r="I302" s="33">
        <v>1.9</v>
      </c>
      <c r="J302" s="2">
        <v>0.14000000000000001</v>
      </c>
      <c r="K302" t="s">
        <v>101</v>
      </c>
      <c r="M302" s="122"/>
      <c r="N302" s="123">
        <v>28</v>
      </c>
      <c r="O302" s="124">
        <v>1.4</v>
      </c>
      <c r="P302" s="125">
        <v>2.89</v>
      </c>
      <c r="Q302" s="126"/>
    </row>
    <row r="303" spans="1:17" x14ac:dyDescent="0.25">
      <c r="A303" s="122"/>
      <c r="B303" s="123">
        <v>11</v>
      </c>
      <c r="C303" s="124">
        <v>2.1</v>
      </c>
      <c r="D303" s="125">
        <v>2.42</v>
      </c>
      <c r="E303" s="126"/>
      <c r="H303" s="38">
        <v>1</v>
      </c>
      <c r="I303" s="33">
        <v>2.5</v>
      </c>
      <c r="J303" s="2">
        <v>0.17</v>
      </c>
      <c r="M303" s="127"/>
      <c r="N303" s="128">
        <v>29</v>
      </c>
      <c r="O303" s="129">
        <v>1.4</v>
      </c>
      <c r="P303" s="130">
        <v>2.4500000000000002</v>
      </c>
      <c r="Q303" s="128"/>
    </row>
    <row r="304" spans="1:17" x14ac:dyDescent="0.25">
      <c r="A304" s="122"/>
      <c r="B304" s="123">
        <v>12</v>
      </c>
      <c r="C304" s="124">
        <v>2.1</v>
      </c>
      <c r="D304" s="125">
        <v>2.38</v>
      </c>
      <c r="E304" s="126"/>
      <c r="H304" s="38">
        <v>2</v>
      </c>
      <c r="I304" s="33">
        <v>1.3</v>
      </c>
      <c r="J304" s="2">
        <v>0.15</v>
      </c>
      <c r="M304" s="122">
        <v>41799</v>
      </c>
      <c r="N304" s="123">
        <v>0</v>
      </c>
      <c r="O304" s="124">
        <v>1.4</v>
      </c>
      <c r="P304" s="125">
        <v>2.68</v>
      </c>
      <c r="Q304" s="126"/>
    </row>
    <row r="305" spans="1:17" x14ac:dyDescent="0.25">
      <c r="A305" s="122"/>
      <c r="B305" s="123">
        <v>13</v>
      </c>
      <c r="C305" s="124">
        <v>2.1</v>
      </c>
      <c r="D305" s="125">
        <v>1.96</v>
      </c>
      <c r="E305" s="126"/>
      <c r="H305" s="38">
        <v>3</v>
      </c>
      <c r="I305" s="33">
        <v>1.3</v>
      </c>
      <c r="J305" s="2">
        <v>0.04</v>
      </c>
      <c r="M305" s="122"/>
      <c r="N305" s="123">
        <v>1</v>
      </c>
      <c r="O305" s="124">
        <v>1.4</v>
      </c>
      <c r="P305" s="125">
        <v>2.66</v>
      </c>
      <c r="Q305" s="126"/>
    </row>
    <row r="306" spans="1:17" x14ac:dyDescent="0.25">
      <c r="A306" s="122"/>
      <c r="B306" s="123">
        <v>14</v>
      </c>
      <c r="C306" s="124">
        <v>2.1</v>
      </c>
      <c r="D306" s="125">
        <v>2.5299999999999998</v>
      </c>
      <c r="E306" s="126"/>
      <c r="H306" s="38">
        <v>4</v>
      </c>
      <c r="I306" s="33">
        <v>2</v>
      </c>
      <c r="J306" s="2">
        <v>0.06</v>
      </c>
      <c r="M306" s="122"/>
      <c r="N306" s="123">
        <v>2</v>
      </c>
      <c r="O306" s="124">
        <v>1.4</v>
      </c>
      <c r="P306" s="125">
        <v>2.97</v>
      </c>
      <c r="Q306" s="126"/>
    </row>
    <row r="307" spans="1:17" x14ac:dyDescent="0.25">
      <c r="A307" s="122"/>
      <c r="B307" s="123">
        <v>15</v>
      </c>
      <c r="C307" s="124">
        <v>2</v>
      </c>
      <c r="D307" s="125">
        <v>2.12</v>
      </c>
      <c r="E307" s="126"/>
      <c r="H307" s="38">
        <v>5</v>
      </c>
      <c r="I307" s="33">
        <v>2.2000000000000002</v>
      </c>
      <c r="J307" s="2">
        <v>0.11</v>
      </c>
      <c r="M307" s="122"/>
      <c r="N307" s="123">
        <v>3</v>
      </c>
      <c r="O307" s="124">
        <v>1.2</v>
      </c>
      <c r="P307" s="125">
        <v>2.35</v>
      </c>
      <c r="Q307" s="126"/>
    </row>
    <row r="308" spans="1:17" x14ac:dyDescent="0.25">
      <c r="A308" s="122"/>
      <c r="B308" s="123">
        <v>16</v>
      </c>
      <c r="C308" s="124">
        <v>1.5</v>
      </c>
      <c r="D308" s="125">
        <v>2.29</v>
      </c>
      <c r="E308" s="126"/>
      <c r="H308" s="38">
        <v>6</v>
      </c>
      <c r="I308" s="33">
        <v>2.4</v>
      </c>
      <c r="J308" s="2">
        <v>0.1</v>
      </c>
      <c r="M308" s="122"/>
      <c r="N308" s="123">
        <v>4</v>
      </c>
      <c r="O308" s="124">
        <v>1.1000000000000001</v>
      </c>
      <c r="P308" s="125">
        <v>2.3199999999999998</v>
      </c>
      <c r="Q308" s="126"/>
    </row>
    <row r="309" spans="1:17" x14ac:dyDescent="0.25">
      <c r="A309" s="122"/>
      <c r="B309" s="123">
        <v>17</v>
      </c>
      <c r="C309" s="124">
        <v>1.5</v>
      </c>
      <c r="D309" s="125">
        <v>1.68</v>
      </c>
      <c r="E309" s="126"/>
      <c r="H309" s="38">
        <v>7</v>
      </c>
      <c r="I309" s="33">
        <v>2.4</v>
      </c>
      <c r="J309" s="2">
        <v>0.12</v>
      </c>
      <c r="M309" s="122"/>
      <c r="N309" s="123">
        <v>5</v>
      </c>
      <c r="O309" s="124">
        <v>1.1000000000000001</v>
      </c>
      <c r="P309" s="125">
        <v>1.73</v>
      </c>
      <c r="Q309" s="126"/>
    </row>
    <row r="310" spans="1:17" x14ac:dyDescent="0.25">
      <c r="A310" s="122"/>
      <c r="B310" s="123">
        <v>18</v>
      </c>
      <c r="C310" s="124">
        <v>1.5</v>
      </c>
      <c r="D310" s="125">
        <v>1.22</v>
      </c>
      <c r="E310" s="126"/>
      <c r="H310" s="38">
        <v>8</v>
      </c>
      <c r="I310" s="33">
        <v>2.5</v>
      </c>
      <c r="J310" s="2">
        <v>0.1</v>
      </c>
      <c r="M310" s="122"/>
      <c r="N310" s="123">
        <v>6</v>
      </c>
      <c r="O310" s="124">
        <v>1.1000000000000001</v>
      </c>
      <c r="P310" s="125">
        <v>2.33</v>
      </c>
      <c r="Q310" s="126"/>
    </row>
    <row r="311" spans="1:17" x14ac:dyDescent="0.25">
      <c r="A311" s="122"/>
      <c r="B311" s="123">
        <v>19</v>
      </c>
      <c r="C311" s="124">
        <v>1.2</v>
      </c>
      <c r="D311" s="125">
        <v>0.8</v>
      </c>
      <c r="E311" s="126"/>
      <c r="H311" s="38">
        <v>9</v>
      </c>
      <c r="I311" s="33">
        <v>2.8</v>
      </c>
      <c r="J311" s="2">
        <v>0.1</v>
      </c>
      <c r="M311" s="122"/>
      <c r="N311" s="123">
        <v>7</v>
      </c>
      <c r="O311" s="124">
        <v>1</v>
      </c>
      <c r="P311" s="125">
        <v>2.71</v>
      </c>
      <c r="Q311" s="126"/>
    </row>
    <row r="312" spans="1:17" x14ac:dyDescent="0.25">
      <c r="A312" s="122"/>
      <c r="B312" s="123">
        <v>20</v>
      </c>
      <c r="C312" s="124">
        <v>1.2</v>
      </c>
      <c r="D312" s="125">
        <v>0.43</v>
      </c>
      <c r="E312" s="126"/>
      <c r="H312" s="38">
        <v>10</v>
      </c>
      <c r="I312" s="33">
        <v>2.1</v>
      </c>
      <c r="J312" s="2">
        <v>0.08</v>
      </c>
      <c r="M312" s="122"/>
      <c r="N312" s="123">
        <v>8</v>
      </c>
      <c r="O312" s="124">
        <v>1</v>
      </c>
      <c r="P312" s="125">
        <v>3.07</v>
      </c>
      <c r="Q312" s="126"/>
    </row>
    <row r="313" spans="1:17" x14ac:dyDescent="0.25">
      <c r="A313" s="122"/>
      <c r="B313" s="123">
        <v>21</v>
      </c>
      <c r="C313" s="124">
        <v>1.2</v>
      </c>
      <c r="D313" s="125">
        <v>0.18</v>
      </c>
      <c r="E313" s="126"/>
      <c r="H313" s="38">
        <v>11</v>
      </c>
      <c r="I313" s="33">
        <v>1.3</v>
      </c>
      <c r="J313" s="2">
        <v>0.13</v>
      </c>
      <c r="M313" s="122"/>
      <c r="N313" s="123">
        <v>9</v>
      </c>
      <c r="O313" s="124">
        <v>1</v>
      </c>
      <c r="P313" s="125">
        <v>3.51</v>
      </c>
      <c r="Q313" s="126"/>
    </row>
    <row r="314" spans="1:17" x14ac:dyDescent="0.25">
      <c r="A314" s="122"/>
      <c r="B314" s="123">
        <v>22</v>
      </c>
      <c r="C314" s="124">
        <v>0.7</v>
      </c>
      <c r="D314" s="125">
        <v>0.05</v>
      </c>
      <c r="E314" s="126"/>
      <c r="H314" s="38">
        <v>12</v>
      </c>
      <c r="I314" s="33">
        <v>1.1000000000000001</v>
      </c>
      <c r="J314" s="2">
        <v>0.13</v>
      </c>
      <c r="M314" s="122"/>
      <c r="N314" s="123">
        <v>10</v>
      </c>
      <c r="O314" s="124">
        <v>0.9</v>
      </c>
      <c r="P314" s="125">
        <v>2.74</v>
      </c>
      <c r="Q314" s="126"/>
    </row>
    <row r="315" spans="1:17" x14ac:dyDescent="0.25">
      <c r="A315" s="122"/>
      <c r="B315" s="123">
        <v>23</v>
      </c>
      <c r="C315" s="124">
        <v>0.4</v>
      </c>
      <c r="D315" s="125">
        <v>0.1</v>
      </c>
      <c r="E315" s="126"/>
      <c r="H315" s="38">
        <v>13</v>
      </c>
      <c r="I315" s="33">
        <v>1</v>
      </c>
      <c r="J315" s="2">
        <v>0.11</v>
      </c>
      <c r="M315" s="122"/>
      <c r="N315" s="123">
        <v>11</v>
      </c>
      <c r="O315" s="124">
        <v>0.6</v>
      </c>
      <c r="P315" s="125">
        <v>2.63</v>
      </c>
      <c r="Q315" s="126"/>
    </row>
    <row r="316" spans="1:17" x14ac:dyDescent="0.25">
      <c r="A316" s="127"/>
      <c r="B316" s="128">
        <v>24</v>
      </c>
      <c r="C316" s="129">
        <v>0.1</v>
      </c>
      <c r="D316" s="130">
        <v>0</v>
      </c>
      <c r="E316" s="128"/>
      <c r="H316" s="38">
        <v>14</v>
      </c>
      <c r="I316" s="33">
        <v>1</v>
      </c>
      <c r="J316" s="2">
        <v>0.11</v>
      </c>
      <c r="M316" s="122"/>
      <c r="N316" s="123">
        <v>12</v>
      </c>
      <c r="O316" s="124">
        <v>0.9</v>
      </c>
      <c r="P316" s="125">
        <v>3.51</v>
      </c>
      <c r="Q316" s="126"/>
    </row>
    <row r="317" spans="1:17" x14ac:dyDescent="0.25">
      <c r="A317" s="122">
        <v>41829</v>
      </c>
      <c r="B317" s="123">
        <v>0</v>
      </c>
      <c r="C317" s="124">
        <v>0.1</v>
      </c>
      <c r="D317" s="125">
        <v>0</v>
      </c>
      <c r="E317" s="126"/>
      <c r="G317" s="31"/>
      <c r="H317" s="39">
        <v>15</v>
      </c>
      <c r="I317" s="35">
        <v>1</v>
      </c>
      <c r="J317" s="37">
        <v>0.1</v>
      </c>
      <c r="K317" s="32"/>
      <c r="M317" s="122"/>
      <c r="N317" s="123">
        <v>13</v>
      </c>
      <c r="O317" s="124">
        <v>0.7</v>
      </c>
      <c r="P317" s="125">
        <v>2.98</v>
      </c>
      <c r="Q317" s="126"/>
    </row>
    <row r="318" spans="1:17" x14ac:dyDescent="0.25">
      <c r="A318" s="122"/>
      <c r="B318" s="123">
        <v>1</v>
      </c>
      <c r="C318" s="124">
        <v>0.1</v>
      </c>
      <c r="D318" s="125">
        <v>0</v>
      </c>
      <c r="E318" s="126"/>
      <c r="G318" s="1">
        <v>42180</v>
      </c>
      <c r="H318" s="38">
        <v>0</v>
      </c>
      <c r="I318" s="33">
        <v>2.4</v>
      </c>
      <c r="J318" s="2">
        <v>0.13</v>
      </c>
      <c r="M318" s="122"/>
      <c r="N318" s="123">
        <v>14</v>
      </c>
      <c r="O318" s="124">
        <v>0.7</v>
      </c>
      <c r="P318" s="125">
        <v>2.74</v>
      </c>
      <c r="Q318" s="126"/>
    </row>
    <row r="319" spans="1:17" x14ac:dyDescent="0.25">
      <c r="A319" s="122"/>
      <c r="B319" s="123">
        <v>2</v>
      </c>
      <c r="C319" s="124">
        <v>0.2</v>
      </c>
      <c r="D319" s="125">
        <v>0.01</v>
      </c>
      <c r="E319" s="126"/>
      <c r="H319" s="38">
        <v>1</v>
      </c>
      <c r="I319" s="33">
        <v>2.2000000000000002</v>
      </c>
      <c r="J319" s="2">
        <v>0.13</v>
      </c>
      <c r="M319" s="122"/>
      <c r="N319" s="123">
        <v>15</v>
      </c>
      <c r="O319" s="124">
        <v>0.5</v>
      </c>
      <c r="P319" s="125">
        <v>2.39</v>
      </c>
      <c r="Q319" s="126"/>
    </row>
    <row r="320" spans="1:17" x14ac:dyDescent="0.25">
      <c r="A320" s="122"/>
      <c r="B320" s="123">
        <v>3</v>
      </c>
      <c r="C320" s="124">
        <v>0.2</v>
      </c>
      <c r="D320" s="125">
        <v>0.1</v>
      </c>
      <c r="E320" s="126"/>
      <c r="H320" s="38">
        <v>2</v>
      </c>
      <c r="I320" s="33">
        <v>1.2</v>
      </c>
      <c r="J320" s="2">
        <v>0.1</v>
      </c>
      <c r="M320" s="122"/>
      <c r="N320" s="123">
        <v>16</v>
      </c>
      <c r="O320" s="124">
        <v>0.5</v>
      </c>
      <c r="P320" s="125">
        <v>2.2799999999999998</v>
      </c>
      <c r="Q320" s="126"/>
    </row>
    <row r="321" spans="1:17" x14ac:dyDescent="0.25">
      <c r="A321" s="122"/>
      <c r="B321" s="123">
        <v>4</v>
      </c>
      <c r="C321" s="124">
        <v>0.6</v>
      </c>
      <c r="D321" s="125">
        <v>0.12</v>
      </c>
      <c r="E321" s="126"/>
      <c r="H321" s="38">
        <v>3</v>
      </c>
      <c r="I321" s="33">
        <v>1.5</v>
      </c>
      <c r="J321" s="2">
        <v>0.12</v>
      </c>
      <c r="M321" s="122"/>
      <c r="N321" s="123">
        <v>17</v>
      </c>
      <c r="O321" s="124">
        <v>0.6</v>
      </c>
      <c r="P321" s="125">
        <v>2.1800000000000002</v>
      </c>
      <c r="Q321" s="126"/>
    </row>
    <row r="322" spans="1:17" x14ac:dyDescent="0.25">
      <c r="A322" s="122"/>
      <c r="B322" s="123">
        <v>5</v>
      </c>
      <c r="C322" s="124">
        <v>1.4</v>
      </c>
      <c r="D322" s="125">
        <v>0.17</v>
      </c>
      <c r="E322" s="126"/>
      <c r="H322" s="38">
        <v>4</v>
      </c>
      <c r="I322" s="33">
        <v>1.6</v>
      </c>
      <c r="J322" s="2">
        <v>0.09</v>
      </c>
      <c r="M322" s="122"/>
      <c r="N322" s="123">
        <v>18</v>
      </c>
      <c r="O322" s="124">
        <v>0.5</v>
      </c>
      <c r="P322" s="125">
        <v>2.25</v>
      </c>
      <c r="Q322" s="126"/>
    </row>
    <row r="323" spans="1:17" x14ac:dyDescent="0.25">
      <c r="A323" s="122"/>
      <c r="B323" s="123">
        <v>6</v>
      </c>
      <c r="C323" s="124">
        <v>1.1000000000000001</v>
      </c>
      <c r="D323" s="125">
        <v>0.63</v>
      </c>
      <c r="E323" s="126"/>
      <c r="H323" s="38">
        <v>5</v>
      </c>
      <c r="I323" s="33">
        <v>2.2000000000000002</v>
      </c>
      <c r="J323" s="2">
        <v>0.11</v>
      </c>
      <c r="M323" s="122"/>
      <c r="N323" s="123">
        <v>19</v>
      </c>
      <c r="O323" s="124">
        <v>0.6</v>
      </c>
      <c r="P323" s="125">
        <v>2.85</v>
      </c>
      <c r="Q323" s="126"/>
    </row>
    <row r="324" spans="1:17" x14ac:dyDescent="0.25">
      <c r="A324" s="122"/>
      <c r="B324" s="123">
        <v>7</v>
      </c>
      <c r="C324" s="124">
        <v>1.6</v>
      </c>
      <c r="D324" s="125">
        <v>1.1499999999999999</v>
      </c>
      <c r="E324" s="126"/>
      <c r="H324" s="38">
        <v>6</v>
      </c>
      <c r="I324" s="33">
        <v>2.4</v>
      </c>
      <c r="J324" s="2">
        <v>0.11</v>
      </c>
      <c r="M324" s="122"/>
      <c r="N324" s="123">
        <v>20</v>
      </c>
      <c r="O324" s="124">
        <v>0.5</v>
      </c>
      <c r="P324" s="125">
        <v>2.36</v>
      </c>
      <c r="Q324" s="126"/>
    </row>
    <row r="325" spans="1:17" x14ac:dyDescent="0.25">
      <c r="A325" s="122"/>
      <c r="B325" s="123">
        <v>8</v>
      </c>
      <c r="C325" s="124">
        <v>1.8</v>
      </c>
      <c r="D325" s="125">
        <v>1.81</v>
      </c>
      <c r="E325" s="126"/>
      <c r="H325" s="38">
        <v>7</v>
      </c>
      <c r="I325" s="33">
        <v>2.4</v>
      </c>
      <c r="J325" s="2">
        <v>0.13</v>
      </c>
      <c r="M325" s="122"/>
      <c r="N325" s="123">
        <v>21</v>
      </c>
      <c r="O325" s="124">
        <v>0.5</v>
      </c>
      <c r="P325" s="125">
        <v>2.29</v>
      </c>
      <c r="Q325" s="126"/>
    </row>
    <row r="326" spans="1:17" x14ac:dyDescent="0.25">
      <c r="A326" s="122"/>
      <c r="B326" s="123">
        <v>9</v>
      </c>
      <c r="C326" s="124">
        <v>2</v>
      </c>
      <c r="D326" s="125">
        <v>2.12</v>
      </c>
      <c r="E326" s="126"/>
      <c r="H326" s="38">
        <v>8</v>
      </c>
      <c r="I326" s="33">
        <v>2.5</v>
      </c>
      <c r="J326" s="2">
        <v>0.11</v>
      </c>
      <c r="M326" s="122"/>
      <c r="N326" s="123">
        <v>22</v>
      </c>
      <c r="O326" s="124">
        <v>0.6</v>
      </c>
      <c r="P326" s="125">
        <v>2.2400000000000002</v>
      </c>
      <c r="Q326" s="126"/>
    </row>
    <row r="327" spans="1:17" x14ac:dyDescent="0.25">
      <c r="A327" s="122"/>
      <c r="B327" s="123">
        <v>10</v>
      </c>
      <c r="C327" s="124">
        <v>2</v>
      </c>
      <c r="D327" s="125">
        <v>1.6</v>
      </c>
      <c r="E327" s="126"/>
      <c r="H327" s="38">
        <v>9</v>
      </c>
      <c r="I327" s="33">
        <v>2.4</v>
      </c>
      <c r="J327" s="2">
        <v>0.13</v>
      </c>
      <c r="M327" s="122"/>
      <c r="N327" s="123">
        <v>23</v>
      </c>
      <c r="O327" s="124">
        <v>0.5</v>
      </c>
      <c r="P327" s="125">
        <v>2.23</v>
      </c>
      <c r="Q327" s="126"/>
    </row>
    <row r="328" spans="1:17" x14ac:dyDescent="0.25">
      <c r="A328" s="122"/>
      <c r="B328" s="123">
        <v>11</v>
      </c>
      <c r="C328" s="124">
        <v>1.9</v>
      </c>
      <c r="D328" s="125">
        <v>1.85</v>
      </c>
      <c r="E328" s="126"/>
      <c r="H328" s="38">
        <v>10</v>
      </c>
      <c r="I328" s="33">
        <v>2.4</v>
      </c>
      <c r="J328" s="2">
        <v>0.12</v>
      </c>
      <c r="M328" s="122"/>
      <c r="N328" s="123">
        <v>24</v>
      </c>
      <c r="O328" s="124">
        <v>0.5</v>
      </c>
      <c r="P328" s="125">
        <v>2.6</v>
      </c>
      <c r="Q328" s="126"/>
    </row>
    <row r="329" spans="1:17" x14ac:dyDescent="0.25">
      <c r="A329" s="122"/>
      <c r="B329" s="123">
        <v>12</v>
      </c>
      <c r="C329" s="124">
        <v>1.9</v>
      </c>
      <c r="D329" s="125">
        <v>2.0299999999999998</v>
      </c>
      <c r="E329" s="126"/>
      <c r="H329" s="38">
        <v>11</v>
      </c>
      <c r="I329" s="33">
        <v>2.4</v>
      </c>
      <c r="J329" s="2">
        <v>0.12</v>
      </c>
      <c r="M329" s="122"/>
      <c r="N329" s="123">
        <v>25</v>
      </c>
      <c r="O329" s="124">
        <v>0.5</v>
      </c>
      <c r="P329" s="125">
        <v>0.86</v>
      </c>
      <c r="Q329" s="126"/>
    </row>
    <row r="330" spans="1:17" x14ac:dyDescent="0.25">
      <c r="A330" s="122"/>
      <c r="B330" s="123">
        <v>13</v>
      </c>
      <c r="C330" s="124">
        <v>1.8</v>
      </c>
      <c r="D330" s="125">
        <v>2.35</v>
      </c>
      <c r="E330" s="126"/>
      <c r="H330" s="38">
        <v>12</v>
      </c>
      <c r="I330" s="33">
        <v>2</v>
      </c>
      <c r="J330" s="2">
        <v>0.19</v>
      </c>
      <c r="M330" s="122"/>
      <c r="N330" s="123">
        <v>26</v>
      </c>
      <c r="O330" s="124">
        <v>0.4</v>
      </c>
      <c r="P330" s="125">
        <v>1.02</v>
      </c>
      <c r="Q330" s="126"/>
    </row>
    <row r="331" spans="1:17" x14ac:dyDescent="0.25">
      <c r="A331" s="122"/>
      <c r="B331" s="123">
        <v>14</v>
      </c>
      <c r="C331" s="124">
        <v>1.9</v>
      </c>
      <c r="D331" s="125">
        <v>2.04</v>
      </c>
      <c r="E331" s="126"/>
      <c r="H331" s="38">
        <v>13</v>
      </c>
      <c r="I331" s="33">
        <v>1.2</v>
      </c>
      <c r="J331" s="2">
        <v>0.13</v>
      </c>
      <c r="M331" s="127"/>
      <c r="N331" s="128">
        <v>27</v>
      </c>
      <c r="O331" s="129">
        <v>0.3</v>
      </c>
      <c r="P331" s="130">
        <v>0.82</v>
      </c>
      <c r="Q331" s="128"/>
    </row>
    <row r="332" spans="1:17" x14ac:dyDescent="0.25">
      <c r="A332" s="122"/>
      <c r="B332" s="123">
        <v>15</v>
      </c>
      <c r="C332" s="124">
        <v>1.6</v>
      </c>
      <c r="D332" s="125">
        <v>1.81</v>
      </c>
      <c r="E332" s="126"/>
      <c r="H332" s="38">
        <v>14</v>
      </c>
      <c r="I332" s="33">
        <v>0.8</v>
      </c>
      <c r="J332" s="2">
        <v>0.1</v>
      </c>
      <c r="M332" s="122">
        <v>41814</v>
      </c>
      <c r="N332" s="123">
        <v>0</v>
      </c>
      <c r="O332" s="124">
        <v>1.3</v>
      </c>
      <c r="P332" s="125">
        <v>1.33</v>
      </c>
      <c r="Q332" s="126"/>
    </row>
    <row r="333" spans="1:17" x14ac:dyDescent="0.25">
      <c r="A333" s="122"/>
      <c r="B333" s="123">
        <v>16</v>
      </c>
      <c r="C333" s="124">
        <v>1.5</v>
      </c>
      <c r="D333" s="125">
        <v>1.47</v>
      </c>
      <c r="E333" s="126"/>
      <c r="H333" s="38">
        <v>15</v>
      </c>
      <c r="I333" s="33">
        <v>0.8</v>
      </c>
      <c r="J333" s="2">
        <v>0.13</v>
      </c>
      <c r="M333" s="122"/>
      <c r="N333" s="123">
        <v>1</v>
      </c>
      <c r="O333" s="124">
        <v>1.3</v>
      </c>
      <c r="P333" s="125">
        <v>2.66</v>
      </c>
      <c r="Q333" s="126"/>
    </row>
    <row r="334" spans="1:17" x14ac:dyDescent="0.25">
      <c r="A334" s="122"/>
      <c r="B334" s="123">
        <v>17</v>
      </c>
      <c r="C334" s="124">
        <v>1.2</v>
      </c>
      <c r="D334" s="125">
        <v>1.27</v>
      </c>
      <c r="E334" s="126"/>
      <c r="H334" s="38">
        <v>16</v>
      </c>
      <c r="I334" s="33">
        <v>1</v>
      </c>
      <c r="J334" s="2">
        <v>0.14000000000000001</v>
      </c>
      <c r="M334" s="122"/>
      <c r="N334" s="123">
        <v>2</v>
      </c>
      <c r="O334" s="124">
        <v>1.4</v>
      </c>
      <c r="P334" s="125">
        <v>3.59</v>
      </c>
      <c r="Q334" s="126"/>
    </row>
    <row r="335" spans="1:17" x14ac:dyDescent="0.25">
      <c r="A335" s="122"/>
      <c r="B335" s="123">
        <v>18</v>
      </c>
      <c r="C335" s="124">
        <v>1.2</v>
      </c>
      <c r="D335" s="125">
        <v>0.97</v>
      </c>
      <c r="E335" s="126"/>
      <c r="H335" s="38">
        <v>17</v>
      </c>
      <c r="I335" s="33">
        <v>1.1100000000000001</v>
      </c>
      <c r="J335" s="2">
        <v>0.13</v>
      </c>
      <c r="M335" s="122"/>
      <c r="N335" s="123">
        <v>3</v>
      </c>
      <c r="O335" s="124">
        <v>1.1000000000000001</v>
      </c>
      <c r="P335" s="125">
        <v>2.08</v>
      </c>
      <c r="Q335" s="126"/>
    </row>
    <row r="336" spans="1:17" x14ac:dyDescent="0.25">
      <c r="A336" s="122"/>
      <c r="B336" s="123">
        <v>19</v>
      </c>
      <c r="C336" s="124">
        <v>0.9</v>
      </c>
      <c r="D336" s="125">
        <v>0.5</v>
      </c>
      <c r="E336" s="126"/>
      <c r="G336" s="31"/>
      <c r="H336" s="39">
        <v>18</v>
      </c>
      <c r="I336" s="35">
        <v>1.1000000000000001</v>
      </c>
      <c r="J336" s="37">
        <v>0.13</v>
      </c>
      <c r="K336" s="32"/>
      <c r="M336" s="122"/>
      <c r="N336" s="123">
        <v>4</v>
      </c>
      <c r="O336" s="124">
        <v>1.2</v>
      </c>
      <c r="P336" s="125">
        <v>2.56</v>
      </c>
      <c r="Q336" s="126"/>
    </row>
    <row r="337" spans="1:17" x14ac:dyDescent="0.25">
      <c r="A337" s="122"/>
      <c r="B337" s="123">
        <v>20</v>
      </c>
      <c r="C337" s="124">
        <v>1</v>
      </c>
      <c r="D337" s="125">
        <v>0.22</v>
      </c>
      <c r="E337" s="126"/>
      <c r="G337" s="1">
        <v>42192</v>
      </c>
      <c r="H337" s="38">
        <v>0</v>
      </c>
      <c r="I337" s="33">
        <v>3</v>
      </c>
      <c r="J337" s="2">
        <v>0.08</v>
      </c>
      <c r="M337" s="122"/>
      <c r="N337" s="123">
        <v>5</v>
      </c>
      <c r="O337" s="124">
        <v>1.1000000000000001</v>
      </c>
      <c r="P337" s="125">
        <v>2.56</v>
      </c>
      <c r="Q337" s="126"/>
    </row>
    <row r="338" spans="1:17" x14ac:dyDescent="0.25">
      <c r="A338" s="122"/>
      <c r="B338" s="123">
        <v>21</v>
      </c>
      <c r="C338" s="124">
        <v>1</v>
      </c>
      <c r="D338" s="125">
        <v>0.02</v>
      </c>
      <c r="E338" s="126"/>
      <c r="H338" s="38">
        <v>1</v>
      </c>
      <c r="I338" s="33">
        <v>1.5</v>
      </c>
      <c r="J338" s="2">
        <v>0.09</v>
      </c>
      <c r="M338" s="122"/>
      <c r="N338" s="123">
        <v>6</v>
      </c>
      <c r="O338" s="124">
        <v>1.1000000000000001</v>
      </c>
      <c r="P338" s="125">
        <v>2.34</v>
      </c>
      <c r="Q338" s="126"/>
    </row>
    <row r="339" spans="1:17" x14ac:dyDescent="0.25">
      <c r="A339" s="122"/>
      <c r="B339" s="123">
        <v>22</v>
      </c>
      <c r="C339" s="124">
        <v>0.5</v>
      </c>
      <c r="D339" s="125">
        <v>0.11</v>
      </c>
      <c r="E339" s="126"/>
      <c r="H339" s="38">
        <v>2</v>
      </c>
      <c r="I339" s="33">
        <v>1.5</v>
      </c>
      <c r="J339" s="2">
        <v>0.13</v>
      </c>
      <c r="M339" s="122"/>
      <c r="N339" s="123">
        <v>7</v>
      </c>
      <c r="O339" s="124">
        <v>1</v>
      </c>
      <c r="P339" s="125">
        <v>3.59</v>
      </c>
      <c r="Q339" s="126"/>
    </row>
    <row r="340" spans="1:17" x14ac:dyDescent="0.25">
      <c r="A340" s="127"/>
      <c r="B340" s="128">
        <v>23</v>
      </c>
      <c r="C340" s="129">
        <v>0</v>
      </c>
      <c r="D340" s="130">
        <v>0</v>
      </c>
      <c r="E340" s="128"/>
      <c r="H340" s="38">
        <v>3</v>
      </c>
      <c r="I340" s="33">
        <v>1.7</v>
      </c>
      <c r="J340" s="2">
        <v>0.1</v>
      </c>
      <c r="M340" s="122"/>
      <c r="N340" s="123">
        <v>8</v>
      </c>
      <c r="O340" s="124">
        <v>1.1000000000000001</v>
      </c>
      <c r="P340" s="125">
        <v>3.56</v>
      </c>
      <c r="Q340" s="126"/>
    </row>
    <row r="341" spans="1:17" x14ac:dyDescent="0.25">
      <c r="A341" s="122">
        <v>41841</v>
      </c>
      <c r="B341" s="123">
        <v>0</v>
      </c>
      <c r="C341" s="124">
        <v>0.2</v>
      </c>
      <c r="D341" s="125">
        <v>7.0000000000000007E-2</v>
      </c>
      <c r="E341" s="126"/>
      <c r="H341" s="38">
        <v>4</v>
      </c>
      <c r="I341" s="33">
        <v>1.7</v>
      </c>
      <c r="J341" s="2">
        <v>0.08</v>
      </c>
      <c r="M341" s="122"/>
      <c r="N341" s="123">
        <v>9</v>
      </c>
      <c r="O341" s="124">
        <v>1.1000000000000001</v>
      </c>
      <c r="P341" s="125">
        <v>3.31</v>
      </c>
      <c r="Q341" s="126"/>
    </row>
    <row r="342" spans="1:17" x14ac:dyDescent="0.25">
      <c r="A342" s="122"/>
      <c r="B342" s="123">
        <v>1</v>
      </c>
      <c r="C342" s="124">
        <v>0.8</v>
      </c>
      <c r="D342" s="125">
        <v>0.92</v>
      </c>
      <c r="E342" s="126"/>
      <c r="H342" s="38">
        <v>5</v>
      </c>
      <c r="I342" s="33">
        <v>2.4</v>
      </c>
      <c r="J342" s="2">
        <v>0.11</v>
      </c>
      <c r="M342" s="122"/>
      <c r="N342" s="123">
        <v>10</v>
      </c>
      <c r="O342" s="124">
        <v>1</v>
      </c>
      <c r="P342" s="125">
        <v>2.92</v>
      </c>
      <c r="Q342" s="126"/>
    </row>
    <row r="343" spans="1:17" x14ac:dyDescent="0.25">
      <c r="A343" s="122"/>
      <c r="B343" s="123">
        <v>2</v>
      </c>
      <c r="C343" s="124">
        <v>0.6</v>
      </c>
      <c r="D343" s="125">
        <v>0.22</v>
      </c>
      <c r="E343" s="126"/>
      <c r="H343" s="38">
        <v>6</v>
      </c>
      <c r="I343" s="33">
        <v>2.4</v>
      </c>
      <c r="J343" s="2">
        <v>0.12</v>
      </c>
      <c r="M343" s="122"/>
      <c r="N343" s="123">
        <v>11</v>
      </c>
      <c r="O343" s="124">
        <v>1</v>
      </c>
      <c r="P343" s="125">
        <v>3.41</v>
      </c>
      <c r="Q343" s="126"/>
    </row>
    <row r="344" spans="1:17" x14ac:dyDescent="0.25">
      <c r="A344" s="122"/>
      <c r="B344" s="123">
        <v>3</v>
      </c>
      <c r="C344" s="124">
        <v>1</v>
      </c>
      <c r="D344" s="125">
        <v>0.24</v>
      </c>
      <c r="E344" s="126"/>
      <c r="H344" s="38">
        <v>7</v>
      </c>
      <c r="I344" s="33">
        <v>2.4</v>
      </c>
      <c r="J344" s="2">
        <v>0.15</v>
      </c>
      <c r="M344" s="122"/>
      <c r="N344" s="123">
        <v>12</v>
      </c>
      <c r="O344" s="124">
        <v>0.9</v>
      </c>
      <c r="P344" s="125">
        <v>2.77</v>
      </c>
      <c r="Q344" s="126"/>
    </row>
    <row r="345" spans="1:17" x14ac:dyDescent="0.25">
      <c r="A345" s="122"/>
      <c r="B345" s="123">
        <v>4</v>
      </c>
      <c r="C345" s="124">
        <v>1.4</v>
      </c>
      <c r="D345" s="125">
        <v>0.75</v>
      </c>
      <c r="E345" s="126"/>
      <c r="H345" s="38">
        <v>8</v>
      </c>
      <c r="I345" s="33">
        <v>2.7</v>
      </c>
      <c r="J345" s="2">
        <v>0.08</v>
      </c>
      <c r="M345" s="122"/>
      <c r="N345" s="123">
        <v>13</v>
      </c>
      <c r="O345" s="124">
        <v>0.8</v>
      </c>
      <c r="P345" s="125">
        <v>2.67</v>
      </c>
      <c r="Q345" s="126"/>
    </row>
    <row r="346" spans="1:17" x14ac:dyDescent="0.25">
      <c r="A346" s="122"/>
      <c r="B346" s="123">
        <v>5</v>
      </c>
      <c r="C346" s="124">
        <v>1.5</v>
      </c>
      <c r="D346" s="125">
        <v>1.07</v>
      </c>
      <c r="E346" s="126"/>
      <c r="H346" s="38">
        <v>9</v>
      </c>
      <c r="I346" s="33">
        <v>2.4</v>
      </c>
      <c r="J346" s="2">
        <v>0.09</v>
      </c>
      <c r="M346" s="122"/>
      <c r="N346" s="123">
        <v>14</v>
      </c>
      <c r="O346" s="124">
        <v>0.8</v>
      </c>
      <c r="P346" s="125">
        <v>2.69</v>
      </c>
      <c r="Q346" s="126"/>
    </row>
    <row r="347" spans="1:17" x14ac:dyDescent="0.25">
      <c r="A347" s="122"/>
      <c r="B347" s="123">
        <v>6</v>
      </c>
      <c r="C347" s="124">
        <v>1.7</v>
      </c>
      <c r="D347" s="125">
        <v>1.36</v>
      </c>
      <c r="E347" s="126"/>
      <c r="H347" s="38">
        <v>10</v>
      </c>
      <c r="I347" s="33">
        <v>2.4</v>
      </c>
      <c r="J347" s="2">
        <v>0.06</v>
      </c>
      <c r="M347" s="122"/>
      <c r="N347" s="123">
        <v>15</v>
      </c>
      <c r="O347" s="124">
        <v>0.6</v>
      </c>
      <c r="P347" s="125">
        <v>2.72</v>
      </c>
      <c r="Q347" s="126"/>
    </row>
    <row r="348" spans="1:17" x14ac:dyDescent="0.25">
      <c r="A348" s="122"/>
      <c r="B348" s="123">
        <v>7</v>
      </c>
      <c r="C348" s="124">
        <v>1.7</v>
      </c>
      <c r="D348" s="125">
        <v>1.73</v>
      </c>
      <c r="E348" s="126"/>
      <c r="H348" s="38">
        <v>11</v>
      </c>
      <c r="I348" s="33">
        <v>2.2999999999999998</v>
      </c>
      <c r="J348" s="2">
        <v>0.11</v>
      </c>
      <c r="M348" s="122"/>
      <c r="N348" s="123">
        <v>16</v>
      </c>
      <c r="O348" s="124">
        <v>0.8</v>
      </c>
      <c r="P348" s="125">
        <v>2.4900000000000002</v>
      </c>
      <c r="Q348" s="126"/>
    </row>
    <row r="349" spans="1:17" x14ac:dyDescent="0.25">
      <c r="A349" s="122"/>
      <c r="B349" s="123">
        <v>8</v>
      </c>
      <c r="C349" s="124">
        <v>1.7</v>
      </c>
      <c r="D349" s="125">
        <v>1.35</v>
      </c>
      <c r="E349" s="126"/>
      <c r="H349" s="38">
        <v>12</v>
      </c>
      <c r="I349" s="33">
        <v>1.9</v>
      </c>
      <c r="J349" s="2">
        <v>0.1</v>
      </c>
      <c r="M349" s="122"/>
      <c r="N349" s="123">
        <v>17</v>
      </c>
      <c r="O349" s="124">
        <v>0.7</v>
      </c>
      <c r="P349" s="125">
        <v>1.91</v>
      </c>
      <c r="Q349" s="126"/>
    </row>
    <row r="350" spans="1:17" x14ac:dyDescent="0.25">
      <c r="A350" s="122"/>
      <c r="B350" s="123">
        <v>9</v>
      </c>
      <c r="C350" s="124">
        <v>1.7</v>
      </c>
      <c r="D350" s="125">
        <v>1.81</v>
      </c>
      <c r="E350" s="126"/>
      <c r="H350" s="38">
        <v>13</v>
      </c>
      <c r="I350" s="33">
        <v>1.1000000000000001</v>
      </c>
      <c r="J350" s="2">
        <v>0.09</v>
      </c>
      <c r="M350" s="122"/>
      <c r="N350" s="123">
        <v>18</v>
      </c>
      <c r="O350" s="124">
        <v>0.7</v>
      </c>
      <c r="P350" s="125">
        <v>2.34</v>
      </c>
      <c r="Q350" s="126"/>
    </row>
    <row r="351" spans="1:17" x14ac:dyDescent="0.25">
      <c r="A351" s="122"/>
      <c r="B351" s="123">
        <v>10</v>
      </c>
      <c r="C351" s="124">
        <v>1.6</v>
      </c>
      <c r="D351" s="125">
        <v>2.0499999999999998</v>
      </c>
      <c r="E351" s="126"/>
      <c r="H351" s="38">
        <v>14</v>
      </c>
      <c r="I351" s="33">
        <v>0.8</v>
      </c>
      <c r="J351" s="2">
        <v>0.11</v>
      </c>
      <c r="M351" s="122"/>
      <c r="N351" s="123">
        <v>19</v>
      </c>
      <c r="O351" s="124">
        <v>0.6</v>
      </c>
      <c r="P351" s="125">
        <v>1.78</v>
      </c>
      <c r="Q351" s="126"/>
    </row>
    <row r="352" spans="1:17" x14ac:dyDescent="0.25">
      <c r="A352" s="122"/>
      <c r="B352" s="123">
        <v>11</v>
      </c>
      <c r="C352" s="124">
        <v>1.5</v>
      </c>
      <c r="D352" s="125">
        <v>1.87</v>
      </c>
      <c r="E352" s="126"/>
      <c r="H352" s="38">
        <v>15</v>
      </c>
      <c r="I352" s="33">
        <v>0.9</v>
      </c>
      <c r="J352" s="2">
        <v>0.11</v>
      </c>
      <c r="M352" s="122"/>
      <c r="N352" s="123">
        <v>20</v>
      </c>
      <c r="O352" s="124">
        <v>0.6</v>
      </c>
      <c r="P352" s="125">
        <v>1.72</v>
      </c>
      <c r="Q352" s="126"/>
    </row>
    <row r="353" spans="1:17" x14ac:dyDescent="0.25">
      <c r="A353" s="122"/>
      <c r="B353" s="123">
        <v>12</v>
      </c>
      <c r="C353" s="124">
        <v>1.5</v>
      </c>
      <c r="D353" s="125">
        <v>1.69</v>
      </c>
      <c r="E353" s="126"/>
      <c r="H353" s="38">
        <v>16</v>
      </c>
      <c r="I353" s="33">
        <v>0.8</v>
      </c>
      <c r="J353" s="2">
        <v>0.12</v>
      </c>
      <c r="M353" s="122"/>
      <c r="N353" s="123">
        <v>21</v>
      </c>
      <c r="O353" s="124">
        <v>0.6</v>
      </c>
      <c r="P353" s="125">
        <v>1.74</v>
      </c>
      <c r="Q353" s="126"/>
    </row>
    <row r="354" spans="1:17" x14ac:dyDescent="0.25">
      <c r="A354" s="122"/>
      <c r="B354" s="123">
        <v>13</v>
      </c>
      <c r="C354" s="124">
        <v>1.4</v>
      </c>
      <c r="D354" s="125">
        <v>1.23</v>
      </c>
      <c r="E354" s="126"/>
      <c r="H354" s="38">
        <v>17</v>
      </c>
      <c r="I354" s="33">
        <v>0.9</v>
      </c>
      <c r="J354" s="2">
        <v>0.09</v>
      </c>
      <c r="M354" s="122"/>
      <c r="N354" s="123">
        <v>22</v>
      </c>
      <c r="O354" s="124">
        <v>0.7</v>
      </c>
      <c r="P354" s="125">
        <v>1.76</v>
      </c>
      <c r="Q354" s="126"/>
    </row>
    <row r="355" spans="1:17" x14ac:dyDescent="0.25">
      <c r="A355" s="122"/>
      <c r="B355" s="123">
        <v>14</v>
      </c>
      <c r="C355" s="124">
        <v>1.3</v>
      </c>
      <c r="D355" s="125">
        <v>0.9</v>
      </c>
      <c r="E355" s="126"/>
      <c r="H355" s="38">
        <v>18</v>
      </c>
      <c r="I355" s="33">
        <v>0.9</v>
      </c>
      <c r="J355" s="2">
        <v>0.02</v>
      </c>
      <c r="M355" s="122"/>
      <c r="N355" s="123">
        <v>23</v>
      </c>
      <c r="O355" s="124">
        <v>0.7</v>
      </c>
      <c r="P355" s="125">
        <v>1.53</v>
      </c>
      <c r="Q355" s="126"/>
    </row>
    <row r="356" spans="1:17" x14ac:dyDescent="0.25">
      <c r="A356" s="122"/>
      <c r="B356" s="123">
        <v>15</v>
      </c>
      <c r="C356" s="124">
        <v>1.2</v>
      </c>
      <c r="D356" s="125">
        <v>0.63</v>
      </c>
      <c r="E356" s="126"/>
      <c r="G356" s="31"/>
      <c r="H356" s="39">
        <v>19</v>
      </c>
      <c r="I356" s="35">
        <v>0.5</v>
      </c>
      <c r="J356" s="37">
        <v>0.08</v>
      </c>
      <c r="K356" s="32"/>
      <c r="M356" s="122"/>
      <c r="N356" s="123">
        <v>24</v>
      </c>
      <c r="O356" s="124">
        <v>0.7</v>
      </c>
      <c r="P356" s="125">
        <v>1.56</v>
      </c>
      <c r="Q356" s="126"/>
    </row>
    <row r="357" spans="1:17" x14ac:dyDescent="0.25">
      <c r="A357" s="122"/>
      <c r="B357" s="123">
        <v>16</v>
      </c>
      <c r="C357" s="124">
        <v>1.2</v>
      </c>
      <c r="D357" s="125">
        <v>0.37</v>
      </c>
      <c r="E357" s="126"/>
      <c r="G357" s="1">
        <v>42205</v>
      </c>
      <c r="H357" s="38">
        <v>0</v>
      </c>
      <c r="I357" s="33">
        <v>2.5</v>
      </c>
      <c r="J357" s="2">
        <v>0.08</v>
      </c>
      <c r="M357" s="122"/>
      <c r="N357" s="123">
        <v>25</v>
      </c>
      <c r="O357" s="124">
        <v>0.6</v>
      </c>
      <c r="P357" s="125">
        <v>1.76</v>
      </c>
      <c r="Q357" s="126"/>
    </row>
    <row r="358" spans="1:17" x14ac:dyDescent="0.25">
      <c r="A358" s="122"/>
      <c r="B358" s="123">
        <v>17</v>
      </c>
      <c r="C358" s="124">
        <v>1</v>
      </c>
      <c r="D358" s="125">
        <v>0.14000000000000001</v>
      </c>
      <c r="E358" s="126"/>
      <c r="H358" s="38">
        <v>1</v>
      </c>
      <c r="I358" s="33">
        <v>1</v>
      </c>
      <c r="J358" s="2">
        <v>0.09</v>
      </c>
      <c r="M358" s="122"/>
      <c r="N358" s="123">
        <v>26</v>
      </c>
      <c r="O358" s="124">
        <v>0.6</v>
      </c>
      <c r="P358" s="125">
        <v>0.81</v>
      </c>
      <c r="Q358" s="126"/>
    </row>
    <row r="359" spans="1:17" x14ac:dyDescent="0.25">
      <c r="A359" s="122"/>
      <c r="B359" s="123">
        <v>18</v>
      </c>
      <c r="C359" s="124">
        <v>0.9</v>
      </c>
      <c r="D359" s="125">
        <v>0.06</v>
      </c>
      <c r="E359" s="126"/>
      <c r="H359" s="38">
        <v>2</v>
      </c>
      <c r="I359" s="33">
        <v>1.6</v>
      </c>
      <c r="J359" s="2">
        <v>0.1</v>
      </c>
      <c r="M359" s="122"/>
      <c r="N359" s="123">
        <v>27</v>
      </c>
      <c r="O359" s="124">
        <v>0.6</v>
      </c>
      <c r="P359" s="125">
        <v>0.87</v>
      </c>
      <c r="Q359" s="126"/>
    </row>
    <row r="360" spans="1:17" x14ac:dyDescent="0.25">
      <c r="A360" s="122"/>
      <c r="B360" s="123">
        <v>19</v>
      </c>
      <c r="C360" s="124">
        <v>0.5</v>
      </c>
      <c r="D360" s="125">
        <v>0.13</v>
      </c>
      <c r="E360" s="126"/>
      <c r="H360" s="38">
        <v>3</v>
      </c>
      <c r="I360" s="33">
        <v>1.3</v>
      </c>
      <c r="J360" s="2">
        <v>0.08</v>
      </c>
      <c r="M360" s="122"/>
      <c r="N360" s="123">
        <v>28</v>
      </c>
      <c r="O360" s="124">
        <v>0.4</v>
      </c>
      <c r="P360" s="125">
        <v>0.48</v>
      </c>
      <c r="Q360" s="126"/>
    </row>
    <row r="361" spans="1:17" x14ac:dyDescent="0.25">
      <c r="A361" s="122"/>
      <c r="B361" s="123">
        <v>20</v>
      </c>
      <c r="C361" s="124">
        <v>0.4</v>
      </c>
      <c r="D361" s="125">
        <v>0.06</v>
      </c>
      <c r="E361" s="126"/>
      <c r="H361" s="38">
        <v>4</v>
      </c>
      <c r="I361" s="33">
        <v>1.6</v>
      </c>
      <c r="J361" s="2">
        <v>0.09</v>
      </c>
      <c r="M361" s="127"/>
      <c r="N361" s="128">
        <v>29</v>
      </c>
      <c r="O361" s="129">
        <v>0.2</v>
      </c>
      <c r="P361" s="130">
        <v>0.31</v>
      </c>
      <c r="Q361" s="128"/>
    </row>
    <row r="362" spans="1:17" x14ac:dyDescent="0.25">
      <c r="A362" s="127"/>
      <c r="B362" s="128">
        <v>21</v>
      </c>
      <c r="C362" s="129">
        <v>0.2</v>
      </c>
      <c r="D362" s="130">
        <v>0.03</v>
      </c>
      <c r="E362" s="128"/>
      <c r="H362" s="38">
        <v>5</v>
      </c>
      <c r="I362" s="33">
        <v>2</v>
      </c>
      <c r="J362" s="2">
        <v>0.09</v>
      </c>
      <c r="M362" s="122">
        <v>41829</v>
      </c>
      <c r="N362" s="123">
        <v>0</v>
      </c>
      <c r="O362" s="124">
        <v>1.1000000000000001</v>
      </c>
      <c r="P362" s="125">
        <v>1.1299999999999999</v>
      </c>
      <c r="Q362" s="126"/>
    </row>
    <row r="363" spans="1:17" x14ac:dyDescent="0.25">
      <c r="A363" s="122">
        <v>41856</v>
      </c>
      <c r="B363" s="123">
        <v>0</v>
      </c>
      <c r="C363" s="124">
        <v>0.1</v>
      </c>
      <c r="D363" s="125">
        <v>0</v>
      </c>
      <c r="E363" s="126"/>
      <c r="H363" s="38">
        <v>6</v>
      </c>
      <c r="I363" s="33">
        <v>2.1</v>
      </c>
      <c r="J363" s="2">
        <v>0.09</v>
      </c>
      <c r="M363" s="122"/>
      <c r="N363" s="123">
        <v>1</v>
      </c>
      <c r="O363" s="124">
        <v>1.2</v>
      </c>
      <c r="P363" s="125">
        <v>1.66</v>
      </c>
      <c r="Q363" s="126"/>
    </row>
    <row r="364" spans="1:17" x14ac:dyDescent="0.25">
      <c r="A364" s="122"/>
      <c r="B364" s="123">
        <v>1</v>
      </c>
      <c r="C364" s="124">
        <v>0.1</v>
      </c>
      <c r="D364" s="125">
        <v>0</v>
      </c>
      <c r="E364" s="126"/>
      <c r="H364" s="38">
        <v>7</v>
      </c>
      <c r="I364" s="33">
        <v>2.4</v>
      </c>
      <c r="J364" s="2">
        <v>0.09</v>
      </c>
      <c r="M364" s="122"/>
      <c r="N364" s="123">
        <v>2</v>
      </c>
      <c r="O364" s="124">
        <v>1.2</v>
      </c>
      <c r="P364" s="125">
        <v>2.2400000000000002</v>
      </c>
      <c r="Q364" s="126"/>
    </row>
    <row r="365" spans="1:17" x14ac:dyDescent="0.25">
      <c r="A365" s="122"/>
      <c r="B365" s="123">
        <v>2</v>
      </c>
      <c r="C365" s="124">
        <v>0.4</v>
      </c>
      <c r="D365" s="125">
        <v>0.11</v>
      </c>
      <c r="E365" s="126"/>
      <c r="H365" s="38">
        <v>8</v>
      </c>
      <c r="I365" s="33">
        <v>2.1</v>
      </c>
      <c r="J365" s="2">
        <v>0.1</v>
      </c>
      <c r="M365" s="122"/>
      <c r="N365" s="123">
        <v>3</v>
      </c>
      <c r="O365" s="124">
        <v>1.2</v>
      </c>
      <c r="P365" s="125">
        <v>2.35</v>
      </c>
      <c r="Q365" s="126"/>
    </row>
    <row r="366" spans="1:17" x14ac:dyDescent="0.25">
      <c r="A366" s="122"/>
      <c r="B366" s="123">
        <v>3</v>
      </c>
      <c r="C366" s="124">
        <v>0.5</v>
      </c>
      <c r="D366" s="125">
        <v>0.15</v>
      </c>
      <c r="E366" s="126"/>
      <c r="H366" s="38">
        <v>9</v>
      </c>
      <c r="I366" s="33">
        <v>1.9</v>
      </c>
      <c r="J366" s="2">
        <v>0.08</v>
      </c>
      <c r="M366" s="122"/>
      <c r="N366" s="123">
        <v>4</v>
      </c>
      <c r="O366" s="124">
        <v>1.1000000000000001</v>
      </c>
      <c r="P366" s="125">
        <v>1.45</v>
      </c>
      <c r="Q366" s="126"/>
    </row>
    <row r="367" spans="1:17" x14ac:dyDescent="0.25">
      <c r="A367" s="122"/>
      <c r="B367" s="123">
        <v>4</v>
      </c>
      <c r="C367" s="124">
        <v>0.6</v>
      </c>
      <c r="D367" s="125">
        <v>0.14000000000000001</v>
      </c>
      <c r="E367" s="126"/>
      <c r="H367" s="38">
        <v>10</v>
      </c>
      <c r="I367" s="33">
        <v>1.9</v>
      </c>
      <c r="J367" s="2">
        <v>0.1</v>
      </c>
      <c r="M367" s="122"/>
      <c r="N367" s="123">
        <v>5</v>
      </c>
      <c r="O367" s="124">
        <v>1.1000000000000001</v>
      </c>
      <c r="P367" s="125">
        <v>2.08</v>
      </c>
      <c r="Q367" s="126"/>
    </row>
    <row r="368" spans="1:17" x14ac:dyDescent="0.25">
      <c r="A368" s="122"/>
      <c r="B368" s="123">
        <v>5</v>
      </c>
      <c r="C368" s="124">
        <v>1</v>
      </c>
      <c r="D368" s="125">
        <v>0.36</v>
      </c>
      <c r="E368" s="126"/>
      <c r="H368" s="38">
        <v>11</v>
      </c>
      <c r="I368" s="33">
        <v>1</v>
      </c>
      <c r="J368" s="2">
        <v>7.0000000000000007E-2</v>
      </c>
      <c r="M368" s="122"/>
      <c r="N368" s="123">
        <v>6</v>
      </c>
      <c r="O368" s="124">
        <v>1</v>
      </c>
      <c r="P368" s="125">
        <v>0.81</v>
      </c>
      <c r="Q368" s="126"/>
    </row>
    <row r="369" spans="1:17" x14ac:dyDescent="0.25">
      <c r="A369" s="122"/>
      <c r="B369" s="123">
        <v>6</v>
      </c>
      <c r="C369" s="124">
        <v>1.6</v>
      </c>
      <c r="D369" s="125">
        <v>0.38</v>
      </c>
      <c r="E369" s="126"/>
      <c r="H369" s="38">
        <v>12</v>
      </c>
      <c r="I369" s="33">
        <v>0.7</v>
      </c>
      <c r="J369" s="2">
        <v>0.08</v>
      </c>
      <c r="M369" s="122"/>
      <c r="N369" s="123">
        <v>7</v>
      </c>
      <c r="O369" s="124">
        <v>1</v>
      </c>
      <c r="P369" s="125">
        <v>2.31</v>
      </c>
      <c r="Q369" s="126"/>
    </row>
    <row r="370" spans="1:17" x14ac:dyDescent="0.25">
      <c r="A370" s="122"/>
      <c r="B370" s="123">
        <v>7</v>
      </c>
      <c r="C370" s="124">
        <v>1.8</v>
      </c>
      <c r="D370" s="125">
        <v>0.62</v>
      </c>
      <c r="E370" s="126"/>
      <c r="H370" s="38">
        <v>13</v>
      </c>
      <c r="I370" s="33">
        <v>0.6</v>
      </c>
      <c r="J370" s="2">
        <v>0.1</v>
      </c>
      <c r="M370" s="122"/>
      <c r="N370" s="123">
        <v>8</v>
      </c>
      <c r="O370" s="124">
        <v>1</v>
      </c>
      <c r="P370" s="125">
        <v>2.85</v>
      </c>
      <c r="Q370" s="126"/>
    </row>
    <row r="371" spans="1:17" x14ac:dyDescent="0.25">
      <c r="A371" s="122"/>
      <c r="B371" s="123">
        <v>8</v>
      </c>
      <c r="C371" s="124">
        <v>1.8</v>
      </c>
      <c r="D371" s="125">
        <v>0.7</v>
      </c>
      <c r="E371" s="126"/>
      <c r="H371" s="38">
        <v>14</v>
      </c>
      <c r="I371" s="33">
        <v>0.8</v>
      </c>
      <c r="J371" s="2">
        <v>0.1</v>
      </c>
      <c r="M371" s="122"/>
      <c r="N371" s="123">
        <v>9</v>
      </c>
      <c r="O371" s="124">
        <v>1</v>
      </c>
      <c r="P371" s="125">
        <v>2.93</v>
      </c>
      <c r="Q371" s="126"/>
    </row>
    <row r="372" spans="1:17" x14ac:dyDescent="0.25">
      <c r="A372" s="122"/>
      <c r="B372" s="123">
        <v>9</v>
      </c>
      <c r="C372" s="124">
        <v>1.9</v>
      </c>
      <c r="D372" s="125">
        <v>1.1100000000000001</v>
      </c>
      <c r="E372" s="126"/>
      <c r="H372" s="38">
        <v>15</v>
      </c>
      <c r="I372" s="33">
        <v>1</v>
      </c>
      <c r="J372" s="2">
        <v>7.0000000000000007E-2</v>
      </c>
      <c r="M372" s="122"/>
      <c r="N372" s="123">
        <v>10</v>
      </c>
      <c r="O372" s="124">
        <v>0.8</v>
      </c>
      <c r="P372" s="125">
        <v>3.06</v>
      </c>
      <c r="Q372" s="126"/>
    </row>
    <row r="373" spans="1:17" x14ac:dyDescent="0.25">
      <c r="A373" s="122"/>
      <c r="B373" s="123">
        <v>10</v>
      </c>
      <c r="C373" s="124">
        <v>2</v>
      </c>
      <c r="D373" s="125">
        <v>1.18</v>
      </c>
      <c r="E373" s="126"/>
      <c r="H373" s="38">
        <v>16</v>
      </c>
      <c r="I373" s="33">
        <v>0.1</v>
      </c>
      <c r="J373" s="2">
        <v>0.09</v>
      </c>
      <c r="M373" s="122"/>
      <c r="N373" s="123">
        <v>11</v>
      </c>
      <c r="O373" s="124">
        <v>0.8</v>
      </c>
      <c r="P373" s="125">
        <v>2.31</v>
      </c>
      <c r="Q373" s="126"/>
    </row>
    <row r="374" spans="1:17" x14ac:dyDescent="0.25">
      <c r="A374" s="122"/>
      <c r="B374" s="123">
        <v>11</v>
      </c>
      <c r="C374" s="124">
        <v>1.9</v>
      </c>
      <c r="D374" s="125">
        <v>1.32</v>
      </c>
      <c r="E374" s="126"/>
      <c r="G374" s="31"/>
      <c r="H374" s="39">
        <v>17</v>
      </c>
      <c r="I374" s="35">
        <v>0.6</v>
      </c>
      <c r="J374" s="37">
        <v>0.08</v>
      </c>
      <c r="K374" s="32"/>
      <c r="M374" s="122"/>
      <c r="N374" s="123">
        <v>12</v>
      </c>
      <c r="O374" s="124">
        <v>0.8</v>
      </c>
      <c r="P374" s="125">
        <v>2.2000000000000002</v>
      </c>
      <c r="Q374" s="126"/>
    </row>
    <row r="375" spans="1:17" x14ac:dyDescent="0.25">
      <c r="A375" s="122"/>
      <c r="B375" s="123">
        <v>12</v>
      </c>
      <c r="C375" s="124">
        <v>1.5</v>
      </c>
      <c r="D375" s="125">
        <v>1.41</v>
      </c>
      <c r="E375" s="126"/>
      <c r="G375" s="1">
        <v>42222</v>
      </c>
      <c r="H375" s="38">
        <v>0</v>
      </c>
      <c r="I375" s="33">
        <v>3</v>
      </c>
      <c r="J375" s="2">
        <v>0.1</v>
      </c>
      <c r="M375" s="122"/>
      <c r="N375" s="123">
        <v>13</v>
      </c>
      <c r="O375" s="124">
        <v>0.7</v>
      </c>
      <c r="P375" s="125">
        <v>1.91</v>
      </c>
      <c r="Q375" s="126"/>
    </row>
    <row r="376" spans="1:17" x14ac:dyDescent="0.25">
      <c r="A376" s="122"/>
      <c r="B376" s="123">
        <v>13</v>
      </c>
      <c r="C376" s="124">
        <v>1.9</v>
      </c>
      <c r="D376" s="125">
        <v>1.1200000000000001</v>
      </c>
      <c r="E376" s="126"/>
      <c r="H376" s="38">
        <v>1</v>
      </c>
      <c r="I376" s="33">
        <v>2.2999999999999998</v>
      </c>
      <c r="J376" s="2">
        <v>0.11</v>
      </c>
      <c r="M376" s="122"/>
      <c r="N376" s="123">
        <v>14</v>
      </c>
      <c r="O376" s="124">
        <v>0.7</v>
      </c>
      <c r="P376" s="125">
        <v>2.08</v>
      </c>
      <c r="Q376" s="126"/>
    </row>
    <row r="377" spans="1:17" x14ac:dyDescent="0.25">
      <c r="A377" s="122"/>
      <c r="B377" s="123">
        <v>14</v>
      </c>
      <c r="C377" s="124">
        <v>1.8</v>
      </c>
      <c r="D377" s="125">
        <v>1.1100000000000001</v>
      </c>
      <c r="E377" s="126"/>
      <c r="H377" s="38">
        <v>2</v>
      </c>
      <c r="I377" s="33">
        <v>2</v>
      </c>
      <c r="J377" s="2">
        <v>7.0000000000000007E-2</v>
      </c>
      <c r="M377" s="122"/>
      <c r="N377" s="123">
        <v>15</v>
      </c>
      <c r="O377" s="124">
        <v>0.7</v>
      </c>
      <c r="P377" s="125">
        <v>1.98</v>
      </c>
      <c r="Q377" s="126"/>
    </row>
    <row r="378" spans="1:17" x14ac:dyDescent="0.25">
      <c r="A378" s="122"/>
      <c r="B378" s="123">
        <v>15</v>
      </c>
      <c r="C378" s="124">
        <v>1.6</v>
      </c>
      <c r="D378" s="125">
        <v>0.95</v>
      </c>
      <c r="E378" s="126"/>
      <c r="H378" s="38">
        <v>3</v>
      </c>
      <c r="I378" s="33">
        <v>2.2999999999999998</v>
      </c>
      <c r="J378" s="2">
        <v>0.08</v>
      </c>
      <c r="M378" s="122"/>
      <c r="N378" s="123">
        <v>16</v>
      </c>
      <c r="O378" s="124">
        <v>0.7</v>
      </c>
      <c r="P378" s="125">
        <v>1.74</v>
      </c>
      <c r="Q378" s="126"/>
    </row>
    <row r="379" spans="1:17" x14ac:dyDescent="0.25">
      <c r="A379" s="122"/>
      <c r="B379" s="123">
        <v>16</v>
      </c>
      <c r="C379" s="124">
        <v>1.7</v>
      </c>
      <c r="D379" s="125">
        <v>0.83</v>
      </c>
      <c r="E379" s="126"/>
      <c r="H379" s="38">
        <v>4</v>
      </c>
      <c r="I379" s="33">
        <v>1.8</v>
      </c>
      <c r="J379" s="2">
        <v>0.06</v>
      </c>
      <c r="M379" s="122"/>
      <c r="N379" s="123">
        <v>17</v>
      </c>
      <c r="O379" s="124">
        <v>0.6</v>
      </c>
      <c r="P379" s="125">
        <v>0.79</v>
      </c>
      <c r="Q379" s="126"/>
    </row>
    <row r="380" spans="1:17" x14ac:dyDescent="0.25">
      <c r="A380" s="122"/>
      <c r="B380" s="123">
        <v>17</v>
      </c>
      <c r="C380" s="124">
        <v>1.3</v>
      </c>
      <c r="D380" s="125">
        <v>0.54</v>
      </c>
      <c r="E380" s="126"/>
      <c r="H380" s="38">
        <v>5</v>
      </c>
      <c r="I380" s="33">
        <v>1.9</v>
      </c>
      <c r="J380" s="2">
        <v>0.1</v>
      </c>
      <c r="M380" s="122"/>
      <c r="N380" s="123">
        <v>18</v>
      </c>
      <c r="O380" s="124">
        <v>0.6</v>
      </c>
      <c r="P380" s="125">
        <v>1.66</v>
      </c>
      <c r="Q380" s="126"/>
    </row>
    <row r="381" spans="1:17" x14ac:dyDescent="0.25">
      <c r="A381" s="122"/>
      <c r="B381" s="123">
        <v>18</v>
      </c>
      <c r="C381" s="124">
        <v>1.3</v>
      </c>
      <c r="D381" s="125">
        <v>0.47</v>
      </c>
      <c r="E381" s="126"/>
      <c r="H381" s="38">
        <v>6</v>
      </c>
      <c r="I381" s="33">
        <v>2.2000000000000002</v>
      </c>
      <c r="J381" s="2">
        <v>7.0000000000000007E-2</v>
      </c>
      <c r="M381" s="122"/>
      <c r="N381" s="123">
        <v>19</v>
      </c>
      <c r="O381" s="124">
        <v>0.5</v>
      </c>
      <c r="P381" s="125">
        <v>1.54</v>
      </c>
      <c r="Q381" s="126"/>
    </row>
    <row r="382" spans="1:17" x14ac:dyDescent="0.25">
      <c r="A382" s="122"/>
      <c r="B382" s="123">
        <v>19</v>
      </c>
      <c r="C382" s="124">
        <v>0.9</v>
      </c>
      <c r="D382" s="125">
        <v>0.26</v>
      </c>
      <c r="E382" s="126"/>
      <c r="H382" s="38">
        <v>7</v>
      </c>
      <c r="I382" s="33">
        <v>2.2999999999999998</v>
      </c>
      <c r="J382" s="2">
        <v>0.08</v>
      </c>
      <c r="M382" s="122"/>
      <c r="N382" s="123">
        <v>20</v>
      </c>
      <c r="O382" s="124">
        <v>0.5</v>
      </c>
      <c r="P382" s="125">
        <v>1.54</v>
      </c>
      <c r="Q382" s="126"/>
    </row>
    <row r="383" spans="1:17" x14ac:dyDescent="0.25">
      <c r="A383" s="122"/>
      <c r="B383" s="123">
        <v>20</v>
      </c>
      <c r="C383" s="124">
        <v>1</v>
      </c>
      <c r="D383" s="125">
        <v>0.09</v>
      </c>
      <c r="E383" s="126"/>
      <c r="H383" s="38">
        <v>8</v>
      </c>
      <c r="I383" s="33">
        <v>2.1</v>
      </c>
      <c r="J383" s="2">
        <v>0.03</v>
      </c>
      <c r="M383" s="122"/>
      <c r="N383" s="123">
        <v>21</v>
      </c>
      <c r="O383" s="124">
        <v>0.5</v>
      </c>
      <c r="P383" s="125">
        <v>1.33</v>
      </c>
      <c r="Q383" s="126"/>
    </row>
    <row r="384" spans="1:17" x14ac:dyDescent="0.25">
      <c r="A384" s="122"/>
      <c r="B384" s="123">
        <v>21</v>
      </c>
      <c r="C384" s="124">
        <v>0.6</v>
      </c>
      <c r="D384" s="125">
        <v>0.1</v>
      </c>
      <c r="E384" s="126"/>
      <c r="H384" s="38">
        <v>9</v>
      </c>
      <c r="I384" s="33">
        <v>1.9</v>
      </c>
      <c r="J384" s="2">
        <v>0.09</v>
      </c>
      <c r="M384" s="122"/>
      <c r="N384" s="123">
        <v>22</v>
      </c>
      <c r="O384" s="124">
        <v>0.4</v>
      </c>
      <c r="P384" s="125">
        <v>1.28</v>
      </c>
      <c r="Q384" s="126"/>
    </row>
    <row r="385" spans="1:17" x14ac:dyDescent="0.25">
      <c r="A385" s="122"/>
      <c r="B385" s="123">
        <v>22</v>
      </c>
      <c r="C385" s="124">
        <v>0.4</v>
      </c>
      <c r="D385" s="125">
        <v>0.04</v>
      </c>
      <c r="E385" s="126"/>
      <c r="H385" s="38">
        <v>10</v>
      </c>
      <c r="I385" s="33">
        <v>1.9</v>
      </c>
      <c r="J385" s="2">
        <v>0.09</v>
      </c>
      <c r="M385" s="122"/>
      <c r="N385" s="123">
        <v>23</v>
      </c>
      <c r="O385" s="124">
        <v>0.5</v>
      </c>
      <c r="P385" s="125">
        <v>1.23</v>
      </c>
      <c r="Q385" s="126"/>
    </row>
    <row r="386" spans="1:17" x14ac:dyDescent="0.25">
      <c r="A386" s="127"/>
      <c r="B386" s="128">
        <v>23</v>
      </c>
      <c r="C386" s="129">
        <v>0.1</v>
      </c>
      <c r="D386" s="130">
        <v>0</v>
      </c>
      <c r="E386" s="128"/>
      <c r="H386" s="38">
        <v>11</v>
      </c>
      <c r="I386" s="33">
        <v>1.9</v>
      </c>
      <c r="J386" s="2">
        <v>0.08</v>
      </c>
      <c r="M386" s="122"/>
      <c r="N386" s="123">
        <v>24</v>
      </c>
      <c r="O386" s="124">
        <v>0.5</v>
      </c>
      <c r="P386" s="125">
        <v>1.41</v>
      </c>
      <c r="Q386" s="126"/>
    </row>
    <row r="387" spans="1:17" x14ac:dyDescent="0.25">
      <c r="A387" s="122">
        <v>41870</v>
      </c>
      <c r="B387" s="123">
        <v>0</v>
      </c>
      <c r="C387" s="124">
        <v>0.2</v>
      </c>
      <c r="D387" s="125">
        <v>0.12</v>
      </c>
      <c r="E387" s="126"/>
      <c r="H387" s="38">
        <v>12</v>
      </c>
      <c r="I387" s="33">
        <v>1.6</v>
      </c>
      <c r="J387" s="2">
        <v>0.09</v>
      </c>
      <c r="M387" s="122"/>
      <c r="N387" s="123">
        <v>25</v>
      </c>
      <c r="O387" s="124">
        <v>0.5</v>
      </c>
      <c r="P387" s="125">
        <v>1.3</v>
      </c>
      <c r="Q387" s="126"/>
    </row>
    <row r="388" spans="1:17" x14ac:dyDescent="0.25">
      <c r="A388" s="122"/>
      <c r="B388" s="123">
        <v>1</v>
      </c>
      <c r="C388" s="125">
        <v>0.05</v>
      </c>
      <c r="D388" s="125">
        <v>0</v>
      </c>
      <c r="E388" s="126"/>
      <c r="H388" s="38">
        <v>13</v>
      </c>
      <c r="I388" s="33">
        <v>0.8</v>
      </c>
      <c r="J388" s="2">
        <v>0.08</v>
      </c>
      <c r="M388" s="122"/>
      <c r="N388" s="123">
        <v>26</v>
      </c>
      <c r="O388" s="124">
        <v>0.5</v>
      </c>
      <c r="P388" s="125">
        <v>1.5</v>
      </c>
      <c r="Q388" s="126"/>
    </row>
    <row r="389" spans="1:17" x14ac:dyDescent="0.25">
      <c r="A389" s="122"/>
      <c r="B389" s="123">
        <v>2</v>
      </c>
      <c r="C389" s="124">
        <v>0.5</v>
      </c>
      <c r="D389" s="125">
        <v>0.08</v>
      </c>
      <c r="E389" s="126"/>
      <c r="H389" s="38">
        <v>14</v>
      </c>
      <c r="I389" s="33">
        <v>0.8</v>
      </c>
      <c r="J389" s="2">
        <v>0.08</v>
      </c>
      <c r="M389" s="122"/>
      <c r="N389" s="123">
        <v>27</v>
      </c>
      <c r="O389" s="124">
        <v>0.5</v>
      </c>
      <c r="P389" s="125">
        <v>0.97</v>
      </c>
      <c r="Q389" s="126"/>
    </row>
    <row r="390" spans="1:17" x14ac:dyDescent="0.25">
      <c r="A390" s="122"/>
      <c r="B390" s="123">
        <v>3</v>
      </c>
      <c r="C390" s="124">
        <v>0.5</v>
      </c>
      <c r="D390" s="125">
        <v>0.24</v>
      </c>
      <c r="E390" s="126"/>
      <c r="G390" s="31"/>
      <c r="H390" s="39">
        <v>15</v>
      </c>
      <c r="I390" s="35">
        <v>0.8</v>
      </c>
      <c r="J390" s="37">
        <v>0.1</v>
      </c>
      <c r="K390" s="32"/>
      <c r="M390" s="122"/>
      <c r="N390" s="123">
        <v>28</v>
      </c>
      <c r="O390" s="124">
        <v>0.4</v>
      </c>
      <c r="P390" s="125">
        <v>1.03</v>
      </c>
      <c r="Q390" s="126"/>
    </row>
    <row r="391" spans="1:17" x14ac:dyDescent="0.25">
      <c r="A391" s="122"/>
      <c r="B391" s="123">
        <v>4</v>
      </c>
      <c r="C391" s="124">
        <v>0</v>
      </c>
      <c r="D391" s="125">
        <v>0</v>
      </c>
      <c r="E391" s="126"/>
      <c r="G391" s="1">
        <v>42233</v>
      </c>
      <c r="H391" s="38">
        <v>0</v>
      </c>
      <c r="I391" s="33">
        <v>2.8</v>
      </c>
      <c r="J391" s="2">
        <v>0.06</v>
      </c>
      <c r="M391" s="122"/>
      <c r="N391" s="123">
        <v>29</v>
      </c>
      <c r="O391" s="124">
        <v>0.3</v>
      </c>
      <c r="P391" s="125">
        <v>0.64</v>
      </c>
      <c r="Q391" s="126"/>
    </row>
    <row r="392" spans="1:17" x14ac:dyDescent="0.25">
      <c r="A392" s="122"/>
      <c r="B392" s="123">
        <v>5</v>
      </c>
      <c r="C392" s="124">
        <v>1.5</v>
      </c>
      <c r="D392" s="125">
        <v>0.46</v>
      </c>
      <c r="E392" s="126"/>
      <c r="H392" s="38">
        <v>1</v>
      </c>
      <c r="I392" s="33">
        <v>0.6</v>
      </c>
      <c r="J392" s="2">
        <v>0.14000000000000001</v>
      </c>
      <c r="M392" s="127"/>
      <c r="N392" s="128">
        <v>30</v>
      </c>
      <c r="O392" s="129">
        <v>0.3</v>
      </c>
      <c r="P392" s="130">
        <v>0.32</v>
      </c>
      <c r="Q392" s="128"/>
    </row>
    <row r="393" spans="1:17" x14ac:dyDescent="0.25">
      <c r="A393" s="122"/>
      <c r="B393" s="123">
        <v>6</v>
      </c>
      <c r="C393" s="124">
        <v>1.2</v>
      </c>
      <c r="D393" s="125">
        <v>0.5</v>
      </c>
      <c r="E393" s="126"/>
      <c r="H393" s="38">
        <v>2</v>
      </c>
      <c r="I393" s="33">
        <v>1.7</v>
      </c>
      <c r="J393" s="2">
        <v>0.06</v>
      </c>
      <c r="M393" s="122">
        <v>41841</v>
      </c>
      <c r="N393" s="123">
        <v>0</v>
      </c>
      <c r="O393" s="124">
        <v>1</v>
      </c>
      <c r="P393" s="125">
        <v>1.2</v>
      </c>
      <c r="Q393" s="126"/>
    </row>
    <row r="394" spans="1:17" x14ac:dyDescent="0.25">
      <c r="A394" s="122"/>
      <c r="B394" s="123">
        <v>7</v>
      </c>
      <c r="C394" s="124">
        <v>1.7</v>
      </c>
      <c r="D394" s="125">
        <v>0.7</v>
      </c>
      <c r="E394" s="126"/>
      <c r="H394" s="38">
        <v>3</v>
      </c>
      <c r="I394" s="33">
        <v>1.8</v>
      </c>
      <c r="J394" s="2">
        <v>0.08</v>
      </c>
      <c r="M394" s="122"/>
      <c r="N394" s="123">
        <v>1</v>
      </c>
      <c r="O394" s="124">
        <v>1</v>
      </c>
      <c r="P394" s="125">
        <v>1.95</v>
      </c>
      <c r="Q394" s="126"/>
    </row>
    <row r="395" spans="1:17" x14ac:dyDescent="0.25">
      <c r="A395" s="122"/>
      <c r="B395" s="123">
        <v>8</v>
      </c>
      <c r="C395" s="124">
        <v>1.9</v>
      </c>
      <c r="D395" s="125">
        <v>1.1599999999999999</v>
      </c>
      <c r="E395" s="126"/>
      <c r="H395" s="38">
        <v>4</v>
      </c>
      <c r="I395" s="33">
        <v>1.8</v>
      </c>
      <c r="J395" s="2">
        <v>0.08</v>
      </c>
      <c r="M395" s="122"/>
      <c r="N395" s="123">
        <v>2</v>
      </c>
      <c r="O395" s="124">
        <v>0.8</v>
      </c>
      <c r="P395" s="125">
        <v>2.29</v>
      </c>
      <c r="Q395" s="126"/>
    </row>
    <row r="396" spans="1:17" x14ac:dyDescent="0.25">
      <c r="A396" s="122"/>
      <c r="B396" s="123">
        <v>9</v>
      </c>
      <c r="C396" s="124">
        <v>2</v>
      </c>
      <c r="D396" s="125">
        <v>0.99</v>
      </c>
      <c r="E396" s="126"/>
      <c r="H396" s="38">
        <v>5</v>
      </c>
      <c r="I396" s="33">
        <v>2</v>
      </c>
      <c r="J396" s="2">
        <v>0.04</v>
      </c>
      <c r="M396" s="122"/>
      <c r="N396" s="123">
        <v>3</v>
      </c>
      <c r="O396" s="124">
        <v>1</v>
      </c>
      <c r="P396" s="125">
        <v>2.15</v>
      </c>
      <c r="Q396" s="126"/>
    </row>
    <row r="397" spans="1:17" x14ac:dyDescent="0.25">
      <c r="A397" s="122"/>
      <c r="B397" s="123">
        <v>10</v>
      </c>
      <c r="C397" s="124">
        <v>2</v>
      </c>
      <c r="D397" s="125">
        <v>0.96</v>
      </c>
      <c r="E397" s="126"/>
      <c r="H397" s="38">
        <v>6</v>
      </c>
      <c r="I397" s="33">
        <v>2</v>
      </c>
      <c r="J397" s="2">
        <v>7.0000000000000007E-2</v>
      </c>
      <c r="M397" s="122"/>
      <c r="N397" s="123">
        <v>4</v>
      </c>
      <c r="O397" s="124">
        <v>0.8</v>
      </c>
      <c r="P397" s="125">
        <v>1.02</v>
      </c>
      <c r="Q397" s="126"/>
    </row>
    <row r="398" spans="1:17" x14ac:dyDescent="0.25">
      <c r="A398" s="122"/>
      <c r="B398" s="123">
        <v>11</v>
      </c>
      <c r="C398" s="124">
        <v>2</v>
      </c>
      <c r="D398" s="125">
        <v>1.04</v>
      </c>
      <c r="E398" s="126"/>
      <c r="H398" s="38">
        <v>7</v>
      </c>
      <c r="I398" s="33">
        <v>2.2000000000000002</v>
      </c>
      <c r="J398" s="2">
        <v>0.08</v>
      </c>
      <c r="M398" s="122"/>
      <c r="N398" s="123">
        <v>5</v>
      </c>
      <c r="O398" s="124">
        <v>0.8</v>
      </c>
      <c r="P398" s="125">
        <v>2.63</v>
      </c>
      <c r="Q398" s="126"/>
    </row>
    <row r="399" spans="1:17" x14ac:dyDescent="0.25">
      <c r="A399" s="122"/>
      <c r="B399" s="123">
        <v>12</v>
      </c>
      <c r="C399" s="124">
        <v>2.1</v>
      </c>
      <c r="D399" s="125">
        <v>1.19</v>
      </c>
      <c r="E399" s="126"/>
      <c r="H399" s="38">
        <v>8</v>
      </c>
      <c r="I399" s="33">
        <v>2.2000000000000002</v>
      </c>
      <c r="J399" s="2">
        <v>7.0000000000000007E-2</v>
      </c>
      <c r="M399" s="122"/>
      <c r="N399" s="123">
        <v>6</v>
      </c>
      <c r="O399" s="124">
        <v>0.8</v>
      </c>
      <c r="P399" s="125">
        <v>0.47</v>
      </c>
      <c r="Q399" s="126"/>
    </row>
    <row r="400" spans="1:17" x14ac:dyDescent="0.25">
      <c r="A400" s="122"/>
      <c r="B400" s="123">
        <v>13</v>
      </c>
      <c r="C400" s="124">
        <v>1.6</v>
      </c>
      <c r="D400" s="125">
        <v>1.1499999999999999</v>
      </c>
      <c r="E400" s="126"/>
      <c r="H400" s="38">
        <v>9</v>
      </c>
      <c r="I400" s="33">
        <v>2</v>
      </c>
      <c r="J400" s="2">
        <v>0.03</v>
      </c>
      <c r="M400" s="122"/>
      <c r="N400" s="123">
        <v>7</v>
      </c>
      <c r="O400" s="124">
        <v>0.8</v>
      </c>
      <c r="P400" s="125">
        <v>2.25</v>
      </c>
      <c r="Q400" s="126"/>
    </row>
    <row r="401" spans="1:17" x14ac:dyDescent="0.25">
      <c r="A401" s="122"/>
      <c r="B401" s="123">
        <v>14</v>
      </c>
      <c r="C401" s="124">
        <v>1.7</v>
      </c>
      <c r="D401" s="125">
        <v>1.1200000000000001</v>
      </c>
      <c r="E401" s="126"/>
      <c r="H401" s="38">
        <v>10</v>
      </c>
      <c r="I401" s="33">
        <v>2</v>
      </c>
      <c r="J401" s="2">
        <v>0.09</v>
      </c>
      <c r="M401" s="122"/>
      <c r="N401" s="123">
        <v>8</v>
      </c>
      <c r="O401" s="124">
        <v>0.6</v>
      </c>
      <c r="P401" s="125">
        <v>2.44</v>
      </c>
      <c r="Q401" s="126"/>
    </row>
    <row r="402" spans="1:17" x14ac:dyDescent="0.25">
      <c r="A402" s="122"/>
      <c r="B402" s="123">
        <v>15</v>
      </c>
      <c r="C402" s="124">
        <v>1.8</v>
      </c>
      <c r="D402" s="125">
        <v>1.02</v>
      </c>
      <c r="E402" s="126"/>
      <c r="H402" s="38">
        <v>11</v>
      </c>
      <c r="I402" s="33">
        <v>2</v>
      </c>
      <c r="J402" s="2">
        <v>0.1</v>
      </c>
      <c r="M402" s="122"/>
      <c r="N402" s="123">
        <v>9</v>
      </c>
      <c r="O402" s="124">
        <v>0.5</v>
      </c>
      <c r="P402" s="125">
        <v>3.13</v>
      </c>
      <c r="Q402" s="126"/>
    </row>
    <row r="403" spans="1:17" x14ac:dyDescent="0.25">
      <c r="A403" s="122"/>
      <c r="B403" s="123">
        <v>16</v>
      </c>
      <c r="C403" s="124">
        <v>1.7</v>
      </c>
      <c r="D403" s="125">
        <v>0.69</v>
      </c>
      <c r="E403" s="126"/>
      <c r="H403" s="38">
        <v>12</v>
      </c>
      <c r="I403" s="33">
        <v>1</v>
      </c>
      <c r="J403" s="2">
        <v>0.08</v>
      </c>
      <c r="M403" s="122"/>
      <c r="N403" s="123">
        <v>10</v>
      </c>
      <c r="O403" s="124">
        <v>0.8</v>
      </c>
      <c r="P403" s="125">
        <v>2.64</v>
      </c>
      <c r="Q403" s="126"/>
    </row>
    <row r="404" spans="1:17" x14ac:dyDescent="0.25">
      <c r="A404" s="122"/>
      <c r="B404" s="123">
        <v>17</v>
      </c>
      <c r="C404" s="124">
        <v>1.4</v>
      </c>
      <c r="D404" s="125">
        <v>0.46</v>
      </c>
      <c r="E404" s="126"/>
      <c r="H404" s="38">
        <v>13</v>
      </c>
      <c r="I404" s="33">
        <v>1</v>
      </c>
      <c r="J404" s="2">
        <v>0.09</v>
      </c>
      <c r="M404" s="122"/>
      <c r="N404" s="123">
        <v>11</v>
      </c>
      <c r="O404" s="124">
        <v>0.7</v>
      </c>
      <c r="P404" s="125">
        <v>2.2200000000000002</v>
      </c>
      <c r="Q404" s="126"/>
    </row>
    <row r="405" spans="1:17" x14ac:dyDescent="0.25">
      <c r="A405" s="122"/>
      <c r="B405" s="123">
        <v>18</v>
      </c>
      <c r="C405" s="124">
        <v>1.4</v>
      </c>
      <c r="D405" s="125">
        <v>0.26</v>
      </c>
      <c r="E405" s="126"/>
      <c r="H405" s="38">
        <v>14</v>
      </c>
      <c r="I405" s="33">
        <v>1.3</v>
      </c>
      <c r="J405" s="2">
        <v>0.09</v>
      </c>
      <c r="M405" s="122"/>
      <c r="N405" s="123">
        <v>12</v>
      </c>
      <c r="O405" s="124">
        <v>0.6</v>
      </c>
      <c r="P405" s="125">
        <v>1.78</v>
      </c>
      <c r="Q405" s="126"/>
    </row>
    <row r="406" spans="1:17" x14ac:dyDescent="0.25">
      <c r="A406" s="122"/>
      <c r="B406" s="123">
        <v>19</v>
      </c>
      <c r="C406" s="124">
        <v>1.3</v>
      </c>
      <c r="D406" s="125">
        <v>0.25</v>
      </c>
      <c r="E406" s="126"/>
      <c r="G406" s="31"/>
      <c r="H406" s="39">
        <v>15</v>
      </c>
      <c r="I406" s="35">
        <v>1</v>
      </c>
      <c r="J406" s="37">
        <v>0.08</v>
      </c>
      <c r="K406" s="32"/>
      <c r="M406" s="122"/>
      <c r="N406" s="123">
        <v>13</v>
      </c>
      <c r="O406" s="124">
        <v>0.5</v>
      </c>
      <c r="P406" s="125">
        <v>2.0499999999999998</v>
      </c>
      <c r="Q406" s="126"/>
    </row>
    <row r="407" spans="1:17" x14ac:dyDescent="0.25">
      <c r="A407" s="122"/>
      <c r="B407" s="123">
        <v>20</v>
      </c>
      <c r="C407" s="124">
        <v>1.1000000000000001</v>
      </c>
      <c r="D407" s="125">
        <v>0.08</v>
      </c>
      <c r="E407" s="126"/>
      <c r="G407" s="1">
        <v>42247</v>
      </c>
      <c r="H407" s="38">
        <v>0</v>
      </c>
      <c r="I407" s="33">
        <v>0.8</v>
      </c>
      <c r="J407" s="2">
        <v>0.1</v>
      </c>
      <c r="K407" t="s">
        <v>110</v>
      </c>
      <c r="M407" s="122"/>
      <c r="N407" s="123">
        <v>14</v>
      </c>
      <c r="O407" s="124">
        <v>0.4</v>
      </c>
      <c r="P407" s="125">
        <v>1.22</v>
      </c>
      <c r="Q407" s="126"/>
    </row>
    <row r="408" spans="1:17" x14ac:dyDescent="0.25">
      <c r="A408" s="122"/>
      <c r="B408" s="123">
        <v>21</v>
      </c>
      <c r="C408" s="124">
        <v>1.1000000000000001</v>
      </c>
      <c r="D408" s="125">
        <v>0.06</v>
      </c>
      <c r="E408" s="126"/>
      <c r="H408" s="38">
        <v>1</v>
      </c>
      <c r="I408" s="33">
        <v>1.9</v>
      </c>
      <c r="J408" s="2">
        <v>0.08</v>
      </c>
      <c r="M408" s="122"/>
      <c r="N408" s="123">
        <v>15</v>
      </c>
      <c r="O408" s="124">
        <v>0.5</v>
      </c>
      <c r="P408" s="125">
        <v>1.05</v>
      </c>
      <c r="Q408" s="126"/>
    </row>
    <row r="409" spans="1:17" x14ac:dyDescent="0.25">
      <c r="A409" s="122"/>
      <c r="B409" s="123">
        <v>22</v>
      </c>
      <c r="C409" s="124">
        <v>0.4</v>
      </c>
      <c r="D409" s="125">
        <v>7.0000000000000007E-2</v>
      </c>
      <c r="E409" s="126"/>
      <c r="H409" s="38">
        <v>2</v>
      </c>
      <c r="I409" s="33">
        <v>1.8</v>
      </c>
      <c r="J409" s="2">
        <v>0.11</v>
      </c>
      <c r="M409" s="122"/>
      <c r="N409" s="123">
        <v>16</v>
      </c>
      <c r="O409" s="124">
        <v>0.5</v>
      </c>
      <c r="P409" s="125">
        <v>0.8</v>
      </c>
      <c r="Q409" s="126"/>
    </row>
    <row r="410" spans="1:17" x14ac:dyDescent="0.25">
      <c r="A410" s="127"/>
      <c r="B410" s="128">
        <v>23</v>
      </c>
      <c r="C410" s="130">
        <v>0.05</v>
      </c>
      <c r="D410" s="130">
        <v>0</v>
      </c>
      <c r="E410" s="128"/>
      <c r="H410" s="38">
        <v>3</v>
      </c>
      <c r="I410" s="33">
        <v>2</v>
      </c>
      <c r="J410" s="2">
        <v>7.0000000000000007E-2</v>
      </c>
      <c r="M410" s="122"/>
      <c r="N410" s="123">
        <v>17</v>
      </c>
      <c r="O410" s="124">
        <v>0.4</v>
      </c>
      <c r="P410" s="125">
        <v>0.06</v>
      </c>
      <c r="Q410" s="126"/>
    </row>
    <row r="411" spans="1:17" x14ac:dyDescent="0.25">
      <c r="A411" s="122">
        <v>41888</v>
      </c>
      <c r="B411" s="123">
        <v>0</v>
      </c>
      <c r="C411" s="124">
        <v>0.4</v>
      </c>
      <c r="D411" s="125">
        <v>0.03</v>
      </c>
      <c r="E411" s="126"/>
      <c r="H411" s="38">
        <v>4</v>
      </c>
      <c r="I411" s="33">
        <v>2</v>
      </c>
      <c r="J411" s="2">
        <v>0.09</v>
      </c>
      <c r="M411" s="122"/>
      <c r="N411" s="123">
        <v>18</v>
      </c>
      <c r="O411" s="124">
        <v>0.3</v>
      </c>
      <c r="P411" s="125">
        <v>1.87</v>
      </c>
      <c r="Q411" s="126"/>
    </row>
    <row r="412" spans="1:17" x14ac:dyDescent="0.25">
      <c r="A412" s="122"/>
      <c r="B412" s="123">
        <v>1</v>
      </c>
      <c r="C412" s="124">
        <v>0.2</v>
      </c>
      <c r="D412" s="125">
        <v>0.01</v>
      </c>
      <c r="E412" s="126"/>
      <c r="H412" s="38">
        <v>5</v>
      </c>
      <c r="I412" s="33">
        <v>2.4</v>
      </c>
      <c r="J412" s="2">
        <v>0.09</v>
      </c>
      <c r="M412" s="122"/>
      <c r="N412" s="123">
        <v>19</v>
      </c>
      <c r="O412" s="124">
        <v>0.3</v>
      </c>
      <c r="P412" s="125">
        <v>1.45</v>
      </c>
      <c r="Q412" s="126"/>
    </row>
    <row r="413" spans="1:17" x14ac:dyDescent="0.25">
      <c r="A413" s="122"/>
      <c r="B413" s="123">
        <v>2</v>
      </c>
      <c r="C413" s="124">
        <v>0.8</v>
      </c>
      <c r="D413" s="125">
        <v>0.1</v>
      </c>
      <c r="E413" s="126"/>
      <c r="H413" s="38">
        <v>6</v>
      </c>
      <c r="I413" s="33">
        <v>2.4</v>
      </c>
      <c r="J413" s="2">
        <v>0.09</v>
      </c>
      <c r="M413" s="122"/>
      <c r="N413" s="123">
        <v>20</v>
      </c>
      <c r="O413" s="124">
        <v>0.3</v>
      </c>
      <c r="P413" s="125">
        <v>1.45</v>
      </c>
      <c r="Q413" s="126"/>
    </row>
    <row r="414" spans="1:17" x14ac:dyDescent="0.25">
      <c r="A414" s="122"/>
      <c r="B414" s="123">
        <v>3</v>
      </c>
      <c r="C414" s="124">
        <v>0.9</v>
      </c>
      <c r="D414" s="125">
        <v>0.37</v>
      </c>
      <c r="E414" s="126"/>
      <c r="H414" s="38">
        <v>7</v>
      </c>
      <c r="I414" s="33">
        <v>2.5</v>
      </c>
      <c r="J414" s="2">
        <v>0.1</v>
      </c>
      <c r="M414" s="122"/>
      <c r="N414" s="123">
        <v>21</v>
      </c>
      <c r="O414" s="124">
        <v>0.3</v>
      </c>
      <c r="P414" s="125">
        <v>1.04</v>
      </c>
      <c r="Q414" s="126"/>
    </row>
    <row r="415" spans="1:17" x14ac:dyDescent="0.25">
      <c r="A415" s="122"/>
      <c r="B415" s="123">
        <v>4</v>
      </c>
      <c r="C415" s="124">
        <v>1.4</v>
      </c>
      <c r="D415" s="125">
        <v>1.2</v>
      </c>
      <c r="E415" s="126"/>
      <c r="H415" s="38">
        <v>8</v>
      </c>
      <c r="I415" s="33">
        <v>2.4</v>
      </c>
      <c r="J415" s="2">
        <v>0.08</v>
      </c>
      <c r="M415" s="122"/>
      <c r="N415" s="123">
        <v>22</v>
      </c>
      <c r="O415" s="124">
        <v>0.2</v>
      </c>
      <c r="P415" s="125">
        <v>0.74</v>
      </c>
      <c r="Q415" s="126"/>
    </row>
    <row r="416" spans="1:17" x14ac:dyDescent="0.25">
      <c r="A416" s="122"/>
      <c r="B416" s="123">
        <v>5</v>
      </c>
      <c r="C416" s="124">
        <v>1.9</v>
      </c>
      <c r="D416" s="125">
        <v>1.48</v>
      </c>
      <c r="E416" s="126"/>
      <c r="H416" s="38">
        <v>9</v>
      </c>
      <c r="I416" s="33">
        <v>2.4</v>
      </c>
      <c r="J416" s="2">
        <v>7.0000000000000007E-2</v>
      </c>
      <c r="M416" s="122"/>
      <c r="N416" s="123">
        <v>23</v>
      </c>
      <c r="O416" s="124">
        <v>0.3</v>
      </c>
      <c r="P416" s="125">
        <v>0.92</v>
      </c>
      <c r="Q416" s="126"/>
    </row>
    <row r="417" spans="1:17" x14ac:dyDescent="0.25">
      <c r="A417" s="122"/>
      <c r="B417" s="123">
        <v>6</v>
      </c>
      <c r="C417" s="124">
        <v>2</v>
      </c>
      <c r="D417" s="125">
        <v>1.85</v>
      </c>
      <c r="E417" s="126"/>
      <c r="H417" s="38">
        <v>10</v>
      </c>
      <c r="I417" s="33">
        <v>2.2000000000000002</v>
      </c>
      <c r="J417" s="2">
        <v>0.09</v>
      </c>
      <c r="M417" s="122"/>
      <c r="N417" s="123">
        <v>24</v>
      </c>
      <c r="O417" s="124">
        <v>0.3</v>
      </c>
      <c r="P417" s="125">
        <v>1</v>
      </c>
      <c r="Q417" s="126"/>
    </row>
    <row r="418" spans="1:17" x14ac:dyDescent="0.25">
      <c r="A418" s="122"/>
      <c r="B418" s="123">
        <v>7</v>
      </c>
      <c r="C418" s="124">
        <v>2.1</v>
      </c>
      <c r="D418" s="125">
        <v>2.13</v>
      </c>
      <c r="E418" s="126"/>
      <c r="H418" s="38">
        <v>11</v>
      </c>
      <c r="I418" s="33">
        <v>2</v>
      </c>
      <c r="J418" s="2">
        <v>7.0000000000000007E-2</v>
      </c>
      <c r="M418" s="122"/>
      <c r="N418" s="123">
        <v>25</v>
      </c>
      <c r="O418" s="124">
        <v>0.2</v>
      </c>
      <c r="P418" s="125">
        <v>1.04</v>
      </c>
      <c r="Q418" s="126"/>
    </row>
    <row r="419" spans="1:17" x14ac:dyDescent="0.25">
      <c r="A419" s="122"/>
      <c r="B419" s="123">
        <v>8</v>
      </c>
      <c r="C419" s="124">
        <v>2.2000000000000002</v>
      </c>
      <c r="D419" s="125">
        <v>1.58</v>
      </c>
      <c r="E419" s="126"/>
      <c r="H419" s="38">
        <v>12</v>
      </c>
      <c r="I419" s="33">
        <v>1.7</v>
      </c>
      <c r="J419" s="2">
        <v>0.06</v>
      </c>
      <c r="M419" s="122"/>
      <c r="N419" s="123">
        <v>26</v>
      </c>
      <c r="O419" s="124">
        <v>0.3</v>
      </c>
      <c r="P419" s="125">
        <v>1.27</v>
      </c>
      <c r="Q419" s="126"/>
    </row>
    <row r="420" spans="1:17" x14ac:dyDescent="0.25">
      <c r="A420" s="122"/>
      <c r="B420" s="123">
        <v>9</v>
      </c>
      <c r="C420" s="124">
        <v>2.2000000000000002</v>
      </c>
      <c r="D420" s="125">
        <v>1.84</v>
      </c>
      <c r="E420" s="126"/>
      <c r="H420" s="38">
        <v>13</v>
      </c>
      <c r="I420" s="33">
        <v>1.7</v>
      </c>
      <c r="J420" s="2">
        <v>0.11</v>
      </c>
      <c r="M420" s="122"/>
      <c r="N420" s="123">
        <v>27</v>
      </c>
      <c r="O420" s="124">
        <v>0.2</v>
      </c>
      <c r="P420" s="125">
        <v>1.07</v>
      </c>
      <c r="Q420" s="126"/>
    </row>
    <row r="421" spans="1:17" x14ac:dyDescent="0.25">
      <c r="A421" s="122"/>
      <c r="B421" s="123">
        <v>10</v>
      </c>
      <c r="C421" s="124">
        <v>2.2000000000000002</v>
      </c>
      <c r="D421" s="125">
        <v>2.08</v>
      </c>
      <c r="E421" s="126"/>
      <c r="G421" s="31"/>
      <c r="H421" s="39">
        <v>14</v>
      </c>
      <c r="I421" s="35">
        <v>2.5</v>
      </c>
      <c r="J421" s="37">
        <v>0.1</v>
      </c>
      <c r="K421" s="32"/>
      <c r="M421" s="122"/>
      <c r="N421" s="123">
        <v>28</v>
      </c>
      <c r="O421" s="124">
        <v>0.2</v>
      </c>
      <c r="P421" s="125">
        <v>0.61</v>
      </c>
      <c r="Q421" s="126"/>
    </row>
    <row r="422" spans="1:17" x14ac:dyDescent="0.25">
      <c r="A422" s="122"/>
      <c r="B422" s="123">
        <v>11</v>
      </c>
      <c r="C422" s="124">
        <v>2.1</v>
      </c>
      <c r="D422" s="125">
        <v>2.3199999999999998</v>
      </c>
      <c r="E422" s="126"/>
      <c r="G422" s="1">
        <v>42261</v>
      </c>
      <c r="H422" s="38">
        <v>0</v>
      </c>
      <c r="I422" s="33">
        <v>1.8</v>
      </c>
      <c r="J422" s="2">
        <v>7.0000000000000007E-2</v>
      </c>
      <c r="M422" s="122"/>
      <c r="N422" s="123">
        <v>29</v>
      </c>
      <c r="O422" s="124">
        <v>0.1</v>
      </c>
      <c r="P422" s="125">
        <v>0.51</v>
      </c>
      <c r="Q422" s="126"/>
    </row>
    <row r="423" spans="1:17" x14ac:dyDescent="0.25">
      <c r="A423" s="122"/>
      <c r="B423" s="123">
        <v>12</v>
      </c>
      <c r="C423" s="124">
        <v>2.2000000000000002</v>
      </c>
      <c r="D423" s="125">
        <v>1.83</v>
      </c>
      <c r="E423" s="126"/>
      <c r="H423" s="38">
        <v>1</v>
      </c>
      <c r="I423" s="33">
        <v>1.8</v>
      </c>
      <c r="J423" s="2">
        <v>0.09</v>
      </c>
      <c r="M423" s="127"/>
      <c r="N423" s="128">
        <v>30</v>
      </c>
      <c r="O423" s="129">
        <v>0.1</v>
      </c>
      <c r="P423" s="130">
        <v>0.12</v>
      </c>
      <c r="Q423" s="128"/>
    </row>
    <row r="424" spans="1:17" x14ac:dyDescent="0.25">
      <c r="A424" s="122"/>
      <c r="B424" s="123">
        <v>13</v>
      </c>
      <c r="C424" s="124">
        <v>2.1</v>
      </c>
      <c r="D424" s="125">
        <v>1.47</v>
      </c>
      <c r="E424" s="126"/>
      <c r="H424" s="38">
        <v>2</v>
      </c>
      <c r="I424" s="33">
        <v>1.9</v>
      </c>
      <c r="J424" s="2">
        <v>0.06</v>
      </c>
      <c r="M424" s="122">
        <v>41856</v>
      </c>
      <c r="N424" s="123">
        <v>0</v>
      </c>
      <c r="O424" s="124">
        <v>0.9</v>
      </c>
      <c r="P424" s="125">
        <v>1.35</v>
      </c>
      <c r="Q424" s="126"/>
    </row>
    <row r="425" spans="1:17" x14ac:dyDescent="0.25">
      <c r="A425" s="122"/>
      <c r="B425" s="123">
        <v>14</v>
      </c>
      <c r="C425" s="124">
        <v>2</v>
      </c>
      <c r="D425" s="125">
        <v>1.53</v>
      </c>
      <c r="E425" s="126"/>
      <c r="H425" s="38">
        <v>3</v>
      </c>
      <c r="I425" s="33">
        <v>1.8</v>
      </c>
      <c r="J425" s="2">
        <v>7.0000000000000007E-2</v>
      </c>
      <c r="M425" s="122"/>
      <c r="N425" s="123">
        <v>1</v>
      </c>
      <c r="O425" s="124">
        <v>1</v>
      </c>
      <c r="P425" s="125">
        <v>1.53</v>
      </c>
      <c r="Q425" s="126"/>
    </row>
    <row r="426" spans="1:17" x14ac:dyDescent="0.25">
      <c r="A426" s="122"/>
      <c r="B426" s="123">
        <v>15</v>
      </c>
      <c r="C426" s="124">
        <v>2</v>
      </c>
      <c r="D426" s="125">
        <v>1.32</v>
      </c>
      <c r="E426" s="126"/>
      <c r="H426" s="38">
        <v>4</v>
      </c>
      <c r="I426" s="33">
        <v>1.8</v>
      </c>
      <c r="J426" s="2">
        <v>0.06</v>
      </c>
      <c r="M426" s="122"/>
      <c r="N426" s="123">
        <v>2</v>
      </c>
      <c r="O426" s="124">
        <v>0.9</v>
      </c>
      <c r="P426" s="125">
        <v>1.81</v>
      </c>
      <c r="Q426" s="126"/>
    </row>
    <row r="427" spans="1:17" x14ac:dyDescent="0.25">
      <c r="A427" s="122"/>
      <c r="B427" s="123">
        <v>16</v>
      </c>
      <c r="C427" s="124">
        <v>1.6</v>
      </c>
      <c r="D427" s="125">
        <v>1.19</v>
      </c>
      <c r="E427" s="126"/>
      <c r="H427" s="38">
        <v>5</v>
      </c>
      <c r="I427" s="33">
        <v>2.2000000000000002</v>
      </c>
      <c r="J427" s="2">
        <v>0.04</v>
      </c>
      <c r="M427" s="122"/>
      <c r="N427" s="123">
        <v>3</v>
      </c>
      <c r="O427" s="124">
        <v>0.9</v>
      </c>
      <c r="P427" s="125">
        <v>1.91</v>
      </c>
      <c r="Q427" s="126"/>
    </row>
    <row r="428" spans="1:17" x14ac:dyDescent="0.25">
      <c r="A428" s="122"/>
      <c r="B428" s="123">
        <v>17</v>
      </c>
      <c r="C428" s="124">
        <v>1.6</v>
      </c>
      <c r="D428" s="125">
        <v>0.8</v>
      </c>
      <c r="E428" s="126"/>
      <c r="H428" s="38">
        <v>6</v>
      </c>
      <c r="I428" s="33">
        <v>2.2999999999999998</v>
      </c>
      <c r="J428" s="2">
        <v>0.09</v>
      </c>
      <c r="M428" s="122"/>
      <c r="N428" s="123">
        <v>4</v>
      </c>
      <c r="O428" s="124">
        <v>0.8</v>
      </c>
      <c r="P428" s="125">
        <v>1.34</v>
      </c>
      <c r="Q428" s="126"/>
    </row>
    <row r="429" spans="1:17" x14ac:dyDescent="0.25">
      <c r="A429" s="122"/>
      <c r="B429" s="123">
        <v>18</v>
      </c>
      <c r="C429" s="124">
        <v>1.6</v>
      </c>
      <c r="D429" s="125">
        <v>0.34</v>
      </c>
      <c r="E429" s="126"/>
      <c r="H429" s="38">
        <v>7</v>
      </c>
      <c r="I429" s="33">
        <v>2.2999999999999998</v>
      </c>
      <c r="J429" s="2">
        <v>7.0000000000000007E-2</v>
      </c>
      <c r="L429" s="113" t="s">
        <v>148</v>
      </c>
      <c r="M429" s="122"/>
      <c r="N429" s="123">
        <v>5</v>
      </c>
      <c r="O429" s="124">
        <v>0.7</v>
      </c>
      <c r="P429" s="125">
        <v>1.64</v>
      </c>
      <c r="Q429" s="126"/>
    </row>
    <row r="430" spans="1:17" x14ac:dyDescent="0.25">
      <c r="A430" s="122"/>
      <c r="B430" s="123">
        <v>19</v>
      </c>
      <c r="C430" s="124">
        <v>1.4</v>
      </c>
      <c r="D430" s="125">
        <v>0.02</v>
      </c>
      <c r="E430" s="126"/>
      <c r="H430" s="38">
        <v>8</v>
      </c>
      <c r="I430" s="33">
        <v>2.4</v>
      </c>
      <c r="J430" s="2">
        <v>0.04</v>
      </c>
      <c r="L430">
        <f>AVERAGE(H301,H317,H336,H356,H374,H390,H406,H421,H436)</f>
        <v>15.666666666666666</v>
      </c>
      <c r="M430" s="122"/>
      <c r="N430" s="123">
        <v>6</v>
      </c>
      <c r="O430" s="124">
        <v>0.7</v>
      </c>
      <c r="P430" s="125">
        <v>0.14000000000000001</v>
      </c>
      <c r="Q430" s="126"/>
    </row>
    <row r="431" spans="1:17" x14ac:dyDescent="0.25">
      <c r="A431" s="122"/>
      <c r="B431" s="123">
        <v>20</v>
      </c>
      <c r="C431" s="124">
        <v>0.9</v>
      </c>
      <c r="D431" s="125">
        <v>0.12</v>
      </c>
      <c r="E431" s="126"/>
      <c r="H431" s="38">
        <v>9</v>
      </c>
      <c r="I431" s="33">
        <v>2</v>
      </c>
      <c r="J431" s="2">
        <v>0.06</v>
      </c>
      <c r="L431" t="s">
        <v>149</v>
      </c>
      <c r="M431" s="122"/>
      <c r="N431" s="123">
        <v>7</v>
      </c>
      <c r="O431" s="124">
        <v>0.5</v>
      </c>
      <c r="P431" s="125">
        <v>2.15</v>
      </c>
      <c r="Q431" s="126"/>
    </row>
    <row r="432" spans="1:17" x14ac:dyDescent="0.25">
      <c r="A432" s="122"/>
      <c r="B432" s="123">
        <v>21</v>
      </c>
      <c r="C432" s="124">
        <v>0.7</v>
      </c>
      <c r="D432" s="125">
        <v>0.03</v>
      </c>
      <c r="E432" s="126"/>
      <c r="H432" s="38">
        <v>10</v>
      </c>
      <c r="I432" s="33">
        <v>2</v>
      </c>
      <c r="J432" s="2">
        <v>0.05</v>
      </c>
      <c r="L432" s="33">
        <f>AVERAGE(I287:I436)</f>
        <v>1.7174000000000011</v>
      </c>
      <c r="M432" s="122"/>
      <c r="N432" s="123">
        <v>8</v>
      </c>
      <c r="O432" s="124">
        <v>0.6</v>
      </c>
      <c r="P432" s="125">
        <v>2.52</v>
      </c>
      <c r="Q432" s="126"/>
    </row>
    <row r="433" spans="1:17" x14ac:dyDescent="0.25">
      <c r="A433" s="127"/>
      <c r="B433" s="128">
        <v>22</v>
      </c>
      <c r="C433" s="129">
        <v>0.2</v>
      </c>
      <c r="D433" s="130">
        <v>0</v>
      </c>
      <c r="E433" s="128"/>
      <c r="H433" s="38">
        <v>11</v>
      </c>
      <c r="I433" s="33">
        <v>1.4</v>
      </c>
      <c r="J433" s="2">
        <v>0.05</v>
      </c>
      <c r="L433" t="s">
        <v>150</v>
      </c>
      <c r="M433" s="122"/>
      <c r="N433" s="123">
        <v>9</v>
      </c>
      <c r="O433" s="124">
        <v>0.4</v>
      </c>
      <c r="P433" s="125">
        <v>2.52</v>
      </c>
      <c r="Q433" s="126"/>
    </row>
    <row r="434" spans="1:17" x14ac:dyDescent="0.25">
      <c r="A434" s="122">
        <v>41899</v>
      </c>
      <c r="B434" s="123">
        <v>0</v>
      </c>
      <c r="C434" s="125">
        <v>0.05</v>
      </c>
      <c r="D434" s="125">
        <v>0</v>
      </c>
      <c r="E434" s="126"/>
      <c r="H434" s="38">
        <v>12</v>
      </c>
      <c r="I434" s="33">
        <v>1.7</v>
      </c>
      <c r="J434" s="2">
        <v>0.06</v>
      </c>
      <c r="L434" s="2">
        <f>AVERAGE(J287:J436)</f>
        <v>9.173333333333332E-2</v>
      </c>
      <c r="M434" s="122"/>
      <c r="N434" s="123">
        <v>10</v>
      </c>
      <c r="O434" s="124">
        <v>0.5</v>
      </c>
      <c r="P434" s="125">
        <v>2.25</v>
      </c>
      <c r="Q434" s="126"/>
    </row>
    <row r="435" spans="1:17" x14ac:dyDescent="0.25">
      <c r="A435" s="122"/>
      <c r="B435" s="123">
        <v>1</v>
      </c>
      <c r="C435" s="125">
        <v>0.05</v>
      </c>
      <c r="D435" s="125">
        <v>0</v>
      </c>
      <c r="E435" s="126"/>
      <c r="H435" s="38">
        <v>13</v>
      </c>
      <c r="I435" s="33">
        <v>1.7</v>
      </c>
      <c r="J435" s="2">
        <v>0.03</v>
      </c>
      <c r="M435" s="122"/>
      <c r="N435" s="123">
        <v>11</v>
      </c>
      <c r="O435" s="124">
        <v>0.5</v>
      </c>
      <c r="P435" s="125">
        <v>2.04</v>
      </c>
      <c r="Q435" s="126"/>
    </row>
    <row r="436" spans="1:17" x14ac:dyDescent="0.25">
      <c r="A436" s="122"/>
      <c r="B436" s="123">
        <v>2</v>
      </c>
      <c r="C436" s="124">
        <v>0.1</v>
      </c>
      <c r="D436" s="125">
        <v>0.01</v>
      </c>
      <c r="E436" s="126"/>
      <c r="G436" s="31"/>
      <c r="H436" s="39">
        <v>14</v>
      </c>
      <c r="I436" s="35">
        <v>1.7</v>
      </c>
      <c r="J436" s="37">
        <v>7.0000000000000007E-2</v>
      </c>
      <c r="K436" s="32"/>
      <c r="M436" s="122"/>
      <c r="N436" s="123">
        <v>12</v>
      </c>
      <c r="O436" s="124">
        <v>0.5</v>
      </c>
      <c r="P436" s="125">
        <v>2.0099999999999998</v>
      </c>
      <c r="Q436" s="126"/>
    </row>
    <row r="437" spans="1:17" x14ac:dyDescent="0.25">
      <c r="A437" s="122"/>
      <c r="B437" s="123">
        <v>3</v>
      </c>
      <c r="C437" s="124">
        <v>0.1</v>
      </c>
      <c r="D437" s="125">
        <v>0.02</v>
      </c>
      <c r="E437" s="126"/>
      <c r="M437" s="122"/>
      <c r="N437" s="123">
        <v>13</v>
      </c>
      <c r="O437" s="124">
        <v>0.4</v>
      </c>
      <c r="P437" s="125">
        <v>1.63</v>
      </c>
      <c r="Q437" s="126"/>
    </row>
    <row r="438" spans="1:17" x14ac:dyDescent="0.25">
      <c r="A438" s="122"/>
      <c r="B438" s="123">
        <v>4</v>
      </c>
      <c r="C438" s="124">
        <v>0.8</v>
      </c>
      <c r="D438" s="125">
        <v>0.09</v>
      </c>
      <c r="E438" s="126"/>
      <c r="M438" s="122"/>
      <c r="N438" s="123">
        <v>14</v>
      </c>
      <c r="O438" s="124">
        <v>0.4</v>
      </c>
      <c r="P438" s="125">
        <v>1.35</v>
      </c>
      <c r="Q438" s="126"/>
    </row>
    <row r="439" spans="1:17" x14ac:dyDescent="0.25">
      <c r="A439" s="122"/>
      <c r="B439" s="123">
        <v>5</v>
      </c>
      <c r="C439" s="124">
        <v>0.8</v>
      </c>
      <c r="D439" s="125">
        <v>0.19</v>
      </c>
      <c r="E439" s="126"/>
      <c r="M439" s="122"/>
      <c r="N439" s="123">
        <v>15</v>
      </c>
      <c r="O439" s="124">
        <v>0.4</v>
      </c>
      <c r="P439" s="125">
        <v>1.1499999999999999</v>
      </c>
      <c r="Q439" s="126"/>
    </row>
    <row r="440" spans="1:17" x14ac:dyDescent="0.25">
      <c r="A440" s="122"/>
      <c r="B440" s="123">
        <v>6</v>
      </c>
      <c r="C440" s="124">
        <v>1</v>
      </c>
      <c r="D440" s="125">
        <v>0.3</v>
      </c>
      <c r="E440" s="126"/>
      <c r="M440" s="122"/>
      <c r="N440" s="123">
        <v>16</v>
      </c>
      <c r="O440" s="124">
        <v>0.4</v>
      </c>
      <c r="P440" s="125">
        <v>0.91</v>
      </c>
      <c r="Q440" s="126"/>
    </row>
    <row r="441" spans="1:17" x14ac:dyDescent="0.25">
      <c r="A441" s="122"/>
      <c r="B441" s="123">
        <v>7</v>
      </c>
      <c r="C441" s="124">
        <v>1.3</v>
      </c>
      <c r="D441" s="125">
        <v>0.6</v>
      </c>
      <c r="E441" s="126"/>
      <c r="F441" s="113" t="s">
        <v>147</v>
      </c>
      <c r="M441" s="122"/>
      <c r="N441" s="123">
        <v>17</v>
      </c>
      <c r="O441" s="124">
        <v>0.3</v>
      </c>
      <c r="P441" s="125">
        <v>1.27</v>
      </c>
      <c r="Q441" s="126"/>
    </row>
    <row r="442" spans="1:17" x14ac:dyDescent="0.25">
      <c r="A442" s="122"/>
      <c r="B442" s="123">
        <v>8</v>
      </c>
      <c r="C442" s="124">
        <v>1.8</v>
      </c>
      <c r="D442" s="125">
        <v>0.73</v>
      </c>
      <c r="E442" s="126"/>
      <c r="F442">
        <f>AVERAGE(B246,B267,B291,B316,B340,B362,B386,B410,B433,B455)</f>
        <v>22</v>
      </c>
      <c r="M442" s="122"/>
      <c r="N442" s="123">
        <v>18</v>
      </c>
      <c r="O442" s="124">
        <v>0.2</v>
      </c>
      <c r="P442" s="125">
        <v>1.49</v>
      </c>
      <c r="Q442" s="126"/>
    </row>
    <row r="443" spans="1:17" x14ac:dyDescent="0.25">
      <c r="A443" s="122"/>
      <c r="B443" s="123">
        <v>9</v>
      </c>
      <c r="C443" s="124">
        <v>1.8</v>
      </c>
      <c r="D443" s="125">
        <v>0.9</v>
      </c>
      <c r="E443" s="126"/>
      <c r="F443" t="s">
        <v>149</v>
      </c>
      <c r="M443" s="122"/>
      <c r="N443" s="123">
        <v>19</v>
      </c>
      <c r="O443" s="124">
        <v>0.2</v>
      </c>
      <c r="P443" s="125">
        <v>1.21</v>
      </c>
      <c r="Q443" s="126"/>
    </row>
    <row r="444" spans="1:17" x14ac:dyDescent="0.25">
      <c r="A444" s="122"/>
      <c r="B444" s="123">
        <v>10</v>
      </c>
      <c r="C444" s="124">
        <v>1.8</v>
      </c>
      <c r="D444" s="125">
        <v>1.06</v>
      </c>
      <c r="E444" s="126"/>
      <c r="F444" s="33">
        <f>AVERAGE(C226:C455)</f>
        <v>1.215434782608696</v>
      </c>
      <c r="M444" s="122"/>
      <c r="N444" s="123">
        <v>20</v>
      </c>
      <c r="O444" s="124">
        <v>0.2</v>
      </c>
      <c r="P444" s="125">
        <v>1.1399999999999999</v>
      </c>
      <c r="Q444" s="126"/>
    </row>
    <row r="445" spans="1:17" x14ac:dyDescent="0.25">
      <c r="A445" s="122"/>
      <c r="B445" s="123">
        <v>11</v>
      </c>
      <c r="C445" s="124">
        <v>1.9</v>
      </c>
      <c r="D445" s="125">
        <v>1.04</v>
      </c>
      <c r="E445" s="126"/>
      <c r="F445" t="s">
        <v>150</v>
      </c>
      <c r="M445" s="122"/>
      <c r="N445" s="123">
        <v>21</v>
      </c>
      <c r="O445" s="124">
        <v>0.2</v>
      </c>
      <c r="P445" s="125">
        <v>0.94</v>
      </c>
      <c r="Q445" s="126"/>
    </row>
    <row r="446" spans="1:17" x14ac:dyDescent="0.25">
      <c r="A446" s="122"/>
      <c r="B446" s="123">
        <v>12</v>
      </c>
      <c r="C446" s="124">
        <v>1.7</v>
      </c>
      <c r="D446" s="125">
        <v>1.35</v>
      </c>
      <c r="E446" s="126"/>
      <c r="F446" s="2">
        <f>AVERAGE(D226:D455)</f>
        <v>0.9159130434782613</v>
      </c>
      <c r="M446" s="122"/>
      <c r="N446" s="123">
        <v>22</v>
      </c>
      <c r="O446" s="124">
        <v>0.2</v>
      </c>
      <c r="P446" s="125">
        <v>0.97</v>
      </c>
      <c r="Q446" s="126"/>
    </row>
    <row r="447" spans="1:17" x14ac:dyDescent="0.25">
      <c r="A447" s="122"/>
      <c r="B447" s="123">
        <v>13</v>
      </c>
      <c r="C447" s="124">
        <v>1.8</v>
      </c>
      <c r="D447" s="125">
        <v>0.87</v>
      </c>
      <c r="E447" s="126"/>
      <c r="M447" s="122"/>
      <c r="N447" s="123">
        <v>23</v>
      </c>
      <c r="O447" s="124">
        <v>0.3</v>
      </c>
      <c r="P447" s="125">
        <v>0.87</v>
      </c>
      <c r="Q447" s="126"/>
    </row>
    <row r="448" spans="1:17" x14ac:dyDescent="0.25">
      <c r="A448" s="122"/>
      <c r="B448" s="123">
        <v>14</v>
      </c>
      <c r="C448" s="124">
        <v>1.6</v>
      </c>
      <c r="D448" s="125">
        <v>0.91</v>
      </c>
      <c r="E448" s="126"/>
      <c r="M448" s="122"/>
      <c r="N448" s="123">
        <v>24</v>
      </c>
      <c r="O448" s="124">
        <v>0.3</v>
      </c>
      <c r="P448" s="125">
        <v>0.87</v>
      </c>
      <c r="Q448" s="126"/>
    </row>
    <row r="449" spans="1:17" x14ac:dyDescent="0.25">
      <c r="A449" s="122"/>
      <c r="B449" s="123">
        <v>15</v>
      </c>
      <c r="C449" s="124">
        <v>1.6</v>
      </c>
      <c r="D449" s="125">
        <v>0.65</v>
      </c>
      <c r="E449" s="126"/>
      <c r="M449" s="122"/>
      <c r="N449" s="123">
        <v>25</v>
      </c>
      <c r="O449" s="124">
        <v>0.3</v>
      </c>
      <c r="P449" s="125">
        <v>1.0900000000000001</v>
      </c>
      <c r="Q449" s="126"/>
    </row>
    <row r="450" spans="1:17" x14ac:dyDescent="0.25">
      <c r="A450" s="122"/>
      <c r="B450" s="123">
        <v>16</v>
      </c>
      <c r="C450" s="124">
        <v>1.2</v>
      </c>
      <c r="D450" s="125">
        <v>0.71</v>
      </c>
      <c r="E450" s="126"/>
      <c r="M450" s="122"/>
      <c r="N450" s="123">
        <v>26</v>
      </c>
      <c r="O450" s="124">
        <v>0.3</v>
      </c>
      <c r="P450" s="125">
        <v>0.86</v>
      </c>
      <c r="Q450" s="126"/>
    </row>
    <row r="451" spans="1:17" x14ac:dyDescent="0.25">
      <c r="A451" s="122"/>
      <c r="B451" s="123">
        <v>17</v>
      </c>
      <c r="C451" s="124">
        <v>1.2</v>
      </c>
      <c r="D451" s="125">
        <v>0.28999999999999998</v>
      </c>
      <c r="E451" s="126"/>
      <c r="M451" s="122"/>
      <c r="N451" s="123">
        <v>27</v>
      </c>
      <c r="O451" s="124">
        <v>0.2</v>
      </c>
      <c r="P451" s="125">
        <v>0.42</v>
      </c>
      <c r="Q451" s="126"/>
    </row>
    <row r="452" spans="1:17" x14ac:dyDescent="0.25">
      <c r="A452" s="122"/>
      <c r="B452" s="123">
        <v>18</v>
      </c>
      <c r="C452" s="124">
        <v>1</v>
      </c>
      <c r="D452" s="125">
        <v>0.1</v>
      </c>
      <c r="E452" s="126"/>
      <c r="M452" s="122"/>
      <c r="N452" s="123">
        <v>28</v>
      </c>
      <c r="O452" s="124">
        <v>0.1</v>
      </c>
      <c r="P452" s="125">
        <v>0.47</v>
      </c>
      <c r="Q452" s="126"/>
    </row>
    <row r="453" spans="1:17" x14ac:dyDescent="0.25">
      <c r="A453" s="122"/>
      <c r="B453" s="123">
        <v>19</v>
      </c>
      <c r="C453" s="124">
        <v>0.6</v>
      </c>
      <c r="D453" s="125">
        <v>7.0000000000000007E-2</v>
      </c>
      <c r="E453" s="126"/>
      <c r="M453" s="127"/>
      <c r="N453" s="128">
        <v>29</v>
      </c>
      <c r="O453" s="130">
        <v>0.05</v>
      </c>
      <c r="P453" s="130">
        <v>0</v>
      </c>
      <c r="Q453" s="128"/>
    </row>
    <row r="454" spans="1:17" x14ac:dyDescent="0.25">
      <c r="A454" s="122"/>
      <c r="B454" s="123">
        <v>20</v>
      </c>
      <c r="C454" s="124">
        <v>0.6</v>
      </c>
      <c r="D454" s="125">
        <v>7.0000000000000007E-2</v>
      </c>
      <c r="E454" s="126"/>
      <c r="M454" s="122">
        <v>41870</v>
      </c>
      <c r="N454" s="123">
        <v>0</v>
      </c>
      <c r="O454" s="124">
        <v>1</v>
      </c>
      <c r="P454" s="125">
        <v>1.54</v>
      </c>
      <c r="Q454" s="126"/>
    </row>
    <row r="455" spans="1:17" x14ac:dyDescent="0.25">
      <c r="A455" s="127"/>
      <c r="B455" s="128">
        <v>21</v>
      </c>
      <c r="C455" s="130">
        <v>0.05</v>
      </c>
      <c r="D455" s="130">
        <v>0</v>
      </c>
      <c r="E455" s="128"/>
      <c r="M455" s="122"/>
      <c r="N455" s="123">
        <v>1</v>
      </c>
      <c r="O455" s="124">
        <v>1</v>
      </c>
      <c r="P455" s="125">
        <v>2.02</v>
      </c>
      <c r="Q455" s="126"/>
    </row>
    <row r="456" spans="1:17" x14ac:dyDescent="0.25">
      <c r="A456" s="1">
        <v>42151</v>
      </c>
      <c r="B456" s="38">
        <v>0</v>
      </c>
      <c r="C456" s="2">
        <v>0.02</v>
      </c>
      <c r="D456" s="2">
        <v>7.0000000000000007E-2</v>
      </c>
      <c r="M456" s="122"/>
      <c r="N456" s="123">
        <v>2</v>
      </c>
      <c r="O456" s="124">
        <v>1</v>
      </c>
      <c r="P456" s="125">
        <v>2.14</v>
      </c>
      <c r="Q456" s="126"/>
    </row>
    <row r="457" spans="1:17" x14ac:dyDescent="0.25">
      <c r="B457" s="38">
        <v>1</v>
      </c>
      <c r="C457" s="33">
        <v>0.3</v>
      </c>
      <c r="D457" s="2">
        <v>0.12</v>
      </c>
      <c r="M457" s="122"/>
      <c r="N457" s="123">
        <v>3</v>
      </c>
      <c r="O457" s="124">
        <v>0.9</v>
      </c>
      <c r="P457" s="125">
        <v>1.87</v>
      </c>
      <c r="Q457" s="126"/>
    </row>
    <row r="458" spans="1:17" x14ac:dyDescent="0.25">
      <c r="B458" s="38">
        <v>2</v>
      </c>
      <c r="C458" s="33">
        <v>0.3</v>
      </c>
      <c r="D458" s="2">
        <v>0.15</v>
      </c>
      <c r="M458" s="122"/>
      <c r="N458" s="123">
        <v>4</v>
      </c>
      <c r="O458" s="124">
        <v>0.8</v>
      </c>
      <c r="P458" s="125">
        <v>0.84</v>
      </c>
      <c r="Q458" s="126"/>
    </row>
    <row r="459" spans="1:17" x14ac:dyDescent="0.25">
      <c r="B459" s="38">
        <v>3</v>
      </c>
      <c r="C459" s="33">
        <v>0.4</v>
      </c>
      <c r="D459" s="2">
        <v>0.35</v>
      </c>
      <c r="M459" s="122"/>
      <c r="N459" s="123">
        <v>5</v>
      </c>
      <c r="O459" s="124">
        <v>0.7</v>
      </c>
      <c r="P459" s="125">
        <v>1.86</v>
      </c>
      <c r="Q459" s="126"/>
    </row>
    <row r="460" spans="1:17" x14ac:dyDescent="0.25">
      <c r="B460" s="38">
        <v>4</v>
      </c>
      <c r="C460" s="33">
        <v>0.5</v>
      </c>
      <c r="D460" s="2">
        <v>0.16</v>
      </c>
      <c r="M460" s="122"/>
      <c r="N460" s="123">
        <v>6</v>
      </c>
      <c r="O460" s="124">
        <v>0.7</v>
      </c>
      <c r="P460" s="125">
        <v>0.02</v>
      </c>
      <c r="Q460" s="126"/>
    </row>
    <row r="461" spans="1:17" x14ac:dyDescent="0.25">
      <c r="B461" s="38">
        <v>5</v>
      </c>
      <c r="C461" s="33">
        <v>0.2</v>
      </c>
      <c r="D461" s="2">
        <v>0.76</v>
      </c>
      <c r="M461" s="122"/>
      <c r="N461" s="123">
        <v>7</v>
      </c>
      <c r="O461" s="124">
        <v>0.7</v>
      </c>
      <c r="P461" s="125">
        <v>2.02</v>
      </c>
      <c r="Q461" s="126"/>
    </row>
    <row r="462" spans="1:17" x14ac:dyDescent="0.25">
      <c r="B462" s="38">
        <v>6</v>
      </c>
      <c r="C462" s="33">
        <v>1.5</v>
      </c>
      <c r="D462" s="2">
        <v>1.08</v>
      </c>
      <c r="M462" s="122"/>
      <c r="N462" s="123">
        <v>8</v>
      </c>
      <c r="O462" s="124">
        <v>0.5</v>
      </c>
      <c r="P462" s="125">
        <v>2.34</v>
      </c>
      <c r="Q462" s="126"/>
    </row>
    <row r="463" spans="1:17" x14ac:dyDescent="0.25">
      <c r="B463" s="38">
        <v>7</v>
      </c>
      <c r="C463" s="33">
        <v>1.6</v>
      </c>
      <c r="D463" s="2">
        <v>1.5</v>
      </c>
      <c r="M463" s="122"/>
      <c r="N463" s="123">
        <v>9</v>
      </c>
      <c r="O463" s="124">
        <v>0.4</v>
      </c>
      <c r="P463" s="125">
        <v>2.74</v>
      </c>
      <c r="Q463" s="126"/>
    </row>
    <row r="464" spans="1:17" x14ac:dyDescent="0.25">
      <c r="B464" s="38">
        <v>8</v>
      </c>
      <c r="C464" s="33">
        <v>1.8</v>
      </c>
      <c r="D464" s="2">
        <v>1.61</v>
      </c>
      <c r="M464" s="122"/>
      <c r="N464" s="123">
        <v>10</v>
      </c>
      <c r="O464" s="124">
        <v>0.6</v>
      </c>
      <c r="P464" s="125">
        <v>2.1800000000000002</v>
      </c>
      <c r="Q464" s="126"/>
    </row>
    <row r="465" spans="1:17" x14ac:dyDescent="0.25">
      <c r="B465" s="38">
        <v>9</v>
      </c>
      <c r="C465" s="33">
        <v>1.8</v>
      </c>
      <c r="D465" s="2">
        <v>1.55</v>
      </c>
      <c r="M465" s="122"/>
      <c r="N465" s="123">
        <v>11</v>
      </c>
      <c r="O465" s="124">
        <v>0.6</v>
      </c>
      <c r="P465" s="125">
        <v>2.4300000000000002</v>
      </c>
      <c r="Q465" s="126"/>
    </row>
    <row r="466" spans="1:17" x14ac:dyDescent="0.25">
      <c r="B466" s="38">
        <v>10</v>
      </c>
      <c r="C466" s="33">
        <v>1.9</v>
      </c>
      <c r="D466" s="2">
        <v>0.99</v>
      </c>
      <c r="M466" s="122"/>
      <c r="N466" s="123">
        <v>12</v>
      </c>
      <c r="O466" s="124">
        <v>0.5</v>
      </c>
      <c r="P466" s="125">
        <v>2.19</v>
      </c>
      <c r="Q466" s="126"/>
    </row>
    <row r="467" spans="1:17" x14ac:dyDescent="0.25">
      <c r="B467" s="38">
        <v>11</v>
      </c>
      <c r="C467" s="33">
        <v>1.8</v>
      </c>
      <c r="D467" s="2">
        <v>1.55</v>
      </c>
      <c r="M467" s="122"/>
      <c r="N467" s="123">
        <v>13</v>
      </c>
      <c r="O467" s="124">
        <v>0.4</v>
      </c>
      <c r="P467" s="125">
        <v>2.11</v>
      </c>
      <c r="Q467" s="126"/>
    </row>
    <row r="468" spans="1:17" x14ac:dyDescent="0.25">
      <c r="B468" s="38">
        <v>12</v>
      </c>
      <c r="C468" s="33">
        <v>1.9</v>
      </c>
      <c r="D468" s="2">
        <v>1.74</v>
      </c>
      <c r="M468" s="122"/>
      <c r="N468" s="123">
        <v>14</v>
      </c>
      <c r="O468" s="124">
        <v>0.4</v>
      </c>
      <c r="P468" s="125">
        <v>1.75</v>
      </c>
      <c r="Q468" s="126"/>
    </row>
    <row r="469" spans="1:17" x14ac:dyDescent="0.25">
      <c r="B469" s="38">
        <v>13</v>
      </c>
      <c r="C469" s="33">
        <v>1.5</v>
      </c>
      <c r="D469" s="2">
        <v>1.35</v>
      </c>
      <c r="M469" s="122"/>
      <c r="N469" s="123">
        <v>15</v>
      </c>
      <c r="O469" s="124">
        <v>0.4</v>
      </c>
      <c r="P469" s="125">
        <v>1.51</v>
      </c>
      <c r="Q469" s="126"/>
    </row>
    <row r="470" spans="1:17" x14ac:dyDescent="0.25">
      <c r="B470" s="38">
        <v>14</v>
      </c>
      <c r="C470" s="33">
        <v>1.7</v>
      </c>
      <c r="D470" s="2">
        <v>1.44</v>
      </c>
      <c r="M470" s="122"/>
      <c r="N470" s="123">
        <v>16</v>
      </c>
      <c r="O470" s="124">
        <v>0.4</v>
      </c>
      <c r="P470" s="125">
        <v>1.01</v>
      </c>
      <c r="Q470" s="126"/>
    </row>
    <row r="471" spans="1:17" x14ac:dyDescent="0.25">
      <c r="B471" s="38">
        <v>15</v>
      </c>
      <c r="C471" s="33">
        <v>1.7</v>
      </c>
      <c r="D471" s="2">
        <v>1.1599999999999999</v>
      </c>
      <c r="M471" s="122"/>
      <c r="N471" s="123">
        <v>17</v>
      </c>
      <c r="O471" s="124">
        <v>0.1</v>
      </c>
      <c r="P471" s="125">
        <v>0.23</v>
      </c>
      <c r="Q471" s="126"/>
    </row>
    <row r="472" spans="1:17" x14ac:dyDescent="0.25">
      <c r="B472" s="38">
        <v>16</v>
      </c>
      <c r="C472" s="33">
        <v>1.5</v>
      </c>
      <c r="D472" s="2">
        <v>0.82</v>
      </c>
      <c r="M472" s="122"/>
      <c r="N472" s="123">
        <v>18</v>
      </c>
      <c r="O472" s="124">
        <v>0.3</v>
      </c>
      <c r="P472" s="125">
        <v>2.0699999999999998</v>
      </c>
      <c r="Q472" s="126"/>
    </row>
    <row r="473" spans="1:17" x14ac:dyDescent="0.25">
      <c r="B473" s="38">
        <v>17</v>
      </c>
      <c r="C473" s="33">
        <v>1.3</v>
      </c>
      <c r="D473" s="2">
        <v>0.5</v>
      </c>
      <c r="M473" s="122"/>
      <c r="N473" s="123">
        <v>19</v>
      </c>
      <c r="O473" s="124">
        <v>0.2</v>
      </c>
      <c r="P473" s="125">
        <v>1.2</v>
      </c>
      <c r="Q473" s="126"/>
    </row>
    <row r="474" spans="1:17" x14ac:dyDescent="0.25">
      <c r="B474" s="38">
        <v>18</v>
      </c>
      <c r="C474" s="33">
        <v>1.3</v>
      </c>
      <c r="D474" s="2">
        <v>0.28000000000000003</v>
      </c>
      <c r="M474" s="122"/>
      <c r="N474" s="123">
        <v>20</v>
      </c>
      <c r="O474" s="124">
        <v>0.2</v>
      </c>
      <c r="P474" s="125">
        <v>1.1299999999999999</v>
      </c>
      <c r="Q474" s="126"/>
    </row>
    <row r="475" spans="1:17" x14ac:dyDescent="0.25">
      <c r="B475" s="38">
        <v>19</v>
      </c>
      <c r="C475" s="33">
        <v>1.3</v>
      </c>
      <c r="D475" s="2">
        <v>0.09</v>
      </c>
      <c r="M475" s="122"/>
      <c r="N475" s="123">
        <v>21</v>
      </c>
      <c r="O475" s="124">
        <v>0.2</v>
      </c>
      <c r="P475" s="125">
        <v>0.9</v>
      </c>
      <c r="Q475" s="126"/>
    </row>
    <row r="476" spans="1:17" x14ac:dyDescent="0.25">
      <c r="B476" s="38">
        <v>20</v>
      </c>
      <c r="C476" s="33">
        <v>1</v>
      </c>
      <c r="D476" s="2">
        <v>7.0000000000000007E-2</v>
      </c>
      <c r="M476" s="122"/>
      <c r="N476" s="123">
        <v>22</v>
      </c>
      <c r="O476" s="124">
        <v>0.2</v>
      </c>
      <c r="P476" s="125">
        <v>0.87</v>
      </c>
      <c r="Q476" s="126"/>
    </row>
    <row r="477" spans="1:17" x14ac:dyDescent="0.25">
      <c r="B477" s="38">
        <v>21</v>
      </c>
      <c r="C477" s="33">
        <v>0.9</v>
      </c>
      <c r="D477" s="2">
        <v>0.05</v>
      </c>
      <c r="M477" s="122"/>
      <c r="N477" s="123">
        <v>23</v>
      </c>
      <c r="O477" s="124">
        <v>0.3</v>
      </c>
      <c r="P477" s="125">
        <v>0.81</v>
      </c>
      <c r="Q477" s="126"/>
    </row>
    <row r="478" spans="1:17" x14ac:dyDescent="0.25">
      <c r="B478" s="38">
        <v>22</v>
      </c>
      <c r="C478" s="33">
        <v>0.5</v>
      </c>
      <c r="D478" s="2">
        <v>0.05</v>
      </c>
      <c r="M478" s="122"/>
      <c r="N478" s="123">
        <v>24</v>
      </c>
      <c r="O478" s="124">
        <v>0.3</v>
      </c>
      <c r="P478" s="125">
        <v>1.0900000000000001</v>
      </c>
      <c r="Q478" s="126"/>
    </row>
    <row r="479" spans="1:17" x14ac:dyDescent="0.25">
      <c r="A479" s="31"/>
      <c r="B479" s="39">
        <v>23</v>
      </c>
      <c r="C479" s="35">
        <v>0.05</v>
      </c>
      <c r="D479" s="37">
        <v>0</v>
      </c>
      <c r="E479" s="32"/>
      <c r="M479" s="122"/>
      <c r="N479" s="123">
        <v>25</v>
      </c>
      <c r="O479" s="124">
        <v>0.3</v>
      </c>
      <c r="P479" s="125">
        <v>1.32</v>
      </c>
      <c r="Q479" s="126"/>
    </row>
    <row r="480" spans="1:17" x14ac:dyDescent="0.25">
      <c r="A480" s="1">
        <v>42164</v>
      </c>
      <c r="B480" s="38">
        <v>0</v>
      </c>
      <c r="C480" s="33">
        <v>0.1</v>
      </c>
      <c r="D480" s="2">
        <v>0</v>
      </c>
      <c r="E480" t="s">
        <v>101</v>
      </c>
      <c r="M480" s="122"/>
      <c r="N480" s="123">
        <v>26</v>
      </c>
      <c r="O480" s="124">
        <v>0.3</v>
      </c>
      <c r="P480" s="125">
        <v>1.26</v>
      </c>
      <c r="Q480" s="126"/>
    </row>
    <row r="481" spans="2:17" x14ac:dyDescent="0.25">
      <c r="B481" s="38">
        <v>1</v>
      </c>
      <c r="C481" s="33">
        <v>0.1</v>
      </c>
      <c r="D481" s="2">
        <v>0</v>
      </c>
      <c r="M481" s="122"/>
      <c r="N481" s="123">
        <v>27</v>
      </c>
      <c r="O481" s="124">
        <v>0.2</v>
      </c>
      <c r="P481" s="125">
        <v>0.28999999999999998</v>
      </c>
      <c r="Q481" s="126"/>
    </row>
    <row r="482" spans="2:17" x14ac:dyDescent="0.25">
      <c r="B482" s="38">
        <v>2</v>
      </c>
      <c r="C482" s="33">
        <v>0.2</v>
      </c>
      <c r="D482" s="2">
        <v>0.05</v>
      </c>
      <c r="M482" s="122"/>
      <c r="N482" s="123">
        <v>28</v>
      </c>
      <c r="O482" s="124">
        <v>0.1</v>
      </c>
      <c r="P482" s="125">
        <v>0.51</v>
      </c>
      <c r="Q482" s="126"/>
    </row>
    <row r="483" spans="2:17" x14ac:dyDescent="0.25">
      <c r="B483" s="38">
        <v>3</v>
      </c>
      <c r="C483" s="33">
        <v>0.3</v>
      </c>
      <c r="D483" s="2">
        <v>0.2</v>
      </c>
      <c r="M483" s="127"/>
      <c r="N483" s="128">
        <v>29</v>
      </c>
      <c r="O483" s="130">
        <v>0.05</v>
      </c>
      <c r="P483" s="130">
        <v>0</v>
      </c>
      <c r="Q483" s="128"/>
    </row>
    <row r="484" spans="2:17" x14ac:dyDescent="0.25">
      <c r="B484" s="38">
        <v>4</v>
      </c>
      <c r="C484" s="33">
        <v>0.8</v>
      </c>
      <c r="D484" s="2">
        <v>0.28000000000000003</v>
      </c>
      <c r="M484" s="122">
        <v>41888</v>
      </c>
      <c r="N484" s="123">
        <v>0</v>
      </c>
      <c r="O484" s="124">
        <v>1.3</v>
      </c>
      <c r="P484" s="125">
        <v>2.12</v>
      </c>
      <c r="Q484" s="126"/>
    </row>
    <row r="485" spans="2:17" x14ac:dyDescent="0.25">
      <c r="B485" s="38">
        <v>5</v>
      </c>
      <c r="C485" s="33">
        <v>1.1000000000000001</v>
      </c>
      <c r="D485" s="2">
        <v>0.46</v>
      </c>
      <c r="M485" s="122"/>
      <c r="N485" s="123">
        <v>1</v>
      </c>
      <c r="O485" s="124">
        <v>1.3</v>
      </c>
      <c r="P485" s="125">
        <v>2.68</v>
      </c>
      <c r="Q485" s="126"/>
    </row>
    <row r="486" spans="2:17" x14ac:dyDescent="0.25">
      <c r="B486" s="38">
        <v>6</v>
      </c>
      <c r="C486" s="33">
        <v>1.7</v>
      </c>
      <c r="D486" s="2">
        <v>1.1599999999999999</v>
      </c>
      <c r="M486" s="122"/>
      <c r="N486" s="123">
        <v>2</v>
      </c>
      <c r="O486" s="124">
        <v>1.3</v>
      </c>
      <c r="P486" s="125">
        <v>3.05</v>
      </c>
      <c r="Q486" s="126"/>
    </row>
    <row r="487" spans="2:17" x14ac:dyDescent="0.25">
      <c r="B487" s="38">
        <v>7</v>
      </c>
      <c r="C487" s="33">
        <v>1.9</v>
      </c>
      <c r="D487" s="2">
        <v>1.53</v>
      </c>
      <c r="M487" s="122"/>
      <c r="N487" s="123">
        <v>3</v>
      </c>
      <c r="O487" s="124">
        <v>1.2</v>
      </c>
      <c r="P487" s="125">
        <v>2.75</v>
      </c>
      <c r="Q487" s="126"/>
    </row>
    <row r="488" spans="2:17" x14ac:dyDescent="0.25">
      <c r="B488" s="38">
        <v>8</v>
      </c>
      <c r="C488" s="33">
        <v>1.9</v>
      </c>
      <c r="D488" s="2">
        <v>1.44</v>
      </c>
      <c r="M488" s="122"/>
      <c r="N488" s="123">
        <v>4</v>
      </c>
      <c r="O488" s="124">
        <v>1.1000000000000001</v>
      </c>
      <c r="P488" s="125">
        <v>3.48</v>
      </c>
      <c r="Q488" s="126"/>
    </row>
    <row r="489" spans="2:17" x14ac:dyDescent="0.25">
      <c r="B489" s="38">
        <v>9</v>
      </c>
      <c r="C489" s="33">
        <v>1.9</v>
      </c>
      <c r="D489" s="2">
        <v>1.59</v>
      </c>
      <c r="M489" s="122"/>
      <c r="N489" s="123">
        <v>5</v>
      </c>
      <c r="O489" s="124">
        <v>0.9</v>
      </c>
      <c r="P489" s="125">
        <v>3.39</v>
      </c>
      <c r="Q489" s="126"/>
    </row>
    <row r="490" spans="2:17" x14ac:dyDescent="0.25">
      <c r="B490" s="38">
        <v>10</v>
      </c>
      <c r="C490" s="33">
        <v>2</v>
      </c>
      <c r="D490" s="2">
        <v>1.6</v>
      </c>
      <c r="M490" s="122"/>
      <c r="N490" s="123">
        <v>6</v>
      </c>
      <c r="O490" s="124">
        <v>1</v>
      </c>
      <c r="P490" s="125">
        <v>3.54</v>
      </c>
      <c r="Q490" s="126"/>
    </row>
    <row r="491" spans="2:17" x14ac:dyDescent="0.25">
      <c r="B491" s="38">
        <v>11</v>
      </c>
      <c r="C491" s="33">
        <v>1.8</v>
      </c>
      <c r="D491" s="2">
        <v>1.66</v>
      </c>
      <c r="M491" s="122"/>
      <c r="N491" s="123">
        <v>7</v>
      </c>
      <c r="O491" s="124">
        <v>1</v>
      </c>
      <c r="P491" s="125">
        <v>2.77</v>
      </c>
      <c r="Q491" s="126"/>
    </row>
    <row r="492" spans="2:17" x14ac:dyDescent="0.25">
      <c r="B492" s="38">
        <v>12</v>
      </c>
      <c r="C492" s="33">
        <v>1.8</v>
      </c>
      <c r="D492" s="2">
        <v>1.57</v>
      </c>
      <c r="M492" s="122"/>
      <c r="N492" s="123">
        <v>8</v>
      </c>
      <c r="O492" s="124">
        <v>0.9</v>
      </c>
      <c r="P492" s="125">
        <v>2.94</v>
      </c>
      <c r="Q492" s="126"/>
    </row>
    <row r="493" spans="2:17" x14ac:dyDescent="0.25">
      <c r="B493" s="38">
        <v>13</v>
      </c>
      <c r="C493" s="33">
        <v>1.9</v>
      </c>
      <c r="D493" s="2">
        <v>1.41</v>
      </c>
      <c r="M493" s="122"/>
      <c r="N493" s="123">
        <v>9</v>
      </c>
      <c r="O493" s="124">
        <v>0.8</v>
      </c>
      <c r="P493" s="125">
        <v>4.03</v>
      </c>
      <c r="Q493" s="126"/>
    </row>
    <row r="494" spans="2:17" x14ac:dyDescent="0.25">
      <c r="B494" s="38">
        <v>14</v>
      </c>
      <c r="C494" s="33">
        <v>1.7</v>
      </c>
      <c r="D494" s="2">
        <v>1.27</v>
      </c>
      <c r="M494" s="122"/>
      <c r="N494" s="123">
        <v>10</v>
      </c>
      <c r="O494" s="124">
        <v>0.9</v>
      </c>
      <c r="P494" s="125">
        <v>2.4</v>
      </c>
      <c r="Q494" s="126"/>
    </row>
    <row r="495" spans="2:17" x14ac:dyDescent="0.25">
      <c r="B495" s="38">
        <v>15</v>
      </c>
      <c r="C495" s="33">
        <v>1.6</v>
      </c>
      <c r="D495" s="2">
        <v>0.99</v>
      </c>
      <c r="M495" s="122"/>
      <c r="N495" s="123">
        <v>11</v>
      </c>
      <c r="O495" s="124">
        <v>0.9</v>
      </c>
      <c r="P495" s="125">
        <v>3.32</v>
      </c>
      <c r="Q495" s="126"/>
    </row>
    <row r="496" spans="2:17" x14ac:dyDescent="0.25">
      <c r="B496" s="38">
        <v>16</v>
      </c>
      <c r="C496" s="33">
        <v>1.5</v>
      </c>
      <c r="D496" s="2">
        <v>0.81</v>
      </c>
      <c r="M496" s="122"/>
      <c r="N496" s="123">
        <v>12</v>
      </c>
      <c r="O496" s="124">
        <v>0.7</v>
      </c>
      <c r="P496" s="125">
        <v>2.48</v>
      </c>
      <c r="Q496" s="126"/>
    </row>
    <row r="497" spans="1:17" x14ac:dyDescent="0.25">
      <c r="B497" s="38">
        <v>17</v>
      </c>
      <c r="C497" s="33">
        <v>1.4</v>
      </c>
      <c r="D497" s="2">
        <v>0.37</v>
      </c>
      <c r="M497" s="122"/>
      <c r="N497" s="123">
        <v>13</v>
      </c>
      <c r="O497" s="124">
        <v>0.6</v>
      </c>
      <c r="P497" s="125">
        <v>3.53</v>
      </c>
      <c r="Q497" s="126"/>
    </row>
    <row r="498" spans="1:17" x14ac:dyDescent="0.25">
      <c r="B498" s="38">
        <v>18</v>
      </c>
      <c r="C498" s="33">
        <v>1.4</v>
      </c>
      <c r="D498" s="2">
        <v>0.2</v>
      </c>
      <c r="M498" s="122"/>
      <c r="N498" s="123">
        <v>14</v>
      </c>
      <c r="O498" s="124">
        <v>0.5</v>
      </c>
      <c r="P498" s="125">
        <v>2.62</v>
      </c>
      <c r="Q498" s="126"/>
    </row>
    <row r="499" spans="1:17" x14ac:dyDescent="0.25">
      <c r="B499" s="38">
        <v>19</v>
      </c>
      <c r="C499" s="33">
        <v>1.4</v>
      </c>
      <c r="D499" s="2">
        <v>0.06</v>
      </c>
      <c r="M499" s="122"/>
      <c r="N499" s="123">
        <v>15</v>
      </c>
      <c r="O499" s="124">
        <v>0.7</v>
      </c>
      <c r="P499" s="125">
        <v>2.69</v>
      </c>
      <c r="Q499" s="126"/>
    </row>
    <row r="500" spans="1:17" x14ac:dyDescent="0.25">
      <c r="B500" s="38">
        <v>20</v>
      </c>
      <c r="C500" s="33">
        <v>0.6</v>
      </c>
      <c r="D500" s="2">
        <v>0.04</v>
      </c>
      <c r="M500" s="122"/>
      <c r="N500" s="123">
        <v>16</v>
      </c>
      <c r="O500" s="124">
        <v>0.7</v>
      </c>
      <c r="P500" s="125">
        <v>2.36</v>
      </c>
      <c r="Q500" s="126"/>
    </row>
    <row r="501" spans="1:17" x14ac:dyDescent="0.25">
      <c r="B501" s="38">
        <v>21</v>
      </c>
      <c r="C501" s="33">
        <v>0.3</v>
      </c>
      <c r="D501" s="2">
        <v>0.03</v>
      </c>
      <c r="M501" s="122"/>
      <c r="N501" s="123">
        <v>17</v>
      </c>
      <c r="O501" s="124">
        <v>0.5</v>
      </c>
      <c r="P501" s="125">
        <v>1.8</v>
      </c>
      <c r="Q501" s="126"/>
    </row>
    <row r="502" spans="1:17" x14ac:dyDescent="0.25">
      <c r="A502" s="31"/>
      <c r="B502" s="39">
        <v>22</v>
      </c>
      <c r="C502" s="35">
        <v>0.01</v>
      </c>
      <c r="D502" s="37">
        <v>0</v>
      </c>
      <c r="E502" s="32"/>
      <c r="M502" s="122"/>
      <c r="N502" s="123">
        <v>18</v>
      </c>
      <c r="O502" s="124">
        <v>0.5</v>
      </c>
      <c r="P502" s="125">
        <v>2.0699999999999998</v>
      </c>
      <c r="Q502" s="126"/>
    </row>
    <row r="503" spans="1:17" x14ac:dyDescent="0.25">
      <c r="A503" s="1">
        <v>42180</v>
      </c>
      <c r="B503" s="38">
        <v>0</v>
      </c>
      <c r="C503" s="33">
        <v>0.1</v>
      </c>
      <c r="D503" s="2">
        <v>0.01</v>
      </c>
      <c r="M503" s="122"/>
      <c r="N503" s="123">
        <v>19</v>
      </c>
      <c r="O503" s="124">
        <v>0.5</v>
      </c>
      <c r="P503" s="125">
        <v>1.98</v>
      </c>
      <c r="Q503" s="126"/>
    </row>
    <row r="504" spans="1:17" x14ac:dyDescent="0.25">
      <c r="B504" s="38">
        <v>1</v>
      </c>
      <c r="C504" s="33">
        <v>0.2</v>
      </c>
      <c r="D504" s="2">
        <v>0.01</v>
      </c>
      <c r="M504" s="122"/>
      <c r="N504" s="123">
        <v>20</v>
      </c>
      <c r="O504" s="124">
        <v>0.5</v>
      </c>
      <c r="P504" s="125">
        <v>1.24</v>
      </c>
      <c r="Q504" s="126"/>
    </row>
    <row r="505" spans="1:17" x14ac:dyDescent="0.25">
      <c r="B505" s="38">
        <v>2</v>
      </c>
      <c r="C505" s="33">
        <v>0.7</v>
      </c>
      <c r="D505" s="2">
        <v>0.02</v>
      </c>
      <c r="M505" s="122"/>
      <c r="N505" s="123">
        <v>21</v>
      </c>
      <c r="O505" s="124">
        <v>0.5</v>
      </c>
      <c r="P505" s="125">
        <v>1.31</v>
      </c>
      <c r="Q505" s="126"/>
    </row>
    <row r="506" spans="1:17" x14ac:dyDescent="0.25">
      <c r="B506" s="38">
        <v>3</v>
      </c>
      <c r="C506" s="33">
        <v>1.2</v>
      </c>
      <c r="D506" s="2">
        <v>0.08</v>
      </c>
      <c r="M506" s="122"/>
      <c r="N506" s="123">
        <v>22</v>
      </c>
      <c r="O506" s="124">
        <v>0.5</v>
      </c>
      <c r="P506" s="125">
        <v>1.49</v>
      </c>
      <c r="Q506" s="126"/>
    </row>
    <row r="507" spans="1:17" x14ac:dyDescent="0.25">
      <c r="B507" s="38">
        <v>4</v>
      </c>
      <c r="C507" s="33">
        <v>1.3</v>
      </c>
      <c r="D507" s="2">
        <v>0.34</v>
      </c>
      <c r="M507" s="122"/>
      <c r="N507" s="123">
        <v>23</v>
      </c>
      <c r="O507" s="124">
        <v>0.5</v>
      </c>
      <c r="P507" s="125">
        <v>1.78</v>
      </c>
      <c r="Q507" s="126"/>
    </row>
    <row r="508" spans="1:17" x14ac:dyDescent="0.25">
      <c r="B508" s="38">
        <v>5</v>
      </c>
      <c r="C508" s="33">
        <v>1.4</v>
      </c>
      <c r="D508" s="2">
        <v>0.63</v>
      </c>
      <c r="M508" s="122"/>
      <c r="N508" s="123">
        <v>24</v>
      </c>
      <c r="O508" s="124">
        <v>0.5</v>
      </c>
      <c r="P508" s="125">
        <v>1.77</v>
      </c>
      <c r="Q508" s="126"/>
    </row>
    <row r="509" spans="1:17" x14ac:dyDescent="0.25">
      <c r="B509" s="38">
        <v>6</v>
      </c>
      <c r="C509" s="33">
        <v>1.4</v>
      </c>
      <c r="D509" s="2">
        <v>0.55000000000000004</v>
      </c>
      <c r="M509" s="122"/>
      <c r="N509" s="123">
        <v>25</v>
      </c>
      <c r="O509" s="124">
        <v>0.5</v>
      </c>
      <c r="P509" s="125">
        <v>1.72</v>
      </c>
      <c r="Q509" s="126"/>
    </row>
    <row r="510" spans="1:17" x14ac:dyDescent="0.25">
      <c r="B510" s="38">
        <v>7</v>
      </c>
      <c r="C510" s="33">
        <v>1.6</v>
      </c>
      <c r="D510" s="2">
        <v>0.47</v>
      </c>
      <c r="M510" s="122"/>
      <c r="N510" s="123">
        <v>26</v>
      </c>
      <c r="O510" s="124">
        <v>0.5</v>
      </c>
      <c r="P510" s="125">
        <v>1.5</v>
      </c>
      <c r="Q510" s="126"/>
    </row>
    <row r="511" spans="1:17" x14ac:dyDescent="0.25">
      <c r="B511" s="38">
        <v>8</v>
      </c>
      <c r="C511" s="33">
        <v>1.8</v>
      </c>
      <c r="D511" s="2">
        <v>1.28</v>
      </c>
      <c r="M511" s="122"/>
      <c r="N511" s="123">
        <v>27</v>
      </c>
      <c r="O511" s="124">
        <v>0.5</v>
      </c>
      <c r="P511" s="125">
        <v>1.1000000000000001</v>
      </c>
      <c r="Q511" s="126"/>
    </row>
    <row r="512" spans="1:17" x14ac:dyDescent="0.25">
      <c r="B512" s="38">
        <v>9</v>
      </c>
      <c r="C512" s="33">
        <v>1.8</v>
      </c>
      <c r="D512" s="2">
        <v>1.29</v>
      </c>
      <c r="M512" s="122"/>
      <c r="N512" s="123">
        <v>28</v>
      </c>
      <c r="O512" s="124">
        <v>0.3</v>
      </c>
      <c r="P512" s="125">
        <v>0.6</v>
      </c>
      <c r="Q512" s="126"/>
    </row>
    <row r="513" spans="1:18" x14ac:dyDescent="0.25">
      <c r="B513" s="38">
        <v>10</v>
      </c>
      <c r="C513" s="33">
        <v>1.8</v>
      </c>
      <c r="D513" s="2">
        <v>1.35</v>
      </c>
      <c r="M513" s="127"/>
      <c r="N513" s="128">
        <v>29</v>
      </c>
      <c r="O513" s="129">
        <v>0.3</v>
      </c>
      <c r="P513" s="130">
        <v>0.7</v>
      </c>
      <c r="Q513" s="128"/>
    </row>
    <row r="514" spans="1:18" x14ac:dyDescent="0.25">
      <c r="B514" s="38">
        <v>11</v>
      </c>
      <c r="C514" s="33">
        <v>1.9</v>
      </c>
      <c r="D514" s="2">
        <v>1.46</v>
      </c>
      <c r="M514" s="122">
        <v>41899</v>
      </c>
      <c r="N514" s="123">
        <v>0</v>
      </c>
      <c r="O514" s="124">
        <v>0.9</v>
      </c>
      <c r="P514" s="125">
        <v>1.17</v>
      </c>
      <c r="Q514" s="126"/>
    </row>
    <row r="515" spans="1:18" x14ac:dyDescent="0.25">
      <c r="B515" s="38">
        <v>12</v>
      </c>
      <c r="C515" s="33">
        <v>1.9</v>
      </c>
      <c r="D515" s="2">
        <v>1.38</v>
      </c>
      <c r="M515" s="122"/>
      <c r="N515" s="123">
        <v>1</v>
      </c>
      <c r="O515" s="124">
        <v>0.7</v>
      </c>
      <c r="P515" s="125">
        <v>2.14</v>
      </c>
      <c r="Q515" s="126"/>
    </row>
    <row r="516" spans="1:18" x14ac:dyDescent="0.25">
      <c r="B516" s="38">
        <v>13</v>
      </c>
      <c r="C516" s="33">
        <v>2</v>
      </c>
      <c r="D516" s="2">
        <v>1.57</v>
      </c>
      <c r="M516" s="122"/>
      <c r="N516" s="123">
        <v>2</v>
      </c>
      <c r="O516" s="124">
        <v>1</v>
      </c>
      <c r="P516" s="125">
        <v>1.68</v>
      </c>
      <c r="Q516" s="126"/>
    </row>
    <row r="517" spans="1:18" x14ac:dyDescent="0.25">
      <c r="B517" s="38">
        <v>14</v>
      </c>
      <c r="C517" s="33">
        <v>1.7</v>
      </c>
      <c r="D517" s="2">
        <v>1.27</v>
      </c>
      <c r="M517" s="122"/>
      <c r="N517" s="123">
        <v>3</v>
      </c>
      <c r="O517" s="124">
        <v>0.7</v>
      </c>
      <c r="P517" s="125">
        <v>1.9</v>
      </c>
      <c r="Q517" s="126"/>
    </row>
    <row r="518" spans="1:18" x14ac:dyDescent="0.25">
      <c r="B518" s="38">
        <v>15</v>
      </c>
      <c r="C518" s="33">
        <v>1.9</v>
      </c>
      <c r="D518" s="2">
        <v>1.1200000000000001</v>
      </c>
      <c r="M518" s="122"/>
      <c r="N518" s="123">
        <v>4</v>
      </c>
      <c r="O518" s="124">
        <v>0.8</v>
      </c>
      <c r="P518" s="125">
        <v>1.29</v>
      </c>
      <c r="Q518" s="126"/>
    </row>
    <row r="519" spans="1:18" x14ac:dyDescent="0.25">
      <c r="B519" s="38">
        <v>16</v>
      </c>
      <c r="C519" s="33">
        <v>1.7</v>
      </c>
      <c r="D519" s="2">
        <v>0.99</v>
      </c>
      <c r="M519" s="122"/>
      <c r="N519" s="123">
        <v>5</v>
      </c>
      <c r="O519" s="124">
        <v>0.7</v>
      </c>
      <c r="P519" s="125">
        <v>1.67</v>
      </c>
      <c r="Q519" s="126"/>
    </row>
    <row r="520" spans="1:18" x14ac:dyDescent="0.25">
      <c r="B520" s="38">
        <v>17</v>
      </c>
      <c r="C520" s="33">
        <v>1.5</v>
      </c>
      <c r="D520" s="2">
        <v>0.46</v>
      </c>
      <c r="M520" s="122"/>
      <c r="N520" s="123">
        <v>6</v>
      </c>
      <c r="O520" s="124">
        <v>0.6</v>
      </c>
      <c r="P520" s="125">
        <v>0.74</v>
      </c>
      <c r="Q520" s="126"/>
      <c r="R520" s="113" t="s">
        <v>147</v>
      </c>
    </row>
    <row r="521" spans="1:18" x14ac:dyDescent="0.25">
      <c r="B521" s="38">
        <v>18</v>
      </c>
      <c r="C521" s="33">
        <v>0.8</v>
      </c>
      <c r="D521" s="2">
        <v>0.17</v>
      </c>
      <c r="M521" s="122"/>
      <c r="N521" s="123">
        <v>7</v>
      </c>
      <c r="O521" s="124">
        <v>0.7</v>
      </c>
      <c r="P521" s="125">
        <v>2.2799999999999998</v>
      </c>
      <c r="Q521" s="126"/>
      <c r="R521">
        <f>AVERAGE(N273,N303,N331,N361,N392,N423,N453,N483,N513,N542)</f>
        <v>28.9</v>
      </c>
    </row>
    <row r="522" spans="1:18" x14ac:dyDescent="0.25">
      <c r="B522" s="38">
        <v>19</v>
      </c>
      <c r="C522" s="33">
        <v>0.6</v>
      </c>
      <c r="D522" s="2">
        <v>0.11</v>
      </c>
      <c r="M522" s="122"/>
      <c r="N522" s="123">
        <v>8</v>
      </c>
      <c r="O522" s="124">
        <v>0.7</v>
      </c>
      <c r="P522" s="125">
        <v>2.7</v>
      </c>
      <c r="Q522" s="126"/>
      <c r="R522" t="s">
        <v>149</v>
      </c>
    </row>
    <row r="523" spans="1:18" x14ac:dyDescent="0.25">
      <c r="B523" s="38">
        <v>20</v>
      </c>
      <c r="C523" s="33">
        <v>0.3</v>
      </c>
      <c r="D523" s="2">
        <v>0.11</v>
      </c>
      <c r="M523" s="122"/>
      <c r="N523" s="123">
        <v>9</v>
      </c>
      <c r="O523" s="124">
        <v>0.5</v>
      </c>
      <c r="P523" s="125">
        <v>2.93</v>
      </c>
      <c r="Q523" s="126"/>
      <c r="R523" s="33">
        <f>AVERAGE(O244:O542)</f>
        <v>0.64615384615384586</v>
      </c>
    </row>
    <row r="524" spans="1:18" x14ac:dyDescent="0.25">
      <c r="B524" s="38">
        <v>21</v>
      </c>
      <c r="C524" s="33">
        <v>0.2</v>
      </c>
      <c r="D524" s="2">
        <v>0</v>
      </c>
      <c r="M524" s="122"/>
      <c r="N524" s="123">
        <v>10</v>
      </c>
      <c r="O524" s="124">
        <v>0.6</v>
      </c>
      <c r="P524" s="125">
        <v>2.11</v>
      </c>
      <c r="Q524" s="126"/>
      <c r="R524" t="s">
        <v>150</v>
      </c>
    </row>
    <row r="525" spans="1:18" x14ac:dyDescent="0.25">
      <c r="A525" s="31"/>
      <c r="B525" s="39">
        <v>22</v>
      </c>
      <c r="C525" s="35">
        <v>0.5</v>
      </c>
      <c r="D525" s="37">
        <v>0.06</v>
      </c>
      <c r="E525" s="32"/>
      <c r="M525" s="122"/>
      <c r="N525" s="123">
        <v>11</v>
      </c>
      <c r="O525" s="124">
        <v>0.5</v>
      </c>
      <c r="P525" s="125">
        <v>1.94</v>
      </c>
      <c r="Q525" s="126"/>
      <c r="R525" s="2">
        <f>AVERAGE(P244:P542)</f>
        <v>1.8698662207357863</v>
      </c>
    </row>
    <row r="526" spans="1:18" x14ac:dyDescent="0.25">
      <c r="A526" s="1">
        <v>42192</v>
      </c>
      <c r="B526" s="38">
        <v>0</v>
      </c>
      <c r="C526" s="33">
        <v>0.6</v>
      </c>
      <c r="D526" s="2">
        <v>0.1</v>
      </c>
      <c r="M526" s="122"/>
      <c r="N526" s="123">
        <v>12</v>
      </c>
      <c r="O526" s="124">
        <v>0.4</v>
      </c>
      <c r="P526" s="125">
        <v>1.86</v>
      </c>
      <c r="Q526" s="126"/>
    </row>
    <row r="527" spans="1:18" x14ac:dyDescent="0.25">
      <c r="B527" s="38">
        <v>1</v>
      </c>
      <c r="C527" s="33">
        <v>0.3</v>
      </c>
      <c r="D527" s="2">
        <v>0.06</v>
      </c>
      <c r="M527" s="122"/>
      <c r="N527" s="123">
        <v>13</v>
      </c>
      <c r="O527" s="124">
        <v>0.4</v>
      </c>
      <c r="P527" s="125">
        <v>1.4</v>
      </c>
      <c r="Q527" s="126"/>
    </row>
    <row r="528" spans="1:18" x14ac:dyDescent="0.25">
      <c r="B528" s="38">
        <v>2</v>
      </c>
      <c r="C528" s="33">
        <v>0.4</v>
      </c>
      <c r="D528" s="2">
        <v>0.1</v>
      </c>
      <c r="M528" s="122"/>
      <c r="N528" s="123">
        <v>14</v>
      </c>
      <c r="O528" s="124">
        <v>0.4</v>
      </c>
      <c r="P528" s="125">
        <v>1.33</v>
      </c>
      <c r="Q528" s="126"/>
    </row>
    <row r="529" spans="2:17" x14ac:dyDescent="0.25">
      <c r="B529" s="38">
        <v>3</v>
      </c>
      <c r="C529" s="33">
        <v>0.7</v>
      </c>
      <c r="D529" s="2">
        <v>0.18</v>
      </c>
      <c r="M529" s="122"/>
      <c r="N529" s="123">
        <v>15</v>
      </c>
      <c r="O529" s="124">
        <v>0.3</v>
      </c>
      <c r="P529" s="125">
        <v>1.27</v>
      </c>
      <c r="Q529" s="126"/>
    </row>
    <row r="530" spans="2:17" x14ac:dyDescent="0.25">
      <c r="B530" s="38">
        <v>4</v>
      </c>
      <c r="C530" s="33">
        <v>0.9</v>
      </c>
      <c r="D530" s="2">
        <v>0.17</v>
      </c>
      <c r="M530" s="122"/>
      <c r="N530" s="123">
        <v>16</v>
      </c>
      <c r="O530" s="124">
        <v>0.4</v>
      </c>
      <c r="P530" s="125">
        <v>1.19</v>
      </c>
      <c r="Q530" s="126"/>
    </row>
    <row r="531" spans="2:17" x14ac:dyDescent="0.25">
      <c r="B531" s="38">
        <v>5</v>
      </c>
      <c r="C531" s="33">
        <v>1.5</v>
      </c>
      <c r="D531" s="2">
        <v>0.72</v>
      </c>
      <c r="M531" s="122"/>
      <c r="N531" s="123">
        <v>17</v>
      </c>
      <c r="O531" s="124">
        <v>0.2</v>
      </c>
      <c r="P531" s="125">
        <v>0.89</v>
      </c>
      <c r="Q531" s="126"/>
    </row>
    <row r="532" spans="2:17" x14ac:dyDescent="0.25">
      <c r="B532" s="38">
        <v>6</v>
      </c>
      <c r="C532" s="33">
        <v>1.6</v>
      </c>
      <c r="D532" s="2">
        <v>1.43</v>
      </c>
      <c r="M532" s="122"/>
      <c r="N532" s="123">
        <v>18</v>
      </c>
      <c r="O532" s="124">
        <v>0.2</v>
      </c>
      <c r="P532" s="125">
        <v>0.89</v>
      </c>
      <c r="Q532" s="126"/>
    </row>
    <row r="533" spans="2:17" x14ac:dyDescent="0.25">
      <c r="B533" s="38">
        <v>7</v>
      </c>
      <c r="C533" s="33">
        <v>1.9</v>
      </c>
      <c r="D533" s="2">
        <v>1.26</v>
      </c>
      <c r="M533" s="122"/>
      <c r="N533" s="123">
        <v>19</v>
      </c>
      <c r="O533" s="124">
        <v>0.2</v>
      </c>
      <c r="P533" s="125">
        <v>1.84</v>
      </c>
      <c r="Q533" s="126"/>
    </row>
    <row r="534" spans="2:17" x14ac:dyDescent="0.25">
      <c r="B534" s="38">
        <v>8</v>
      </c>
      <c r="C534" s="33">
        <v>2</v>
      </c>
      <c r="D534" s="2">
        <v>1.54</v>
      </c>
      <c r="M534" s="122"/>
      <c r="N534" s="123">
        <v>20</v>
      </c>
      <c r="O534" s="124">
        <v>0.2</v>
      </c>
      <c r="P534" s="125">
        <v>0.72</v>
      </c>
      <c r="Q534" s="126"/>
    </row>
    <row r="535" spans="2:17" x14ac:dyDescent="0.25">
      <c r="B535" s="38">
        <v>9</v>
      </c>
      <c r="C535" s="33">
        <v>2</v>
      </c>
      <c r="D535" s="2">
        <v>1.5</v>
      </c>
      <c r="M535" s="122"/>
      <c r="N535" s="123">
        <v>21</v>
      </c>
      <c r="O535" s="124">
        <v>0.1</v>
      </c>
      <c r="P535" s="125">
        <v>0.84</v>
      </c>
      <c r="Q535" s="126"/>
    </row>
    <row r="536" spans="2:17" x14ac:dyDescent="0.25">
      <c r="B536" s="38">
        <v>10</v>
      </c>
      <c r="C536" s="33">
        <v>2.1</v>
      </c>
      <c r="D536" s="2">
        <v>1.89</v>
      </c>
      <c r="M536" s="122"/>
      <c r="N536" s="123">
        <v>22</v>
      </c>
      <c r="O536" s="124">
        <v>0.2</v>
      </c>
      <c r="P536" s="125">
        <v>0.69</v>
      </c>
      <c r="Q536" s="126"/>
    </row>
    <row r="537" spans="2:17" x14ac:dyDescent="0.25">
      <c r="B537" s="38">
        <v>11</v>
      </c>
      <c r="C537" s="33">
        <v>2.1</v>
      </c>
      <c r="D537" s="2">
        <v>1.56</v>
      </c>
      <c r="M537" s="122"/>
      <c r="N537" s="123">
        <v>23</v>
      </c>
      <c r="O537" s="124">
        <v>0.2</v>
      </c>
      <c r="P537" s="125">
        <v>0.59</v>
      </c>
      <c r="Q537" s="126"/>
    </row>
    <row r="538" spans="2:17" x14ac:dyDescent="0.25">
      <c r="B538" s="38">
        <v>12</v>
      </c>
      <c r="C538" s="33">
        <v>1.9</v>
      </c>
      <c r="D538" s="2">
        <v>1.86</v>
      </c>
      <c r="M538" s="122"/>
      <c r="N538" s="123">
        <v>24</v>
      </c>
      <c r="O538" s="124">
        <v>0.3</v>
      </c>
      <c r="P538" s="125">
        <v>0.99</v>
      </c>
      <c r="Q538" s="126"/>
    </row>
    <row r="539" spans="2:17" x14ac:dyDescent="0.25">
      <c r="B539" s="38">
        <v>13</v>
      </c>
      <c r="C539" s="33">
        <v>1.9</v>
      </c>
      <c r="D539" s="2">
        <v>1.88</v>
      </c>
      <c r="M539" s="122"/>
      <c r="N539" s="123">
        <v>25</v>
      </c>
      <c r="O539" s="124">
        <v>0.2</v>
      </c>
      <c r="P539" s="125">
        <v>1.03</v>
      </c>
      <c r="Q539" s="126"/>
    </row>
    <row r="540" spans="2:17" x14ac:dyDescent="0.25">
      <c r="B540" s="38">
        <v>14</v>
      </c>
      <c r="C540" s="33">
        <v>1.9</v>
      </c>
      <c r="D540" s="2">
        <v>1.57</v>
      </c>
      <c r="M540" s="122"/>
      <c r="N540" s="123">
        <v>26</v>
      </c>
      <c r="O540" s="124">
        <v>0.2</v>
      </c>
      <c r="P540" s="125">
        <v>0.88</v>
      </c>
      <c r="Q540" s="126"/>
    </row>
    <row r="541" spans="2:17" x14ac:dyDescent="0.25">
      <c r="B541" s="38">
        <v>15</v>
      </c>
      <c r="C541" s="33">
        <v>1.8</v>
      </c>
      <c r="D541" s="2">
        <v>1.48</v>
      </c>
      <c r="M541" s="122"/>
      <c r="N541" s="123">
        <v>27</v>
      </c>
      <c r="O541" s="124">
        <v>0.2</v>
      </c>
      <c r="P541" s="125">
        <v>0.56000000000000005</v>
      </c>
      <c r="Q541" s="126"/>
    </row>
    <row r="542" spans="2:17" x14ac:dyDescent="0.25">
      <c r="B542" s="38">
        <v>16</v>
      </c>
      <c r="C542" s="33">
        <v>1.6</v>
      </c>
      <c r="D542" s="2">
        <v>1.36</v>
      </c>
      <c r="M542" s="127"/>
      <c r="N542" s="128">
        <v>28</v>
      </c>
      <c r="O542" s="129">
        <v>0.1</v>
      </c>
      <c r="P542" s="130">
        <v>0.19</v>
      </c>
      <c r="Q542" s="128"/>
    </row>
    <row r="543" spans="2:17" x14ac:dyDescent="0.25">
      <c r="B543" s="38">
        <v>17</v>
      </c>
      <c r="C543" s="33">
        <v>1.5</v>
      </c>
      <c r="D543" s="2">
        <v>0.77</v>
      </c>
      <c r="M543" s="1">
        <v>42151</v>
      </c>
      <c r="N543" s="38">
        <v>0</v>
      </c>
      <c r="O543" s="33">
        <v>0.7</v>
      </c>
      <c r="P543" s="2">
        <v>1.4</v>
      </c>
    </row>
    <row r="544" spans="2:17" x14ac:dyDescent="0.25">
      <c r="B544" s="38">
        <v>18</v>
      </c>
      <c r="C544" s="33">
        <v>1.5</v>
      </c>
      <c r="D544" s="2">
        <v>0.35</v>
      </c>
      <c r="N544" s="38">
        <v>1</v>
      </c>
      <c r="O544" s="33">
        <v>0.8</v>
      </c>
      <c r="P544" s="2">
        <v>1.19</v>
      </c>
    </row>
    <row r="545" spans="1:16" x14ac:dyDescent="0.25">
      <c r="B545" s="38">
        <v>19</v>
      </c>
      <c r="C545" s="33">
        <v>1.4</v>
      </c>
      <c r="D545" s="2">
        <v>0.28000000000000003</v>
      </c>
      <c r="N545" s="38">
        <v>2</v>
      </c>
      <c r="O545" s="33">
        <v>0.9</v>
      </c>
      <c r="P545" s="2">
        <v>3.3</v>
      </c>
    </row>
    <row r="546" spans="1:16" x14ac:dyDescent="0.25">
      <c r="B546" s="38">
        <v>20</v>
      </c>
      <c r="C546" s="33">
        <v>1.2</v>
      </c>
      <c r="D546" s="2">
        <v>0.01</v>
      </c>
      <c r="N546" s="38">
        <v>3</v>
      </c>
      <c r="O546" s="33">
        <v>0.9</v>
      </c>
      <c r="P546" s="2">
        <v>2.93</v>
      </c>
    </row>
    <row r="547" spans="1:16" x14ac:dyDescent="0.25">
      <c r="B547" s="38">
        <v>21</v>
      </c>
      <c r="C547" s="33">
        <v>0.3</v>
      </c>
      <c r="D547" s="2">
        <v>0.03</v>
      </c>
      <c r="N547" s="38">
        <v>4</v>
      </c>
      <c r="O547" s="33">
        <v>0.8</v>
      </c>
      <c r="P547" s="2">
        <v>1.44</v>
      </c>
    </row>
    <row r="548" spans="1:16" x14ac:dyDescent="0.25">
      <c r="B548" s="38">
        <v>22</v>
      </c>
      <c r="C548" s="33">
        <v>0.5</v>
      </c>
      <c r="D548" s="2">
        <v>0.03</v>
      </c>
      <c r="N548" s="38">
        <v>5</v>
      </c>
      <c r="O548" s="33">
        <v>0.8</v>
      </c>
      <c r="P548" s="2">
        <v>3.04</v>
      </c>
    </row>
    <row r="549" spans="1:16" x14ac:dyDescent="0.25">
      <c r="A549" s="31"/>
      <c r="B549" s="39">
        <v>23</v>
      </c>
      <c r="C549" s="35">
        <v>0.1</v>
      </c>
      <c r="D549" s="37">
        <v>0</v>
      </c>
      <c r="E549" s="32"/>
      <c r="N549" s="38">
        <v>6</v>
      </c>
      <c r="O549" s="33">
        <v>0.8</v>
      </c>
      <c r="P549" s="2">
        <v>1.1299999999999999</v>
      </c>
    </row>
    <row r="550" spans="1:16" x14ac:dyDescent="0.25">
      <c r="A550" s="1">
        <v>42205</v>
      </c>
      <c r="B550" s="38">
        <v>0</v>
      </c>
      <c r="C550" s="33">
        <v>0.1</v>
      </c>
      <c r="D550" s="2">
        <v>0</v>
      </c>
      <c r="N550" s="38">
        <v>7</v>
      </c>
      <c r="O550" s="33">
        <v>0.7</v>
      </c>
      <c r="P550" s="2">
        <v>2.76</v>
      </c>
    </row>
    <row r="551" spans="1:16" x14ac:dyDescent="0.25">
      <c r="B551" s="38">
        <v>1</v>
      </c>
      <c r="C551" s="33">
        <v>0.5</v>
      </c>
      <c r="D551" s="2">
        <v>0</v>
      </c>
      <c r="N551" s="38">
        <v>8</v>
      </c>
      <c r="O551" s="33">
        <v>0.6</v>
      </c>
      <c r="P551" s="2">
        <v>3.02</v>
      </c>
    </row>
    <row r="552" spans="1:16" x14ac:dyDescent="0.25">
      <c r="B552" s="38">
        <v>2</v>
      </c>
      <c r="C552" s="33">
        <v>0.7</v>
      </c>
      <c r="D552" s="2">
        <v>7.0000000000000007E-2</v>
      </c>
      <c r="N552" s="38">
        <v>9</v>
      </c>
      <c r="O552" s="33">
        <v>0.6</v>
      </c>
      <c r="P552" s="2">
        <v>3.31</v>
      </c>
    </row>
    <row r="553" spans="1:16" x14ac:dyDescent="0.25">
      <c r="B553" s="38">
        <v>3</v>
      </c>
      <c r="C553" s="33">
        <v>1</v>
      </c>
      <c r="D553" s="2">
        <v>0.19</v>
      </c>
      <c r="N553" s="38">
        <v>10</v>
      </c>
      <c r="O553" s="33">
        <v>0.8</v>
      </c>
      <c r="P553" s="2">
        <v>3</v>
      </c>
    </row>
    <row r="554" spans="1:16" x14ac:dyDescent="0.25">
      <c r="B554" s="38">
        <v>4</v>
      </c>
      <c r="C554" s="33">
        <v>1.4</v>
      </c>
      <c r="D554" s="2">
        <v>0.42</v>
      </c>
      <c r="N554" s="38">
        <v>11</v>
      </c>
      <c r="O554" s="33">
        <v>0.6</v>
      </c>
      <c r="P554" s="2">
        <v>2.34</v>
      </c>
    </row>
    <row r="555" spans="1:16" x14ac:dyDescent="0.25">
      <c r="B555" s="38">
        <v>5</v>
      </c>
      <c r="C555" s="33">
        <v>1.3</v>
      </c>
      <c r="D555" s="2">
        <v>0.62</v>
      </c>
      <c r="N555" s="38">
        <v>12</v>
      </c>
      <c r="O555" s="33">
        <v>0.6</v>
      </c>
      <c r="P555" s="2">
        <v>1.96</v>
      </c>
    </row>
    <row r="556" spans="1:16" x14ac:dyDescent="0.25">
      <c r="B556" s="38">
        <v>6</v>
      </c>
      <c r="C556" s="33">
        <v>1.4</v>
      </c>
      <c r="D556" s="2">
        <v>0.95</v>
      </c>
      <c r="N556" s="38">
        <v>13</v>
      </c>
      <c r="O556" s="33">
        <v>0.4</v>
      </c>
      <c r="P556" s="2">
        <v>1.54</v>
      </c>
    </row>
    <row r="557" spans="1:16" x14ac:dyDescent="0.25">
      <c r="B557" s="38">
        <v>7</v>
      </c>
      <c r="C557" s="33">
        <v>1.6</v>
      </c>
      <c r="D557" s="2">
        <v>1.22</v>
      </c>
      <c r="N557" s="38">
        <v>14</v>
      </c>
      <c r="O557" s="33">
        <v>0.4</v>
      </c>
      <c r="P557" s="2">
        <v>0.87</v>
      </c>
    </row>
    <row r="558" spans="1:16" x14ac:dyDescent="0.25">
      <c r="B558" s="38">
        <v>8</v>
      </c>
      <c r="C558" s="33">
        <v>1.7</v>
      </c>
      <c r="D558" s="2">
        <v>1.47</v>
      </c>
      <c r="N558" s="38">
        <v>15</v>
      </c>
      <c r="O558" s="33">
        <v>0.4</v>
      </c>
      <c r="P558" s="2">
        <v>0.87</v>
      </c>
    </row>
    <row r="559" spans="1:16" x14ac:dyDescent="0.25">
      <c r="B559" s="38">
        <v>9</v>
      </c>
      <c r="C559" s="33">
        <v>1.9</v>
      </c>
      <c r="D559" s="2">
        <v>1.74</v>
      </c>
      <c r="N559" s="38">
        <v>16</v>
      </c>
      <c r="O559" s="33">
        <v>0.3</v>
      </c>
      <c r="P559" s="2">
        <v>0.53</v>
      </c>
    </row>
    <row r="560" spans="1:16" x14ac:dyDescent="0.25">
      <c r="B560" s="38">
        <v>10</v>
      </c>
      <c r="C560" s="33">
        <v>1.9</v>
      </c>
      <c r="D560" s="2">
        <v>1.96</v>
      </c>
      <c r="N560" s="38">
        <v>17</v>
      </c>
      <c r="O560" s="33">
        <v>0.1</v>
      </c>
      <c r="P560" s="2">
        <v>2.23</v>
      </c>
    </row>
    <row r="561" spans="1:17" x14ac:dyDescent="0.25">
      <c r="B561" s="38">
        <v>11</v>
      </c>
      <c r="C561" s="33">
        <v>1.9</v>
      </c>
      <c r="D561" s="2">
        <v>1.66</v>
      </c>
      <c r="N561" s="38">
        <v>18</v>
      </c>
      <c r="O561" s="33">
        <v>0.3</v>
      </c>
      <c r="P561" s="2">
        <v>1.1299999999999999</v>
      </c>
    </row>
    <row r="562" spans="1:17" x14ac:dyDescent="0.25">
      <c r="B562" s="38">
        <v>12</v>
      </c>
      <c r="C562" s="33">
        <v>2</v>
      </c>
      <c r="D562" s="2">
        <v>1.87</v>
      </c>
      <c r="N562" s="38">
        <v>19</v>
      </c>
      <c r="O562" s="33">
        <v>0.3</v>
      </c>
      <c r="P562" s="2">
        <v>1.37</v>
      </c>
    </row>
    <row r="563" spans="1:17" x14ac:dyDescent="0.25">
      <c r="B563" s="38">
        <v>13</v>
      </c>
      <c r="C563" s="33">
        <v>1.8</v>
      </c>
      <c r="D563" s="2">
        <v>1.61</v>
      </c>
      <c r="N563" s="38">
        <v>20</v>
      </c>
      <c r="O563" s="33">
        <v>0.2</v>
      </c>
      <c r="P563" s="2">
        <v>1.02</v>
      </c>
    </row>
    <row r="564" spans="1:17" x14ac:dyDescent="0.25">
      <c r="B564" s="38">
        <v>14</v>
      </c>
      <c r="C564" s="33">
        <v>2.1</v>
      </c>
      <c r="D564" s="2">
        <v>1.4</v>
      </c>
      <c r="N564" s="38">
        <v>21</v>
      </c>
      <c r="O564" s="33">
        <v>0.2</v>
      </c>
      <c r="P564" s="2">
        <v>0.94</v>
      </c>
    </row>
    <row r="565" spans="1:17" x14ac:dyDescent="0.25">
      <c r="B565" s="38">
        <v>15</v>
      </c>
      <c r="C565" s="33">
        <v>1.8</v>
      </c>
      <c r="D565" s="2">
        <v>1.28</v>
      </c>
      <c r="N565" s="38">
        <v>22</v>
      </c>
      <c r="O565" s="33">
        <v>0.2</v>
      </c>
      <c r="P565" s="2">
        <v>0.06</v>
      </c>
    </row>
    <row r="566" spans="1:17" x14ac:dyDescent="0.25">
      <c r="B566" s="38">
        <v>16</v>
      </c>
      <c r="C566" s="33">
        <v>1.8</v>
      </c>
      <c r="D566" s="2">
        <v>1.49</v>
      </c>
      <c r="N566" s="38">
        <v>23</v>
      </c>
      <c r="O566" s="33">
        <v>0.3</v>
      </c>
      <c r="P566" s="2">
        <v>0.99</v>
      </c>
    </row>
    <row r="567" spans="1:17" x14ac:dyDescent="0.25">
      <c r="B567" s="38">
        <v>17</v>
      </c>
      <c r="C567" s="33">
        <v>1.7</v>
      </c>
      <c r="D567" s="2">
        <v>1.75</v>
      </c>
      <c r="N567" s="38">
        <v>24</v>
      </c>
      <c r="O567" s="33">
        <v>0.3</v>
      </c>
      <c r="P567" s="2">
        <v>1.1200000000000001</v>
      </c>
    </row>
    <row r="568" spans="1:17" x14ac:dyDescent="0.25">
      <c r="B568" s="38">
        <v>18</v>
      </c>
      <c r="C568" s="33">
        <v>1.4</v>
      </c>
      <c r="D568" s="2">
        <v>0.21</v>
      </c>
      <c r="N568" s="38">
        <v>25</v>
      </c>
      <c r="O568" s="33">
        <v>0.2</v>
      </c>
      <c r="P568" s="2">
        <v>1.06</v>
      </c>
    </row>
    <row r="569" spans="1:17" x14ac:dyDescent="0.25">
      <c r="B569" s="38">
        <v>19</v>
      </c>
      <c r="C569" s="33">
        <v>0.8</v>
      </c>
      <c r="D569" s="2">
        <v>0.11</v>
      </c>
      <c r="N569" s="38">
        <v>26</v>
      </c>
      <c r="O569" s="33">
        <v>0.2</v>
      </c>
      <c r="P569" s="2">
        <v>0.78</v>
      </c>
    </row>
    <row r="570" spans="1:17" x14ac:dyDescent="0.25">
      <c r="B570" s="38">
        <v>20</v>
      </c>
      <c r="C570" s="33">
        <v>0.9</v>
      </c>
      <c r="D570" s="2">
        <v>0.06</v>
      </c>
      <c r="N570" s="38">
        <v>27</v>
      </c>
      <c r="O570" s="33">
        <v>0.2</v>
      </c>
      <c r="P570" s="2">
        <v>0.99</v>
      </c>
    </row>
    <row r="571" spans="1:17" x14ac:dyDescent="0.25">
      <c r="B571" s="38">
        <v>21</v>
      </c>
      <c r="C571" s="33">
        <v>0.1</v>
      </c>
      <c r="D571" s="2">
        <v>0</v>
      </c>
      <c r="M571" s="31"/>
      <c r="N571" s="39">
        <v>28</v>
      </c>
      <c r="O571" s="35">
        <v>0.2</v>
      </c>
      <c r="P571" s="37">
        <v>0.28000000000000003</v>
      </c>
      <c r="Q571" s="32"/>
    </row>
    <row r="572" spans="1:17" x14ac:dyDescent="0.25">
      <c r="B572" s="38">
        <v>22</v>
      </c>
      <c r="C572" s="33">
        <v>0.2</v>
      </c>
      <c r="D572" s="2">
        <v>0</v>
      </c>
      <c r="M572" s="1">
        <v>42164</v>
      </c>
      <c r="N572" s="38">
        <v>0</v>
      </c>
      <c r="O572" s="33">
        <v>0.8</v>
      </c>
      <c r="P572" s="2">
        <v>0.92</v>
      </c>
      <c r="Q572" t="s">
        <v>101</v>
      </c>
    </row>
    <row r="573" spans="1:17" x14ac:dyDescent="0.25">
      <c r="A573" s="31"/>
      <c r="B573" s="39">
        <v>23</v>
      </c>
      <c r="C573" s="35">
        <v>0.1</v>
      </c>
      <c r="D573" s="37">
        <v>0</v>
      </c>
      <c r="E573" s="32"/>
      <c r="N573" s="38">
        <v>1</v>
      </c>
      <c r="O573" s="33">
        <v>1</v>
      </c>
      <c r="P573" s="2">
        <v>3.12</v>
      </c>
    </row>
    <row r="574" spans="1:17" x14ac:dyDescent="0.25">
      <c r="A574" s="1">
        <v>42222</v>
      </c>
      <c r="B574" s="38">
        <v>0</v>
      </c>
      <c r="C574" s="33">
        <v>0.3</v>
      </c>
      <c r="D574" s="2">
        <v>0.03</v>
      </c>
      <c r="N574" s="38">
        <v>2</v>
      </c>
      <c r="O574" s="33">
        <v>1</v>
      </c>
      <c r="P574" s="2">
        <v>3.06</v>
      </c>
    </row>
    <row r="575" spans="1:17" x14ac:dyDescent="0.25">
      <c r="B575" s="38">
        <v>1</v>
      </c>
      <c r="C575" s="33">
        <v>0.1</v>
      </c>
      <c r="D575" s="2">
        <v>0</v>
      </c>
      <c r="N575" s="38">
        <v>3</v>
      </c>
      <c r="O575" s="33">
        <v>1</v>
      </c>
      <c r="P575" s="2">
        <v>2.72</v>
      </c>
    </row>
    <row r="576" spans="1:17" x14ac:dyDescent="0.25">
      <c r="B576" s="38">
        <v>2</v>
      </c>
      <c r="C576" s="33">
        <v>0</v>
      </c>
      <c r="D576" s="2">
        <v>0</v>
      </c>
      <c r="N576" s="38">
        <v>4</v>
      </c>
      <c r="O576" s="33">
        <v>0.9</v>
      </c>
      <c r="P576" s="2">
        <v>2.94</v>
      </c>
    </row>
    <row r="577" spans="2:16" x14ac:dyDescent="0.25">
      <c r="B577" s="38">
        <v>3</v>
      </c>
      <c r="C577" s="33">
        <v>0.2</v>
      </c>
      <c r="D577" s="2">
        <v>0</v>
      </c>
      <c r="N577" s="38">
        <v>5</v>
      </c>
      <c r="O577" s="33">
        <v>0.8</v>
      </c>
      <c r="P577" s="2">
        <v>3.14</v>
      </c>
    </row>
    <row r="578" spans="2:16" x14ac:dyDescent="0.25">
      <c r="B578" s="38">
        <v>4</v>
      </c>
      <c r="C578" s="33">
        <v>0.7</v>
      </c>
      <c r="D578" s="2">
        <v>0.05</v>
      </c>
      <c r="N578" s="38">
        <v>6</v>
      </c>
      <c r="O578" s="33">
        <v>0.8</v>
      </c>
      <c r="P578" s="2">
        <v>2.66</v>
      </c>
    </row>
    <row r="579" spans="2:16" x14ac:dyDescent="0.25">
      <c r="B579" s="38">
        <v>5</v>
      </c>
      <c r="C579" s="33">
        <v>0.9</v>
      </c>
      <c r="D579" s="2">
        <v>0.32</v>
      </c>
      <c r="N579" s="38">
        <v>7</v>
      </c>
      <c r="O579" s="33">
        <v>0.6</v>
      </c>
      <c r="P579" s="2">
        <v>3.67</v>
      </c>
    </row>
    <row r="580" spans="2:16" x14ac:dyDescent="0.25">
      <c r="B580" s="38">
        <v>6</v>
      </c>
      <c r="C580" s="33">
        <v>1.5</v>
      </c>
      <c r="D580" s="2">
        <v>0.59</v>
      </c>
      <c r="N580" s="38">
        <v>8</v>
      </c>
      <c r="O580" s="33">
        <v>0.8</v>
      </c>
      <c r="P580" s="2">
        <v>4.25</v>
      </c>
    </row>
    <row r="581" spans="2:16" x14ac:dyDescent="0.25">
      <c r="B581" s="38">
        <v>7</v>
      </c>
      <c r="C581" s="33">
        <v>1.5</v>
      </c>
      <c r="D581" s="2">
        <v>1.08</v>
      </c>
      <c r="N581" s="38">
        <v>9</v>
      </c>
      <c r="O581" s="33">
        <v>0.7</v>
      </c>
      <c r="P581" s="2">
        <v>2.25</v>
      </c>
    </row>
    <row r="582" spans="2:16" x14ac:dyDescent="0.25">
      <c r="B582" s="38">
        <v>8</v>
      </c>
      <c r="C582" s="33">
        <v>1.5</v>
      </c>
      <c r="D582" s="2">
        <v>0.96</v>
      </c>
      <c r="N582" s="38">
        <v>10</v>
      </c>
      <c r="O582" s="33">
        <v>0.7</v>
      </c>
      <c r="P582" s="2">
        <v>3.3</v>
      </c>
    </row>
    <row r="583" spans="2:16" x14ac:dyDescent="0.25">
      <c r="B583" s="38">
        <v>9</v>
      </c>
      <c r="C583" s="33">
        <v>1.5</v>
      </c>
      <c r="D583" s="2">
        <v>0.95</v>
      </c>
      <c r="N583" s="38">
        <v>11</v>
      </c>
      <c r="O583" s="33">
        <v>0.8</v>
      </c>
      <c r="P583" s="2">
        <v>2.84</v>
      </c>
    </row>
    <row r="584" spans="2:16" x14ac:dyDescent="0.25">
      <c r="B584" s="38">
        <v>10</v>
      </c>
      <c r="C584" s="33">
        <v>1.8</v>
      </c>
      <c r="D584" s="2">
        <v>1.1599999999999999</v>
      </c>
      <c r="N584" s="38">
        <v>12</v>
      </c>
      <c r="O584" s="33">
        <v>0.7</v>
      </c>
      <c r="P584" s="2">
        <v>2.54</v>
      </c>
    </row>
    <row r="585" spans="2:16" x14ac:dyDescent="0.25">
      <c r="B585" s="38">
        <v>11</v>
      </c>
      <c r="C585" s="33">
        <v>1.7</v>
      </c>
      <c r="D585" s="2">
        <v>1.1299999999999999</v>
      </c>
      <c r="N585" s="38">
        <v>13</v>
      </c>
      <c r="O585" s="33">
        <v>0.5</v>
      </c>
      <c r="P585" s="2">
        <v>2.62</v>
      </c>
    </row>
    <row r="586" spans="2:16" x14ac:dyDescent="0.25">
      <c r="B586" s="38">
        <v>12</v>
      </c>
      <c r="C586" s="33">
        <v>1.6</v>
      </c>
      <c r="D586" s="2">
        <v>1.25</v>
      </c>
      <c r="N586" s="38">
        <v>14</v>
      </c>
      <c r="O586" s="33">
        <v>0.5</v>
      </c>
      <c r="P586" s="2">
        <v>1.52</v>
      </c>
    </row>
    <row r="587" spans="2:16" x14ac:dyDescent="0.25">
      <c r="B587" s="38">
        <v>13</v>
      </c>
      <c r="C587" s="33">
        <v>1.6</v>
      </c>
      <c r="D587" s="2">
        <v>1.1499999999999999</v>
      </c>
      <c r="N587" s="38">
        <v>15</v>
      </c>
      <c r="O587" s="33">
        <v>0.4</v>
      </c>
      <c r="P587" s="2">
        <v>1.1200000000000001</v>
      </c>
    </row>
    <row r="588" spans="2:16" x14ac:dyDescent="0.25">
      <c r="B588" s="38">
        <v>14</v>
      </c>
      <c r="C588" s="33">
        <v>1.6</v>
      </c>
      <c r="D588" s="2">
        <v>0.86</v>
      </c>
      <c r="N588" s="38">
        <v>16</v>
      </c>
      <c r="O588" s="33">
        <v>0.4</v>
      </c>
      <c r="P588" s="2">
        <v>1.69</v>
      </c>
    </row>
    <row r="589" spans="2:16" x14ac:dyDescent="0.25">
      <c r="B589" s="38">
        <v>15</v>
      </c>
      <c r="C589" s="33">
        <v>1.5</v>
      </c>
      <c r="D589" s="2">
        <v>0.81</v>
      </c>
      <c r="N589" s="38">
        <v>17</v>
      </c>
      <c r="O589" s="33">
        <v>0.3</v>
      </c>
      <c r="P589" s="2">
        <v>0.9</v>
      </c>
    </row>
    <row r="590" spans="2:16" x14ac:dyDescent="0.25">
      <c r="B590" s="38">
        <v>16</v>
      </c>
      <c r="C590" s="33">
        <v>1.2</v>
      </c>
      <c r="D590" s="2">
        <v>0.47</v>
      </c>
      <c r="N590" s="38">
        <v>18</v>
      </c>
      <c r="O590" s="33">
        <v>0.3</v>
      </c>
      <c r="P590" s="2">
        <v>1.34</v>
      </c>
    </row>
    <row r="591" spans="2:16" x14ac:dyDescent="0.25">
      <c r="B591" s="38">
        <v>17</v>
      </c>
      <c r="C591" s="33">
        <v>1.1000000000000001</v>
      </c>
      <c r="D591" s="2">
        <v>0.4</v>
      </c>
      <c r="N591" s="38">
        <v>19</v>
      </c>
      <c r="O591" s="33">
        <v>0.3</v>
      </c>
      <c r="P591" s="2">
        <v>1.04</v>
      </c>
    </row>
    <row r="592" spans="2:16" x14ac:dyDescent="0.25">
      <c r="B592" s="38">
        <v>18</v>
      </c>
      <c r="C592" s="33">
        <v>1.1000000000000001</v>
      </c>
      <c r="D592" s="2">
        <v>0.22</v>
      </c>
      <c r="N592" s="38">
        <v>20</v>
      </c>
      <c r="O592" s="33">
        <v>0.3</v>
      </c>
      <c r="P592" s="2">
        <v>1.1399999999999999</v>
      </c>
    </row>
    <row r="593" spans="1:17" x14ac:dyDescent="0.25">
      <c r="B593" s="38">
        <v>19</v>
      </c>
      <c r="C593" s="33">
        <v>1.1000000000000001</v>
      </c>
      <c r="D593" s="2">
        <v>0.08</v>
      </c>
      <c r="N593" s="38">
        <v>21</v>
      </c>
      <c r="O593" s="33">
        <v>0.3</v>
      </c>
      <c r="P593" s="2">
        <v>1.1399999999999999</v>
      </c>
    </row>
    <row r="594" spans="1:17" x14ac:dyDescent="0.25">
      <c r="B594" s="38">
        <v>20</v>
      </c>
      <c r="C594" s="33">
        <v>0.9</v>
      </c>
      <c r="D594" s="2">
        <v>0.08</v>
      </c>
      <c r="N594" s="38">
        <v>22</v>
      </c>
      <c r="O594" s="33">
        <v>0.3</v>
      </c>
      <c r="P594" s="2">
        <v>1.1100000000000001</v>
      </c>
    </row>
    <row r="595" spans="1:17" x14ac:dyDescent="0.25">
      <c r="B595" s="38">
        <v>21</v>
      </c>
      <c r="C595" s="33">
        <v>0.6</v>
      </c>
      <c r="D595" s="2">
        <v>0.05</v>
      </c>
      <c r="N595" s="38">
        <v>23</v>
      </c>
      <c r="O595" s="33">
        <v>0.3</v>
      </c>
      <c r="P595" s="2">
        <v>1.39</v>
      </c>
    </row>
    <row r="596" spans="1:17" x14ac:dyDescent="0.25">
      <c r="A596" s="31"/>
      <c r="B596" s="39">
        <v>22</v>
      </c>
      <c r="C596" s="35">
        <v>0.4</v>
      </c>
      <c r="D596" s="37">
        <v>0.06</v>
      </c>
      <c r="E596" s="32"/>
      <c r="N596" s="38">
        <v>24</v>
      </c>
      <c r="O596" s="33">
        <v>0.3</v>
      </c>
      <c r="P596" s="2">
        <v>1.23</v>
      </c>
    </row>
    <row r="597" spans="1:17" x14ac:dyDescent="0.25">
      <c r="A597" s="1">
        <v>42233</v>
      </c>
      <c r="B597" s="38">
        <v>0</v>
      </c>
      <c r="C597" s="33">
        <v>0.5</v>
      </c>
      <c r="D597" s="2">
        <v>0.08</v>
      </c>
      <c r="N597" s="38">
        <v>25</v>
      </c>
      <c r="O597" s="33">
        <v>0.3</v>
      </c>
      <c r="P597" s="2">
        <v>1.29</v>
      </c>
    </row>
    <row r="598" spans="1:17" x14ac:dyDescent="0.25">
      <c r="B598" s="38">
        <v>1</v>
      </c>
      <c r="C598" s="33">
        <v>3</v>
      </c>
      <c r="D598" s="2">
        <v>0.02</v>
      </c>
      <c r="N598" s="38">
        <v>26</v>
      </c>
      <c r="O598" s="33">
        <v>0.3</v>
      </c>
      <c r="P598" s="2">
        <v>1.67</v>
      </c>
    </row>
    <row r="599" spans="1:17" x14ac:dyDescent="0.25">
      <c r="B599" s="38">
        <v>2</v>
      </c>
      <c r="C599" s="33">
        <v>0</v>
      </c>
      <c r="D599" s="2">
        <v>0</v>
      </c>
      <c r="N599" s="38">
        <v>27</v>
      </c>
      <c r="O599" s="33">
        <v>0.3</v>
      </c>
      <c r="P599" s="2">
        <v>1.1200000000000001</v>
      </c>
    </row>
    <row r="600" spans="1:17" x14ac:dyDescent="0.25">
      <c r="B600" s="38">
        <v>3</v>
      </c>
      <c r="C600" s="33">
        <v>0.1</v>
      </c>
      <c r="D600" s="2">
        <v>0</v>
      </c>
      <c r="M600" s="61"/>
      <c r="N600" s="62">
        <v>28</v>
      </c>
      <c r="O600" s="63">
        <v>0.2</v>
      </c>
      <c r="P600" s="64">
        <v>0.44</v>
      </c>
      <c r="Q600" s="65"/>
    </row>
    <row r="601" spans="1:17" x14ac:dyDescent="0.25">
      <c r="B601" s="38">
        <v>4</v>
      </c>
      <c r="C601" s="33">
        <v>0.7</v>
      </c>
      <c r="D601" s="2">
        <v>0.24</v>
      </c>
      <c r="M601" s="1">
        <v>42180</v>
      </c>
      <c r="N601" s="60">
        <v>0</v>
      </c>
      <c r="O601" s="33">
        <v>0.8</v>
      </c>
      <c r="P601" s="2">
        <v>1.18</v>
      </c>
    </row>
    <row r="602" spans="1:17" x14ac:dyDescent="0.25">
      <c r="B602" s="38">
        <v>5</v>
      </c>
      <c r="C602" s="33">
        <v>1</v>
      </c>
      <c r="D602" s="2">
        <v>0.26</v>
      </c>
      <c r="N602" s="60">
        <v>1</v>
      </c>
      <c r="O602" s="33">
        <v>0.9</v>
      </c>
      <c r="P602" s="2">
        <v>2.54</v>
      </c>
    </row>
    <row r="603" spans="1:17" x14ac:dyDescent="0.25">
      <c r="B603" s="38">
        <v>6</v>
      </c>
      <c r="C603" s="33">
        <v>1.7</v>
      </c>
      <c r="D603" s="2">
        <v>0.55000000000000004</v>
      </c>
      <c r="N603" s="60">
        <v>2</v>
      </c>
      <c r="O603" s="33">
        <v>0.9</v>
      </c>
      <c r="P603" s="2">
        <v>2.69</v>
      </c>
    </row>
    <row r="604" spans="1:17" x14ac:dyDescent="0.25">
      <c r="B604" s="38">
        <v>7</v>
      </c>
      <c r="C604" s="33">
        <v>1.7</v>
      </c>
      <c r="D604" s="2">
        <v>0.9</v>
      </c>
      <c r="N604" s="60">
        <v>3</v>
      </c>
      <c r="O604" s="33">
        <v>0.9</v>
      </c>
      <c r="P604" s="2">
        <v>2.68</v>
      </c>
    </row>
    <row r="605" spans="1:17" x14ac:dyDescent="0.25">
      <c r="B605" s="38">
        <v>8</v>
      </c>
      <c r="C605" s="33">
        <v>1.7</v>
      </c>
      <c r="D605" s="2">
        <v>0.74</v>
      </c>
      <c r="N605" s="60">
        <v>4</v>
      </c>
      <c r="O605" s="33">
        <v>0.6</v>
      </c>
      <c r="P605" s="2">
        <v>1.55</v>
      </c>
    </row>
    <row r="606" spans="1:17" x14ac:dyDescent="0.25">
      <c r="B606" s="38">
        <v>9</v>
      </c>
      <c r="C606" s="33">
        <v>1.7</v>
      </c>
      <c r="D606" s="2">
        <v>1.1499999999999999</v>
      </c>
      <c r="N606" s="60">
        <v>5</v>
      </c>
      <c r="O606" s="33">
        <v>0.6</v>
      </c>
      <c r="P606" s="2">
        <v>3.05</v>
      </c>
    </row>
    <row r="607" spans="1:17" x14ac:dyDescent="0.25">
      <c r="B607" s="38">
        <v>10</v>
      </c>
      <c r="C607" s="33">
        <v>1.9</v>
      </c>
      <c r="D607" s="2">
        <v>1.01</v>
      </c>
      <c r="N607" s="60">
        <v>6</v>
      </c>
      <c r="O607" s="33">
        <v>0.6</v>
      </c>
      <c r="P607" s="2">
        <v>1.68</v>
      </c>
    </row>
    <row r="608" spans="1:17" x14ac:dyDescent="0.25">
      <c r="B608" s="38">
        <v>11</v>
      </c>
      <c r="C608" s="33">
        <v>1.8</v>
      </c>
      <c r="D608" s="2">
        <v>1.06</v>
      </c>
      <c r="N608" s="60">
        <v>7</v>
      </c>
      <c r="O608" s="33">
        <v>0.7</v>
      </c>
      <c r="P608" s="2">
        <v>2.58</v>
      </c>
    </row>
    <row r="609" spans="1:16" x14ac:dyDescent="0.25">
      <c r="B609" s="38">
        <v>12</v>
      </c>
      <c r="C609" s="33">
        <v>1.7</v>
      </c>
      <c r="D609" s="2">
        <v>1.04</v>
      </c>
      <c r="N609" s="60">
        <v>8</v>
      </c>
      <c r="O609" s="33">
        <v>0.7</v>
      </c>
      <c r="P609" s="2">
        <v>3.82</v>
      </c>
    </row>
    <row r="610" spans="1:16" x14ac:dyDescent="0.25">
      <c r="B610" s="38">
        <v>13</v>
      </c>
      <c r="C610" s="33">
        <v>1.7</v>
      </c>
      <c r="D610" s="2">
        <v>1.06</v>
      </c>
      <c r="N610" s="60">
        <v>9</v>
      </c>
      <c r="O610" s="33">
        <v>0.5</v>
      </c>
      <c r="P610" s="2">
        <v>3.67</v>
      </c>
    </row>
    <row r="611" spans="1:16" x14ac:dyDescent="0.25">
      <c r="B611" s="38">
        <v>14</v>
      </c>
      <c r="C611" s="33">
        <v>1.7</v>
      </c>
      <c r="D611" s="2">
        <v>0.9</v>
      </c>
      <c r="N611" s="60">
        <v>10</v>
      </c>
      <c r="O611" s="33">
        <v>0.6</v>
      </c>
      <c r="P611" s="2">
        <v>3.43</v>
      </c>
    </row>
    <row r="612" spans="1:16" x14ac:dyDescent="0.25">
      <c r="B612" s="38">
        <v>15</v>
      </c>
      <c r="C612" s="33">
        <v>1.6</v>
      </c>
      <c r="D612" s="2">
        <v>0.48</v>
      </c>
      <c r="N612" s="60">
        <v>11</v>
      </c>
      <c r="O612" s="33">
        <v>0.5</v>
      </c>
      <c r="P612" s="2">
        <v>2.48</v>
      </c>
    </row>
    <row r="613" spans="1:16" x14ac:dyDescent="0.25">
      <c r="B613" s="38">
        <v>16</v>
      </c>
      <c r="C613" s="33">
        <v>1.4</v>
      </c>
      <c r="D613" s="2">
        <v>0.57999999999999996</v>
      </c>
      <c r="N613" s="60">
        <v>12</v>
      </c>
      <c r="O613" s="33">
        <v>0.6</v>
      </c>
      <c r="P613" s="2">
        <v>2.0299999999999998</v>
      </c>
    </row>
    <row r="614" spans="1:16" x14ac:dyDescent="0.25">
      <c r="B614" s="38">
        <v>17</v>
      </c>
      <c r="C614" s="33">
        <v>1.3</v>
      </c>
      <c r="D614" s="2">
        <v>0.3</v>
      </c>
      <c r="N614" s="60">
        <v>13</v>
      </c>
      <c r="O614" s="33">
        <v>0.4</v>
      </c>
      <c r="P614" s="2">
        <v>1.91</v>
      </c>
    </row>
    <row r="615" spans="1:16" x14ac:dyDescent="0.25">
      <c r="B615" s="38">
        <v>18</v>
      </c>
      <c r="C615" s="33">
        <v>1.2</v>
      </c>
      <c r="D615" s="2">
        <v>0.15</v>
      </c>
      <c r="N615" s="60">
        <v>14</v>
      </c>
      <c r="O615" s="33">
        <v>0.4</v>
      </c>
      <c r="P615" s="2">
        <v>1.69</v>
      </c>
    </row>
    <row r="616" spans="1:16" x14ac:dyDescent="0.25">
      <c r="B616" s="38">
        <v>19</v>
      </c>
      <c r="C616" s="33">
        <v>1.2</v>
      </c>
      <c r="D616" s="2">
        <v>0.11</v>
      </c>
      <c r="N616" s="60">
        <v>15</v>
      </c>
      <c r="O616" s="33">
        <v>0.3</v>
      </c>
      <c r="P616" s="2">
        <v>1.38</v>
      </c>
    </row>
    <row r="617" spans="1:16" x14ac:dyDescent="0.25">
      <c r="B617" s="38">
        <v>20</v>
      </c>
      <c r="C617" s="33">
        <v>0.7</v>
      </c>
      <c r="D617" s="2">
        <v>0.14000000000000001</v>
      </c>
      <c r="N617" s="60">
        <v>16</v>
      </c>
      <c r="O617" s="33">
        <v>0.3</v>
      </c>
      <c r="P617" s="2">
        <v>1.54</v>
      </c>
    </row>
    <row r="618" spans="1:16" x14ac:dyDescent="0.25">
      <c r="B618" s="38">
        <v>21</v>
      </c>
      <c r="C618" s="33">
        <v>0.2</v>
      </c>
      <c r="D618" s="2">
        <v>0</v>
      </c>
      <c r="N618" s="60">
        <v>17</v>
      </c>
      <c r="O618" s="33">
        <v>0.3</v>
      </c>
      <c r="P618" s="2">
        <v>0.59</v>
      </c>
    </row>
    <row r="619" spans="1:16" x14ac:dyDescent="0.25">
      <c r="B619" s="38">
        <v>22</v>
      </c>
      <c r="C619" s="33">
        <v>0.2</v>
      </c>
      <c r="D619" s="2">
        <v>0.02</v>
      </c>
      <c r="N619" s="60">
        <v>18</v>
      </c>
      <c r="O619" s="33">
        <v>0.3</v>
      </c>
      <c r="P619" s="2">
        <v>1.9</v>
      </c>
    </row>
    <row r="620" spans="1:16" x14ac:dyDescent="0.25">
      <c r="A620" s="31"/>
      <c r="B620" s="39">
        <v>23</v>
      </c>
      <c r="C620" s="35">
        <v>0.1</v>
      </c>
      <c r="D620" s="37">
        <v>0</v>
      </c>
      <c r="E620" s="32"/>
      <c r="N620" s="60">
        <v>19</v>
      </c>
      <c r="O620" s="33">
        <v>0.2</v>
      </c>
      <c r="P620" s="2">
        <v>0.75</v>
      </c>
    </row>
    <row r="621" spans="1:16" x14ac:dyDescent="0.25">
      <c r="A621" s="1">
        <v>42247</v>
      </c>
      <c r="B621" s="38">
        <v>0</v>
      </c>
      <c r="C621" s="33">
        <v>0.1</v>
      </c>
      <c r="D621" s="2">
        <v>0</v>
      </c>
      <c r="N621" s="60">
        <v>20</v>
      </c>
      <c r="O621" s="33">
        <v>0.3</v>
      </c>
      <c r="P621" s="2">
        <v>0.93</v>
      </c>
    </row>
    <row r="622" spans="1:16" x14ac:dyDescent="0.25">
      <c r="B622" s="38">
        <v>1</v>
      </c>
      <c r="C622" s="33">
        <v>0.4</v>
      </c>
      <c r="D622" s="2">
        <v>0.05</v>
      </c>
      <c r="N622" s="60">
        <v>21</v>
      </c>
      <c r="O622" s="33">
        <v>0.2</v>
      </c>
      <c r="P622" s="2">
        <v>1.1100000000000001</v>
      </c>
    </row>
    <row r="623" spans="1:16" x14ac:dyDescent="0.25">
      <c r="B623" s="38">
        <v>2</v>
      </c>
      <c r="C623" s="33">
        <v>0.3</v>
      </c>
      <c r="D623" s="2">
        <v>0</v>
      </c>
      <c r="N623" s="60">
        <v>22</v>
      </c>
      <c r="O623" s="33">
        <v>0.2</v>
      </c>
      <c r="P623" s="2">
        <v>0.9</v>
      </c>
    </row>
    <row r="624" spans="1:16" x14ac:dyDescent="0.25">
      <c r="B624" s="38">
        <v>3</v>
      </c>
      <c r="C624" s="33">
        <v>0.3</v>
      </c>
      <c r="D624" s="2">
        <v>0.01</v>
      </c>
      <c r="N624" s="60">
        <v>23</v>
      </c>
      <c r="O624" s="33">
        <v>0.2</v>
      </c>
      <c r="P624" s="2">
        <v>0.66</v>
      </c>
    </row>
    <row r="625" spans="2:17" x14ac:dyDescent="0.25">
      <c r="B625" s="38">
        <v>4</v>
      </c>
      <c r="C625" s="33">
        <v>0.8</v>
      </c>
      <c r="D625" s="2">
        <v>0.1</v>
      </c>
      <c r="N625" s="60">
        <v>24</v>
      </c>
      <c r="O625" s="33">
        <v>0.3</v>
      </c>
      <c r="P625" s="2">
        <v>1.18</v>
      </c>
    </row>
    <row r="626" spans="2:17" x14ac:dyDescent="0.25">
      <c r="B626" s="38">
        <v>5</v>
      </c>
      <c r="C626" s="33">
        <v>1.4</v>
      </c>
      <c r="D626" s="2">
        <v>0.32</v>
      </c>
      <c r="N626" s="60">
        <v>25</v>
      </c>
      <c r="O626" s="33">
        <v>0.3</v>
      </c>
      <c r="P626" s="2">
        <v>1.45</v>
      </c>
    </row>
    <row r="627" spans="2:17" x14ac:dyDescent="0.25">
      <c r="B627" s="38">
        <v>6</v>
      </c>
      <c r="C627" s="33">
        <v>1.7</v>
      </c>
      <c r="D627" s="2">
        <v>0.66</v>
      </c>
      <c r="N627" s="60">
        <v>26</v>
      </c>
      <c r="O627" s="33">
        <v>0.3</v>
      </c>
      <c r="P627" s="2">
        <v>1.21</v>
      </c>
    </row>
    <row r="628" spans="2:17" x14ac:dyDescent="0.25">
      <c r="B628" s="38">
        <v>7</v>
      </c>
      <c r="C628" s="33">
        <v>1.8</v>
      </c>
      <c r="D628" s="2">
        <v>1.04</v>
      </c>
      <c r="N628" s="60">
        <v>27</v>
      </c>
      <c r="O628" s="33">
        <v>0.3</v>
      </c>
      <c r="P628" s="2">
        <v>1.06</v>
      </c>
    </row>
    <row r="629" spans="2:17" x14ac:dyDescent="0.25">
      <c r="B629" s="38">
        <v>8</v>
      </c>
      <c r="C629" s="33">
        <v>1.9</v>
      </c>
      <c r="D629" s="2">
        <v>1.64</v>
      </c>
      <c r="M629" s="31"/>
      <c r="N629" s="62">
        <v>28</v>
      </c>
      <c r="O629" s="35">
        <v>0.2</v>
      </c>
      <c r="P629" s="37">
        <v>0.3</v>
      </c>
      <c r="Q629" s="32"/>
    </row>
    <row r="630" spans="2:17" x14ac:dyDescent="0.25">
      <c r="B630" s="38">
        <v>9</v>
      </c>
      <c r="C630" s="33">
        <v>1.9</v>
      </c>
      <c r="D630" s="2">
        <v>1.31</v>
      </c>
      <c r="M630" s="1">
        <v>42192</v>
      </c>
      <c r="N630" s="60">
        <v>0</v>
      </c>
      <c r="O630" s="33">
        <v>0.9</v>
      </c>
      <c r="P630" s="2">
        <v>1.85</v>
      </c>
    </row>
    <row r="631" spans="2:17" x14ac:dyDescent="0.25">
      <c r="B631" s="38">
        <v>10</v>
      </c>
      <c r="C631" s="33">
        <v>2.1</v>
      </c>
      <c r="D631" s="2">
        <v>1.34</v>
      </c>
      <c r="N631" s="60">
        <v>1</v>
      </c>
      <c r="O631" s="33">
        <v>0.9</v>
      </c>
      <c r="P631" s="2">
        <v>2.5499999999999998</v>
      </c>
    </row>
    <row r="632" spans="2:17" x14ac:dyDescent="0.25">
      <c r="B632" s="38">
        <v>11</v>
      </c>
      <c r="C632" s="33">
        <v>2</v>
      </c>
      <c r="D632" s="2">
        <v>1.64</v>
      </c>
      <c r="N632" s="60">
        <v>2</v>
      </c>
      <c r="O632" s="33">
        <v>1</v>
      </c>
      <c r="P632" s="2">
        <v>2.5</v>
      </c>
    </row>
    <row r="633" spans="2:17" x14ac:dyDescent="0.25">
      <c r="B633" s="38">
        <v>12</v>
      </c>
      <c r="C633" s="33">
        <v>1.9</v>
      </c>
      <c r="D633" s="2">
        <v>1.36</v>
      </c>
      <c r="N633" s="60">
        <v>3</v>
      </c>
      <c r="O633" s="33">
        <v>0.9</v>
      </c>
      <c r="P633" s="2">
        <v>1.49</v>
      </c>
    </row>
    <row r="634" spans="2:17" x14ac:dyDescent="0.25">
      <c r="B634" s="38">
        <v>13</v>
      </c>
      <c r="C634" s="33">
        <v>1.8</v>
      </c>
      <c r="D634" s="2">
        <v>1.73</v>
      </c>
      <c r="N634" s="60">
        <v>4</v>
      </c>
      <c r="O634" s="33">
        <v>0.9</v>
      </c>
      <c r="P634" s="2">
        <v>2.5099999999999998</v>
      </c>
    </row>
    <row r="635" spans="2:17" x14ac:dyDescent="0.25">
      <c r="B635" s="38">
        <v>14</v>
      </c>
      <c r="C635" s="33">
        <v>1.8</v>
      </c>
      <c r="D635" s="2">
        <v>1.44</v>
      </c>
      <c r="N635" s="60">
        <v>5</v>
      </c>
      <c r="O635" s="33">
        <v>0.9</v>
      </c>
      <c r="P635" s="2">
        <v>0.85</v>
      </c>
    </row>
    <row r="636" spans="2:17" x14ac:dyDescent="0.25">
      <c r="B636" s="38">
        <v>15</v>
      </c>
      <c r="C636" s="33">
        <v>1.7</v>
      </c>
      <c r="D636" s="2">
        <v>1.29</v>
      </c>
      <c r="N636" s="60">
        <v>6</v>
      </c>
      <c r="O636" s="33">
        <v>0.8</v>
      </c>
      <c r="P636" s="2">
        <v>3.11</v>
      </c>
    </row>
    <row r="637" spans="2:17" x14ac:dyDescent="0.25">
      <c r="B637" s="38">
        <v>16</v>
      </c>
      <c r="C637" s="33">
        <v>1.5</v>
      </c>
      <c r="D637" s="2">
        <v>0.71</v>
      </c>
      <c r="N637" s="60">
        <v>7</v>
      </c>
      <c r="O637" s="33">
        <v>0.8</v>
      </c>
      <c r="P637" s="2">
        <v>3.48</v>
      </c>
    </row>
    <row r="638" spans="2:17" x14ac:dyDescent="0.25">
      <c r="B638" s="38">
        <v>17</v>
      </c>
      <c r="C638" s="33">
        <v>1.4</v>
      </c>
      <c r="D638" s="2">
        <v>0.6</v>
      </c>
      <c r="N638" s="60">
        <v>8</v>
      </c>
      <c r="O638" s="33">
        <v>0.8</v>
      </c>
      <c r="P638" s="2">
        <v>3.71</v>
      </c>
    </row>
    <row r="639" spans="2:17" x14ac:dyDescent="0.25">
      <c r="B639" s="38">
        <v>18</v>
      </c>
      <c r="C639" s="33">
        <v>1.3</v>
      </c>
      <c r="D639" s="2">
        <v>0.61</v>
      </c>
      <c r="N639" s="60">
        <v>9</v>
      </c>
      <c r="O639" s="33">
        <v>0.8</v>
      </c>
      <c r="P639" s="2">
        <v>3.51</v>
      </c>
    </row>
    <row r="640" spans="2:17" x14ac:dyDescent="0.25">
      <c r="B640" s="38">
        <v>19</v>
      </c>
      <c r="C640" s="33">
        <v>1.4</v>
      </c>
      <c r="D640" s="2">
        <v>0.26</v>
      </c>
      <c r="N640" s="60">
        <v>10</v>
      </c>
      <c r="O640" s="33">
        <v>0.7</v>
      </c>
      <c r="P640" s="2">
        <v>2.97</v>
      </c>
    </row>
    <row r="641" spans="1:16" x14ac:dyDescent="0.25">
      <c r="B641" s="38">
        <v>20</v>
      </c>
      <c r="C641" s="33">
        <v>1.3</v>
      </c>
      <c r="D641" s="2">
        <v>0.15</v>
      </c>
      <c r="N641" s="60">
        <v>11</v>
      </c>
      <c r="O641" s="33">
        <v>0.7</v>
      </c>
      <c r="P641" s="2">
        <v>3.03</v>
      </c>
    </row>
    <row r="642" spans="1:16" x14ac:dyDescent="0.25">
      <c r="B642" s="38">
        <v>21</v>
      </c>
      <c r="C642" s="33">
        <v>0.7</v>
      </c>
      <c r="D642" s="2">
        <v>0.08</v>
      </c>
      <c r="N642" s="60">
        <v>12</v>
      </c>
      <c r="O642" s="33">
        <v>0.7</v>
      </c>
      <c r="P642" s="2">
        <v>2.35</v>
      </c>
    </row>
    <row r="643" spans="1:16" x14ac:dyDescent="0.25">
      <c r="B643" s="38">
        <v>22</v>
      </c>
      <c r="C643" s="33">
        <v>0.5</v>
      </c>
      <c r="D643" s="2">
        <v>0</v>
      </c>
      <c r="N643" s="60">
        <v>13</v>
      </c>
      <c r="O643" s="33">
        <v>0.6</v>
      </c>
      <c r="P643" s="2">
        <v>2.58</v>
      </c>
    </row>
    <row r="644" spans="1:16" x14ac:dyDescent="0.25">
      <c r="A644" s="31"/>
      <c r="B644" s="39">
        <v>23</v>
      </c>
      <c r="C644" s="35">
        <v>0.1</v>
      </c>
      <c r="D644" s="37">
        <v>0</v>
      </c>
      <c r="E644" s="32"/>
      <c r="N644" s="60">
        <v>14</v>
      </c>
      <c r="O644" s="33">
        <v>0.5</v>
      </c>
      <c r="P644" s="2">
        <v>2.41</v>
      </c>
    </row>
    <row r="645" spans="1:16" x14ac:dyDescent="0.25">
      <c r="A645" s="1">
        <v>42261</v>
      </c>
      <c r="B645" s="38">
        <v>0</v>
      </c>
      <c r="C645" s="33">
        <v>0.1</v>
      </c>
      <c r="D645" s="2">
        <v>0</v>
      </c>
      <c r="N645" s="60">
        <v>15</v>
      </c>
      <c r="O645" s="33">
        <v>0.6</v>
      </c>
      <c r="P645" s="2">
        <v>2.5299999999999998</v>
      </c>
    </row>
    <row r="646" spans="1:16" x14ac:dyDescent="0.25">
      <c r="B646" s="38">
        <v>1</v>
      </c>
      <c r="C646" s="33">
        <v>0.3</v>
      </c>
      <c r="D646" s="2">
        <v>0.04</v>
      </c>
      <c r="N646" s="60">
        <v>16</v>
      </c>
      <c r="O646" s="33">
        <v>0.5</v>
      </c>
      <c r="P646" s="2">
        <v>2.65</v>
      </c>
    </row>
    <row r="647" spans="1:16" x14ac:dyDescent="0.25">
      <c r="B647" s="38">
        <v>2</v>
      </c>
      <c r="C647" s="33">
        <v>0</v>
      </c>
      <c r="D647" s="2">
        <v>0</v>
      </c>
      <c r="F647" s="113" t="s">
        <v>148</v>
      </c>
      <c r="N647" s="60">
        <v>17</v>
      </c>
      <c r="O647" s="33">
        <v>0.5</v>
      </c>
      <c r="P647" s="2">
        <v>1.89</v>
      </c>
    </row>
    <row r="648" spans="1:16" x14ac:dyDescent="0.25">
      <c r="B648" s="38">
        <v>3</v>
      </c>
      <c r="C648" s="33">
        <v>0.2</v>
      </c>
      <c r="D648" s="2">
        <v>7.0000000000000007E-2</v>
      </c>
      <c r="F648">
        <f>AVERAGE(B479,B502,B525,B549,B573,B596,B620,B644,B668)</f>
        <v>22.666666666666668</v>
      </c>
      <c r="N648" s="60">
        <v>18</v>
      </c>
      <c r="O648" s="33">
        <v>0.5</v>
      </c>
      <c r="P648" s="2">
        <v>2.1</v>
      </c>
    </row>
    <row r="649" spans="1:16" x14ac:dyDescent="0.25">
      <c r="B649" s="38">
        <v>4</v>
      </c>
      <c r="C649" s="33">
        <v>0.2</v>
      </c>
      <c r="D649" s="2">
        <v>0</v>
      </c>
      <c r="F649" t="s">
        <v>149</v>
      </c>
      <c r="N649" s="60">
        <v>19</v>
      </c>
      <c r="O649" s="33">
        <v>0.4</v>
      </c>
      <c r="P649" s="2">
        <v>1.67</v>
      </c>
    </row>
    <row r="650" spans="1:16" x14ac:dyDescent="0.25">
      <c r="B650" s="38">
        <v>5</v>
      </c>
      <c r="C650" s="33">
        <v>1.3</v>
      </c>
      <c r="D650" s="2">
        <v>0.12</v>
      </c>
      <c r="F650" s="2">
        <f>AVERAGE(C456:C668)</f>
        <v>1.1923943661971828</v>
      </c>
      <c r="N650" s="60">
        <v>20</v>
      </c>
      <c r="O650" s="33">
        <v>0.4</v>
      </c>
      <c r="P650" s="2">
        <v>1.53</v>
      </c>
    </row>
    <row r="651" spans="1:16" x14ac:dyDescent="0.25">
      <c r="B651" s="38">
        <v>6</v>
      </c>
      <c r="C651" s="33">
        <v>1.4</v>
      </c>
      <c r="D651" s="2">
        <v>0.56999999999999995</v>
      </c>
      <c r="F651" t="s">
        <v>150</v>
      </c>
      <c r="N651" s="60">
        <v>21</v>
      </c>
      <c r="O651" s="33">
        <v>0.4</v>
      </c>
      <c r="P651" s="2">
        <v>1.52</v>
      </c>
    </row>
    <row r="652" spans="1:16" x14ac:dyDescent="0.25">
      <c r="B652" s="38">
        <v>7</v>
      </c>
      <c r="C652" s="33">
        <v>1.6</v>
      </c>
      <c r="D652" s="2">
        <v>0.9</v>
      </c>
      <c r="F652" s="2">
        <f>AVERAGE(D456:D668)</f>
        <v>0.66511737089201917</v>
      </c>
      <c r="N652" s="60">
        <v>22</v>
      </c>
      <c r="O652" s="33">
        <v>0.4</v>
      </c>
      <c r="P652" s="2">
        <v>1.84</v>
      </c>
    </row>
    <row r="653" spans="1:16" x14ac:dyDescent="0.25">
      <c r="B653" s="38">
        <v>8</v>
      </c>
      <c r="C653" s="33">
        <v>1.8</v>
      </c>
      <c r="D653" s="2">
        <v>1.0900000000000001</v>
      </c>
      <c r="N653" s="60">
        <v>23</v>
      </c>
      <c r="O653" s="33">
        <v>0.4</v>
      </c>
      <c r="P653" s="2">
        <v>1.79</v>
      </c>
    </row>
    <row r="654" spans="1:16" x14ac:dyDescent="0.25">
      <c r="B654" s="38">
        <v>9</v>
      </c>
      <c r="C654" s="33">
        <v>1.7</v>
      </c>
      <c r="D654" s="2">
        <v>0.96</v>
      </c>
      <c r="N654" s="60">
        <v>24</v>
      </c>
      <c r="O654" s="33">
        <v>0.4</v>
      </c>
      <c r="P654" s="2">
        <v>1.92</v>
      </c>
    </row>
    <row r="655" spans="1:16" x14ac:dyDescent="0.25">
      <c r="B655" s="38">
        <v>10</v>
      </c>
      <c r="C655" s="33">
        <v>1.9</v>
      </c>
      <c r="D655" s="2">
        <v>1.1100000000000001</v>
      </c>
      <c r="N655" s="60">
        <v>25</v>
      </c>
      <c r="O655" s="33">
        <v>0.4</v>
      </c>
      <c r="P655" s="2">
        <v>1.81</v>
      </c>
    </row>
    <row r="656" spans="1:16" x14ac:dyDescent="0.25">
      <c r="B656" s="38">
        <v>11</v>
      </c>
      <c r="C656" s="33">
        <v>1.8</v>
      </c>
      <c r="D656" s="2">
        <v>1.29</v>
      </c>
      <c r="N656" s="60">
        <v>26</v>
      </c>
      <c r="O656" s="33">
        <v>0.4</v>
      </c>
      <c r="P656" s="2">
        <v>1.8</v>
      </c>
    </row>
    <row r="657" spans="2:17" x14ac:dyDescent="0.25">
      <c r="B657" s="38">
        <v>12</v>
      </c>
      <c r="C657" s="33">
        <v>1.8</v>
      </c>
      <c r="D657" s="2">
        <v>1.32</v>
      </c>
      <c r="N657" s="60">
        <v>27</v>
      </c>
      <c r="O657" s="33">
        <v>0.3</v>
      </c>
      <c r="P657" s="2">
        <v>1.0900000000000001</v>
      </c>
    </row>
    <row r="658" spans="2:17" x14ac:dyDescent="0.25">
      <c r="B658" s="38">
        <v>13</v>
      </c>
      <c r="C658" s="33">
        <v>1.6</v>
      </c>
      <c r="D658" s="2">
        <v>1.6</v>
      </c>
      <c r="N658" s="60">
        <v>28</v>
      </c>
      <c r="O658" s="33">
        <v>0.2</v>
      </c>
      <c r="P658" s="2">
        <v>0.12</v>
      </c>
    </row>
    <row r="659" spans="2:17" x14ac:dyDescent="0.25">
      <c r="B659" s="38">
        <v>14</v>
      </c>
      <c r="C659" s="33">
        <v>1.7</v>
      </c>
      <c r="D659" s="2">
        <v>1.36</v>
      </c>
      <c r="M659" s="31"/>
      <c r="N659" s="62">
        <v>29</v>
      </c>
      <c r="O659" s="35">
        <v>0.1</v>
      </c>
      <c r="P659" s="37">
        <v>0.08</v>
      </c>
      <c r="Q659" s="32"/>
    </row>
    <row r="660" spans="2:17" x14ac:dyDescent="0.25">
      <c r="B660" s="38">
        <v>15</v>
      </c>
      <c r="C660" s="33">
        <v>1.6</v>
      </c>
      <c r="D660" s="2">
        <v>1.08</v>
      </c>
      <c r="M660" s="1" t="s">
        <v>106</v>
      </c>
      <c r="N660" s="60">
        <v>0</v>
      </c>
      <c r="O660" s="33">
        <v>0.9</v>
      </c>
      <c r="P660" s="2">
        <v>0.42</v>
      </c>
    </row>
    <row r="661" spans="2:17" x14ac:dyDescent="0.25">
      <c r="B661" s="38">
        <v>16</v>
      </c>
      <c r="C661" s="33">
        <v>1.5</v>
      </c>
      <c r="D661" s="2">
        <v>1.03</v>
      </c>
      <c r="N661" s="60">
        <v>1</v>
      </c>
      <c r="O661" s="33">
        <v>1</v>
      </c>
      <c r="P661" s="2">
        <v>2.5099999999999998</v>
      </c>
    </row>
    <row r="662" spans="2:17" x14ac:dyDescent="0.25">
      <c r="B662" s="38">
        <v>17</v>
      </c>
      <c r="C662" s="33">
        <v>1.3</v>
      </c>
      <c r="D662" s="2">
        <v>0.68</v>
      </c>
      <c r="N662" s="60">
        <v>2</v>
      </c>
      <c r="O662" s="33">
        <v>1</v>
      </c>
      <c r="P662" s="2">
        <v>2.9</v>
      </c>
    </row>
    <row r="663" spans="2:17" x14ac:dyDescent="0.25">
      <c r="B663" s="38">
        <v>18</v>
      </c>
      <c r="C663" s="33">
        <v>1.3</v>
      </c>
      <c r="D663" s="2">
        <v>0.34</v>
      </c>
      <c r="N663" s="60">
        <v>3</v>
      </c>
      <c r="O663" s="33">
        <v>0.9</v>
      </c>
      <c r="P663" s="2">
        <v>2.84</v>
      </c>
    </row>
    <row r="664" spans="2:17" x14ac:dyDescent="0.25">
      <c r="B664" s="38">
        <v>19</v>
      </c>
      <c r="C664" s="33">
        <v>1.2</v>
      </c>
      <c r="D664" s="2">
        <v>0.12</v>
      </c>
      <c r="N664" s="60">
        <v>4</v>
      </c>
      <c r="O664" s="33">
        <v>0.7</v>
      </c>
      <c r="P664" s="2">
        <v>0.35</v>
      </c>
    </row>
    <row r="665" spans="2:17" x14ac:dyDescent="0.25">
      <c r="B665" s="38">
        <v>20</v>
      </c>
      <c r="C665" s="33">
        <v>1.2</v>
      </c>
      <c r="D665" s="2">
        <v>0.04</v>
      </c>
      <c r="N665" s="60">
        <v>5</v>
      </c>
      <c r="O665" s="33">
        <v>0.8</v>
      </c>
      <c r="P665" s="2">
        <v>2.35</v>
      </c>
    </row>
    <row r="666" spans="2:17" x14ac:dyDescent="0.25">
      <c r="B666" s="38">
        <v>21</v>
      </c>
      <c r="C666" s="33">
        <v>0.5</v>
      </c>
      <c r="D666" s="2">
        <v>0.02</v>
      </c>
      <c r="N666" s="60">
        <v>6</v>
      </c>
      <c r="O666" s="33">
        <v>0.7</v>
      </c>
      <c r="P666" s="2">
        <v>2.3199999999999998</v>
      </c>
    </row>
    <row r="667" spans="2:17" x14ac:dyDescent="0.25">
      <c r="B667" s="38">
        <v>22</v>
      </c>
      <c r="C667" s="33">
        <v>0.3</v>
      </c>
      <c r="D667" s="2">
        <v>0</v>
      </c>
      <c r="N667" s="60">
        <v>7</v>
      </c>
      <c r="O667" s="33">
        <v>0.6</v>
      </c>
      <c r="P667" s="2">
        <v>4.1100000000000003</v>
      </c>
    </row>
    <row r="668" spans="2:17" x14ac:dyDescent="0.25">
      <c r="B668" s="38">
        <v>23</v>
      </c>
      <c r="C668" s="33">
        <v>0.1</v>
      </c>
      <c r="D668" s="2">
        <v>0</v>
      </c>
      <c r="N668" s="60">
        <v>8</v>
      </c>
      <c r="O668" s="33">
        <v>0.7</v>
      </c>
      <c r="P668" s="2">
        <v>3.93</v>
      </c>
    </row>
    <row r="669" spans="2:17" x14ac:dyDescent="0.25">
      <c r="N669" s="60">
        <v>9</v>
      </c>
      <c r="O669" s="33">
        <v>0.7</v>
      </c>
      <c r="P669" s="2">
        <v>2.5</v>
      </c>
    </row>
    <row r="670" spans="2:17" x14ac:dyDescent="0.25">
      <c r="N670" s="60">
        <v>10</v>
      </c>
      <c r="O670" s="33">
        <v>0.7</v>
      </c>
      <c r="P670" s="2">
        <v>2.8</v>
      </c>
    </row>
    <row r="671" spans="2:17" x14ac:dyDescent="0.25">
      <c r="N671" s="60">
        <v>11</v>
      </c>
      <c r="O671" s="33">
        <v>0.7</v>
      </c>
      <c r="P671" s="2">
        <v>2.4900000000000002</v>
      </c>
    </row>
    <row r="672" spans="2:17" x14ac:dyDescent="0.25">
      <c r="N672" s="60">
        <v>12</v>
      </c>
      <c r="O672" s="33">
        <v>0.7</v>
      </c>
      <c r="P672" s="2">
        <v>2.48</v>
      </c>
    </row>
    <row r="673" spans="13:19" x14ac:dyDescent="0.25">
      <c r="N673" s="60">
        <v>13</v>
      </c>
      <c r="O673" s="33">
        <v>0.6</v>
      </c>
      <c r="P673" s="2">
        <v>2.06</v>
      </c>
      <c r="S673" t="s">
        <v>107</v>
      </c>
    </row>
    <row r="674" spans="13:19" x14ac:dyDescent="0.25">
      <c r="N674" s="60">
        <v>14</v>
      </c>
      <c r="O674" s="33">
        <v>0.5</v>
      </c>
      <c r="P674" s="2">
        <v>3.22</v>
      </c>
    </row>
    <row r="675" spans="13:19" x14ac:dyDescent="0.25">
      <c r="N675" s="60">
        <v>15</v>
      </c>
      <c r="O675" s="33">
        <v>0.5</v>
      </c>
      <c r="P675" s="2">
        <v>2.58</v>
      </c>
    </row>
    <row r="676" spans="13:19" x14ac:dyDescent="0.25">
      <c r="N676" s="60">
        <v>16</v>
      </c>
      <c r="O676" s="33">
        <v>0.4</v>
      </c>
      <c r="P676" s="2">
        <v>1.74</v>
      </c>
    </row>
    <row r="677" spans="13:19" x14ac:dyDescent="0.25">
      <c r="N677" s="60">
        <v>17</v>
      </c>
      <c r="O677" s="33">
        <v>0.4</v>
      </c>
      <c r="P677" s="2">
        <v>1.5</v>
      </c>
    </row>
    <row r="678" spans="13:19" x14ac:dyDescent="0.25">
      <c r="N678" s="60">
        <v>18</v>
      </c>
      <c r="O678" s="33">
        <v>0.3</v>
      </c>
      <c r="P678" s="2">
        <v>0.02</v>
      </c>
    </row>
    <row r="679" spans="13:19" x14ac:dyDescent="0.25">
      <c r="N679" s="60">
        <v>19</v>
      </c>
      <c r="O679" s="33">
        <v>0.4</v>
      </c>
      <c r="P679" s="2">
        <v>1.41</v>
      </c>
    </row>
    <row r="680" spans="13:19" x14ac:dyDescent="0.25">
      <c r="N680" s="60">
        <v>20</v>
      </c>
      <c r="O680" s="33">
        <v>0.3</v>
      </c>
      <c r="P680" s="2">
        <v>0.57999999999999996</v>
      </c>
    </row>
    <row r="681" spans="13:19" x14ac:dyDescent="0.25">
      <c r="N681" s="60">
        <v>21</v>
      </c>
      <c r="O681" s="33">
        <v>0.3</v>
      </c>
      <c r="P681" s="2">
        <v>0.91</v>
      </c>
    </row>
    <row r="682" spans="13:19" x14ac:dyDescent="0.25">
      <c r="N682" s="60">
        <v>22</v>
      </c>
      <c r="O682" s="33">
        <v>0.4</v>
      </c>
      <c r="P682" s="2">
        <v>2.02</v>
      </c>
    </row>
    <row r="683" spans="13:19" x14ac:dyDescent="0.25">
      <c r="N683" s="60">
        <v>23</v>
      </c>
      <c r="O683" s="33">
        <v>0.4</v>
      </c>
      <c r="P683" s="2">
        <v>1.6</v>
      </c>
    </row>
    <row r="684" spans="13:19" x14ac:dyDescent="0.25">
      <c r="N684" s="60">
        <v>24</v>
      </c>
      <c r="O684" s="33">
        <v>0.4</v>
      </c>
      <c r="P684" s="2">
        <v>1.77</v>
      </c>
    </row>
    <row r="685" spans="13:19" x14ac:dyDescent="0.25">
      <c r="N685" s="60">
        <v>25</v>
      </c>
      <c r="O685" s="33">
        <v>0.4</v>
      </c>
      <c r="P685" s="2">
        <v>1.94</v>
      </c>
    </row>
    <row r="686" spans="13:19" x14ac:dyDescent="0.25">
      <c r="N686" s="60">
        <v>26</v>
      </c>
      <c r="O686" s="33">
        <v>0.4</v>
      </c>
      <c r="P686" s="2">
        <v>2.12</v>
      </c>
    </row>
    <row r="687" spans="13:19" x14ac:dyDescent="0.25">
      <c r="N687" s="60">
        <v>27</v>
      </c>
      <c r="O687" s="33">
        <v>0.3</v>
      </c>
      <c r="P687" s="2">
        <v>0.85</v>
      </c>
    </row>
    <row r="688" spans="13:19" x14ac:dyDescent="0.25">
      <c r="M688" s="31"/>
      <c r="N688" s="62">
        <v>28</v>
      </c>
      <c r="O688" s="35">
        <v>0.1</v>
      </c>
      <c r="P688" s="37">
        <v>0.03</v>
      </c>
      <c r="Q688" s="32"/>
    </row>
    <row r="689" spans="13:16" x14ac:dyDescent="0.25">
      <c r="M689" s="1">
        <v>42222</v>
      </c>
      <c r="N689" s="60">
        <v>0</v>
      </c>
      <c r="O689" s="33">
        <v>0.6</v>
      </c>
      <c r="P689" s="2">
        <v>0.62</v>
      </c>
    </row>
    <row r="690" spans="13:16" x14ac:dyDescent="0.25">
      <c r="N690" s="60">
        <v>1</v>
      </c>
      <c r="O690" s="33">
        <v>0.8</v>
      </c>
      <c r="P690" s="2">
        <v>2.39</v>
      </c>
    </row>
    <row r="691" spans="13:16" x14ac:dyDescent="0.25">
      <c r="N691" s="60">
        <v>2</v>
      </c>
      <c r="O691" s="33">
        <v>0.9</v>
      </c>
      <c r="P691" s="2">
        <v>2.63</v>
      </c>
    </row>
    <row r="692" spans="13:16" x14ac:dyDescent="0.25">
      <c r="N692" s="60">
        <v>3</v>
      </c>
      <c r="O692" s="33">
        <v>0.5</v>
      </c>
      <c r="P692" s="2">
        <v>1.76</v>
      </c>
    </row>
    <row r="693" spans="13:16" x14ac:dyDescent="0.25">
      <c r="N693" s="60">
        <v>4</v>
      </c>
      <c r="O693" s="33">
        <v>0.6</v>
      </c>
      <c r="P693" s="2">
        <v>2.23</v>
      </c>
    </row>
    <row r="694" spans="13:16" x14ac:dyDescent="0.25">
      <c r="N694" s="60">
        <v>5</v>
      </c>
      <c r="O694" s="33">
        <v>0.6</v>
      </c>
      <c r="P694" s="2">
        <v>0.06</v>
      </c>
    </row>
    <row r="695" spans="13:16" x14ac:dyDescent="0.25">
      <c r="N695" s="60">
        <v>6</v>
      </c>
      <c r="O695" s="33">
        <v>0.5</v>
      </c>
      <c r="P695" s="2">
        <v>2.31</v>
      </c>
    </row>
    <row r="696" spans="13:16" x14ac:dyDescent="0.25">
      <c r="N696" s="60">
        <v>7</v>
      </c>
      <c r="O696" s="33">
        <v>0.5</v>
      </c>
      <c r="P696" s="2">
        <v>2.16</v>
      </c>
    </row>
    <row r="697" spans="13:16" x14ac:dyDescent="0.25">
      <c r="N697" s="60">
        <v>8</v>
      </c>
      <c r="O697" s="33">
        <v>0.5</v>
      </c>
      <c r="P697" s="2">
        <v>3.52</v>
      </c>
    </row>
    <row r="698" spans="13:16" x14ac:dyDescent="0.25">
      <c r="N698" s="60">
        <v>9</v>
      </c>
      <c r="O698" s="33">
        <v>0.5</v>
      </c>
      <c r="P698" s="2">
        <v>2.99</v>
      </c>
    </row>
    <row r="699" spans="13:16" x14ac:dyDescent="0.25">
      <c r="N699" s="60">
        <v>10</v>
      </c>
      <c r="O699" s="33">
        <v>0.4</v>
      </c>
      <c r="P699" s="2">
        <v>2.38</v>
      </c>
    </row>
    <row r="700" spans="13:16" x14ac:dyDescent="0.25">
      <c r="N700" s="60">
        <v>11</v>
      </c>
      <c r="O700" s="33">
        <v>0.5</v>
      </c>
      <c r="P700" s="2">
        <v>1.72</v>
      </c>
    </row>
    <row r="701" spans="13:16" x14ac:dyDescent="0.25">
      <c r="N701" s="60">
        <v>12</v>
      </c>
      <c r="O701" s="33">
        <v>0.4</v>
      </c>
      <c r="P701" s="2">
        <v>1.99</v>
      </c>
    </row>
    <row r="702" spans="13:16" x14ac:dyDescent="0.25">
      <c r="N702" s="60">
        <v>13</v>
      </c>
      <c r="O702" s="33">
        <v>0.3</v>
      </c>
      <c r="P702" s="2">
        <v>1.18</v>
      </c>
    </row>
    <row r="703" spans="13:16" x14ac:dyDescent="0.25">
      <c r="N703" s="60">
        <v>14</v>
      </c>
      <c r="O703" s="33">
        <v>0.1</v>
      </c>
      <c r="P703" s="2">
        <v>1.07</v>
      </c>
    </row>
    <row r="704" spans="13:16" x14ac:dyDescent="0.25">
      <c r="N704" s="60">
        <v>15</v>
      </c>
      <c r="O704" s="33">
        <v>0.3</v>
      </c>
      <c r="P704" s="2">
        <v>0.24</v>
      </c>
    </row>
    <row r="705" spans="13:17" x14ac:dyDescent="0.25">
      <c r="N705" s="60">
        <v>16</v>
      </c>
      <c r="O705" s="33">
        <v>0.2</v>
      </c>
      <c r="P705" s="2">
        <v>1.27</v>
      </c>
    </row>
    <row r="706" spans="13:17" x14ac:dyDescent="0.25">
      <c r="N706" s="60">
        <v>17</v>
      </c>
      <c r="O706" s="33">
        <v>0.1</v>
      </c>
      <c r="P706" s="2">
        <v>1.7</v>
      </c>
    </row>
    <row r="707" spans="13:17" x14ac:dyDescent="0.25">
      <c r="N707" s="60">
        <v>18</v>
      </c>
      <c r="O707" s="33">
        <v>0.1</v>
      </c>
      <c r="P707" s="2">
        <v>0.57999999999999996</v>
      </c>
    </row>
    <row r="708" spans="13:17" x14ac:dyDescent="0.25">
      <c r="N708" s="60">
        <v>19</v>
      </c>
      <c r="O708" s="33">
        <v>0.2</v>
      </c>
      <c r="P708" s="2">
        <v>0.67</v>
      </c>
    </row>
    <row r="709" spans="13:17" x14ac:dyDescent="0.25">
      <c r="N709" s="60">
        <v>20</v>
      </c>
      <c r="O709" s="33">
        <v>0.1</v>
      </c>
      <c r="P709" s="2">
        <v>0.61</v>
      </c>
    </row>
    <row r="710" spans="13:17" x14ac:dyDescent="0.25">
      <c r="N710" s="60">
        <v>21</v>
      </c>
      <c r="O710" s="33">
        <v>0.1</v>
      </c>
      <c r="P710" s="2">
        <v>0.02</v>
      </c>
    </row>
    <row r="711" spans="13:17" x14ac:dyDescent="0.25">
      <c r="N711" s="60">
        <v>22</v>
      </c>
      <c r="O711" s="33">
        <v>0.2</v>
      </c>
      <c r="P711" s="2">
        <v>0.44</v>
      </c>
    </row>
    <row r="712" spans="13:17" x14ac:dyDescent="0.25">
      <c r="N712" s="60">
        <v>23</v>
      </c>
      <c r="O712" s="33">
        <v>0.2</v>
      </c>
      <c r="P712" s="2">
        <v>0.9</v>
      </c>
    </row>
    <row r="713" spans="13:17" x14ac:dyDescent="0.25">
      <c r="N713" s="60">
        <v>24</v>
      </c>
      <c r="O713" s="33">
        <v>0.2</v>
      </c>
      <c r="P713" s="2">
        <v>0.74</v>
      </c>
    </row>
    <row r="714" spans="13:17" x14ac:dyDescent="0.25">
      <c r="N714" s="60">
        <v>25</v>
      </c>
      <c r="O714" s="33">
        <v>0.1</v>
      </c>
      <c r="P714" s="2">
        <v>0.72</v>
      </c>
    </row>
    <row r="715" spans="13:17" x14ac:dyDescent="0.25">
      <c r="N715" s="60">
        <v>26</v>
      </c>
      <c r="O715" s="33">
        <v>0.1</v>
      </c>
      <c r="P715" s="2">
        <v>0.96</v>
      </c>
    </row>
    <row r="716" spans="13:17" x14ac:dyDescent="0.25">
      <c r="M716" s="42"/>
      <c r="N716" s="60">
        <v>27</v>
      </c>
      <c r="O716" s="41">
        <v>0.1</v>
      </c>
      <c r="P716" s="43">
        <v>0.27</v>
      </c>
      <c r="Q716" s="44"/>
    </row>
    <row r="717" spans="13:17" x14ac:dyDescent="0.25">
      <c r="M717" s="31"/>
      <c r="N717" s="62">
        <v>28</v>
      </c>
      <c r="O717" s="35">
        <v>0.1</v>
      </c>
      <c r="P717" s="37">
        <v>0.13</v>
      </c>
      <c r="Q717" s="32"/>
    </row>
    <row r="718" spans="13:17" x14ac:dyDescent="0.25">
      <c r="M718" s="1">
        <v>42233</v>
      </c>
      <c r="N718" s="60">
        <v>0</v>
      </c>
      <c r="O718" s="33">
        <v>0.6</v>
      </c>
      <c r="P718" s="2">
        <v>0.24</v>
      </c>
    </row>
    <row r="719" spans="13:17" x14ac:dyDescent="0.25">
      <c r="N719" s="60">
        <v>1</v>
      </c>
      <c r="O719" s="33">
        <v>0.6</v>
      </c>
      <c r="P719" s="2">
        <v>2.63</v>
      </c>
    </row>
    <row r="720" spans="13:17" x14ac:dyDescent="0.25">
      <c r="N720" s="60">
        <v>2</v>
      </c>
      <c r="O720" s="33">
        <v>0.8</v>
      </c>
      <c r="P720" s="2">
        <v>2.73</v>
      </c>
    </row>
    <row r="721" spans="14:16" x14ac:dyDescent="0.25">
      <c r="N721" s="60">
        <v>3</v>
      </c>
      <c r="O721" s="33">
        <v>0.6</v>
      </c>
      <c r="P721" s="2">
        <v>1.92</v>
      </c>
    </row>
    <row r="722" spans="14:16" x14ac:dyDescent="0.25">
      <c r="N722" s="60">
        <v>4</v>
      </c>
      <c r="O722" s="33">
        <v>0.6</v>
      </c>
      <c r="P722" s="2">
        <v>1.98</v>
      </c>
    </row>
    <row r="723" spans="14:16" x14ac:dyDescent="0.25">
      <c r="N723" s="60">
        <v>5</v>
      </c>
      <c r="O723" s="33">
        <v>0.6</v>
      </c>
      <c r="P723" s="2">
        <v>0.68</v>
      </c>
    </row>
    <row r="724" spans="14:16" x14ac:dyDescent="0.25">
      <c r="N724" s="60">
        <v>6</v>
      </c>
      <c r="O724" s="33">
        <v>0.5</v>
      </c>
      <c r="P724" s="2">
        <v>0.1</v>
      </c>
    </row>
    <row r="725" spans="14:16" x14ac:dyDescent="0.25">
      <c r="N725" s="60">
        <v>7</v>
      </c>
      <c r="O725" s="33">
        <v>0.3</v>
      </c>
      <c r="P725" s="2">
        <v>2.77</v>
      </c>
    </row>
    <row r="726" spans="14:16" x14ac:dyDescent="0.25">
      <c r="N726" s="60">
        <v>8</v>
      </c>
      <c r="O726" s="33">
        <v>0.5</v>
      </c>
      <c r="P726" s="2">
        <v>3.23</v>
      </c>
    </row>
    <row r="727" spans="14:16" x14ac:dyDescent="0.25">
      <c r="N727" s="60">
        <v>9</v>
      </c>
      <c r="O727" s="33">
        <v>0.3</v>
      </c>
      <c r="P727" s="2">
        <v>3.2</v>
      </c>
    </row>
    <row r="728" spans="14:16" x14ac:dyDescent="0.25">
      <c r="N728" s="60">
        <v>10</v>
      </c>
      <c r="O728" s="33">
        <v>0.5</v>
      </c>
      <c r="P728" s="2">
        <v>2.29</v>
      </c>
    </row>
    <row r="729" spans="14:16" x14ac:dyDescent="0.25">
      <c r="N729" s="60">
        <v>11</v>
      </c>
      <c r="O729" s="33">
        <v>0.5</v>
      </c>
      <c r="P729" s="2">
        <v>2.3199999999999998</v>
      </c>
    </row>
    <row r="730" spans="14:16" x14ac:dyDescent="0.25">
      <c r="N730" s="60">
        <v>12</v>
      </c>
      <c r="O730" s="33">
        <v>0.4</v>
      </c>
      <c r="P730" s="2">
        <v>2.0699999999999998</v>
      </c>
    </row>
    <row r="731" spans="14:16" x14ac:dyDescent="0.25">
      <c r="N731" s="60">
        <v>13</v>
      </c>
      <c r="O731" s="33">
        <v>0.4</v>
      </c>
      <c r="P731" s="2">
        <v>1.44</v>
      </c>
    </row>
    <row r="732" spans="14:16" x14ac:dyDescent="0.25">
      <c r="N732" s="60">
        <v>14</v>
      </c>
      <c r="O732" s="33">
        <v>0.2</v>
      </c>
      <c r="P732" s="2">
        <v>0.91</v>
      </c>
    </row>
    <row r="733" spans="14:16" x14ac:dyDescent="0.25">
      <c r="N733" s="60">
        <v>15</v>
      </c>
      <c r="O733" s="33">
        <v>0.3</v>
      </c>
      <c r="P733" s="2">
        <v>0.96</v>
      </c>
    </row>
    <row r="734" spans="14:16" x14ac:dyDescent="0.25">
      <c r="N734" s="60">
        <v>16</v>
      </c>
      <c r="O734" s="33">
        <v>0.2</v>
      </c>
      <c r="P734" s="2">
        <v>1.39</v>
      </c>
    </row>
    <row r="735" spans="14:16" x14ac:dyDescent="0.25">
      <c r="N735" s="60">
        <v>17</v>
      </c>
      <c r="O735" s="33">
        <v>0.2</v>
      </c>
      <c r="P735" s="2">
        <v>0.55000000000000004</v>
      </c>
    </row>
    <row r="736" spans="14:16" x14ac:dyDescent="0.25">
      <c r="N736" s="60">
        <v>18</v>
      </c>
      <c r="O736" s="33">
        <v>0.2</v>
      </c>
      <c r="P736" s="2">
        <v>0.18</v>
      </c>
    </row>
    <row r="737" spans="13:17" x14ac:dyDescent="0.25">
      <c r="N737" s="60">
        <v>19</v>
      </c>
      <c r="O737" s="33">
        <v>0.2</v>
      </c>
      <c r="P737" s="2">
        <v>0.69</v>
      </c>
    </row>
    <row r="738" spans="13:17" x14ac:dyDescent="0.25">
      <c r="N738" s="60">
        <v>20</v>
      </c>
      <c r="O738" s="33">
        <v>0.1</v>
      </c>
      <c r="P738" s="2">
        <v>0.61</v>
      </c>
    </row>
    <row r="739" spans="13:17" x14ac:dyDescent="0.25">
      <c r="N739" s="60">
        <v>21</v>
      </c>
      <c r="O739" s="33">
        <v>0.1</v>
      </c>
      <c r="P739" s="2">
        <v>0</v>
      </c>
    </row>
    <row r="740" spans="13:17" x14ac:dyDescent="0.25">
      <c r="N740" s="60">
        <v>22</v>
      </c>
      <c r="O740" s="33">
        <v>0.1</v>
      </c>
      <c r="P740" s="2">
        <v>0.53</v>
      </c>
    </row>
    <row r="741" spans="13:17" x14ac:dyDescent="0.25">
      <c r="N741" s="60">
        <v>23</v>
      </c>
      <c r="O741" s="33">
        <v>0.2</v>
      </c>
      <c r="P741" s="2">
        <v>0.97</v>
      </c>
    </row>
    <row r="742" spans="13:17" x14ac:dyDescent="0.25">
      <c r="N742" s="60">
        <v>24</v>
      </c>
      <c r="O742" s="33">
        <v>0.1</v>
      </c>
      <c r="P742" s="2">
        <v>0.76</v>
      </c>
    </row>
    <row r="743" spans="13:17" x14ac:dyDescent="0.25">
      <c r="N743" s="60">
        <v>25</v>
      </c>
      <c r="O743" s="33">
        <v>0.2</v>
      </c>
      <c r="P743" s="2">
        <v>0.24</v>
      </c>
    </row>
    <row r="744" spans="13:17" x14ac:dyDescent="0.25">
      <c r="N744" s="60">
        <v>26</v>
      </c>
      <c r="O744" s="33">
        <v>0.2</v>
      </c>
      <c r="P744" s="2">
        <v>1.21</v>
      </c>
    </row>
    <row r="745" spans="13:17" x14ac:dyDescent="0.25">
      <c r="N745" s="60">
        <v>27</v>
      </c>
      <c r="O745" s="33">
        <v>0.1</v>
      </c>
      <c r="P745" s="2">
        <v>0.59</v>
      </c>
    </row>
    <row r="746" spans="13:17" x14ac:dyDescent="0.25">
      <c r="M746" s="31"/>
      <c r="N746" s="62">
        <v>28</v>
      </c>
      <c r="O746" s="35">
        <v>0.1</v>
      </c>
      <c r="P746" s="37">
        <v>0.22</v>
      </c>
      <c r="Q746" s="32"/>
    </row>
    <row r="747" spans="13:17" x14ac:dyDescent="0.25">
      <c r="M747" s="1">
        <v>42247</v>
      </c>
      <c r="N747" s="60">
        <v>0</v>
      </c>
      <c r="O747" s="33">
        <v>1.1000000000000001</v>
      </c>
      <c r="P747" s="2">
        <v>1.48</v>
      </c>
    </row>
    <row r="748" spans="13:17" x14ac:dyDescent="0.25">
      <c r="N748" s="60">
        <v>1</v>
      </c>
      <c r="O748" s="33">
        <v>1</v>
      </c>
      <c r="P748" s="2">
        <v>2.31</v>
      </c>
    </row>
    <row r="749" spans="13:17" x14ac:dyDescent="0.25">
      <c r="N749" s="60">
        <v>2</v>
      </c>
      <c r="O749" s="33">
        <v>1</v>
      </c>
      <c r="P749" s="2">
        <v>2.34</v>
      </c>
    </row>
    <row r="750" spans="13:17" x14ac:dyDescent="0.25">
      <c r="N750" s="60">
        <v>3</v>
      </c>
      <c r="O750" s="33">
        <v>0.7</v>
      </c>
      <c r="P750" s="2">
        <v>1.06</v>
      </c>
    </row>
    <row r="751" spans="13:17" x14ac:dyDescent="0.25">
      <c r="N751" s="60">
        <v>4</v>
      </c>
      <c r="O751" s="33">
        <v>0.7</v>
      </c>
      <c r="P751" s="2">
        <v>2.04</v>
      </c>
    </row>
    <row r="752" spans="13:17" x14ac:dyDescent="0.25">
      <c r="N752" s="60">
        <v>5</v>
      </c>
      <c r="O752" s="33">
        <v>0.6</v>
      </c>
      <c r="P752" s="2">
        <v>2.34</v>
      </c>
    </row>
    <row r="753" spans="14:16" x14ac:dyDescent="0.25">
      <c r="N753" s="60">
        <v>6</v>
      </c>
      <c r="O753" s="33">
        <v>0.7</v>
      </c>
      <c r="P753" s="2">
        <v>2.2000000000000002</v>
      </c>
    </row>
    <row r="754" spans="14:16" x14ac:dyDescent="0.25">
      <c r="N754" s="60">
        <v>7</v>
      </c>
      <c r="O754" s="33">
        <v>0.6</v>
      </c>
      <c r="P754" s="2">
        <v>3.36</v>
      </c>
    </row>
    <row r="755" spans="14:16" x14ac:dyDescent="0.25">
      <c r="N755" s="60">
        <v>8</v>
      </c>
      <c r="O755" s="33">
        <v>0.6</v>
      </c>
      <c r="P755" s="2">
        <v>3.17</v>
      </c>
    </row>
    <row r="756" spans="14:16" x14ac:dyDescent="0.25">
      <c r="N756" s="60">
        <v>9</v>
      </c>
      <c r="O756" s="33">
        <v>0.7</v>
      </c>
      <c r="P756" s="2">
        <v>2.57</v>
      </c>
    </row>
    <row r="757" spans="14:16" x14ac:dyDescent="0.25">
      <c r="N757" s="60">
        <v>10</v>
      </c>
      <c r="O757" s="33">
        <v>0.7</v>
      </c>
      <c r="P757" s="2">
        <v>2.25</v>
      </c>
    </row>
    <row r="758" spans="14:16" x14ac:dyDescent="0.25">
      <c r="N758" s="60">
        <v>11</v>
      </c>
      <c r="O758" s="33">
        <v>0.6</v>
      </c>
      <c r="P758" s="2">
        <v>2.33</v>
      </c>
    </row>
    <row r="759" spans="14:16" x14ac:dyDescent="0.25">
      <c r="N759" s="60">
        <v>12</v>
      </c>
      <c r="O759" s="33">
        <v>0.5</v>
      </c>
      <c r="P759" s="2">
        <v>2.59</v>
      </c>
    </row>
    <row r="760" spans="14:16" x14ac:dyDescent="0.25">
      <c r="N760" s="60">
        <v>13</v>
      </c>
      <c r="O760" s="33">
        <v>0.5</v>
      </c>
      <c r="P760" s="2">
        <v>1.94</v>
      </c>
    </row>
    <row r="761" spans="14:16" x14ac:dyDescent="0.25">
      <c r="N761" s="60">
        <v>14</v>
      </c>
      <c r="O761" s="33">
        <v>0.5</v>
      </c>
      <c r="P761" s="2">
        <v>1.05</v>
      </c>
    </row>
    <row r="762" spans="14:16" x14ac:dyDescent="0.25">
      <c r="N762" s="60">
        <v>15</v>
      </c>
      <c r="O762" s="33">
        <v>0.5</v>
      </c>
      <c r="P762" s="2">
        <v>2.68</v>
      </c>
    </row>
    <row r="763" spans="14:16" x14ac:dyDescent="0.25">
      <c r="N763" s="60">
        <v>16</v>
      </c>
      <c r="O763" s="33">
        <v>0.2</v>
      </c>
      <c r="P763" s="2">
        <v>0.5</v>
      </c>
    </row>
    <row r="764" spans="14:16" x14ac:dyDescent="0.25">
      <c r="N764" s="60">
        <v>17</v>
      </c>
      <c r="O764" s="33">
        <v>0.3</v>
      </c>
      <c r="P764" s="2">
        <v>1.81</v>
      </c>
    </row>
    <row r="765" spans="14:16" x14ac:dyDescent="0.25">
      <c r="N765" s="60">
        <v>18</v>
      </c>
      <c r="O765" s="33">
        <v>0.3</v>
      </c>
      <c r="P765" s="2">
        <v>1.55</v>
      </c>
    </row>
    <row r="766" spans="14:16" x14ac:dyDescent="0.25">
      <c r="N766" s="60">
        <v>19</v>
      </c>
      <c r="O766" s="33">
        <v>0.3</v>
      </c>
      <c r="P766" s="2">
        <v>2.02</v>
      </c>
    </row>
    <row r="767" spans="14:16" x14ac:dyDescent="0.25">
      <c r="N767" s="60">
        <v>20</v>
      </c>
      <c r="O767" s="33">
        <v>0.3</v>
      </c>
      <c r="P767" s="2">
        <v>1.84</v>
      </c>
    </row>
    <row r="768" spans="14:16" x14ac:dyDescent="0.25">
      <c r="N768" s="60">
        <v>21</v>
      </c>
      <c r="O768" s="33">
        <v>0.3</v>
      </c>
      <c r="P768" s="2">
        <v>1.61</v>
      </c>
    </row>
    <row r="769" spans="13:18" x14ac:dyDescent="0.25">
      <c r="N769" s="60">
        <v>22</v>
      </c>
      <c r="O769" s="33">
        <v>0.3</v>
      </c>
      <c r="P769" s="2">
        <v>1.26</v>
      </c>
    </row>
    <row r="770" spans="13:18" x14ac:dyDescent="0.25">
      <c r="N770" s="60">
        <v>23</v>
      </c>
      <c r="O770" s="33">
        <v>0.3</v>
      </c>
      <c r="P770" s="2">
        <v>1.31</v>
      </c>
    </row>
    <row r="771" spans="13:18" x14ac:dyDescent="0.25">
      <c r="N771" s="60">
        <v>24</v>
      </c>
      <c r="O771" s="33">
        <v>0.3</v>
      </c>
      <c r="P771" s="2">
        <v>1.1100000000000001</v>
      </c>
    </row>
    <row r="772" spans="13:18" x14ac:dyDescent="0.25">
      <c r="N772" s="60">
        <v>25</v>
      </c>
      <c r="O772" s="33">
        <v>0.3</v>
      </c>
      <c r="P772" s="2">
        <v>1.56</v>
      </c>
    </row>
    <row r="773" spans="13:18" x14ac:dyDescent="0.25">
      <c r="N773" s="60">
        <v>26</v>
      </c>
      <c r="O773" s="33">
        <v>0.3</v>
      </c>
      <c r="P773" s="2">
        <v>1.87</v>
      </c>
    </row>
    <row r="774" spans="13:18" x14ac:dyDescent="0.25">
      <c r="M774" s="31"/>
      <c r="N774" s="62">
        <v>27</v>
      </c>
      <c r="O774" s="35">
        <v>0.2</v>
      </c>
      <c r="P774" s="37">
        <v>1.74</v>
      </c>
      <c r="Q774" s="32"/>
    </row>
    <row r="775" spans="13:18" x14ac:dyDescent="0.25">
      <c r="M775" s="1">
        <v>42261</v>
      </c>
      <c r="N775" s="60">
        <v>0</v>
      </c>
      <c r="O775" s="33">
        <v>0.8</v>
      </c>
      <c r="P775" s="2">
        <v>0.28999999999999998</v>
      </c>
    </row>
    <row r="776" spans="13:18" x14ac:dyDescent="0.25">
      <c r="N776" s="60">
        <v>1</v>
      </c>
      <c r="O776" s="33">
        <v>0.8</v>
      </c>
      <c r="P776" s="2">
        <v>2.4700000000000002</v>
      </c>
    </row>
    <row r="777" spans="13:18" x14ac:dyDescent="0.25">
      <c r="N777" s="60">
        <v>2</v>
      </c>
      <c r="O777" s="33">
        <v>1</v>
      </c>
      <c r="P777" s="2">
        <v>2.81</v>
      </c>
    </row>
    <row r="778" spans="13:18" x14ac:dyDescent="0.25">
      <c r="N778" s="60">
        <v>3</v>
      </c>
      <c r="O778" s="33">
        <v>0.7</v>
      </c>
      <c r="P778" s="2">
        <v>0.32</v>
      </c>
    </row>
    <row r="779" spans="13:18" x14ac:dyDescent="0.25">
      <c r="N779" s="60">
        <v>4</v>
      </c>
      <c r="O779" s="33">
        <v>0.7</v>
      </c>
      <c r="P779" s="2">
        <v>2.94</v>
      </c>
    </row>
    <row r="780" spans="13:18" x14ac:dyDescent="0.25">
      <c r="N780" s="60">
        <v>5</v>
      </c>
      <c r="O780" s="33">
        <v>0.6</v>
      </c>
      <c r="P780" s="2">
        <v>0.14000000000000001</v>
      </c>
    </row>
    <row r="781" spans="13:18" x14ac:dyDescent="0.25">
      <c r="N781" s="60">
        <v>6</v>
      </c>
      <c r="O781" s="33">
        <v>0.6</v>
      </c>
      <c r="P781" s="2">
        <v>2.73</v>
      </c>
      <c r="R781" s="113" t="s">
        <v>148</v>
      </c>
    </row>
    <row r="782" spans="13:18" x14ac:dyDescent="0.25">
      <c r="N782" s="60">
        <v>7</v>
      </c>
      <c r="O782" s="33">
        <v>0.6</v>
      </c>
      <c r="P782" s="2">
        <v>2.97</v>
      </c>
      <c r="R782">
        <f>AVERAGE(N571,N600,N629,N659,N688,N717,N746,N774,N803)</f>
        <v>28</v>
      </c>
    </row>
    <row r="783" spans="13:18" x14ac:dyDescent="0.25">
      <c r="N783" s="60">
        <v>8</v>
      </c>
      <c r="O783" s="33">
        <v>0.6</v>
      </c>
      <c r="P783" s="2">
        <v>3.28</v>
      </c>
      <c r="R783" t="s">
        <v>149</v>
      </c>
    </row>
    <row r="784" spans="13:18" x14ac:dyDescent="0.25">
      <c r="N784" s="60">
        <v>9</v>
      </c>
      <c r="O784" s="33">
        <v>0.7</v>
      </c>
      <c r="P784" s="2">
        <v>2.7</v>
      </c>
      <c r="R784" s="33">
        <f>AVERAGE(O543:O803)</f>
        <v>0.47509578544061254</v>
      </c>
    </row>
    <row r="785" spans="14:18" x14ac:dyDescent="0.25">
      <c r="N785" s="60">
        <v>10</v>
      </c>
      <c r="O785" s="33">
        <v>0.6</v>
      </c>
      <c r="P785" s="2">
        <v>2.11</v>
      </c>
      <c r="R785" t="s">
        <v>150</v>
      </c>
    </row>
    <row r="786" spans="14:18" x14ac:dyDescent="0.25">
      <c r="N786" s="60">
        <v>11</v>
      </c>
      <c r="O786" s="33">
        <v>0.7</v>
      </c>
      <c r="P786" s="2">
        <v>2.15</v>
      </c>
      <c r="R786" s="2">
        <f>AVERAGE(P543:P803)</f>
        <v>1.7338314176245215</v>
      </c>
    </row>
    <row r="787" spans="14:18" x14ac:dyDescent="0.25">
      <c r="N787" s="60">
        <v>12</v>
      </c>
      <c r="O787" s="33">
        <v>0.6</v>
      </c>
      <c r="P787" s="2">
        <v>2.6</v>
      </c>
    </row>
    <row r="788" spans="14:18" x14ac:dyDescent="0.25">
      <c r="N788" s="60">
        <v>13</v>
      </c>
      <c r="O788" s="33">
        <v>0.5</v>
      </c>
      <c r="P788" s="2">
        <v>1.52</v>
      </c>
    </row>
    <row r="789" spans="14:18" x14ac:dyDescent="0.25">
      <c r="N789" s="60">
        <v>14</v>
      </c>
      <c r="O789" s="33">
        <v>0.3</v>
      </c>
      <c r="P789" s="2">
        <v>1.23</v>
      </c>
    </row>
    <row r="790" spans="14:18" x14ac:dyDescent="0.25">
      <c r="N790" s="60">
        <v>15</v>
      </c>
      <c r="O790" s="33">
        <v>0.3</v>
      </c>
      <c r="P790" s="2">
        <v>1.86</v>
      </c>
    </row>
    <row r="791" spans="14:18" x14ac:dyDescent="0.25">
      <c r="N791" s="60">
        <v>16</v>
      </c>
      <c r="O791" s="33">
        <v>0.4</v>
      </c>
      <c r="P791" s="2">
        <v>1.39</v>
      </c>
    </row>
    <row r="792" spans="14:18" x14ac:dyDescent="0.25">
      <c r="N792" s="60">
        <v>17</v>
      </c>
      <c r="O792" s="33">
        <v>0.3</v>
      </c>
      <c r="P792" s="2">
        <v>1.08</v>
      </c>
    </row>
    <row r="793" spans="14:18" x14ac:dyDescent="0.25">
      <c r="N793" s="60">
        <v>18</v>
      </c>
      <c r="O793" s="33">
        <v>0.2</v>
      </c>
      <c r="P793" s="2">
        <v>1.88</v>
      </c>
    </row>
    <row r="794" spans="14:18" x14ac:dyDescent="0.25">
      <c r="N794" s="60">
        <v>19</v>
      </c>
      <c r="O794" s="33">
        <v>0.2</v>
      </c>
      <c r="P794" s="2">
        <v>1.32</v>
      </c>
    </row>
    <row r="795" spans="14:18" x14ac:dyDescent="0.25">
      <c r="N795" s="60">
        <v>20</v>
      </c>
      <c r="O795" s="33">
        <v>0.2</v>
      </c>
      <c r="P795" s="2">
        <v>1.06</v>
      </c>
    </row>
    <row r="796" spans="14:18" x14ac:dyDescent="0.25">
      <c r="N796" s="60">
        <v>21</v>
      </c>
      <c r="O796" s="33">
        <v>0.1</v>
      </c>
      <c r="P796" s="2">
        <v>1</v>
      </c>
    </row>
    <row r="797" spans="14:18" x14ac:dyDescent="0.25">
      <c r="N797" s="60">
        <v>22</v>
      </c>
      <c r="O797" s="33">
        <v>0.3</v>
      </c>
      <c r="P797" s="2">
        <v>1.22</v>
      </c>
    </row>
    <row r="798" spans="14:18" x14ac:dyDescent="0.25">
      <c r="N798" s="60">
        <v>23</v>
      </c>
      <c r="O798" s="33">
        <v>0.2</v>
      </c>
      <c r="P798" s="2">
        <v>1.1499999999999999</v>
      </c>
    </row>
    <row r="799" spans="14:18" x14ac:dyDescent="0.25">
      <c r="N799" s="60">
        <v>24</v>
      </c>
      <c r="O799" s="33">
        <v>0.2</v>
      </c>
      <c r="P799" s="2">
        <v>0.67</v>
      </c>
    </row>
    <row r="800" spans="14:18" x14ac:dyDescent="0.25">
      <c r="N800" s="60">
        <v>25</v>
      </c>
      <c r="O800" s="33">
        <v>0.3</v>
      </c>
      <c r="P800" s="2">
        <v>1.55</v>
      </c>
    </row>
    <row r="801" spans="13:17" x14ac:dyDescent="0.25">
      <c r="N801" s="60">
        <v>26</v>
      </c>
      <c r="O801" s="33">
        <v>0.2</v>
      </c>
      <c r="P801" s="2">
        <v>1.02</v>
      </c>
    </row>
    <row r="802" spans="13:17" x14ac:dyDescent="0.25">
      <c r="N802" s="60">
        <v>27</v>
      </c>
      <c r="O802" s="33">
        <v>0.2</v>
      </c>
      <c r="P802" s="2">
        <v>0.83</v>
      </c>
    </row>
    <row r="803" spans="13:17" x14ac:dyDescent="0.25">
      <c r="M803" s="31"/>
      <c r="N803" s="62">
        <v>28</v>
      </c>
      <c r="O803" s="35">
        <v>0.1</v>
      </c>
      <c r="P803" s="37">
        <v>0.38</v>
      </c>
      <c r="Q803" s="32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workbookViewId="0">
      <pane ySplit="3" topLeftCell="A175" activePane="bottomLeft" state="frozen"/>
      <selection pane="bottomLeft" activeCell="K1" activeCellId="1" sqref="A1:B1048576 K1:K1048576"/>
    </sheetView>
  </sheetViews>
  <sheetFormatPr defaultColWidth="8.90625" defaultRowHeight="15.6" x14ac:dyDescent="0.3"/>
  <cols>
    <col min="1" max="1" width="8.90625" style="24"/>
    <col min="2" max="2" width="8.90625" style="14"/>
    <col min="3" max="3" width="8.90625" style="15"/>
    <col min="4" max="4" width="8.90625" style="14"/>
    <col min="5" max="5" width="8.90625" style="57"/>
    <col min="6" max="6" width="8.90625" style="14"/>
    <col min="7" max="8" width="8.90625" style="15"/>
    <col min="9" max="9" width="8.90625" style="17"/>
    <col min="10" max="10" width="8.90625" style="16"/>
    <col min="11" max="11" width="8.90625" style="14"/>
    <col min="12" max="12" width="28.453125" style="14" bestFit="1" customWidth="1"/>
    <col min="13" max="16384" width="8.90625" style="14"/>
  </cols>
  <sheetData>
    <row r="1" spans="1:12" ht="16.2" thickBot="1" x14ac:dyDescent="0.35">
      <c r="A1" s="23" t="s">
        <v>22</v>
      </c>
      <c r="B1" s="10"/>
      <c r="C1" s="11"/>
      <c r="D1" s="12"/>
      <c r="E1" s="54"/>
      <c r="F1" s="11"/>
      <c r="G1" s="11"/>
      <c r="H1" s="11"/>
      <c r="I1" s="13"/>
      <c r="J1" s="12"/>
      <c r="K1" s="10"/>
      <c r="L1" s="10"/>
    </row>
    <row r="2" spans="1:12" x14ac:dyDescent="0.3">
      <c r="D2" s="16"/>
      <c r="E2" s="55"/>
      <c r="F2" s="15"/>
    </row>
    <row r="3" spans="1:12" ht="31.8" thickBot="1" x14ac:dyDescent="0.35">
      <c r="A3" s="25" t="s">
        <v>0</v>
      </c>
      <c r="B3" s="18" t="s">
        <v>13</v>
      </c>
      <c r="C3" s="19" t="s">
        <v>14</v>
      </c>
      <c r="D3" s="20" t="s">
        <v>16</v>
      </c>
      <c r="E3" s="56" t="s">
        <v>15</v>
      </c>
      <c r="F3" s="19" t="s">
        <v>17</v>
      </c>
      <c r="G3" s="19" t="s">
        <v>18</v>
      </c>
      <c r="H3" s="19" t="s">
        <v>19</v>
      </c>
      <c r="I3" s="21" t="s">
        <v>20</v>
      </c>
      <c r="J3" s="20" t="s">
        <v>73</v>
      </c>
      <c r="K3" s="18" t="s">
        <v>21</v>
      </c>
      <c r="L3" s="10" t="s">
        <v>23</v>
      </c>
    </row>
    <row r="4" spans="1:12" x14ac:dyDescent="0.3">
      <c r="A4" s="46">
        <v>41414</v>
      </c>
      <c r="B4" s="14">
        <v>0</v>
      </c>
      <c r="C4" s="15">
        <v>7.46</v>
      </c>
      <c r="D4" s="14">
        <v>206</v>
      </c>
      <c r="E4" s="57">
        <v>173</v>
      </c>
      <c r="F4" s="14">
        <v>16.760000000000002</v>
      </c>
      <c r="G4" s="15">
        <v>0.1</v>
      </c>
      <c r="H4" s="15">
        <v>8.36</v>
      </c>
      <c r="I4" s="17">
        <v>-44.1</v>
      </c>
      <c r="K4" s="14">
        <v>4.5</v>
      </c>
      <c r="L4" s="14" t="s">
        <v>27</v>
      </c>
    </row>
    <row r="5" spans="1:12" x14ac:dyDescent="0.3">
      <c r="B5" s="14">
        <v>1</v>
      </c>
      <c r="C5" s="15">
        <v>7.89</v>
      </c>
      <c r="D5" s="14">
        <v>206</v>
      </c>
      <c r="E5" s="57">
        <v>173</v>
      </c>
      <c r="F5" s="14">
        <v>16.739999999999998</v>
      </c>
      <c r="G5" s="15">
        <v>0.1</v>
      </c>
      <c r="H5" s="15">
        <v>8.33</v>
      </c>
      <c r="I5" s="17">
        <v>-43.2</v>
      </c>
      <c r="L5" s="14" t="s">
        <v>24</v>
      </c>
    </row>
    <row r="6" spans="1:12" x14ac:dyDescent="0.3">
      <c r="B6" s="14">
        <v>2</v>
      </c>
      <c r="C6" s="15">
        <v>8.18</v>
      </c>
      <c r="D6" s="14">
        <v>206</v>
      </c>
      <c r="E6" s="57">
        <v>173</v>
      </c>
      <c r="F6" s="14">
        <v>16.73</v>
      </c>
      <c r="G6" s="15">
        <v>0.1</v>
      </c>
      <c r="H6" s="15">
        <v>8.32</v>
      </c>
      <c r="I6" s="17">
        <v>-43.7</v>
      </c>
      <c r="L6" s="14" t="s">
        <v>25</v>
      </c>
    </row>
    <row r="7" spans="1:12" x14ac:dyDescent="0.3">
      <c r="B7" s="14">
        <v>3</v>
      </c>
      <c r="C7" s="15">
        <v>8.19</v>
      </c>
      <c r="D7" s="14">
        <v>210</v>
      </c>
      <c r="E7" s="57">
        <v>177</v>
      </c>
      <c r="F7" s="14">
        <v>16.53</v>
      </c>
      <c r="G7" s="15">
        <v>0.1</v>
      </c>
      <c r="H7" s="15">
        <v>8.3000000000000007</v>
      </c>
      <c r="I7" s="17">
        <v>-44.3</v>
      </c>
      <c r="L7" s="14" t="s">
        <v>28</v>
      </c>
    </row>
    <row r="8" spans="1:12" s="27" customFormat="1" x14ac:dyDescent="0.3">
      <c r="A8" s="26"/>
      <c r="B8" s="27">
        <v>4</v>
      </c>
      <c r="C8" s="28">
        <v>5.54</v>
      </c>
      <c r="D8" s="27">
        <v>218</v>
      </c>
      <c r="E8" s="58">
        <v>179</v>
      </c>
      <c r="F8" s="27">
        <v>15.59</v>
      </c>
      <c r="G8" s="28">
        <v>0.1</v>
      </c>
      <c r="H8" s="28">
        <v>7.76</v>
      </c>
      <c r="I8" s="29">
        <v>-43.7</v>
      </c>
      <c r="J8" s="48"/>
      <c r="L8" s="27" t="s">
        <v>26</v>
      </c>
    </row>
    <row r="9" spans="1:12" x14ac:dyDescent="0.3">
      <c r="A9" s="46">
        <v>41422</v>
      </c>
      <c r="B9" s="14">
        <v>0</v>
      </c>
      <c r="C9" s="15">
        <v>3.35</v>
      </c>
      <c r="D9" s="14">
        <v>194</v>
      </c>
      <c r="E9" s="57">
        <v>159</v>
      </c>
      <c r="F9" s="14">
        <v>15.28</v>
      </c>
      <c r="G9" s="15">
        <v>0.09</v>
      </c>
      <c r="H9" s="15">
        <v>7.92</v>
      </c>
      <c r="I9" s="17">
        <v>-72.8</v>
      </c>
      <c r="K9" s="14">
        <v>5</v>
      </c>
      <c r="L9" s="14" t="s">
        <v>29</v>
      </c>
    </row>
    <row r="10" spans="1:12" x14ac:dyDescent="0.3">
      <c r="B10" s="14">
        <v>1</v>
      </c>
      <c r="C10" s="15">
        <v>4.13</v>
      </c>
      <c r="D10" s="14">
        <v>202</v>
      </c>
      <c r="E10" s="57">
        <v>164</v>
      </c>
      <c r="F10" s="14">
        <v>15.27</v>
      </c>
      <c r="G10" s="15">
        <v>0.1</v>
      </c>
      <c r="H10" s="15">
        <v>7.86</v>
      </c>
      <c r="I10" s="17">
        <v>-71</v>
      </c>
      <c r="L10" s="14" t="s">
        <v>30</v>
      </c>
    </row>
    <row r="11" spans="1:12" x14ac:dyDescent="0.3">
      <c r="B11" s="14">
        <v>2</v>
      </c>
      <c r="C11" s="15">
        <v>5.0599999999999996</v>
      </c>
      <c r="D11" s="14">
        <v>204</v>
      </c>
      <c r="E11" s="57">
        <v>167</v>
      </c>
      <c r="F11" s="14">
        <v>15.26</v>
      </c>
      <c r="G11" s="15">
        <v>0.1</v>
      </c>
      <c r="H11" s="15">
        <v>7.83</v>
      </c>
      <c r="I11" s="17">
        <v>-70.7</v>
      </c>
      <c r="L11" s="14" t="s">
        <v>31</v>
      </c>
    </row>
    <row r="12" spans="1:12" x14ac:dyDescent="0.3">
      <c r="B12" s="14">
        <v>3</v>
      </c>
      <c r="C12" s="15">
        <v>5.9</v>
      </c>
      <c r="D12" s="14">
        <v>203</v>
      </c>
      <c r="E12" s="57">
        <v>165</v>
      </c>
      <c r="F12" s="14">
        <v>15.23</v>
      </c>
      <c r="G12" s="15">
        <v>0.1</v>
      </c>
      <c r="H12" s="15">
        <v>7.82</v>
      </c>
      <c r="I12" s="17">
        <v>-70.8</v>
      </c>
      <c r="L12" s="40" t="s">
        <v>33</v>
      </c>
    </row>
    <row r="13" spans="1:12" s="27" customFormat="1" x14ac:dyDescent="0.3">
      <c r="A13" s="26"/>
      <c r="B13" s="27">
        <v>4</v>
      </c>
      <c r="C13" s="28">
        <v>5.97</v>
      </c>
      <c r="D13" s="27">
        <v>202</v>
      </c>
      <c r="E13" s="58">
        <v>164</v>
      </c>
      <c r="F13" s="27">
        <v>15.23</v>
      </c>
      <c r="G13" s="28">
        <v>0.1</v>
      </c>
      <c r="H13" s="28">
        <v>7.81</v>
      </c>
      <c r="I13" s="29">
        <v>-70.900000000000006</v>
      </c>
      <c r="J13" s="48"/>
      <c r="L13" s="27" t="s">
        <v>32</v>
      </c>
    </row>
    <row r="14" spans="1:12" x14ac:dyDescent="0.3">
      <c r="A14" s="46">
        <v>41444</v>
      </c>
      <c r="B14" s="14">
        <v>0</v>
      </c>
      <c r="C14" s="15">
        <v>2.96</v>
      </c>
      <c r="D14" s="14">
        <v>200</v>
      </c>
      <c r="E14" s="57">
        <v>191</v>
      </c>
      <c r="F14" s="14">
        <v>22.39</v>
      </c>
      <c r="G14" s="15">
        <v>0.09</v>
      </c>
      <c r="H14" s="15">
        <v>8.48</v>
      </c>
      <c r="I14" s="17">
        <v>-97.9</v>
      </c>
      <c r="K14" s="14">
        <v>8</v>
      </c>
      <c r="L14" s="14" t="s">
        <v>40</v>
      </c>
    </row>
    <row r="15" spans="1:12" x14ac:dyDescent="0.3">
      <c r="B15" s="14">
        <v>1</v>
      </c>
      <c r="C15" s="15">
        <v>4.12</v>
      </c>
      <c r="D15" s="14">
        <v>204</v>
      </c>
      <c r="E15" s="57">
        <v>193</v>
      </c>
      <c r="F15" s="14">
        <v>22.19</v>
      </c>
      <c r="G15" s="15">
        <v>0.1</v>
      </c>
      <c r="H15" s="15">
        <v>8.3699999999999992</v>
      </c>
      <c r="I15" s="17">
        <v>-93.1</v>
      </c>
    </row>
    <row r="16" spans="1:12" x14ac:dyDescent="0.3">
      <c r="B16" s="14">
        <v>2</v>
      </c>
      <c r="C16" s="15">
        <v>5.28</v>
      </c>
      <c r="D16" s="14">
        <v>205</v>
      </c>
      <c r="E16" s="57">
        <v>193</v>
      </c>
      <c r="F16" s="14">
        <v>21.99</v>
      </c>
      <c r="G16" s="15">
        <v>0.1</v>
      </c>
      <c r="H16" s="15">
        <v>8.31</v>
      </c>
      <c r="I16" s="17">
        <v>-92.3</v>
      </c>
    </row>
    <row r="17" spans="1:12" x14ac:dyDescent="0.3">
      <c r="B17" s="14">
        <v>3</v>
      </c>
      <c r="C17" s="15">
        <v>3.1</v>
      </c>
      <c r="D17" s="14">
        <v>212</v>
      </c>
      <c r="E17" s="57">
        <v>191</v>
      </c>
      <c r="F17" s="14">
        <v>19.989999999999998</v>
      </c>
      <c r="G17" s="15">
        <v>0.1</v>
      </c>
      <c r="H17" s="15">
        <v>7.7</v>
      </c>
      <c r="I17" s="17">
        <v>-92.8</v>
      </c>
    </row>
    <row r="18" spans="1:12" s="27" customFormat="1" x14ac:dyDescent="0.3">
      <c r="A18" s="26"/>
      <c r="B18" s="27">
        <v>4</v>
      </c>
      <c r="C18" s="28">
        <v>1.29</v>
      </c>
      <c r="D18" s="27">
        <v>224</v>
      </c>
      <c r="E18" s="58">
        <v>199</v>
      </c>
      <c r="F18" s="27">
        <v>18.940000000000001</v>
      </c>
      <c r="G18" s="28">
        <v>0.11</v>
      </c>
      <c r="H18" s="28">
        <v>7.4</v>
      </c>
      <c r="I18" s="29">
        <v>-94.9</v>
      </c>
      <c r="J18" s="48"/>
    </row>
    <row r="19" spans="1:12" ht="14.25" customHeight="1" x14ac:dyDescent="0.3">
      <c r="A19" s="46">
        <v>41451</v>
      </c>
      <c r="B19" s="14">
        <v>0</v>
      </c>
      <c r="C19" s="15">
        <v>7.35</v>
      </c>
      <c r="D19" s="14">
        <v>201</v>
      </c>
      <c r="E19" s="57">
        <v>204</v>
      </c>
      <c r="F19" s="14">
        <v>25.71</v>
      </c>
      <c r="G19" s="15">
        <v>0.09</v>
      </c>
      <c r="H19" s="15">
        <v>8.26</v>
      </c>
      <c r="I19" s="17">
        <v>-78.900000000000006</v>
      </c>
      <c r="K19" s="14">
        <v>7</v>
      </c>
      <c r="L19" s="14" t="s">
        <v>42</v>
      </c>
    </row>
    <row r="20" spans="1:12" x14ac:dyDescent="0.3">
      <c r="B20" s="14">
        <v>1</v>
      </c>
      <c r="C20" s="15">
        <v>6.62</v>
      </c>
      <c r="D20" s="14">
        <v>206</v>
      </c>
      <c r="E20" s="57">
        <v>208</v>
      </c>
      <c r="F20" s="14">
        <v>25.51</v>
      </c>
      <c r="G20" s="15">
        <v>0.1</v>
      </c>
      <c r="H20" s="15">
        <v>8.2799999999999994</v>
      </c>
      <c r="I20" s="17">
        <v>-78.900000000000006</v>
      </c>
      <c r="L20" s="14" t="s">
        <v>43</v>
      </c>
    </row>
    <row r="21" spans="1:12" x14ac:dyDescent="0.3">
      <c r="B21" s="14">
        <v>2</v>
      </c>
      <c r="C21" s="15">
        <v>6.93</v>
      </c>
      <c r="D21" s="14">
        <v>207</v>
      </c>
      <c r="E21" s="57">
        <v>209</v>
      </c>
      <c r="F21" s="14">
        <v>25.34</v>
      </c>
      <c r="G21" s="15">
        <v>0.1</v>
      </c>
      <c r="H21" s="15">
        <v>8.17</v>
      </c>
      <c r="I21" s="17">
        <v>-75.2</v>
      </c>
    </row>
    <row r="22" spans="1:12" x14ac:dyDescent="0.3">
      <c r="B22" s="14">
        <v>3</v>
      </c>
      <c r="C22" s="15">
        <v>5.98</v>
      </c>
      <c r="D22" s="14">
        <v>208</v>
      </c>
      <c r="E22" s="57">
        <v>207</v>
      </c>
      <c r="F22" s="14">
        <v>24.68</v>
      </c>
      <c r="G22" s="15">
        <v>0.1</v>
      </c>
      <c r="H22" s="15">
        <v>7.91</v>
      </c>
      <c r="I22" s="17">
        <v>-75.7</v>
      </c>
    </row>
    <row r="23" spans="1:12" s="27" customFormat="1" x14ac:dyDescent="0.3">
      <c r="A23" s="26"/>
      <c r="B23" s="27">
        <v>4</v>
      </c>
      <c r="C23" s="28">
        <v>1.61</v>
      </c>
      <c r="D23" s="27">
        <v>231</v>
      </c>
      <c r="E23" s="58">
        <v>216</v>
      </c>
      <c r="F23" s="27">
        <v>21.64</v>
      </c>
      <c r="G23" s="28">
        <v>0.11</v>
      </c>
      <c r="H23" s="28">
        <v>7.37</v>
      </c>
      <c r="I23" s="29">
        <v>-83.1</v>
      </c>
      <c r="J23" s="48"/>
    </row>
    <row r="24" spans="1:12" x14ac:dyDescent="0.3">
      <c r="A24" s="46">
        <v>41473</v>
      </c>
      <c r="B24" s="14">
        <v>0</v>
      </c>
      <c r="C24" s="15">
        <v>2.91</v>
      </c>
      <c r="D24" s="14">
        <v>190</v>
      </c>
      <c r="E24" s="57">
        <v>201</v>
      </c>
      <c r="F24" s="14">
        <v>28.52</v>
      </c>
      <c r="G24" s="15">
        <v>0.09</v>
      </c>
      <c r="H24" s="15">
        <v>9.24</v>
      </c>
      <c r="I24" s="17">
        <v>-95.7</v>
      </c>
      <c r="K24" s="14">
        <v>4</v>
      </c>
      <c r="L24" s="14" t="s">
        <v>44</v>
      </c>
    </row>
    <row r="25" spans="1:12" x14ac:dyDescent="0.3">
      <c r="B25" s="14">
        <v>1</v>
      </c>
      <c r="C25" s="15">
        <v>5.81</v>
      </c>
      <c r="D25" s="14">
        <v>186</v>
      </c>
      <c r="E25" s="57">
        <v>201</v>
      </c>
      <c r="F25" s="14">
        <v>29.15</v>
      </c>
      <c r="G25" s="15">
        <v>0.09</v>
      </c>
      <c r="H25" s="15">
        <v>9.25</v>
      </c>
      <c r="I25" s="17">
        <v>-95.1</v>
      </c>
    </row>
    <row r="26" spans="1:12" x14ac:dyDescent="0.3">
      <c r="B26" s="14">
        <v>2</v>
      </c>
      <c r="C26" s="15">
        <v>5.83</v>
      </c>
      <c r="D26" s="14">
        <v>207</v>
      </c>
      <c r="E26" s="57">
        <v>214</v>
      </c>
      <c r="F26" s="14">
        <v>26.74</v>
      </c>
      <c r="G26" s="15">
        <v>0.1</v>
      </c>
      <c r="H26" s="15">
        <v>8.61</v>
      </c>
      <c r="I26" s="17">
        <v>-88.8</v>
      </c>
    </row>
    <row r="27" spans="1:12" x14ac:dyDescent="0.3">
      <c r="B27" s="14">
        <v>3</v>
      </c>
      <c r="C27" s="15">
        <v>0.03</v>
      </c>
      <c r="D27" s="14">
        <v>238</v>
      </c>
      <c r="E27" s="57">
        <v>234</v>
      </c>
      <c r="F27" s="14">
        <v>24.26</v>
      </c>
      <c r="G27" s="15">
        <v>0.11</v>
      </c>
      <c r="H27" s="15">
        <v>7.52</v>
      </c>
      <c r="I27" s="17">
        <v>-105.9</v>
      </c>
    </row>
    <row r="28" spans="1:12" s="27" customFormat="1" x14ac:dyDescent="0.3">
      <c r="A28" s="26"/>
      <c r="B28" s="27">
        <v>4</v>
      </c>
      <c r="C28" s="28">
        <v>0</v>
      </c>
      <c r="D28" s="27">
        <v>246</v>
      </c>
      <c r="E28" s="58">
        <v>240</v>
      </c>
      <c r="F28" s="27">
        <v>23.85</v>
      </c>
      <c r="G28" s="28">
        <v>0.12</v>
      </c>
      <c r="H28" s="28">
        <v>7.36</v>
      </c>
      <c r="I28" s="29">
        <v>-115.6</v>
      </c>
      <c r="J28" s="48"/>
    </row>
    <row r="29" spans="1:12" x14ac:dyDescent="0.3">
      <c r="A29" s="46">
        <v>41479</v>
      </c>
      <c r="B29" s="14">
        <v>0</v>
      </c>
      <c r="C29" s="15">
        <v>5.67</v>
      </c>
      <c r="D29" s="14">
        <v>191</v>
      </c>
      <c r="E29" s="57">
        <v>188</v>
      </c>
      <c r="F29" s="14">
        <v>24.19</v>
      </c>
      <c r="G29" s="15">
        <v>0.09</v>
      </c>
      <c r="H29" s="15">
        <v>8.77</v>
      </c>
      <c r="I29" s="17">
        <v>-88.4</v>
      </c>
      <c r="K29" s="14">
        <v>1.5</v>
      </c>
      <c r="L29" s="14" t="s">
        <v>45</v>
      </c>
    </row>
    <row r="30" spans="1:12" x14ac:dyDescent="0.3">
      <c r="B30" s="14">
        <v>1</v>
      </c>
      <c r="C30" s="15">
        <v>7.37</v>
      </c>
      <c r="D30" s="14">
        <v>188</v>
      </c>
      <c r="E30" s="57">
        <v>185</v>
      </c>
      <c r="F30" s="14">
        <v>24.23</v>
      </c>
      <c r="G30" s="15">
        <v>0.09</v>
      </c>
      <c r="H30" s="15">
        <v>8.68</v>
      </c>
      <c r="I30" s="17">
        <v>-86.7</v>
      </c>
      <c r="L30" s="14" t="s">
        <v>46</v>
      </c>
    </row>
    <row r="31" spans="1:12" x14ac:dyDescent="0.3">
      <c r="B31" s="14">
        <v>2</v>
      </c>
      <c r="C31" s="15">
        <v>4.8499999999999996</v>
      </c>
      <c r="D31" s="14">
        <v>190</v>
      </c>
      <c r="E31" s="57">
        <v>187</v>
      </c>
      <c r="F31" s="14">
        <v>24.11</v>
      </c>
      <c r="G31" s="15">
        <v>0.09</v>
      </c>
      <c r="H31" s="15">
        <v>8.51</v>
      </c>
      <c r="I31" s="17">
        <v>-89</v>
      </c>
      <c r="L31" s="14" t="s">
        <v>47</v>
      </c>
    </row>
    <row r="32" spans="1:12" x14ac:dyDescent="0.3">
      <c r="B32" s="14">
        <v>3</v>
      </c>
      <c r="C32" s="15">
        <v>5.5</v>
      </c>
      <c r="D32" s="14">
        <v>190</v>
      </c>
      <c r="E32" s="57">
        <v>187</v>
      </c>
      <c r="F32" s="14">
        <v>24.04</v>
      </c>
      <c r="G32" s="15">
        <v>0.09</v>
      </c>
      <c r="H32" s="15">
        <v>8.56</v>
      </c>
      <c r="I32" s="17">
        <v>-88.7</v>
      </c>
    </row>
    <row r="33" spans="1:12" s="27" customFormat="1" x14ac:dyDescent="0.3">
      <c r="A33" s="26"/>
      <c r="B33" s="27">
        <v>4</v>
      </c>
      <c r="C33" s="28">
        <v>3.93</v>
      </c>
      <c r="D33" s="27">
        <v>194</v>
      </c>
      <c r="E33" s="58">
        <v>190</v>
      </c>
      <c r="F33" s="27">
        <v>23.87</v>
      </c>
      <c r="G33" s="28">
        <v>0.09</v>
      </c>
      <c r="H33" s="28">
        <v>8.35</v>
      </c>
      <c r="I33" s="29">
        <v>-89.6</v>
      </c>
      <c r="J33" s="48"/>
    </row>
    <row r="34" spans="1:12" x14ac:dyDescent="0.3">
      <c r="A34" s="46">
        <v>41495</v>
      </c>
      <c r="B34" s="14">
        <v>0</v>
      </c>
      <c r="C34" s="15">
        <v>7.86</v>
      </c>
      <c r="D34" s="14">
        <v>187</v>
      </c>
      <c r="E34" s="57">
        <v>181</v>
      </c>
      <c r="F34" s="14">
        <v>23.09</v>
      </c>
      <c r="G34" s="15">
        <v>0.09</v>
      </c>
      <c r="H34" s="15">
        <v>9.1199999999999992</v>
      </c>
      <c r="I34" s="17">
        <v>-81</v>
      </c>
      <c r="K34" s="14">
        <v>2</v>
      </c>
      <c r="L34" s="14" t="s">
        <v>48</v>
      </c>
    </row>
    <row r="35" spans="1:12" x14ac:dyDescent="0.3">
      <c r="B35" s="14">
        <v>1</v>
      </c>
      <c r="C35" s="15">
        <v>10.83</v>
      </c>
      <c r="D35" s="14">
        <v>187</v>
      </c>
      <c r="E35" s="57">
        <v>181</v>
      </c>
      <c r="F35" s="14">
        <v>23.19</v>
      </c>
      <c r="G35" s="15">
        <v>0.09</v>
      </c>
      <c r="H35" s="15">
        <v>9.1199999999999992</v>
      </c>
      <c r="I35" s="17">
        <v>-78</v>
      </c>
      <c r="L35" s="14" t="s">
        <v>49</v>
      </c>
    </row>
    <row r="36" spans="1:12" x14ac:dyDescent="0.3">
      <c r="B36" s="14">
        <v>2</v>
      </c>
      <c r="C36" s="15">
        <v>5.77</v>
      </c>
      <c r="D36" s="14">
        <v>193</v>
      </c>
      <c r="E36" s="57">
        <v>182</v>
      </c>
      <c r="F36" s="14">
        <v>22.12</v>
      </c>
      <c r="G36" s="15">
        <v>0.09</v>
      </c>
      <c r="H36" s="15">
        <v>8.51</v>
      </c>
      <c r="I36" s="17">
        <v>-73.900000000000006</v>
      </c>
    </row>
    <row r="37" spans="1:12" x14ac:dyDescent="0.3">
      <c r="B37" s="14">
        <v>3</v>
      </c>
      <c r="C37" s="15">
        <v>2.04</v>
      </c>
      <c r="D37" s="14">
        <v>199</v>
      </c>
      <c r="E37" s="57">
        <v>185</v>
      </c>
      <c r="F37" s="14">
        <v>21.39</v>
      </c>
      <c r="G37" s="15">
        <v>0.09</v>
      </c>
      <c r="H37" s="15">
        <v>7.87</v>
      </c>
      <c r="I37" s="17">
        <v>-75.7</v>
      </c>
    </row>
    <row r="38" spans="1:12" s="27" customFormat="1" x14ac:dyDescent="0.3">
      <c r="A38" s="26"/>
      <c r="B38" s="27">
        <v>4</v>
      </c>
      <c r="C38" s="28">
        <v>0.86</v>
      </c>
      <c r="D38" s="27">
        <v>202</v>
      </c>
      <c r="E38" s="58">
        <v>188</v>
      </c>
      <c r="F38" s="27">
        <v>21.31</v>
      </c>
      <c r="G38" s="28">
        <v>0.1</v>
      </c>
      <c r="H38" s="28">
        <v>7.53</v>
      </c>
      <c r="I38" s="29">
        <v>-83.3</v>
      </c>
      <c r="J38" s="48"/>
    </row>
    <row r="39" spans="1:12" x14ac:dyDescent="0.3">
      <c r="A39" s="46">
        <v>41505</v>
      </c>
      <c r="B39" s="14">
        <v>0</v>
      </c>
      <c r="C39" s="15">
        <v>3.4</v>
      </c>
      <c r="D39" s="14">
        <v>168</v>
      </c>
      <c r="E39" s="57">
        <v>163</v>
      </c>
      <c r="F39" s="14">
        <v>23.65</v>
      </c>
      <c r="G39" s="15">
        <v>0.08</v>
      </c>
      <c r="H39" s="15">
        <v>9.43</v>
      </c>
      <c r="I39" s="17">
        <v>-66</v>
      </c>
      <c r="K39" s="14">
        <v>1</v>
      </c>
      <c r="L39" s="14" t="s">
        <v>50</v>
      </c>
    </row>
    <row r="40" spans="1:12" x14ac:dyDescent="0.3">
      <c r="B40" s="14">
        <v>1</v>
      </c>
      <c r="C40" s="15">
        <v>8.57</v>
      </c>
      <c r="D40" s="14">
        <v>168</v>
      </c>
      <c r="E40" s="57">
        <v>163</v>
      </c>
      <c r="F40" s="14">
        <v>23.46</v>
      </c>
      <c r="G40" s="15">
        <v>0.08</v>
      </c>
      <c r="H40" s="15">
        <v>9.3000000000000007</v>
      </c>
      <c r="I40" s="17">
        <v>-64.599999999999994</v>
      </c>
      <c r="L40" s="45">
        <v>0.42777777777777781</v>
      </c>
    </row>
    <row r="41" spans="1:12" x14ac:dyDescent="0.3">
      <c r="B41" s="14">
        <v>2</v>
      </c>
      <c r="C41" s="15">
        <v>7</v>
      </c>
      <c r="D41" s="14">
        <v>182</v>
      </c>
      <c r="E41" s="57">
        <v>176</v>
      </c>
      <c r="F41" s="14">
        <v>23.14</v>
      </c>
      <c r="G41" s="15">
        <v>0.09</v>
      </c>
      <c r="H41" s="15">
        <v>8.89</v>
      </c>
      <c r="I41" s="17">
        <v>-62.7</v>
      </c>
    </row>
    <row r="42" spans="1:12" x14ac:dyDescent="0.3">
      <c r="B42" s="14">
        <v>3</v>
      </c>
      <c r="C42" s="15">
        <v>1.71</v>
      </c>
      <c r="D42" s="14">
        <v>191</v>
      </c>
      <c r="E42" s="57">
        <v>182</v>
      </c>
      <c r="F42" s="14">
        <v>22.53</v>
      </c>
      <c r="G42" s="15">
        <v>0.09</v>
      </c>
      <c r="H42" s="15">
        <v>8.14</v>
      </c>
      <c r="I42" s="17">
        <v>-64</v>
      </c>
    </row>
    <row r="43" spans="1:12" s="27" customFormat="1" x14ac:dyDescent="0.3">
      <c r="A43" s="26"/>
      <c r="B43" s="27">
        <v>4</v>
      </c>
      <c r="C43" s="28">
        <v>0</v>
      </c>
      <c r="D43" s="27">
        <v>203</v>
      </c>
      <c r="E43" s="58">
        <v>191</v>
      </c>
      <c r="F43" s="27">
        <v>21.79</v>
      </c>
      <c r="G43" s="28">
        <v>0.1</v>
      </c>
      <c r="H43" s="28">
        <v>7.75</v>
      </c>
      <c r="I43" s="29">
        <v>-65</v>
      </c>
      <c r="J43" s="48"/>
    </row>
    <row r="44" spans="1:12" x14ac:dyDescent="0.3">
      <c r="A44" s="46">
        <v>41527</v>
      </c>
      <c r="B44" s="14">
        <v>0</v>
      </c>
      <c r="C44" s="15">
        <v>2.86</v>
      </c>
      <c r="D44" s="14">
        <v>178</v>
      </c>
      <c r="E44" s="57">
        <v>170</v>
      </c>
      <c r="F44" s="14">
        <v>22.87</v>
      </c>
      <c r="G44" s="15">
        <v>0.09</v>
      </c>
      <c r="H44" s="15">
        <v>8.3800000000000008</v>
      </c>
      <c r="I44" s="17">
        <v>-43.2</v>
      </c>
      <c r="K44" s="14">
        <v>2</v>
      </c>
      <c r="L44" s="14" t="s">
        <v>51</v>
      </c>
    </row>
    <row r="45" spans="1:12" x14ac:dyDescent="0.3">
      <c r="B45" s="14">
        <v>1</v>
      </c>
      <c r="C45" s="15">
        <v>3.4</v>
      </c>
      <c r="D45" s="14">
        <v>187</v>
      </c>
      <c r="E45" s="57">
        <v>180</v>
      </c>
      <c r="F45" s="14">
        <v>22.84</v>
      </c>
      <c r="G45" s="15">
        <v>0.09</v>
      </c>
      <c r="H45" s="15">
        <v>8.4600000000000009</v>
      </c>
      <c r="I45" s="17">
        <v>-44.1</v>
      </c>
    </row>
    <row r="46" spans="1:12" x14ac:dyDescent="0.3">
      <c r="B46" s="14">
        <v>2</v>
      </c>
      <c r="C46" s="15">
        <v>1.46</v>
      </c>
      <c r="D46" s="14">
        <v>190</v>
      </c>
      <c r="E46" s="57">
        <v>181</v>
      </c>
      <c r="F46" s="14">
        <v>22.38</v>
      </c>
      <c r="G46" s="15">
        <v>0.09</v>
      </c>
      <c r="H46" s="15">
        <v>8.0299999999999994</v>
      </c>
      <c r="I46" s="17">
        <v>-44.7</v>
      </c>
    </row>
    <row r="47" spans="1:12" x14ac:dyDescent="0.3">
      <c r="B47" s="14">
        <v>3</v>
      </c>
      <c r="C47" s="15">
        <v>1.42</v>
      </c>
      <c r="D47" s="14">
        <v>191</v>
      </c>
      <c r="E47" s="57">
        <v>181</v>
      </c>
      <c r="F47" s="14">
        <v>22.24</v>
      </c>
      <c r="G47" s="15">
        <v>0.09</v>
      </c>
      <c r="H47" s="15">
        <v>7.91</v>
      </c>
      <c r="I47" s="17">
        <v>-45.1</v>
      </c>
    </row>
    <row r="48" spans="1:12" s="27" customFormat="1" x14ac:dyDescent="0.3">
      <c r="A48" s="26"/>
      <c r="B48" s="27">
        <v>4</v>
      </c>
      <c r="C48" s="28">
        <v>0</v>
      </c>
      <c r="D48" s="27">
        <v>206</v>
      </c>
      <c r="E48" s="58">
        <v>194</v>
      </c>
      <c r="F48" s="27">
        <v>21.88</v>
      </c>
      <c r="G48" s="28">
        <v>0.1</v>
      </c>
      <c r="H48" s="28">
        <v>7.29</v>
      </c>
      <c r="I48" s="29">
        <v>-50.7</v>
      </c>
      <c r="J48" s="48"/>
    </row>
    <row r="49" spans="1:12" x14ac:dyDescent="0.3">
      <c r="A49" s="46">
        <v>41543</v>
      </c>
      <c r="B49" s="14">
        <v>0</v>
      </c>
      <c r="C49" s="15">
        <v>7.37</v>
      </c>
      <c r="D49" s="14">
        <v>184</v>
      </c>
      <c r="E49" s="57">
        <v>159</v>
      </c>
      <c r="F49" s="14">
        <v>17.809999999999999</v>
      </c>
      <c r="G49" s="15">
        <v>0.09</v>
      </c>
      <c r="H49" s="15">
        <v>9.1199999999999992</v>
      </c>
      <c r="I49" s="17">
        <v>-14.9</v>
      </c>
      <c r="K49" s="14">
        <v>2</v>
      </c>
      <c r="L49" s="14" t="s">
        <v>52</v>
      </c>
    </row>
    <row r="50" spans="1:12" x14ac:dyDescent="0.3">
      <c r="B50" s="14">
        <v>1</v>
      </c>
      <c r="C50" s="15">
        <v>10.63</v>
      </c>
      <c r="D50" s="14">
        <v>185</v>
      </c>
      <c r="E50" s="57">
        <v>159</v>
      </c>
      <c r="F50" s="14">
        <v>17.739999999999998</v>
      </c>
      <c r="G50" s="15">
        <v>0.09</v>
      </c>
      <c r="H50" s="15">
        <v>9.08</v>
      </c>
      <c r="I50" s="17">
        <v>-14.5</v>
      </c>
      <c r="L50" s="45">
        <v>0.51388888888888895</v>
      </c>
    </row>
    <row r="51" spans="1:12" x14ac:dyDescent="0.3">
      <c r="B51" s="14">
        <v>2</v>
      </c>
      <c r="C51" s="15">
        <v>8.4700000000000006</v>
      </c>
      <c r="D51" s="14">
        <v>185</v>
      </c>
      <c r="E51" s="57">
        <v>160</v>
      </c>
      <c r="F51" s="14">
        <v>17.739999999999998</v>
      </c>
      <c r="G51" s="15">
        <v>0.09</v>
      </c>
      <c r="H51" s="15">
        <v>9.07</v>
      </c>
      <c r="I51" s="17">
        <v>-15.1</v>
      </c>
    </row>
    <row r="52" spans="1:12" x14ac:dyDescent="0.3">
      <c r="B52" s="14">
        <v>3</v>
      </c>
      <c r="C52" s="15">
        <v>9.0500000000000007</v>
      </c>
      <c r="D52" s="14">
        <v>186</v>
      </c>
      <c r="E52" s="57">
        <v>160</v>
      </c>
      <c r="F52" s="14">
        <v>17.64</v>
      </c>
      <c r="G52" s="15">
        <v>0.09</v>
      </c>
      <c r="H52" s="15">
        <v>9.0399999999999991</v>
      </c>
      <c r="I52" s="17">
        <v>-15</v>
      </c>
    </row>
    <row r="53" spans="1:12" s="27" customFormat="1" x14ac:dyDescent="0.3">
      <c r="A53" s="26"/>
      <c r="B53" s="27">
        <v>4</v>
      </c>
      <c r="C53" s="28">
        <v>8.84</v>
      </c>
      <c r="D53" s="27">
        <v>187</v>
      </c>
      <c r="E53" s="58">
        <v>160</v>
      </c>
      <c r="F53" s="27">
        <v>17.43</v>
      </c>
      <c r="G53" s="28">
        <v>0.09</v>
      </c>
      <c r="H53" s="28">
        <v>8.98</v>
      </c>
      <c r="I53" s="29">
        <v>-15.2</v>
      </c>
      <c r="J53" s="48"/>
    </row>
    <row r="54" spans="1:12" x14ac:dyDescent="0.3">
      <c r="A54" s="46">
        <v>41571</v>
      </c>
      <c r="B54" s="14">
        <v>0</v>
      </c>
      <c r="C54" s="15">
        <v>5.7</v>
      </c>
      <c r="D54" s="14">
        <v>187</v>
      </c>
      <c r="E54" s="57">
        <v>124</v>
      </c>
      <c r="F54" s="14">
        <v>7.25</v>
      </c>
      <c r="G54" s="15">
        <v>0.09</v>
      </c>
      <c r="H54" s="15">
        <v>7.58</v>
      </c>
      <c r="I54" s="17">
        <v>-2.5</v>
      </c>
      <c r="K54" s="14">
        <v>8</v>
      </c>
      <c r="L54" s="14" t="s">
        <v>56</v>
      </c>
    </row>
    <row r="55" spans="1:12" x14ac:dyDescent="0.3">
      <c r="B55" s="14">
        <v>1</v>
      </c>
      <c r="C55" s="15">
        <v>3.61</v>
      </c>
      <c r="D55" s="14">
        <v>193</v>
      </c>
      <c r="E55" s="57">
        <v>128</v>
      </c>
      <c r="F55" s="14">
        <v>7.23</v>
      </c>
      <c r="G55" s="15">
        <v>0.09</v>
      </c>
      <c r="H55" s="15">
        <v>7.78</v>
      </c>
      <c r="I55" s="17">
        <v>-2.5</v>
      </c>
      <c r="L55" s="14" t="s">
        <v>57</v>
      </c>
    </row>
    <row r="56" spans="1:12" x14ac:dyDescent="0.3">
      <c r="B56" s="14">
        <v>2</v>
      </c>
      <c r="C56" s="15">
        <v>3.67</v>
      </c>
      <c r="D56" s="14">
        <v>196</v>
      </c>
      <c r="E56" s="57">
        <v>129</v>
      </c>
      <c r="F56" s="14">
        <v>7.13</v>
      </c>
      <c r="G56" s="15">
        <v>0.09</v>
      </c>
      <c r="H56" s="15">
        <v>7.77</v>
      </c>
      <c r="I56" s="17">
        <v>-3.3</v>
      </c>
    </row>
    <row r="57" spans="1:12" x14ac:dyDescent="0.3">
      <c r="B57" s="14">
        <v>3</v>
      </c>
      <c r="C57" s="15">
        <v>4.26</v>
      </c>
      <c r="D57" s="14">
        <v>200</v>
      </c>
      <c r="E57" s="57">
        <v>132</v>
      </c>
      <c r="F57" s="14">
        <v>7.03</v>
      </c>
      <c r="G57" s="15">
        <v>0.1</v>
      </c>
      <c r="H57" s="15">
        <v>7.75</v>
      </c>
      <c r="I57" s="17">
        <v>-5.4</v>
      </c>
    </row>
    <row r="58" spans="1:12" s="27" customFormat="1" x14ac:dyDescent="0.3">
      <c r="A58" s="26"/>
      <c r="B58" s="27">
        <v>4</v>
      </c>
      <c r="C58" s="28">
        <v>4.7699999999999996</v>
      </c>
      <c r="D58" s="27">
        <v>202</v>
      </c>
      <c r="E58" s="58">
        <v>133</v>
      </c>
      <c r="F58" s="27">
        <v>6.98</v>
      </c>
      <c r="G58" s="28">
        <v>0.1</v>
      </c>
      <c r="H58" s="28">
        <v>7.73</v>
      </c>
      <c r="I58" s="29">
        <v>-6.2</v>
      </c>
      <c r="J58" s="48"/>
    </row>
    <row r="59" spans="1:12" x14ac:dyDescent="0.3">
      <c r="A59" s="46">
        <v>41582</v>
      </c>
      <c r="B59" s="14">
        <v>0</v>
      </c>
      <c r="C59" s="15">
        <v>23.56</v>
      </c>
      <c r="D59" s="14">
        <v>206</v>
      </c>
      <c r="E59" s="57">
        <v>131</v>
      </c>
      <c r="F59" s="14">
        <v>5.76</v>
      </c>
      <c r="G59" s="15">
        <v>0.1</v>
      </c>
      <c r="H59" s="15">
        <v>7.99</v>
      </c>
      <c r="I59" s="17">
        <v>-46.9</v>
      </c>
      <c r="K59" s="14">
        <v>10</v>
      </c>
      <c r="L59" s="14" t="s">
        <v>53</v>
      </c>
    </row>
    <row r="60" spans="1:12" x14ac:dyDescent="0.3">
      <c r="B60" s="14">
        <v>1</v>
      </c>
      <c r="C60" s="15">
        <v>22.47</v>
      </c>
      <c r="D60" s="14">
        <v>208</v>
      </c>
      <c r="E60" s="57">
        <v>132</v>
      </c>
      <c r="F60" s="14">
        <v>5.74</v>
      </c>
      <c r="G60" s="15">
        <v>0.1</v>
      </c>
      <c r="H60" s="15">
        <v>7.94</v>
      </c>
      <c r="I60" s="17">
        <v>-45.1</v>
      </c>
    </row>
    <row r="61" spans="1:12" x14ac:dyDescent="0.3">
      <c r="B61" s="14">
        <v>2</v>
      </c>
      <c r="C61" s="15">
        <v>20.76</v>
      </c>
      <c r="D61" s="14">
        <v>210</v>
      </c>
      <c r="E61" s="57">
        <v>133</v>
      </c>
      <c r="F61" s="14">
        <v>5.73</v>
      </c>
      <c r="G61" s="15">
        <v>0.1</v>
      </c>
      <c r="H61" s="15">
        <v>7.89</v>
      </c>
      <c r="I61" s="17">
        <v>-43.1</v>
      </c>
    </row>
    <row r="62" spans="1:12" x14ac:dyDescent="0.3">
      <c r="B62" s="14">
        <v>3</v>
      </c>
      <c r="C62" s="15">
        <v>19.63</v>
      </c>
      <c r="D62" s="14">
        <v>212</v>
      </c>
      <c r="E62" s="57">
        <v>134</v>
      </c>
      <c r="F62" s="14">
        <v>5.73</v>
      </c>
      <c r="G62" s="15">
        <v>0.1</v>
      </c>
      <c r="H62" s="15">
        <v>7.85</v>
      </c>
      <c r="I62" s="17">
        <v>-41.2</v>
      </c>
    </row>
    <row r="63" spans="1:12" s="27" customFormat="1" x14ac:dyDescent="0.3">
      <c r="A63" s="26"/>
      <c r="B63" s="27">
        <v>4</v>
      </c>
      <c r="C63" s="28">
        <v>12.49</v>
      </c>
      <c r="D63" s="27">
        <v>214</v>
      </c>
      <c r="E63" s="58">
        <v>136</v>
      </c>
      <c r="F63" s="27">
        <v>5.72</v>
      </c>
      <c r="G63" s="28">
        <v>0.1</v>
      </c>
      <c r="H63" s="28">
        <v>7.81</v>
      </c>
      <c r="I63" s="29">
        <v>-39.4</v>
      </c>
      <c r="J63" s="48"/>
    </row>
    <row r="64" spans="1:12" x14ac:dyDescent="0.3">
      <c r="A64" s="46">
        <v>41584</v>
      </c>
      <c r="B64" s="14">
        <v>0</v>
      </c>
      <c r="C64" s="15">
        <v>8.65</v>
      </c>
      <c r="D64" s="14">
        <v>207</v>
      </c>
      <c r="E64" s="57">
        <v>130</v>
      </c>
      <c r="F64" s="14">
        <v>5.39</v>
      </c>
      <c r="G64" s="15">
        <v>0.1</v>
      </c>
      <c r="H64" s="15">
        <v>9.1</v>
      </c>
      <c r="I64" s="17">
        <v>-23.1</v>
      </c>
      <c r="K64" s="14">
        <v>11.5</v>
      </c>
      <c r="L64" s="14" t="s">
        <v>54</v>
      </c>
    </row>
    <row r="65" spans="1:12" x14ac:dyDescent="0.3">
      <c r="B65" s="14">
        <v>1</v>
      </c>
      <c r="C65" s="15">
        <v>7.84</v>
      </c>
      <c r="D65" s="14">
        <v>208</v>
      </c>
      <c r="E65" s="57">
        <v>130</v>
      </c>
      <c r="F65" s="14">
        <v>5.37</v>
      </c>
      <c r="G65" s="15">
        <v>0.1</v>
      </c>
      <c r="H65" s="15">
        <v>8.6999999999999993</v>
      </c>
      <c r="I65" s="17">
        <v>-22.9</v>
      </c>
      <c r="L65" s="14" t="s">
        <v>55</v>
      </c>
    </row>
    <row r="66" spans="1:12" x14ac:dyDescent="0.3">
      <c r="B66" s="14">
        <v>2</v>
      </c>
      <c r="C66" s="15">
        <v>7.15</v>
      </c>
      <c r="D66" s="14">
        <v>211</v>
      </c>
      <c r="E66" s="57">
        <v>132</v>
      </c>
      <c r="F66" s="14">
        <v>5.38</v>
      </c>
      <c r="G66" s="15">
        <v>0.1</v>
      </c>
      <c r="H66" s="15">
        <v>8.44</v>
      </c>
      <c r="I66" s="17">
        <v>-22.8</v>
      </c>
    </row>
    <row r="67" spans="1:12" x14ac:dyDescent="0.3">
      <c r="B67" s="14">
        <v>3</v>
      </c>
      <c r="C67" s="15">
        <v>6.85</v>
      </c>
      <c r="D67" s="14">
        <v>215</v>
      </c>
      <c r="E67" s="57">
        <v>135</v>
      </c>
      <c r="F67" s="14">
        <v>5.29</v>
      </c>
      <c r="G67" s="15">
        <v>0.1</v>
      </c>
      <c r="H67" s="15">
        <v>8.2799999999999994</v>
      </c>
      <c r="I67" s="17">
        <v>-23.1</v>
      </c>
    </row>
    <row r="68" spans="1:12" s="27" customFormat="1" x14ac:dyDescent="0.3">
      <c r="A68" s="26"/>
      <c r="B68" s="27">
        <v>4</v>
      </c>
      <c r="C68" s="28">
        <v>6.81</v>
      </c>
      <c r="D68" s="27">
        <v>218</v>
      </c>
      <c r="E68" s="58">
        <v>136</v>
      </c>
      <c r="F68" s="27">
        <v>5.18</v>
      </c>
      <c r="G68" s="28">
        <v>0.1</v>
      </c>
      <c r="H68" s="28">
        <v>8.18</v>
      </c>
      <c r="I68" s="29">
        <v>-23</v>
      </c>
      <c r="J68" s="48"/>
    </row>
    <row r="69" spans="1:12" x14ac:dyDescent="0.3">
      <c r="A69" s="46">
        <v>41590</v>
      </c>
      <c r="B69" s="14">
        <v>0</v>
      </c>
      <c r="C69" s="15">
        <v>24.76</v>
      </c>
      <c r="D69" s="14">
        <v>208</v>
      </c>
      <c r="E69" s="57">
        <v>119</v>
      </c>
      <c r="F69" s="14">
        <v>2.71</v>
      </c>
      <c r="G69" s="15">
        <v>0.1</v>
      </c>
      <c r="H69" s="15">
        <v>9.32</v>
      </c>
      <c r="I69" s="17">
        <v>-50.8</v>
      </c>
      <c r="K69" s="14">
        <v>14</v>
      </c>
      <c r="L69" s="14" t="s">
        <v>58</v>
      </c>
    </row>
    <row r="70" spans="1:12" x14ac:dyDescent="0.3">
      <c r="B70" s="14">
        <v>1</v>
      </c>
      <c r="C70" s="15">
        <v>26.06</v>
      </c>
      <c r="D70" s="14">
        <v>210</v>
      </c>
      <c r="E70" s="57">
        <v>120</v>
      </c>
      <c r="F70" s="14">
        <v>2.54</v>
      </c>
      <c r="G70" s="15">
        <v>0.1</v>
      </c>
      <c r="H70" s="15">
        <v>8.99</v>
      </c>
      <c r="I70" s="17">
        <v>-50.3</v>
      </c>
      <c r="L70" s="14" t="s">
        <v>59</v>
      </c>
    </row>
    <row r="71" spans="1:12" x14ac:dyDescent="0.3">
      <c r="B71" s="14">
        <v>2</v>
      </c>
      <c r="C71" s="15">
        <v>22.28</v>
      </c>
      <c r="D71" s="14">
        <v>212</v>
      </c>
      <c r="E71" s="57">
        <v>122</v>
      </c>
      <c r="F71" s="14">
        <v>2.54</v>
      </c>
      <c r="G71" s="15">
        <v>0.1</v>
      </c>
      <c r="H71" s="15">
        <v>8.6</v>
      </c>
      <c r="I71" s="17">
        <v>-47.4</v>
      </c>
      <c r="L71" s="14" t="s">
        <v>60</v>
      </c>
    </row>
    <row r="72" spans="1:12" x14ac:dyDescent="0.3">
      <c r="B72" s="14">
        <v>3</v>
      </c>
      <c r="C72" s="15">
        <v>15.99</v>
      </c>
      <c r="D72" s="14">
        <v>213</v>
      </c>
      <c r="E72" s="57">
        <v>122</v>
      </c>
      <c r="F72" s="14">
        <v>2.57</v>
      </c>
      <c r="G72" s="15">
        <v>0.1</v>
      </c>
      <c r="H72" s="15">
        <v>8.4700000000000006</v>
      </c>
      <c r="I72" s="17">
        <v>-46.8</v>
      </c>
    </row>
    <row r="73" spans="1:12" s="27" customFormat="1" x14ac:dyDescent="0.3">
      <c r="A73" s="26"/>
      <c r="B73" s="27">
        <v>4</v>
      </c>
      <c r="C73" s="28">
        <v>14.65</v>
      </c>
      <c r="D73" s="27">
        <v>216</v>
      </c>
      <c r="E73" s="58">
        <v>128</v>
      </c>
      <c r="F73" s="27">
        <v>3.39</v>
      </c>
      <c r="G73" s="28">
        <v>0.1</v>
      </c>
      <c r="H73" s="28">
        <v>8.1300000000000008</v>
      </c>
      <c r="I73" s="29">
        <v>-51.2</v>
      </c>
      <c r="J73" s="48"/>
    </row>
    <row r="74" spans="1:12" x14ac:dyDescent="0.3">
      <c r="A74" s="46">
        <v>41771</v>
      </c>
      <c r="B74" s="14">
        <v>0</v>
      </c>
      <c r="C74" s="15">
        <v>11.85</v>
      </c>
      <c r="D74" s="14">
        <v>214</v>
      </c>
      <c r="E74" s="57">
        <v>170</v>
      </c>
      <c r="F74" s="14">
        <v>14.07</v>
      </c>
      <c r="G74" s="15">
        <v>0.1</v>
      </c>
      <c r="H74" s="15">
        <v>8.69</v>
      </c>
      <c r="I74" s="17">
        <v>20.5</v>
      </c>
      <c r="K74" s="14">
        <v>3.5</v>
      </c>
      <c r="L74" s="14" t="s">
        <v>69</v>
      </c>
    </row>
    <row r="75" spans="1:12" x14ac:dyDescent="0.3">
      <c r="B75" s="14">
        <v>1</v>
      </c>
      <c r="C75" s="15">
        <v>11.94</v>
      </c>
      <c r="D75" s="14">
        <v>210</v>
      </c>
      <c r="E75" s="57">
        <v>165</v>
      </c>
      <c r="F75" s="14">
        <v>13.9</v>
      </c>
      <c r="G75" s="15">
        <v>0.1</v>
      </c>
      <c r="H75" s="15">
        <v>8.65</v>
      </c>
      <c r="I75" s="17">
        <v>21</v>
      </c>
      <c r="L75" s="14" t="s">
        <v>70</v>
      </c>
    </row>
    <row r="76" spans="1:12" x14ac:dyDescent="0.3">
      <c r="B76" s="14">
        <v>2</v>
      </c>
      <c r="C76" s="15">
        <v>11.82</v>
      </c>
      <c r="D76" s="14">
        <v>208</v>
      </c>
      <c r="E76" s="57">
        <v>162</v>
      </c>
      <c r="F76" s="14">
        <v>13.3</v>
      </c>
      <c r="G76" s="15">
        <v>0.1</v>
      </c>
      <c r="H76" s="15">
        <v>8.61</v>
      </c>
      <c r="I76" s="17">
        <v>21.4</v>
      </c>
      <c r="L76" s="14" t="s">
        <v>71</v>
      </c>
    </row>
    <row r="77" spans="1:12" x14ac:dyDescent="0.3">
      <c r="B77" s="14">
        <v>3</v>
      </c>
      <c r="C77" s="15">
        <v>9.6300000000000008</v>
      </c>
      <c r="D77" s="14">
        <v>210</v>
      </c>
      <c r="E77" s="57">
        <v>161</v>
      </c>
      <c r="F77" s="14">
        <v>12.89</v>
      </c>
      <c r="G77" s="15">
        <v>0.1</v>
      </c>
      <c r="H77" s="15">
        <v>8.32</v>
      </c>
      <c r="I77" s="17">
        <v>21.9</v>
      </c>
      <c r="L77" s="14" t="s">
        <v>72</v>
      </c>
    </row>
    <row r="78" spans="1:12" s="27" customFormat="1" x14ac:dyDescent="0.3">
      <c r="A78" s="26"/>
      <c r="B78" s="27">
        <v>4</v>
      </c>
      <c r="C78" s="28">
        <v>3.8</v>
      </c>
      <c r="D78" s="27">
        <v>217</v>
      </c>
      <c r="E78" s="58">
        <v>164</v>
      </c>
      <c r="F78" s="27">
        <v>12.22</v>
      </c>
      <c r="G78" s="28">
        <v>0.1</v>
      </c>
      <c r="H78" s="28">
        <v>7.86</v>
      </c>
      <c r="I78" s="29">
        <v>21.6</v>
      </c>
      <c r="J78" s="48"/>
    </row>
    <row r="79" spans="1:12" x14ac:dyDescent="0.3">
      <c r="A79" s="46">
        <v>41781</v>
      </c>
      <c r="B79" s="14">
        <v>0</v>
      </c>
      <c r="C79" s="15">
        <v>8.56</v>
      </c>
      <c r="D79" s="14">
        <v>195</v>
      </c>
      <c r="E79" s="57">
        <v>159</v>
      </c>
      <c r="F79" s="14">
        <v>15.51</v>
      </c>
      <c r="G79" s="15">
        <v>0.09</v>
      </c>
      <c r="H79" s="15">
        <v>8.14</v>
      </c>
      <c r="I79" s="17">
        <v>28.9</v>
      </c>
      <c r="J79" s="16">
        <v>97</v>
      </c>
      <c r="K79" s="14">
        <v>6</v>
      </c>
      <c r="L79" s="14" t="s">
        <v>74</v>
      </c>
    </row>
    <row r="80" spans="1:12" x14ac:dyDescent="0.3">
      <c r="B80" s="14">
        <v>1</v>
      </c>
      <c r="C80" s="15">
        <v>8.2200000000000006</v>
      </c>
      <c r="D80" s="14">
        <v>201</v>
      </c>
      <c r="E80" s="57">
        <v>164</v>
      </c>
      <c r="F80" s="14">
        <v>15.34</v>
      </c>
      <c r="G80" s="15">
        <v>0.1</v>
      </c>
      <c r="H80" s="15">
        <v>8.11</v>
      </c>
      <c r="I80" s="17">
        <v>29</v>
      </c>
      <c r="J80" s="16">
        <v>100</v>
      </c>
      <c r="L80" s="14" t="s">
        <v>75</v>
      </c>
    </row>
    <row r="81" spans="1:12" x14ac:dyDescent="0.3">
      <c r="B81" s="14">
        <v>2</v>
      </c>
      <c r="C81" s="15">
        <v>7.84</v>
      </c>
      <c r="D81" s="14">
        <v>203</v>
      </c>
      <c r="E81" s="57">
        <v>161</v>
      </c>
      <c r="F81" s="14">
        <v>14.13</v>
      </c>
      <c r="G81" s="15">
        <v>0.1</v>
      </c>
      <c r="H81" s="15">
        <v>8.0399999999999991</v>
      </c>
      <c r="I81" s="17">
        <v>29.6</v>
      </c>
      <c r="J81" s="16">
        <v>102</v>
      </c>
    </row>
    <row r="82" spans="1:12" x14ac:dyDescent="0.3">
      <c r="B82" s="14">
        <v>3</v>
      </c>
      <c r="C82" s="15">
        <v>9.51</v>
      </c>
      <c r="D82" s="14">
        <v>204</v>
      </c>
      <c r="E82" s="57">
        <v>161</v>
      </c>
      <c r="F82" s="14">
        <v>13.95</v>
      </c>
      <c r="G82" s="15">
        <v>0.1</v>
      </c>
      <c r="H82" s="15">
        <v>7.97</v>
      </c>
      <c r="I82" s="17">
        <v>29.7</v>
      </c>
      <c r="J82" s="16">
        <v>102</v>
      </c>
    </row>
    <row r="83" spans="1:12" s="27" customFormat="1" x14ac:dyDescent="0.3">
      <c r="A83" s="26"/>
      <c r="B83" s="27">
        <v>4</v>
      </c>
      <c r="C83" s="28">
        <v>6.96</v>
      </c>
      <c r="D83" s="27">
        <v>207</v>
      </c>
      <c r="E83" s="58">
        <v>163</v>
      </c>
      <c r="F83" s="27">
        <v>13.9</v>
      </c>
      <c r="G83" s="28">
        <v>0.1</v>
      </c>
      <c r="H83" s="28">
        <v>7.86</v>
      </c>
      <c r="I83" s="29">
        <v>29.1</v>
      </c>
      <c r="J83" s="48">
        <v>103</v>
      </c>
    </row>
    <row r="84" spans="1:12" x14ac:dyDescent="0.3">
      <c r="A84" s="46">
        <v>41787</v>
      </c>
      <c r="B84" s="14">
        <v>0</v>
      </c>
      <c r="C84" s="15">
        <v>5.58</v>
      </c>
      <c r="D84" s="14">
        <v>202</v>
      </c>
      <c r="E84" s="57">
        <v>185</v>
      </c>
      <c r="F84" s="14">
        <v>20.39</v>
      </c>
      <c r="G84" s="15">
        <v>0.1</v>
      </c>
      <c r="H84" s="15">
        <v>8.02</v>
      </c>
      <c r="I84" s="17">
        <v>-23.7</v>
      </c>
      <c r="J84" s="16">
        <v>101</v>
      </c>
      <c r="K84" s="14">
        <v>9</v>
      </c>
      <c r="L84" s="14" t="s">
        <v>76</v>
      </c>
    </row>
    <row r="85" spans="1:12" x14ac:dyDescent="0.3">
      <c r="B85" s="14">
        <v>1</v>
      </c>
      <c r="C85" s="15">
        <v>5.25</v>
      </c>
      <c r="D85" s="14">
        <v>202</v>
      </c>
      <c r="E85" s="57">
        <v>183</v>
      </c>
      <c r="F85" s="14">
        <v>20.04</v>
      </c>
      <c r="G85" s="15">
        <v>0.1</v>
      </c>
      <c r="H85" s="15">
        <v>8.0299999999999994</v>
      </c>
      <c r="I85" s="17">
        <v>-23.4</v>
      </c>
      <c r="J85" s="16">
        <v>101</v>
      </c>
      <c r="L85" s="14" t="s">
        <v>74</v>
      </c>
    </row>
    <row r="86" spans="1:12" x14ac:dyDescent="0.3">
      <c r="B86" s="14">
        <v>2</v>
      </c>
      <c r="C86" s="15">
        <v>4.88</v>
      </c>
      <c r="D86" s="14">
        <v>203</v>
      </c>
      <c r="E86" s="57">
        <v>178</v>
      </c>
      <c r="F86" s="14">
        <v>18.68</v>
      </c>
      <c r="G86" s="15">
        <v>0.1</v>
      </c>
      <c r="H86" s="15">
        <v>7.98</v>
      </c>
      <c r="I86" s="17">
        <v>-23</v>
      </c>
      <c r="J86" s="16">
        <v>101</v>
      </c>
      <c r="L86" s="14" t="s">
        <v>77</v>
      </c>
    </row>
    <row r="87" spans="1:12" x14ac:dyDescent="0.3">
      <c r="B87" s="14">
        <v>3</v>
      </c>
      <c r="C87" s="15">
        <v>2.8</v>
      </c>
      <c r="D87" s="14">
        <v>214</v>
      </c>
      <c r="E87" s="57">
        <v>185</v>
      </c>
      <c r="F87" s="14">
        <v>17.84</v>
      </c>
      <c r="G87" s="15">
        <v>0.1</v>
      </c>
      <c r="H87" s="15">
        <v>7.65</v>
      </c>
      <c r="I87" s="17">
        <v>-21.8</v>
      </c>
      <c r="J87" s="16">
        <v>107</v>
      </c>
      <c r="L87" s="14" t="s">
        <v>81</v>
      </c>
    </row>
    <row r="88" spans="1:12" s="27" customFormat="1" x14ac:dyDescent="0.3">
      <c r="A88" s="26"/>
      <c r="B88" s="27">
        <v>4</v>
      </c>
      <c r="C88" s="28">
        <v>0.7</v>
      </c>
      <c r="D88" s="27">
        <v>237</v>
      </c>
      <c r="E88" s="58">
        <v>196</v>
      </c>
      <c r="F88" s="27">
        <v>15.8</v>
      </c>
      <c r="G88" s="28">
        <v>0.11</v>
      </c>
      <c r="H88" s="28">
        <v>7.43</v>
      </c>
      <c r="I88" s="29">
        <v>-20</v>
      </c>
      <c r="J88" s="48">
        <v>119</v>
      </c>
    </row>
    <row r="89" spans="1:12" x14ac:dyDescent="0.3">
      <c r="A89" s="46">
        <v>41799</v>
      </c>
      <c r="B89" s="14">
        <v>0</v>
      </c>
      <c r="C89" s="15">
        <v>5.7</v>
      </c>
      <c r="D89" s="14">
        <v>205</v>
      </c>
      <c r="E89" s="57">
        <v>191</v>
      </c>
      <c r="F89" s="14">
        <v>21.41</v>
      </c>
      <c r="G89" s="15">
        <v>0.1</v>
      </c>
      <c r="H89" s="15">
        <v>8.1999999999999993</v>
      </c>
      <c r="I89" s="17">
        <v>-25.8</v>
      </c>
      <c r="J89" s="16">
        <v>102</v>
      </c>
      <c r="K89" s="14">
        <v>6</v>
      </c>
      <c r="L89" s="14" t="s">
        <v>29</v>
      </c>
    </row>
    <row r="90" spans="1:12" x14ac:dyDescent="0.3">
      <c r="B90" s="14">
        <v>1</v>
      </c>
      <c r="C90" s="15">
        <v>5.43</v>
      </c>
      <c r="D90" s="14">
        <v>202</v>
      </c>
      <c r="E90" s="57">
        <v>189</v>
      </c>
      <c r="F90" s="14">
        <v>21.39</v>
      </c>
      <c r="G90" s="15">
        <v>0.1</v>
      </c>
      <c r="H90" s="15">
        <v>8.2799999999999994</v>
      </c>
      <c r="I90" s="17">
        <v>-24.7</v>
      </c>
      <c r="J90" s="16">
        <v>101</v>
      </c>
    </row>
    <row r="91" spans="1:12" x14ac:dyDescent="0.3">
      <c r="B91" s="14">
        <v>2</v>
      </c>
      <c r="C91" s="15">
        <v>5.42</v>
      </c>
      <c r="D91" s="14">
        <v>202</v>
      </c>
      <c r="E91" s="57">
        <v>187</v>
      </c>
      <c r="F91" s="14">
        <v>21.13</v>
      </c>
      <c r="G91" s="15">
        <v>0.1</v>
      </c>
      <c r="H91" s="15">
        <v>8.23</v>
      </c>
      <c r="I91" s="17">
        <v>-23.4</v>
      </c>
      <c r="J91" s="16">
        <v>101</v>
      </c>
    </row>
    <row r="92" spans="1:12" x14ac:dyDescent="0.3">
      <c r="B92" s="14">
        <v>3</v>
      </c>
      <c r="C92" s="15">
        <v>3.1</v>
      </c>
      <c r="D92" s="14">
        <v>209</v>
      </c>
      <c r="E92" s="57">
        <v>190</v>
      </c>
      <c r="F92" s="14">
        <v>20.18</v>
      </c>
      <c r="G92" s="15">
        <v>0.1</v>
      </c>
      <c r="H92" s="15">
        <v>7.75</v>
      </c>
      <c r="I92" s="17">
        <v>-23.4</v>
      </c>
      <c r="J92" s="16">
        <v>105</v>
      </c>
    </row>
    <row r="93" spans="1:12" s="27" customFormat="1" x14ac:dyDescent="0.3">
      <c r="A93" s="26"/>
      <c r="B93" s="27">
        <v>4</v>
      </c>
      <c r="C93" s="28">
        <v>1.06</v>
      </c>
      <c r="D93" s="27">
        <v>230</v>
      </c>
      <c r="E93" s="58">
        <v>207</v>
      </c>
      <c r="F93" s="27">
        <v>19.53</v>
      </c>
      <c r="G93" s="28">
        <v>0.11</v>
      </c>
      <c r="H93" s="28">
        <v>7.42</v>
      </c>
      <c r="I93" s="29">
        <v>-24.8</v>
      </c>
      <c r="J93" s="48">
        <v>105</v>
      </c>
    </row>
    <row r="94" spans="1:12" x14ac:dyDescent="0.3">
      <c r="A94" s="46">
        <v>41814</v>
      </c>
      <c r="B94" s="14">
        <v>0</v>
      </c>
      <c r="C94" s="15">
        <v>5.16</v>
      </c>
      <c r="D94" s="14">
        <v>198</v>
      </c>
      <c r="E94" s="57">
        <v>197</v>
      </c>
      <c r="F94" s="14">
        <v>24.62</v>
      </c>
      <c r="G94" s="15">
        <v>0.09</v>
      </c>
      <c r="H94" s="15">
        <v>8.4600000000000009</v>
      </c>
      <c r="I94" s="17">
        <v>-18.5</v>
      </c>
      <c r="J94" s="16">
        <v>99</v>
      </c>
      <c r="K94" s="14">
        <v>8</v>
      </c>
      <c r="L94" s="14" t="s">
        <v>84</v>
      </c>
    </row>
    <row r="95" spans="1:12" x14ac:dyDescent="0.3">
      <c r="B95" s="14">
        <v>1</v>
      </c>
      <c r="C95" s="15">
        <v>5.19</v>
      </c>
      <c r="D95" s="14">
        <v>197</v>
      </c>
      <c r="E95" s="57">
        <v>194</v>
      </c>
      <c r="F95" s="14">
        <v>24.04</v>
      </c>
      <c r="G95" s="15">
        <v>0.09</v>
      </c>
      <c r="H95" s="15">
        <v>8.48</v>
      </c>
      <c r="I95" s="17">
        <v>-18.5</v>
      </c>
      <c r="J95" s="16">
        <v>99</v>
      </c>
      <c r="L95" s="14" t="s">
        <v>85</v>
      </c>
    </row>
    <row r="96" spans="1:12" x14ac:dyDescent="0.3">
      <c r="B96" s="14">
        <v>2</v>
      </c>
      <c r="C96" s="15">
        <v>4.82</v>
      </c>
      <c r="D96" s="14">
        <v>198</v>
      </c>
      <c r="E96" s="57">
        <v>193</v>
      </c>
      <c r="F96" s="14">
        <v>23.64</v>
      </c>
      <c r="G96" s="15">
        <v>0.09</v>
      </c>
      <c r="H96" s="15">
        <v>8.32</v>
      </c>
      <c r="I96" s="17">
        <v>-18.5</v>
      </c>
      <c r="J96" s="16">
        <v>99</v>
      </c>
      <c r="L96" s="14" t="s">
        <v>86</v>
      </c>
    </row>
    <row r="97" spans="1:12" x14ac:dyDescent="0.3">
      <c r="B97" s="14">
        <v>3</v>
      </c>
      <c r="C97" s="15">
        <v>2.82</v>
      </c>
      <c r="D97" s="14">
        <v>209</v>
      </c>
      <c r="E97" s="57">
        <v>196</v>
      </c>
      <c r="F97" s="14">
        <v>21.63</v>
      </c>
      <c r="G97" s="15">
        <v>0.1</v>
      </c>
      <c r="H97" s="15">
        <v>7.77</v>
      </c>
      <c r="I97" s="17">
        <v>-19.100000000000001</v>
      </c>
      <c r="J97" s="16">
        <v>105</v>
      </c>
    </row>
    <row r="98" spans="1:12" s="27" customFormat="1" x14ac:dyDescent="0.3">
      <c r="A98" s="26"/>
      <c r="B98" s="27">
        <v>4</v>
      </c>
      <c r="C98" s="28">
        <v>1.1599999999999999</v>
      </c>
      <c r="D98" s="27">
        <v>220</v>
      </c>
      <c r="E98" s="58">
        <v>203</v>
      </c>
      <c r="F98" s="27">
        <v>20.87</v>
      </c>
      <c r="G98" s="28">
        <v>0.1</v>
      </c>
      <c r="H98" s="28">
        <v>7.43</v>
      </c>
      <c r="I98" s="29">
        <v>-21.8</v>
      </c>
      <c r="J98" s="48">
        <v>110</v>
      </c>
    </row>
    <row r="99" spans="1:12" x14ac:dyDescent="0.3">
      <c r="A99" s="46">
        <v>41829</v>
      </c>
      <c r="B99" s="14">
        <v>0</v>
      </c>
      <c r="C99" s="15">
        <v>3.77</v>
      </c>
      <c r="D99" s="14">
        <v>196</v>
      </c>
      <c r="E99" s="57">
        <v>191</v>
      </c>
      <c r="F99" s="14">
        <v>23.61</v>
      </c>
      <c r="G99" s="15">
        <v>0.09</v>
      </c>
      <c r="H99" s="15">
        <v>7.66</v>
      </c>
      <c r="I99" s="17">
        <v>-18.2</v>
      </c>
      <c r="J99" s="16">
        <v>99</v>
      </c>
      <c r="K99" s="14">
        <v>4</v>
      </c>
      <c r="L99" s="14" t="s">
        <v>87</v>
      </c>
    </row>
    <row r="100" spans="1:12" x14ac:dyDescent="0.3">
      <c r="B100" s="14">
        <v>1</v>
      </c>
      <c r="C100" s="15">
        <v>3.62</v>
      </c>
      <c r="D100" s="14">
        <v>197</v>
      </c>
      <c r="E100" s="57">
        <v>191</v>
      </c>
      <c r="F100" s="14">
        <v>23.24</v>
      </c>
      <c r="G100" s="15">
        <v>0.09</v>
      </c>
      <c r="H100" s="15">
        <v>7.84</v>
      </c>
      <c r="I100" s="17">
        <v>-17.3</v>
      </c>
      <c r="J100" s="16">
        <v>99</v>
      </c>
      <c r="L100" s="14" t="s">
        <v>88</v>
      </c>
    </row>
    <row r="101" spans="1:12" x14ac:dyDescent="0.3">
      <c r="B101" s="14">
        <v>2</v>
      </c>
      <c r="C101" s="15">
        <v>3.56</v>
      </c>
      <c r="D101" s="14">
        <v>197</v>
      </c>
      <c r="E101" s="57">
        <v>189</v>
      </c>
      <c r="F101" s="14">
        <v>22.87</v>
      </c>
      <c r="G101" s="15">
        <v>0.09</v>
      </c>
      <c r="H101" s="15">
        <v>7.94</v>
      </c>
      <c r="I101" s="17">
        <v>-17</v>
      </c>
      <c r="J101" s="16">
        <v>99</v>
      </c>
    </row>
    <row r="102" spans="1:12" x14ac:dyDescent="0.3">
      <c r="B102" s="14">
        <v>3</v>
      </c>
      <c r="C102" s="15">
        <v>3.34</v>
      </c>
      <c r="D102" s="14">
        <v>198</v>
      </c>
      <c r="E102" s="57">
        <v>189</v>
      </c>
      <c r="F102" s="14">
        <v>22.78</v>
      </c>
      <c r="G102" s="15">
        <v>0.09</v>
      </c>
      <c r="H102" s="15">
        <v>7.89</v>
      </c>
      <c r="I102" s="17">
        <v>-15.1</v>
      </c>
      <c r="J102" s="16">
        <v>99</v>
      </c>
    </row>
    <row r="103" spans="1:12" s="27" customFormat="1" x14ac:dyDescent="0.3">
      <c r="A103" s="26"/>
      <c r="B103" s="27">
        <v>4</v>
      </c>
      <c r="C103" s="28">
        <v>0.63</v>
      </c>
      <c r="D103" s="27">
        <v>203</v>
      </c>
      <c r="E103" s="58">
        <v>194</v>
      </c>
      <c r="F103" s="27">
        <v>22.62</v>
      </c>
      <c r="G103" s="28">
        <v>0.1</v>
      </c>
      <c r="H103" s="28">
        <v>7.33</v>
      </c>
      <c r="I103" s="29">
        <v>-25</v>
      </c>
      <c r="J103" s="48">
        <v>102</v>
      </c>
    </row>
    <row r="104" spans="1:12" x14ac:dyDescent="0.3">
      <c r="A104" s="46">
        <v>41841</v>
      </c>
      <c r="B104" s="14">
        <v>0</v>
      </c>
      <c r="C104" s="15">
        <v>4.13</v>
      </c>
      <c r="D104" s="14">
        <v>199</v>
      </c>
      <c r="E104" s="57">
        <v>195</v>
      </c>
      <c r="F104" s="14">
        <v>24.04</v>
      </c>
      <c r="G104" s="15">
        <v>0.09</v>
      </c>
      <c r="H104" s="15">
        <v>8.32</v>
      </c>
      <c r="I104" s="17">
        <v>-54.1</v>
      </c>
      <c r="J104" s="16">
        <v>99</v>
      </c>
      <c r="K104" s="14">
        <v>4</v>
      </c>
      <c r="L104" s="14" t="s">
        <v>89</v>
      </c>
    </row>
    <row r="105" spans="1:12" x14ac:dyDescent="0.3">
      <c r="B105" s="14">
        <v>1</v>
      </c>
      <c r="C105" s="15">
        <v>4.01</v>
      </c>
      <c r="D105" s="14">
        <v>199</v>
      </c>
      <c r="E105" s="57">
        <v>195</v>
      </c>
      <c r="F105" s="14">
        <v>23.98</v>
      </c>
      <c r="G105" s="15">
        <v>0.09</v>
      </c>
      <c r="H105" s="15">
        <v>8.33</v>
      </c>
      <c r="I105" s="17">
        <v>-53.1</v>
      </c>
      <c r="J105" s="16">
        <v>99</v>
      </c>
      <c r="L105" s="14" t="s">
        <v>90</v>
      </c>
    </row>
    <row r="106" spans="1:12" x14ac:dyDescent="0.3">
      <c r="B106" s="14">
        <v>2</v>
      </c>
      <c r="C106" s="15">
        <v>3.8</v>
      </c>
      <c r="D106" s="14">
        <v>199</v>
      </c>
      <c r="E106" s="57">
        <v>195</v>
      </c>
      <c r="F106" s="14">
        <v>23.77</v>
      </c>
      <c r="G106" s="15">
        <v>0.09</v>
      </c>
      <c r="H106" s="15">
        <v>8.2799999999999994</v>
      </c>
      <c r="I106" s="17">
        <v>-52.1</v>
      </c>
      <c r="J106" s="16">
        <v>100</v>
      </c>
      <c r="L106" s="14" t="s">
        <v>91</v>
      </c>
    </row>
    <row r="107" spans="1:12" x14ac:dyDescent="0.3">
      <c r="B107" s="14">
        <v>3</v>
      </c>
      <c r="C107" s="15">
        <v>3.52</v>
      </c>
      <c r="D107" s="14">
        <v>202</v>
      </c>
      <c r="E107" s="57">
        <v>196</v>
      </c>
      <c r="F107" s="14">
        <v>23.58</v>
      </c>
      <c r="G107" s="15">
        <v>0.09</v>
      </c>
      <c r="H107" s="15">
        <v>8.15</v>
      </c>
      <c r="I107" s="17">
        <v>-50.8</v>
      </c>
      <c r="J107" s="16">
        <v>101</v>
      </c>
      <c r="L107" s="14" t="s">
        <v>86</v>
      </c>
    </row>
    <row r="108" spans="1:12" s="27" customFormat="1" x14ac:dyDescent="0.3">
      <c r="A108" s="26"/>
      <c r="B108" s="27">
        <v>4</v>
      </c>
      <c r="C108" s="28">
        <v>0.95</v>
      </c>
      <c r="D108" s="27">
        <v>219</v>
      </c>
      <c r="E108" s="58">
        <v>208</v>
      </c>
      <c r="F108" s="27">
        <v>22.46</v>
      </c>
      <c r="G108" s="28">
        <v>0.1</v>
      </c>
      <c r="H108" s="28">
        <v>7.49</v>
      </c>
      <c r="I108" s="29">
        <v>-63</v>
      </c>
      <c r="J108" s="48">
        <v>110</v>
      </c>
    </row>
    <row r="109" spans="1:12" x14ac:dyDescent="0.3">
      <c r="A109" s="46">
        <v>41856</v>
      </c>
      <c r="B109" s="14">
        <v>0</v>
      </c>
      <c r="C109" s="15">
        <v>8.4499999999999993</v>
      </c>
      <c r="D109" s="14">
        <v>196</v>
      </c>
      <c r="E109" s="57">
        <v>197</v>
      </c>
      <c r="F109" s="14">
        <v>25.17</v>
      </c>
      <c r="G109" s="15">
        <v>0.09</v>
      </c>
      <c r="H109" s="15">
        <v>8.6300000000000008</v>
      </c>
      <c r="I109" s="17">
        <v>-32.6</v>
      </c>
      <c r="J109" s="16">
        <v>98</v>
      </c>
      <c r="K109" s="14">
        <v>4</v>
      </c>
      <c r="L109" s="14" t="s">
        <v>92</v>
      </c>
    </row>
    <row r="110" spans="1:12" x14ac:dyDescent="0.3">
      <c r="B110" s="14">
        <v>1</v>
      </c>
      <c r="C110" s="15">
        <v>9.36</v>
      </c>
      <c r="D110" s="14">
        <v>195</v>
      </c>
      <c r="E110" s="57">
        <v>194</v>
      </c>
      <c r="F110" s="14">
        <v>24.76</v>
      </c>
      <c r="G110" s="15">
        <v>0.09</v>
      </c>
      <c r="H110" s="15">
        <v>8.7100000000000009</v>
      </c>
      <c r="I110" s="17">
        <v>-32.700000000000003</v>
      </c>
      <c r="J110" s="16">
        <v>97</v>
      </c>
    </row>
    <row r="111" spans="1:12" x14ac:dyDescent="0.3">
      <c r="B111" s="14">
        <v>2</v>
      </c>
      <c r="C111" s="15">
        <v>7.05</v>
      </c>
      <c r="D111" s="14">
        <v>200</v>
      </c>
      <c r="E111" s="57">
        <v>198</v>
      </c>
      <c r="F111" s="14">
        <v>24.24</v>
      </c>
      <c r="G111" s="15">
        <v>0.09</v>
      </c>
      <c r="H111" s="15">
        <v>8.3800000000000008</v>
      </c>
      <c r="I111" s="17">
        <v>-31.3</v>
      </c>
      <c r="J111" s="16">
        <v>100</v>
      </c>
    </row>
    <row r="112" spans="1:12" x14ac:dyDescent="0.3">
      <c r="B112" s="14">
        <v>3</v>
      </c>
      <c r="C112" s="15">
        <v>0</v>
      </c>
      <c r="D112" s="14">
        <v>213</v>
      </c>
      <c r="E112" s="57">
        <v>208</v>
      </c>
      <c r="F112" s="14">
        <v>23.73</v>
      </c>
      <c r="G112" s="15">
        <v>0.1</v>
      </c>
      <c r="H112" s="15">
        <v>7.53</v>
      </c>
      <c r="I112" s="17">
        <v>-33</v>
      </c>
      <c r="J112" s="16">
        <v>107</v>
      </c>
    </row>
    <row r="113" spans="1:12" s="27" customFormat="1" x14ac:dyDescent="0.3">
      <c r="A113" s="26"/>
      <c r="B113" s="27">
        <v>4</v>
      </c>
      <c r="C113" s="28">
        <v>0</v>
      </c>
      <c r="D113" s="27">
        <v>232</v>
      </c>
      <c r="E113" s="58">
        <v>219</v>
      </c>
      <c r="F113" s="27">
        <v>23.4</v>
      </c>
      <c r="G113" s="28">
        <v>0.11</v>
      </c>
      <c r="H113" s="28">
        <v>7.27</v>
      </c>
      <c r="I113" s="29">
        <v>-44.4</v>
      </c>
      <c r="J113" s="48">
        <v>112</v>
      </c>
    </row>
    <row r="114" spans="1:12" x14ac:dyDescent="0.3">
      <c r="A114" s="46">
        <v>41870</v>
      </c>
      <c r="B114" s="14">
        <v>0</v>
      </c>
      <c r="C114" s="15">
        <v>4.87</v>
      </c>
      <c r="D114" s="14">
        <v>217</v>
      </c>
      <c r="E114" s="57">
        <v>206</v>
      </c>
      <c r="F114" s="14">
        <v>23.61</v>
      </c>
      <c r="G114" s="15">
        <v>0.1</v>
      </c>
      <c r="H114" s="15">
        <v>9.49</v>
      </c>
      <c r="I114" s="17">
        <v>8.1999999999999993</v>
      </c>
      <c r="J114" s="16">
        <v>102</v>
      </c>
      <c r="K114" s="14">
        <v>2</v>
      </c>
      <c r="L114" s="14" t="s">
        <v>93</v>
      </c>
    </row>
    <row r="115" spans="1:12" x14ac:dyDescent="0.3">
      <c r="B115" s="14">
        <v>1</v>
      </c>
      <c r="C115" s="15">
        <v>4.53</v>
      </c>
      <c r="D115" s="14">
        <v>196</v>
      </c>
      <c r="E115" s="57">
        <v>190</v>
      </c>
      <c r="F115" s="14">
        <v>23.43</v>
      </c>
      <c r="G115" s="15">
        <v>0.09</v>
      </c>
      <c r="H115" s="15">
        <v>9.14</v>
      </c>
      <c r="I115" s="17">
        <v>6.4</v>
      </c>
      <c r="J115" s="16">
        <v>98</v>
      </c>
    </row>
    <row r="116" spans="1:12" x14ac:dyDescent="0.3">
      <c r="B116" s="14">
        <v>2</v>
      </c>
      <c r="C116" s="15">
        <v>4.09</v>
      </c>
      <c r="D116" s="14">
        <v>198</v>
      </c>
      <c r="E116" s="57">
        <v>192</v>
      </c>
      <c r="F116" s="14">
        <v>23.39</v>
      </c>
      <c r="G116" s="15">
        <v>0.09</v>
      </c>
      <c r="H116" s="15">
        <v>8.99</v>
      </c>
      <c r="I116" s="17">
        <v>5.3</v>
      </c>
      <c r="J116" s="16">
        <v>99</v>
      </c>
    </row>
    <row r="117" spans="1:12" x14ac:dyDescent="0.3">
      <c r="B117" s="14">
        <v>3</v>
      </c>
      <c r="C117" s="15">
        <v>3.29</v>
      </c>
      <c r="D117" s="14">
        <v>200</v>
      </c>
      <c r="E117" s="57">
        <v>194</v>
      </c>
      <c r="F117" s="14">
        <v>23.34</v>
      </c>
      <c r="G117" s="15">
        <v>0.09</v>
      </c>
      <c r="H117" s="15">
        <v>8.74</v>
      </c>
      <c r="I117" s="17">
        <v>5.8</v>
      </c>
      <c r="J117" s="16">
        <v>100</v>
      </c>
    </row>
    <row r="118" spans="1:12" s="27" customFormat="1" x14ac:dyDescent="0.3">
      <c r="A118" s="26"/>
      <c r="B118" s="27">
        <v>4</v>
      </c>
      <c r="C118" s="28">
        <v>0.93</v>
      </c>
      <c r="D118" s="27">
        <v>207</v>
      </c>
      <c r="E118" s="58">
        <v>200</v>
      </c>
      <c r="F118" s="27">
        <v>23.07</v>
      </c>
      <c r="G118" s="28">
        <v>0.1</v>
      </c>
      <c r="H118" s="28">
        <v>7.89</v>
      </c>
      <c r="I118" s="29">
        <v>-6.8</v>
      </c>
      <c r="J118" s="48">
        <v>106</v>
      </c>
    </row>
    <row r="119" spans="1:12" x14ac:dyDescent="0.3">
      <c r="A119" s="46">
        <v>41888</v>
      </c>
      <c r="B119" s="14">
        <v>0</v>
      </c>
      <c r="C119" s="15">
        <v>2.61</v>
      </c>
      <c r="D119" s="14">
        <v>192</v>
      </c>
      <c r="E119" s="57">
        <v>177</v>
      </c>
      <c r="F119" s="14">
        <v>20.92</v>
      </c>
      <c r="G119" s="15">
        <v>0.09</v>
      </c>
      <c r="H119" s="15">
        <v>8.2799999999999994</v>
      </c>
      <c r="I119" s="17">
        <v>-55.8</v>
      </c>
      <c r="J119" s="16">
        <v>96</v>
      </c>
      <c r="K119" s="14">
        <v>3.5</v>
      </c>
      <c r="L119" s="14" t="s">
        <v>94</v>
      </c>
    </row>
    <row r="120" spans="1:12" x14ac:dyDescent="0.3">
      <c r="B120" s="14">
        <v>1</v>
      </c>
      <c r="C120" s="15">
        <v>2.52</v>
      </c>
      <c r="D120" s="14">
        <v>192</v>
      </c>
      <c r="E120" s="57">
        <v>177</v>
      </c>
      <c r="F120" s="14">
        <v>20.94</v>
      </c>
      <c r="G120" s="15">
        <v>0.09</v>
      </c>
      <c r="H120" s="15">
        <v>8.2799999999999994</v>
      </c>
      <c r="I120" s="17">
        <v>-57.7</v>
      </c>
      <c r="J120" s="16">
        <v>96</v>
      </c>
    </row>
    <row r="121" spans="1:12" x14ac:dyDescent="0.3">
      <c r="B121" s="14">
        <v>2</v>
      </c>
      <c r="C121" s="15">
        <v>2.52</v>
      </c>
      <c r="D121" s="14">
        <v>191</v>
      </c>
      <c r="E121" s="57">
        <v>177</v>
      </c>
      <c r="F121" s="14">
        <v>20.94</v>
      </c>
      <c r="G121" s="15">
        <v>0.09</v>
      </c>
      <c r="H121" s="15">
        <v>8.27</v>
      </c>
      <c r="I121" s="17">
        <v>-57.9</v>
      </c>
      <c r="J121" s="16">
        <v>96</v>
      </c>
    </row>
    <row r="122" spans="1:12" x14ac:dyDescent="0.3">
      <c r="B122" s="14">
        <v>3</v>
      </c>
      <c r="C122" s="15">
        <v>2.52</v>
      </c>
      <c r="D122" s="14">
        <v>191</v>
      </c>
      <c r="E122" s="57">
        <v>176</v>
      </c>
      <c r="F122" s="14">
        <v>20.94</v>
      </c>
      <c r="G122" s="15">
        <v>0.09</v>
      </c>
      <c r="H122" s="15">
        <v>8.26</v>
      </c>
      <c r="I122" s="17">
        <v>-58.9</v>
      </c>
      <c r="J122" s="16">
        <v>96</v>
      </c>
    </row>
    <row r="123" spans="1:12" s="27" customFormat="1" x14ac:dyDescent="0.3">
      <c r="A123" s="26"/>
      <c r="B123" s="27">
        <v>4</v>
      </c>
      <c r="C123" s="28">
        <v>1.86</v>
      </c>
      <c r="D123" s="27">
        <v>200</v>
      </c>
      <c r="E123" s="58">
        <v>185</v>
      </c>
      <c r="F123" s="27">
        <v>20.93</v>
      </c>
      <c r="G123" s="28">
        <v>0.09</v>
      </c>
      <c r="H123" s="28">
        <v>7.83</v>
      </c>
      <c r="I123" s="29">
        <v>-73.2</v>
      </c>
      <c r="J123" s="48">
        <v>99</v>
      </c>
    </row>
    <row r="124" spans="1:12" x14ac:dyDescent="0.3">
      <c r="A124" s="46">
        <v>41899</v>
      </c>
      <c r="B124" s="14">
        <v>0</v>
      </c>
      <c r="C124" s="15">
        <v>10.06</v>
      </c>
      <c r="D124" s="14">
        <v>189</v>
      </c>
      <c r="E124" s="57">
        <v>164</v>
      </c>
      <c r="F124" s="14">
        <v>18.13</v>
      </c>
      <c r="G124" s="15">
        <v>0.09</v>
      </c>
      <c r="H124" s="15">
        <v>9.6300000000000008</v>
      </c>
      <c r="I124" s="17">
        <v>-63.2</v>
      </c>
      <c r="J124" s="16">
        <v>94</v>
      </c>
      <c r="K124" s="14">
        <v>3</v>
      </c>
      <c r="L124" s="14" t="s">
        <v>95</v>
      </c>
    </row>
    <row r="125" spans="1:12" x14ac:dyDescent="0.3">
      <c r="B125" s="14">
        <v>1</v>
      </c>
      <c r="C125" s="15">
        <v>10.37</v>
      </c>
      <c r="D125" s="14">
        <v>186</v>
      </c>
      <c r="E125" s="57">
        <v>156</v>
      </c>
      <c r="F125" s="14">
        <v>16.690000000000001</v>
      </c>
      <c r="G125" s="15">
        <v>0.09</v>
      </c>
      <c r="H125" s="15">
        <v>9.49</v>
      </c>
      <c r="I125" s="17">
        <v>-64</v>
      </c>
      <c r="J125" s="16">
        <v>93</v>
      </c>
    </row>
    <row r="126" spans="1:12" x14ac:dyDescent="0.3">
      <c r="B126" s="14">
        <v>2</v>
      </c>
      <c r="C126" s="15">
        <v>9.1999999999999993</v>
      </c>
      <c r="D126" s="14">
        <v>175</v>
      </c>
      <c r="E126" s="57">
        <v>145</v>
      </c>
      <c r="F126" s="14">
        <v>15.94</v>
      </c>
      <c r="G126" s="15">
        <v>0.09</v>
      </c>
      <c r="H126" s="15">
        <v>9.5</v>
      </c>
      <c r="I126" s="17">
        <v>-64.099999999999994</v>
      </c>
      <c r="J126" s="16">
        <v>91</v>
      </c>
    </row>
    <row r="127" spans="1:12" x14ac:dyDescent="0.3">
      <c r="B127" s="14">
        <v>3</v>
      </c>
      <c r="C127" s="15">
        <v>5.78</v>
      </c>
      <c r="D127" s="14">
        <v>188</v>
      </c>
      <c r="E127" s="57">
        <v>154</v>
      </c>
      <c r="F127" s="14">
        <v>15.68</v>
      </c>
      <c r="G127" s="15">
        <v>0.09</v>
      </c>
      <c r="H127" s="15">
        <v>8.86</v>
      </c>
      <c r="I127" s="17">
        <v>-63.6</v>
      </c>
      <c r="J127" s="16">
        <v>94</v>
      </c>
    </row>
    <row r="128" spans="1:12" x14ac:dyDescent="0.3">
      <c r="B128" s="14">
        <v>4</v>
      </c>
      <c r="C128" s="15">
        <v>5.6</v>
      </c>
      <c r="D128" s="14">
        <v>189</v>
      </c>
      <c r="E128" s="57">
        <v>155</v>
      </c>
      <c r="F128" s="14">
        <v>15.49</v>
      </c>
      <c r="G128" s="15">
        <v>0.09</v>
      </c>
      <c r="H128" s="15">
        <v>8.6</v>
      </c>
      <c r="I128" s="17">
        <v>-64.2</v>
      </c>
      <c r="J128" s="16">
        <v>94</v>
      </c>
    </row>
    <row r="129" spans="1:12" s="27" customFormat="1" x14ac:dyDescent="0.3">
      <c r="A129" s="26"/>
      <c r="B129" s="27">
        <v>4.5</v>
      </c>
      <c r="C129" s="28">
        <v>1.43</v>
      </c>
      <c r="D129" s="27">
        <v>196</v>
      </c>
      <c r="E129" s="58">
        <v>160</v>
      </c>
      <c r="F129" s="27">
        <v>15.33</v>
      </c>
      <c r="G129" s="28">
        <v>0.09</v>
      </c>
      <c r="H129" s="28">
        <v>8.34</v>
      </c>
      <c r="I129" s="29">
        <v>-65.3</v>
      </c>
      <c r="J129" s="48">
        <v>98</v>
      </c>
    </row>
    <row r="130" spans="1:12" x14ac:dyDescent="0.3">
      <c r="A130" s="46">
        <v>41946</v>
      </c>
      <c r="B130" s="14">
        <v>0</v>
      </c>
      <c r="C130" s="15">
        <v>3.25</v>
      </c>
      <c r="D130" s="14">
        <v>200</v>
      </c>
      <c r="E130" s="57">
        <v>128</v>
      </c>
      <c r="F130" s="14">
        <v>6.13</v>
      </c>
      <c r="G130" s="15">
        <v>0.1</v>
      </c>
      <c r="H130" s="15">
        <v>10.27</v>
      </c>
      <c r="I130" s="17">
        <v>-57</v>
      </c>
      <c r="J130" s="16">
        <v>100</v>
      </c>
      <c r="K130" s="14">
        <v>9</v>
      </c>
      <c r="L130" s="14" t="s">
        <v>96</v>
      </c>
    </row>
    <row r="131" spans="1:12" x14ac:dyDescent="0.3">
      <c r="B131" s="14">
        <v>1</v>
      </c>
      <c r="C131" s="15">
        <v>3.21</v>
      </c>
      <c r="D131" s="14">
        <v>200</v>
      </c>
      <c r="E131" s="57">
        <v>128</v>
      </c>
      <c r="F131" s="14">
        <v>6.14</v>
      </c>
      <c r="G131" s="15">
        <v>0.1</v>
      </c>
      <c r="H131" s="15">
        <v>10.1</v>
      </c>
      <c r="I131" s="17">
        <v>-58</v>
      </c>
      <c r="J131" s="16">
        <v>100</v>
      </c>
      <c r="L131" s="14" t="s">
        <v>97</v>
      </c>
    </row>
    <row r="132" spans="1:12" x14ac:dyDescent="0.3">
      <c r="B132" s="14">
        <v>2</v>
      </c>
      <c r="C132" s="15">
        <v>3.32</v>
      </c>
      <c r="D132" s="14">
        <v>200</v>
      </c>
      <c r="E132" s="57">
        <v>129</v>
      </c>
      <c r="F132" s="14">
        <v>6.13</v>
      </c>
      <c r="G132" s="15">
        <v>0.1</v>
      </c>
      <c r="H132" s="15">
        <v>10.01</v>
      </c>
      <c r="I132" s="17">
        <v>-59.1</v>
      </c>
      <c r="J132" s="16">
        <v>100</v>
      </c>
    </row>
    <row r="133" spans="1:12" x14ac:dyDescent="0.3">
      <c r="B133" s="14">
        <v>3</v>
      </c>
      <c r="C133" s="15">
        <v>3.46</v>
      </c>
      <c r="D133" s="14">
        <v>200</v>
      </c>
      <c r="E133" s="57">
        <v>128</v>
      </c>
      <c r="F133" s="14">
        <v>6.12</v>
      </c>
      <c r="G133" s="15">
        <v>0.1</v>
      </c>
      <c r="H133" s="15">
        <v>9.8800000000000008</v>
      </c>
      <c r="I133" s="17">
        <v>-58.3</v>
      </c>
      <c r="J133" s="16">
        <v>100</v>
      </c>
    </row>
    <row r="134" spans="1:12" s="27" customFormat="1" x14ac:dyDescent="0.3">
      <c r="A134" s="26"/>
      <c r="B134" s="27">
        <v>4</v>
      </c>
      <c r="C134" s="28">
        <v>3.49</v>
      </c>
      <c r="D134" s="27">
        <v>200</v>
      </c>
      <c r="E134" s="58">
        <v>128</v>
      </c>
      <c r="F134" s="27">
        <v>6.12</v>
      </c>
      <c r="G134" s="28">
        <v>0.1</v>
      </c>
      <c r="H134" s="28">
        <v>9.8000000000000007</v>
      </c>
      <c r="I134" s="29">
        <v>-59.3</v>
      </c>
      <c r="J134" s="48">
        <v>100</v>
      </c>
    </row>
    <row r="135" spans="1:12" x14ac:dyDescent="0.3">
      <c r="A135" s="46">
        <v>42108</v>
      </c>
      <c r="B135" s="14">
        <v>0</v>
      </c>
      <c r="C135" s="15">
        <v>3.33</v>
      </c>
      <c r="D135" s="14">
        <v>173</v>
      </c>
      <c r="E135" s="57">
        <v>124</v>
      </c>
      <c r="F135" s="14">
        <v>10.14</v>
      </c>
      <c r="G135" s="15">
        <v>0.08</v>
      </c>
      <c r="H135" s="15">
        <v>8.18</v>
      </c>
      <c r="I135" s="17">
        <v>52</v>
      </c>
      <c r="J135" s="16">
        <v>86</v>
      </c>
      <c r="K135" s="14">
        <v>7</v>
      </c>
      <c r="L135" s="14" t="s">
        <v>98</v>
      </c>
    </row>
    <row r="136" spans="1:12" x14ac:dyDescent="0.3">
      <c r="B136" s="14">
        <v>1</v>
      </c>
      <c r="C136" s="15">
        <v>3.49</v>
      </c>
      <c r="D136" s="14">
        <v>173</v>
      </c>
      <c r="E136" s="57">
        <v>124</v>
      </c>
      <c r="F136" s="14">
        <v>10.08</v>
      </c>
      <c r="G136" s="15">
        <v>0.08</v>
      </c>
      <c r="H136" s="15">
        <v>8.19</v>
      </c>
      <c r="I136" s="17">
        <v>53.1</v>
      </c>
      <c r="J136" s="16">
        <v>86</v>
      </c>
      <c r="L136" s="14" t="s">
        <v>69</v>
      </c>
    </row>
    <row r="137" spans="1:12" x14ac:dyDescent="0.3">
      <c r="B137" s="14">
        <v>2</v>
      </c>
      <c r="C137" s="15">
        <v>3.66</v>
      </c>
      <c r="D137" s="14">
        <v>175</v>
      </c>
      <c r="E137" s="57">
        <v>125</v>
      </c>
      <c r="F137" s="14">
        <v>9.73</v>
      </c>
      <c r="G137" s="15">
        <v>0.08</v>
      </c>
      <c r="H137" s="15">
        <v>8.14</v>
      </c>
      <c r="I137" s="17">
        <v>54.4</v>
      </c>
      <c r="J137" s="16">
        <v>88</v>
      </c>
    </row>
    <row r="138" spans="1:12" x14ac:dyDescent="0.3">
      <c r="B138" s="14">
        <v>3</v>
      </c>
      <c r="C138" s="15">
        <v>3.81</v>
      </c>
      <c r="D138" s="14">
        <v>175</v>
      </c>
      <c r="E138" s="57">
        <v>124</v>
      </c>
      <c r="F138" s="14">
        <v>9.66</v>
      </c>
      <c r="G138" s="15">
        <v>0.08</v>
      </c>
      <c r="H138" s="15">
        <v>8.1300000000000008</v>
      </c>
      <c r="I138" s="17">
        <v>55.7</v>
      </c>
      <c r="J138" s="16">
        <v>87</v>
      </c>
    </row>
    <row r="139" spans="1:12" s="27" customFormat="1" x14ac:dyDescent="0.3">
      <c r="A139" s="26"/>
      <c r="B139" s="27">
        <v>4</v>
      </c>
      <c r="C139" s="28">
        <v>3.6</v>
      </c>
      <c r="D139" s="27">
        <v>174</v>
      </c>
      <c r="E139" s="58">
        <v>123</v>
      </c>
      <c r="F139" s="27">
        <v>9.61</v>
      </c>
      <c r="G139" s="28">
        <v>0.08</v>
      </c>
      <c r="H139" s="28">
        <v>8.02</v>
      </c>
      <c r="I139" s="29">
        <v>56.3</v>
      </c>
      <c r="J139" s="48">
        <v>87</v>
      </c>
    </row>
    <row r="140" spans="1:12" x14ac:dyDescent="0.3">
      <c r="A140" s="46">
        <v>42151</v>
      </c>
      <c r="B140" s="14">
        <v>0</v>
      </c>
      <c r="C140" s="15">
        <v>5.83</v>
      </c>
      <c r="D140" s="14">
        <v>174</v>
      </c>
      <c r="E140" s="57">
        <v>151</v>
      </c>
      <c r="F140" s="14">
        <v>17.95</v>
      </c>
      <c r="G140" s="15">
        <v>0.08</v>
      </c>
      <c r="H140" s="15">
        <v>8.5299999999999994</v>
      </c>
      <c r="I140" s="17">
        <v>10</v>
      </c>
      <c r="J140" s="16">
        <v>87</v>
      </c>
      <c r="K140" s="14">
        <v>11</v>
      </c>
    </row>
    <row r="141" spans="1:12" x14ac:dyDescent="0.3">
      <c r="B141" s="14">
        <v>1</v>
      </c>
      <c r="C141" s="15">
        <v>5.66</v>
      </c>
      <c r="D141" s="14">
        <v>173</v>
      </c>
      <c r="E141" s="57">
        <v>149</v>
      </c>
      <c r="F141" s="14">
        <v>17.510000000000002</v>
      </c>
      <c r="G141" s="15">
        <v>0.08</v>
      </c>
      <c r="H141" s="15">
        <v>8.34</v>
      </c>
      <c r="I141" s="17">
        <v>13.3</v>
      </c>
      <c r="J141" s="16">
        <v>87</v>
      </c>
    </row>
    <row r="142" spans="1:12" x14ac:dyDescent="0.3">
      <c r="B142" s="14">
        <v>2</v>
      </c>
      <c r="C142" s="15">
        <v>5.44</v>
      </c>
      <c r="D142" s="14">
        <v>173</v>
      </c>
      <c r="E142" s="57">
        <v>147</v>
      </c>
      <c r="F142" s="14">
        <v>17.09</v>
      </c>
      <c r="G142" s="15">
        <v>0.08</v>
      </c>
      <c r="H142" s="15">
        <v>8.2899999999999991</v>
      </c>
      <c r="I142" s="17">
        <v>16.899999999999999</v>
      </c>
      <c r="J142" s="16">
        <v>87</v>
      </c>
    </row>
    <row r="143" spans="1:12" x14ac:dyDescent="0.3">
      <c r="B143" s="14">
        <v>3</v>
      </c>
      <c r="C143" s="15">
        <v>5.57</v>
      </c>
      <c r="D143" s="14">
        <v>173</v>
      </c>
      <c r="E143" s="57">
        <v>147</v>
      </c>
      <c r="F143" s="14">
        <v>16.96</v>
      </c>
      <c r="G143" s="15">
        <v>0.08</v>
      </c>
      <c r="H143" s="15">
        <v>8.24</v>
      </c>
      <c r="I143" s="17">
        <v>19.5</v>
      </c>
      <c r="J143" s="16">
        <v>87</v>
      </c>
    </row>
    <row r="144" spans="1:12" x14ac:dyDescent="0.3">
      <c r="B144" s="14">
        <v>4</v>
      </c>
      <c r="C144" s="15">
        <v>2.66</v>
      </c>
      <c r="D144" s="14">
        <v>174</v>
      </c>
      <c r="E144" s="57">
        <v>146</v>
      </c>
      <c r="F144" s="14">
        <v>16.690000000000001</v>
      </c>
      <c r="G144" s="15">
        <v>0.08</v>
      </c>
      <c r="H144" s="15">
        <v>7.81</v>
      </c>
      <c r="I144" s="17">
        <v>16.5</v>
      </c>
      <c r="J144" s="16">
        <v>87</v>
      </c>
    </row>
    <row r="145" spans="1:12" s="27" customFormat="1" x14ac:dyDescent="0.3">
      <c r="A145" s="26"/>
      <c r="B145" s="59">
        <v>4.25</v>
      </c>
      <c r="C145" s="28">
        <v>2.2200000000000002</v>
      </c>
      <c r="D145" s="27">
        <v>174</v>
      </c>
      <c r="E145" s="58">
        <v>146</v>
      </c>
      <c r="F145" s="27">
        <v>16.66</v>
      </c>
      <c r="G145" s="28">
        <v>0.08</v>
      </c>
      <c r="H145" s="28">
        <v>7.57</v>
      </c>
      <c r="I145" s="29">
        <v>15</v>
      </c>
      <c r="J145" s="48">
        <v>87</v>
      </c>
    </row>
    <row r="146" spans="1:12" x14ac:dyDescent="0.3">
      <c r="A146" s="46">
        <v>42164</v>
      </c>
      <c r="B146" s="14">
        <v>0</v>
      </c>
      <c r="C146" s="15">
        <v>5.0599999999999996</v>
      </c>
      <c r="D146" s="14">
        <v>160</v>
      </c>
      <c r="E146" s="57">
        <v>159</v>
      </c>
      <c r="F146" s="14">
        <v>24.65</v>
      </c>
      <c r="G146" s="15">
        <v>7.0000000000000007E-2</v>
      </c>
      <c r="H146" s="15">
        <v>8.75</v>
      </c>
      <c r="I146" s="17">
        <v>15</v>
      </c>
      <c r="J146" s="16">
        <v>80</v>
      </c>
      <c r="K146" s="14">
        <v>8</v>
      </c>
      <c r="L146" s="14" t="s">
        <v>99</v>
      </c>
    </row>
    <row r="147" spans="1:12" x14ac:dyDescent="0.3">
      <c r="B147" s="14">
        <v>1</v>
      </c>
      <c r="C147" s="15">
        <v>5.12</v>
      </c>
      <c r="D147" s="14">
        <v>158</v>
      </c>
      <c r="E147" s="57">
        <v>151</v>
      </c>
      <c r="F147" s="14">
        <v>22.56</v>
      </c>
      <c r="G147" s="15">
        <v>7.0000000000000007E-2</v>
      </c>
      <c r="H147" s="15">
        <v>8.74</v>
      </c>
      <c r="I147" s="17">
        <v>17.600000000000001</v>
      </c>
      <c r="J147" s="16">
        <v>78</v>
      </c>
    </row>
    <row r="148" spans="1:12" x14ac:dyDescent="0.3">
      <c r="B148" s="14">
        <v>2</v>
      </c>
      <c r="C148" s="15">
        <v>5.09</v>
      </c>
      <c r="D148" s="14">
        <v>156</v>
      </c>
      <c r="E148" s="57">
        <v>146</v>
      </c>
      <c r="F148" s="14">
        <v>21.64</v>
      </c>
      <c r="G148" s="15">
        <v>7.0000000000000007E-2</v>
      </c>
      <c r="H148" s="15">
        <v>8.74</v>
      </c>
      <c r="I148" s="17">
        <v>19.600000000000001</v>
      </c>
      <c r="J148" s="16">
        <v>78</v>
      </c>
    </row>
    <row r="149" spans="1:12" x14ac:dyDescent="0.3">
      <c r="B149" s="14">
        <v>3</v>
      </c>
      <c r="C149" s="15">
        <v>4.54</v>
      </c>
      <c r="D149" s="14">
        <v>156</v>
      </c>
      <c r="E149" s="57">
        <v>145</v>
      </c>
      <c r="F149" s="14">
        <v>21.27</v>
      </c>
      <c r="G149" s="15">
        <v>7.0000000000000007E-2</v>
      </c>
      <c r="H149" s="15">
        <v>8.5299999999999994</v>
      </c>
      <c r="I149" s="17">
        <v>21.4</v>
      </c>
      <c r="J149" s="16">
        <v>78</v>
      </c>
    </row>
    <row r="150" spans="1:12" x14ac:dyDescent="0.3">
      <c r="B150" s="14">
        <v>4</v>
      </c>
      <c r="C150" s="15">
        <v>2.4</v>
      </c>
      <c r="D150" s="14">
        <v>164</v>
      </c>
      <c r="E150" s="57">
        <v>150</v>
      </c>
      <c r="F150" s="14">
        <v>20.46</v>
      </c>
      <c r="G150" s="15">
        <v>0.08</v>
      </c>
      <c r="H150" s="15">
        <v>8.06</v>
      </c>
      <c r="I150" s="17">
        <v>18.899999999999999</v>
      </c>
      <c r="J150" s="16">
        <v>82</v>
      </c>
    </row>
    <row r="151" spans="1:12" s="27" customFormat="1" x14ac:dyDescent="0.3">
      <c r="A151" s="26"/>
      <c r="B151" s="59">
        <v>4.25</v>
      </c>
      <c r="C151" s="28">
        <v>0.89</v>
      </c>
      <c r="D151" s="27">
        <v>168</v>
      </c>
      <c r="E151" s="58">
        <v>153</v>
      </c>
      <c r="F151" s="27">
        <v>20.32</v>
      </c>
      <c r="G151" s="28">
        <v>0.08</v>
      </c>
      <c r="H151" s="28">
        <v>7.45</v>
      </c>
      <c r="I151" s="29">
        <v>11.4</v>
      </c>
      <c r="J151" s="48">
        <v>84</v>
      </c>
    </row>
    <row r="152" spans="1:12" x14ac:dyDescent="0.3">
      <c r="A152" s="46">
        <v>42180</v>
      </c>
      <c r="B152" s="14">
        <v>0</v>
      </c>
      <c r="C152" s="15">
        <v>4.1500000000000004</v>
      </c>
      <c r="D152" s="14">
        <v>140</v>
      </c>
      <c r="E152" s="57">
        <v>139</v>
      </c>
      <c r="F152" s="14">
        <v>24.51</v>
      </c>
      <c r="G152" s="15">
        <v>7.0000000000000007E-2</v>
      </c>
      <c r="H152" s="15">
        <v>8.74</v>
      </c>
      <c r="I152" s="17">
        <v>21.4</v>
      </c>
      <c r="J152" s="16">
        <v>70</v>
      </c>
      <c r="K152" s="14">
        <v>8.5</v>
      </c>
      <c r="L152" s="14" t="s">
        <v>100</v>
      </c>
    </row>
    <row r="153" spans="1:12" x14ac:dyDescent="0.3">
      <c r="B153" s="14">
        <v>1</v>
      </c>
      <c r="C153" s="15">
        <v>4.12</v>
      </c>
      <c r="D153" s="14">
        <v>141</v>
      </c>
      <c r="E153" s="57">
        <v>139</v>
      </c>
      <c r="F153" s="14">
        <v>24.23</v>
      </c>
      <c r="G153" s="15">
        <v>7.0000000000000007E-2</v>
      </c>
      <c r="H153" s="15">
        <v>8.68</v>
      </c>
      <c r="I153" s="17">
        <v>23.3</v>
      </c>
      <c r="J153" s="16">
        <v>70</v>
      </c>
    </row>
    <row r="154" spans="1:12" x14ac:dyDescent="0.3">
      <c r="B154" s="14">
        <v>2</v>
      </c>
      <c r="C154" s="15">
        <v>4.08</v>
      </c>
      <c r="D154" s="14">
        <v>140</v>
      </c>
      <c r="E154" s="57">
        <v>136</v>
      </c>
      <c r="F154" s="14">
        <v>23.41</v>
      </c>
      <c r="G154" s="15">
        <v>7.0000000000000007E-2</v>
      </c>
      <c r="H154" s="15">
        <v>8.6199999999999992</v>
      </c>
      <c r="I154" s="17">
        <v>27.5</v>
      </c>
      <c r="J154" s="16">
        <v>70</v>
      </c>
    </row>
    <row r="155" spans="1:12" x14ac:dyDescent="0.3">
      <c r="B155" s="14">
        <v>3</v>
      </c>
      <c r="C155" s="15">
        <v>1.86</v>
      </c>
      <c r="D155" s="14">
        <v>145</v>
      </c>
      <c r="E155" s="57">
        <v>138</v>
      </c>
      <c r="F155" s="14">
        <v>22.34</v>
      </c>
      <c r="G155" s="15">
        <v>7.0000000000000007E-2</v>
      </c>
      <c r="H155" s="15">
        <v>7.82</v>
      </c>
      <c r="I155" s="17">
        <v>22.9</v>
      </c>
      <c r="J155" s="16">
        <v>73</v>
      </c>
    </row>
    <row r="156" spans="1:12" x14ac:dyDescent="0.3">
      <c r="B156" s="14">
        <v>4</v>
      </c>
      <c r="C156" s="15">
        <v>0.14000000000000001</v>
      </c>
      <c r="D156" s="14">
        <v>148</v>
      </c>
      <c r="E156" s="57">
        <v>139</v>
      </c>
      <c r="F156" s="14">
        <v>21.84</v>
      </c>
      <c r="G156" s="15">
        <v>7.0000000000000007E-2</v>
      </c>
      <c r="H156" s="15">
        <v>7.44</v>
      </c>
      <c r="I156" s="17">
        <v>14.7</v>
      </c>
      <c r="J156" s="16">
        <v>74</v>
      </c>
    </row>
    <row r="157" spans="1:12" s="27" customFormat="1" x14ac:dyDescent="0.3">
      <c r="A157" s="26"/>
      <c r="B157" s="59">
        <v>4.25</v>
      </c>
      <c r="C157" s="28">
        <v>0</v>
      </c>
      <c r="D157" s="27">
        <v>151</v>
      </c>
      <c r="E157" s="58">
        <v>142</v>
      </c>
      <c r="F157" s="27">
        <v>21.71</v>
      </c>
      <c r="G157" s="28">
        <v>7.0000000000000007E-2</v>
      </c>
      <c r="H157" s="28">
        <v>7.28</v>
      </c>
      <c r="I157" s="29">
        <v>12.3</v>
      </c>
      <c r="J157" s="48">
        <v>75</v>
      </c>
    </row>
    <row r="158" spans="1:12" x14ac:dyDescent="0.3">
      <c r="A158" s="46">
        <v>42192</v>
      </c>
      <c r="B158" s="14">
        <v>0</v>
      </c>
      <c r="C158" s="15">
        <v>1.38</v>
      </c>
      <c r="D158" s="14">
        <v>148</v>
      </c>
      <c r="E158" s="57">
        <v>144</v>
      </c>
      <c r="F158" s="14">
        <v>23.56</v>
      </c>
      <c r="G158" s="15">
        <v>7.0000000000000007E-2</v>
      </c>
      <c r="H158" s="15">
        <v>8.2100000000000009</v>
      </c>
      <c r="I158" s="17">
        <v>29.2</v>
      </c>
      <c r="J158" s="16">
        <v>74</v>
      </c>
      <c r="K158" s="14">
        <v>6</v>
      </c>
      <c r="L158" s="14" t="s">
        <v>102</v>
      </c>
    </row>
    <row r="159" spans="1:12" x14ac:dyDescent="0.3">
      <c r="B159" s="14">
        <v>1</v>
      </c>
      <c r="C159" s="15">
        <v>1.42</v>
      </c>
      <c r="D159" s="14">
        <v>149</v>
      </c>
      <c r="E159" s="57">
        <v>145</v>
      </c>
      <c r="F159" s="14">
        <v>23.57</v>
      </c>
      <c r="G159" s="15">
        <v>7.0000000000000007E-2</v>
      </c>
      <c r="H159" s="15">
        <v>8.24</v>
      </c>
      <c r="I159" s="17">
        <v>30.6</v>
      </c>
      <c r="J159" s="16">
        <v>75</v>
      </c>
    </row>
    <row r="160" spans="1:12" x14ac:dyDescent="0.3">
      <c r="B160" s="14">
        <v>2</v>
      </c>
      <c r="C160" s="15">
        <v>1.45</v>
      </c>
      <c r="D160" s="14">
        <v>151</v>
      </c>
      <c r="E160" s="57">
        <v>147</v>
      </c>
      <c r="F160" s="14">
        <v>23.43</v>
      </c>
      <c r="G160" s="15">
        <v>7.0000000000000007E-2</v>
      </c>
      <c r="H160" s="15">
        <v>8.2200000000000006</v>
      </c>
      <c r="I160" s="17">
        <v>32</v>
      </c>
      <c r="J160" s="16">
        <v>76</v>
      </c>
    </row>
    <row r="161" spans="1:12" x14ac:dyDescent="0.3">
      <c r="B161" s="14">
        <v>3</v>
      </c>
      <c r="C161" s="15">
        <v>1.45</v>
      </c>
      <c r="D161" s="14">
        <v>153</v>
      </c>
      <c r="E161" s="57">
        <v>148</v>
      </c>
      <c r="F161" s="14">
        <v>23.33</v>
      </c>
      <c r="G161" s="15">
        <v>7.0000000000000007E-2</v>
      </c>
      <c r="H161" s="15">
        <v>8.14</v>
      </c>
      <c r="I161" s="17">
        <v>35.200000000000003</v>
      </c>
      <c r="J161" s="16">
        <v>77</v>
      </c>
    </row>
    <row r="162" spans="1:12" x14ac:dyDescent="0.3">
      <c r="B162" s="14">
        <v>4</v>
      </c>
      <c r="C162" s="15">
        <v>1.47</v>
      </c>
      <c r="D162" s="14">
        <v>155</v>
      </c>
      <c r="E162" s="57">
        <v>149</v>
      </c>
      <c r="F162" s="14">
        <v>22.98</v>
      </c>
      <c r="G162" s="15">
        <v>7.0000000000000007E-2</v>
      </c>
      <c r="H162" s="15">
        <v>7.99</v>
      </c>
      <c r="I162" s="17">
        <v>36.1</v>
      </c>
      <c r="J162" s="16">
        <v>78</v>
      </c>
    </row>
    <row r="163" spans="1:12" s="27" customFormat="1" x14ac:dyDescent="0.3">
      <c r="A163" s="26"/>
      <c r="B163" s="27">
        <v>4.5</v>
      </c>
      <c r="C163" s="28">
        <v>0</v>
      </c>
      <c r="D163" s="27">
        <v>179</v>
      </c>
      <c r="E163" s="58">
        <v>172</v>
      </c>
      <c r="F163" s="27">
        <v>22.92</v>
      </c>
      <c r="G163" s="28">
        <v>0.08</v>
      </c>
      <c r="H163" s="28">
        <v>7.31</v>
      </c>
      <c r="I163" s="29">
        <v>9.1</v>
      </c>
      <c r="J163" s="48">
        <v>80</v>
      </c>
    </row>
    <row r="164" spans="1:12" x14ac:dyDescent="0.3">
      <c r="A164" s="46">
        <v>42205</v>
      </c>
      <c r="B164" s="14">
        <v>0</v>
      </c>
      <c r="C164" s="15">
        <v>3.82</v>
      </c>
      <c r="D164" s="14">
        <v>139</v>
      </c>
      <c r="E164" s="57">
        <v>141</v>
      </c>
      <c r="F164" s="14">
        <v>25.68</v>
      </c>
      <c r="G164" s="15">
        <v>0.06</v>
      </c>
      <c r="H164" s="15">
        <v>9.24</v>
      </c>
      <c r="I164" s="17">
        <v>22.7</v>
      </c>
      <c r="J164" s="16">
        <v>70</v>
      </c>
      <c r="K164" s="14">
        <v>3.5</v>
      </c>
      <c r="L164" s="14" t="s">
        <v>104</v>
      </c>
    </row>
    <row r="165" spans="1:12" x14ac:dyDescent="0.3">
      <c r="B165" s="14">
        <v>1</v>
      </c>
      <c r="C165" s="15">
        <v>3.87</v>
      </c>
      <c r="D165" s="14">
        <v>141</v>
      </c>
      <c r="E165" s="57">
        <v>143</v>
      </c>
      <c r="F165" s="14">
        <v>25.67</v>
      </c>
      <c r="G165" s="15">
        <v>7.0000000000000007E-2</v>
      </c>
      <c r="H165" s="15">
        <v>9.19</v>
      </c>
      <c r="I165" s="17">
        <v>25.6</v>
      </c>
      <c r="J165" s="16">
        <v>70</v>
      </c>
    </row>
    <row r="166" spans="1:12" x14ac:dyDescent="0.3">
      <c r="B166" s="14">
        <v>2</v>
      </c>
      <c r="C166" s="15">
        <v>3.9</v>
      </c>
      <c r="D166" s="14">
        <v>142</v>
      </c>
      <c r="E166" s="57">
        <v>143</v>
      </c>
      <c r="F166" s="14">
        <v>25.59</v>
      </c>
      <c r="G166" s="15">
        <v>7.0000000000000007E-2</v>
      </c>
      <c r="H166" s="15">
        <v>9.11</v>
      </c>
      <c r="I166" s="17">
        <v>28.7</v>
      </c>
      <c r="J166" s="16">
        <v>70</v>
      </c>
    </row>
    <row r="167" spans="1:12" x14ac:dyDescent="0.3">
      <c r="B167" s="14">
        <v>3</v>
      </c>
      <c r="C167" s="15">
        <v>1.69</v>
      </c>
      <c r="D167" s="14">
        <v>149</v>
      </c>
      <c r="E167" s="57">
        <v>148</v>
      </c>
      <c r="F167" s="14">
        <v>24.43</v>
      </c>
      <c r="G167" s="15">
        <v>7.0000000000000007E-2</v>
      </c>
      <c r="H167" s="15">
        <v>8.1</v>
      </c>
      <c r="I167" s="17">
        <v>22.4</v>
      </c>
      <c r="J167" s="16">
        <v>74</v>
      </c>
    </row>
    <row r="168" spans="1:12" x14ac:dyDescent="0.3">
      <c r="B168" s="14">
        <v>4</v>
      </c>
      <c r="C168" s="15">
        <v>0.99</v>
      </c>
      <c r="D168" s="14">
        <v>151</v>
      </c>
      <c r="E168" s="57">
        <v>149</v>
      </c>
      <c r="F168" s="14">
        <v>24.13</v>
      </c>
      <c r="G168" s="15">
        <v>7.0000000000000007E-2</v>
      </c>
      <c r="H168" s="15">
        <v>7.7</v>
      </c>
      <c r="I168" s="17">
        <v>17</v>
      </c>
      <c r="J168" s="16">
        <v>76</v>
      </c>
    </row>
    <row r="169" spans="1:12" s="27" customFormat="1" x14ac:dyDescent="0.3">
      <c r="A169" s="26"/>
      <c r="B169" s="27">
        <v>4.5</v>
      </c>
      <c r="C169" s="28">
        <v>0</v>
      </c>
      <c r="D169" s="27">
        <v>168</v>
      </c>
      <c r="E169" s="58">
        <v>165</v>
      </c>
      <c r="F169" s="27">
        <v>23.86</v>
      </c>
      <c r="G169" s="28">
        <v>0.08</v>
      </c>
      <c r="H169" s="28">
        <v>7.27</v>
      </c>
      <c r="I169" s="29">
        <v>29.5</v>
      </c>
      <c r="J169" s="48">
        <v>83</v>
      </c>
    </row>
    <row r="170" spans="1:12" x14ac:dyDescent="0.3">
      <c r="A170" s="46">
        <v>42222</v>
      </c>
      <c r="B170" s="14">
        <v>0</v>
      </c>
      <c r="C170" s="15">
        <v>7.99</v>
      </c>
      <c r="D170" s="14">
        <v>127</v>
      </c>
      <c r="E170" s="57">
        <v>126</v>
      </c>
      <c r="F170" s="14">
        <v>24.44</v>
      </c>
      <c r="G170" s="15">
        <v>0.06</v>
      </c>
      <c r="H170" s="15">
        <v>9.85</v>
      </c>
      <c r="I170" s="17">
        <v>49.5</v>
      </c>
      <c r="J170" s="16">
        <v>63</v>
      </c>
      <c r="K170" s="14">
        <v>1.5</v>
      </c>
      <c r="L170" s="14" t="s">
        <v>105</v>
      </c>
    </row>
    <row r="171" spans="1:12" x14ac:dyDescent="0.3">
      <c r="B171" s="14">
        <v>1</v>
      </c>
      <c r="C171" s="15">
        <v>8.26</v>
      </c>
      <c r="D171" s="14">
        <v>128</v>
      </c>
      <c r="E171" s="57">
        <v>127</v>
      </c>
      <c r="F171" s="14">
        <v>24.43</v>
      </c>
      <c r="G171" s="15">
        <v>0.06</v>
      </c>
      <c r="H171" s="15">
        <v>9.7899999999999991</v>
      </c>
      <c r="I171" s="17">
        <v>49.4</v>
      </c>
      <c r="J171" s="16">
        <v>64</v>
      </c>
    </row>
    <row r="172" spans="1:12" x14ac:dyDescent="0.3">
      <c r="B172" s="14">
        <v>2</v>
      </c>
      <c r="C172" s="15">
        <v>7.95</v>
      </c>
      <c r="D172" s="14">
        <v>130</v>
      </c>
      <c r="E172" s="57">
        <v>129</v>
      </c>
      <c r="F172" s="14">
        <v>24.37</v>
      </c>
      <c r="G172" s="15">
        <v>0.06</v>
      </c>
      <c r="H172" s="15">
        <v>9.6999999999999993</v>
      </c>
      <c r="I172" s="17">
        <v>52.4</v>
      </c>
      <c r="J172" s="16">
        <v>65</v>
      </c>
    </row>
    <row r="173" spans="1:12" x14ac:dyDescent="0.3">
      <c r="B173" s="14">
        <v>3</v>
      </c>
      <c r="C173" s="15">
        <v>6</v>
      </c>
      <c r="D173" s="14">
        <v>134</v>
      </c>
      <c r="E173" s="57">
        <v>131</v>
      </c>
      <c r="F173" s="14">
        <v>23.92</v>
      </c>
      <c r="G173" s="15">
        <v>0.06</v>
      </c>
      <c r="H173" s="15">
        <v>9.31</v>
      </c>
      <c r="I173" s="17">
        <v>56.9</v>
      </c>
      <c r="J173" s="16">
        <v>67</v>
      </c>
    </row>
    <row r="174" spans="1:12" x14ac:dyDescent="0.3">
      <c r="B174" s="14">
        <v>4</v>
      </c>
      <c r="C174" s="15">
        <v>2.2200000000000002</v>
      </c>
      <c r="D174" s="14">
        <v>138</v>
      </c>
      <c r="E174" s="57">
        <v>132</v>
      </c>
      <c r="F174" s="14">
        <v>22.83</v>
      </c>
      <c r="G174" s="15">
        <v>0.06</v>
      </c>
      <c r="H174" s="15">
        <v>8.42</v>
      </c>
      <c r="I174" s="17">
        <v>60.9</v>
      </c>
      <c r="J174" s="16">
        <v>69</v>
      </c>
    </row>
    <row r="175" spans="1:12" s="27" customFormat="1" x14ac:dyDescent="0.3">
      <c r="A175" s="26"/>
      <c r="B175" s="27">
        <v>4.5</v>
      </c>
      <c r="C175" s="28">
        <v>0</v>
      </c>
      <c r="D175" s="27">
        <v>154</v>
      </c>
      <c r="E175" s="58">
        <v>148</v>
      </c>
      <c r="F175" s="27">
        <v>22.77</v>
      </c>
      <c r="G175" s="28">
        <v>7.0000000000000007E-2</v>
      </c>
      <c r="H175" s="28">
        <v>7.46</v>
      </c>
      <c r="I175" s="29">
        <v>51.5</v>
      </c>
      <c r="J175" s="48">
        <v>77</v>
      </c>
    </row>
    <row r="176" spans="1:12" x14ac:dyDescent="0.3">
      <c r="A176" s="46">
        <v>42233</v>
      </c>
      <c r="B176" s="14">
        <v>0</v>
      </c>
      <c r="C176" s="15">
        <v>5.65</v>
      </c>
      <c r="D176" s="14">
        <v>130</v>
      </c>
      <c r="E176" s="57">
        <v>132</v>
      </c>
      <c r="F176" s="14">
        <v>25.67</v>
      </c>
      <c r="G176" s="15">
        <v>0.06</v>
      </c>
      <c r="H176" s="15">
        <v>9.75</v>
      </c>
      <c r="I176" s="17">
        <v>-25.7</v>
      </c>
      <c r="J176" s="16">
        <v>65</v>
      </c>
      <c r="K176" s="14">
        <v>1.5</v>
      </c>
      <c r="L176" s="14" t="s">
        <v>108</v>
      </c>
    </row>
    <row r="177" spans="1:12" x14ac:dyDescent="0.3">
      <c r="B177" s="14">
        <v>1</v>
      </c>
      <c r="C177" s="15">
        <v>6.05</v>
      </c>
      <c r="D177" s="14">
        <v>132</v>
      </c>
      <c r="E177" s="57">
        <v>133</v>
      </c>
      <c r="F177" s="14">
        <v>25.68</v>
      </c>
      <c r="G177" s="15">
        <v>0.06</v>
      </c>
      <c r="H177" s="15">
        <v>9.6999999999999993</v>
      </c>
      <c r="I177" s="17">
        <v>-29.2</v>
      </c>
      <c r="J177" s="16">
        <v>66</v>
      </c>
    </row>
    <row r="178" spans="1:12" x14ac:dyDescent="0.3">
      <c r="B178" s="14">
        <v>2</v>
      </c>
      <c r="C178" s="15">
        <v>0.31</v>
      </c>
      <c r="D178" s="14">
        <v>149</v>
      </c>
      <c r="E178" s="57">
        <v>148</v>
      </c>
      <c r="F178" s="14">
        <v>24.68</v>
      </c>
      <c r="G178" s="15">
        <v>7.0000000000000007E-2</v>
      </c>
      <c r="H178" s="15">
        <v>8.44</v>
      </c>
      <c r="I178" s="17">
        <v>-43.5</v>
      </c>
      <c r="J178" s="16">
        <v>74</v>
      </c>
    </row>
    <row r="179" spans="1:12" x14ac:dyDescent="0.3">
      <c r="B179" s="14">
        <v>3</v>
      </c>
      <c r="C179" s="15">
        <v>0</v>
      </c>
      <c r="D179" s="14">
        <v>150</v>
      </c>
      <c r="E179" s="57">
        <v>146</v>
      </c>
      <c r="F179" s="14">
        <v>23.61</v>
      </c>
      <c r="G179" s="15">
        <v>7.0000000000000007E-2</v>
      </c>
      <c r="H179" s="15">
        <v>8.15</v>
      </c>
      <c r="I179" s="17">
        <v>-54.9</v>
      </c>
      <c r="J179" s="16">
        <v>75</v>
      </c>
    </row>
    <row r="180" spans="1:12" x14ac:dyDescent="0.3">
      <c r="B180" s="14">
        <v>4</v>
      </c>
      <c r="C180" s="15">
        <v>0</v>
      </c>
      <c r="D180" s="14">
        <v>155</v>
      </c>
      <c r="E180" s="57">
        <v>149</v>
      </c>
      <c r="F180" s="14">
        <v>23.01</v>
      </c>
      <c r="G180" s="15">
        <v>7.0000000000000007E-2</v>
      </c>
      <c r="H180" s="15">
        <v>7.96</v>
      </c>
      <c r="I180" s="17">
        <v>-96.8</v>
      </c>
      <c r="J180" s="16">
        <v>77</v>
      </c>
    </row>
    <row r="181" spans="1:12" s="27" customFormat="1" x14ac:dyDescent="0.3">
      <c r="A181" s="26"/>
      <c r="B181" s="27">
        <v>4.5</v>
      </c>
      <c r="C181" s="28">
        <v>0</v>
      </c>
      <c r="D181" s="27">
        <v>184</v>
      </c>
      <c r="E181" s="58">
        <v>176</v>
      </c>
      <c r="F181" s="27">
        <v>22.83</v>
      </c>
      <c r="G181" s="28">
        <v>0.09</v>
      </c>
      <c r="H181" s="28">
        <v>7.58</v>
      </c>
      <c r="I181" s="29">
        <v>-113.9</v>
      </c>
      <c r="J181" s="48">
        <v>92</v>
      </c>
    </row>
    <row r="182" spans="1:12" x14ac:dyDescent="0.3">
      <c r="A182" s="46">
        <v>42247</v>
      </c>
      <c r="B182" s="14">
        <v>0</v>
      </c>
      <c r="C182" s="15">
        <v>9.2100000000000009</v>
      </c>
      <c r="D182" s="14">
        <v>142</v>
      </c>
      <c r="E182" s="16">
        <v>133</v>
      </c>
      <c r="F182" s="57">
        <v>21.82</v>
      </c>
      <c r="G182" s="15">
        <v>7.0000000000000007E-2</v>
      </c>
      <c r="H182" s="14">
        <v>9.48</v>
      </c>
      <c r="I182" s="17">
        <v>-49.6</v>
      </c>
      <c r="J182" s="16">
        <v>71</v>
      </c>
      <c r="K182" s="14">
        <v>2</v>
      </c>
      <c r="L182" s="14" t="s">
        <v>109</v>
      </c>
    </row>
    <row r="183" spans="1:12" x14ac:dyDescent="0.3">
      <c r="B183" s="14">
        <v>1</v>
      </c>
      <c r="C183" s="15">
        <v>11.04</v>
      </c>
      <c r="D183" s="14">
        <v>142</v>
      </c>
      <c r="E183" s="16">
        <v>133</v>
      </c>
      <c r="F183" s="57">
        <v>21.74</v>
      </c>
      <c r="G183" s="15">
        <v>7.0000000000000007E-2</v>
      </c>
      <c r="H183" s="14">
        <v>9.49</v>
      </c>
      <c r="I183" s="17">
        <v>-42.3</v>
      </c>
      <c r="J183" s="16">
        <v>71</v>
      </c>
    </row>
    <row r="184" spans="1:12" x14ac:dyDescent="0.3">
      <c r="B184" s="14">
        <v>2</v>
      </c>
      <c r="C184" s="15">
        <v>11.43</v>
      </c>
      <c r="D184" s="14">
        <v>145</v>
      </c>
      <c r="E184" s="16">
        <v>135</v>
      </c>
      <c r="F184" s="57">
        <v>21.43</v>
      </c>
      <c r="G184" s="15">
        <v>7.0000000000000007E-2</v>
      </c>
      <c r="H184" s="14">
        <v>9.43</v>
      </c>
      <c r="I184" s="17">
        <v>-37.799999999999997</v>
      </c>
      <c r="J184" s="16">
        <v>72</v>
      </c>
    </row>
    <row r="185" spans="1:12" x14ac:dyDescent="0.3">
      <c r="B185" s="14">
        <v>3</v>
      </c>
      <c r="C185" s="15">
        <v>9.43</v>
      </c>
      <c r="D185" s="14">
        <v>144</v>
      </c>
      <c r="E185" s="16">
        <v>134</v>
      </c>
      <c r="F185" s="57">
        <v>21.17</v>
      </c>
      <c r="G185" s="15">
        <v>7.0000000000000007E-2</v>
      </c>
      <c r="H185" s="14">
        <v>9.2200000000000006</v>
      </c>
      <c r="I185" s="17">
        <v>-36.6</v>
      </c>
      <c r="J185" s="16">
        <v>72</v>
      </c>
    </row>
    <row r="186" spans="1:12" x14ac:dyDescent="0.3">
      <c r="B186" s="14">
        <v>4</v>
      </c>
      <c r="C186" s="15">
        <v>2.77</v>
      </c>
      <c r="D186" s="14">
        <v>150</v>
      </c>
      <c r="E186" s="16">
        <v>138</v>
      </c>
      <c r="F186" s="57">
        <v>20.67</v>
      </c>
      <c r="G186" s="15">
        <v>7.0000000000000007E-2</v>
      </c>
      <c r="H186" s="14">
        <v>8.2200000000000006</v>
      </c>
      <c r="I186" s="17">
        <v>-45.9</v>
      </c>
      <c r="J186" s="16">
        <v>75</v>
      </c>
    </row>
    <row r="187" spans="1:12" s="27" customFormat="1" x14ac:dyDescent="0.3">
      <c r="A187" s="26"/>
      <c r="B187" s="27">
        <v>4.5</v>
      </c>
      <c r="C187" s="28">
        <v>0</v>
      </c>
      <c r="D187" s="27">
        <v>172</v>
      </c>
      <c r="E187" s="48">
        <v>156</v>
      </c>
      <c r="F187" s="58">
        <v>19.84</v>
      </c>
      <c r="G187" s="28">
        <v>0.08</v>
      </c>
      <c r="H187" s="27">
        <v>7.76</v>
      </c>
      <c r="I187" s="29">
        <v>-92.5</v>
      </c>
      <c r="J187" s="48">
        <v>86</v>
      </c>
    </row>
    <row r="188" spans="1:12" x14ac:dyDescent="0.3">
      <c r="A188" s="46">
        <v>42261</v>
      </c>
      <c r="B188" s="14">
        <v>0</v>
      </c>
      <c r="C188" s="15">
        <v>6.93</v>
      </c>
      <c r="D188" s="14">
        <v>138</v>
      </c>
      <c r="E188" s="57">
        <v>125</v>
      </c>
      <c r="F188" s="14">
        <v>20.3</v>
      </c>
      <c r="G188" s="15">
        <v>0.06</v>
      </c>
      <c r="H188" s="15">
        <v>9.1999999999999993</v>
      </c>
      <c r="I188" s="17">
        <v>-74.099999999999994</v>
      </c>
      <c r="J188" s="16">
        <v>69</v>
      </c>
      <c r="K188" s="14">
        <v>3</v>
      </c>
      <c r="L188" s="14" t="s">
        <v>111</v>
      </c>
    </row>
    <row r="189" spans="1:12" x14ac:dyDescent="0.3">
      <c r="B189" s="14">
        <v>1</v>
      </c>
      <c r="C189" s="15">
        <v>8.6999999999999993</v>
      </c>
      <c r="D189" s="14">
        <v>141</v>
      </c>
      <c r="E189" s="57">
        <v>129</v>
      </c>
      <c r="F189" s="14">
        <v>20.190000000000001</v>
      </c>
      <c r="G189" s="15">
        <v>7.0000000000000007E-2</v>
      </c>
      <c r="H189" s="15">
        <v>9.1300000000000008</v>
      </c>
      <c r="I189" s="17">
        <v>-64.599999999999994</v>
      </c>
      <c r="J189" s="16">
        <v>71</v>
      </c>
    </row>
    <row r="190" spans="1:12" x14ac:dyDescent="0.3">
      <c r="B190" s="14">
        <v>2</v>
      </c>
      <c r="C190" s="15">
        <v>8.09</v>
      </c>
      <c r="D190" s="14">
        <v>142</v>
      </c>
      <c r="E190" s="57">
        <v>129</v>
      </c>
      <c r="F190" s="14">
        <v>20.07</v>
      </c>
      <c r="G190" s="15">
        <v>7.0000000000000007E-2</v>
      </c>
      <c r="H190" s="15">
        <v>9.0500000000000007</v>
      </c>
      <c r="I190" s="17">
        <v>-60.8</v>
      </c>
      <c r="J190" s="16">
        <v>71</v>
      </c>
    </row>
    <row r="191" spans="1:12" x14ac:dyDescent="0.3">
      <c r="B191" s="14">
        <v>3</v>
      </c>
      <c r="C191" s="15">
        <v>7.66</v>
      </c>
      <c r="D191" s="14">
        <v>144</v>
      </c>
      <c r="E191" s="57">
        <v>129</v>
      </c>
      <c r="F191" s="14">
        <v>19.829999999999998</v>
      </c>
      <c r="G191" s="15">
        <v>7.0000000000000007E-2</v>
      </c>
      <c r="H191" s="15">
        <v>8.9</v>
      </c>
      <c r="I191" s="17">
        <v>-59.7</v>
      </c>
      <c r="J191" s="16">
        <v>72</v>
      </c>
    </row>
    <row r="192" spans="1:12" x14ac:dyDescent="0.3">
      <c r="B192" s="14">
        <v>4</v>
      </c>
      <c r="C192" s="15">
        <v>6.8</v>
      </c>
      <c r="D192" s="14">
        <v>144</v>
      </c>
      <c r="E192" s="57">
        <v>129</v>
      </c>
      <c r="F192" s="14">
        <v>19.71</v>
      </c>
      <c r="G192" s="15">
        <v>7.0000000000000007E-2</v>
      </c>
      <c r="H192" s="15">
        <v>8.76</v>
      </c>
      <c r="I192" s="17">
        <v>-58.9</v>
      </c>
      <c r="J192" s="16">
        <v>72</v>
      </c>
    </row>
    <row r="193" spans="1:11" s="27" customFormat="1" x14ac:dyDescent="0.3">
      <c r="A193" s="26"/>
      <c r="B193" s="27">
        <v>4.5</v>
      </c>
      <c r="C193" s="28">
        <v>0</v>
      </c>
      <c r="D193" s="27">
        <v>152</v>
      </c>
      <c r="E193" s="58">
        <v>137</v>
      </c>
      <c r="F193" s="27">
        <v>19.72</v>
      </c>
      <c r="G193" s="28">
        <v>7.0000000000000007E-2</v>
      </c>
      <c r="H193" s="28">
        <v>7.59</v>
      </c>
      <c r="I193" s="29">
        <v>-192.7</v>
      </c>
      <c r="J193" s="48">
        <v>76</v>
      </c>
    </row>
    <row r="194" spans="1:11" x14ac:dyDescent="0.3">
      <c r="A194" s="46">
        <v>42325</v>
      </c>
      <c r="B194" s="14">
        <v>0</v>
      </c>
      <c r="C194" s="15">
        <v>4.7300000000000004</v>
      </c>
      <c r="D194" s="14">
        <v>142</v>
      </c>
      <c r="E194" s="57">
        <v>94</v>
      </c>
      <c r="F194" s="14">
        <v>7.19</v>
      </c>
      <c r="G194" s="15">
        <v>7.0000000000000007E-2</v>
      </c>
      <c r="H194" s="15">
        <v>9.02</v>
      </c>
      <c r="I194" s="17">
        <v>-13.4</v>
      </c>
      <c r="J194" s="16">
        <v>71</v>
      </c>
      <c r="K194" s="14">
        <v>10</v>
      </c>
    </row>
    <row r="195" spans="1:11" x14ac:dyDescent="0.3">
      <c r="B195" s="14">
        <v>1</v>
      </c>
      <c r="C195" s="15">
        <v>4.9400000000000004</v>
      </c>
      <c r="D195" s="14">
        <v>143</v>
      </c>
      <c r="E195" s="57">
        <v>95</v>
      </c>
      <c r="F195" s="14">
        <v>7.18</v>
      </c>
      <c r="G195" s="15">
        <v>7.0000000000000007E-2</v>
      </c>
      <c r="H195" s="15">
        <v>8.91</v>
      </c>
      <c r="I195" s="17">
        <v>-9.9</v>
      </c>
      <c r="J195" s="16">
        <v>72</v>
      </c>
    </row>
    <row r="196" spans="1:11" x14ac:dyDescent="0.3">
      <c r="B196" s="14">
        <v>2</v>
      </c>
      <c r="C196" s="15">
        <v>5.21</v>
      </c>
      <c r="D196" s="14">
        <v>147</v>
      </c>
      <c r="E196" s="57">
        <v>97</v>
      </c>
      <c r="F196" s="14">
        <v>7.17</v>
      </c>
      <c r="G196" s="15">
        <v>7.0000000000000007E-2</v>
      </c>
      <c r="H196" s="15">
        <v>8.83</v>
      </c>
      <c r="I196" s="17">
        <v>-5.8</v>
      </c>
      <c r="J196" s="16">
        <v>73</v>
      </c>
    </row>
    <row r="197" spans="1:11" x14ac:dyDescent="0.3">
      <c r="B197" s="14">
        <v>3</v>
      </c>
      <c r="C197" s="15">
        <v>5.42</v>
      </c>
      <c r="D197" s="14">
        <v>147</v>
      </c>
      <c r="E197" s="57">
        <v>97</v>
      </c>
      <c r="F197" s="14">
        <v>7.16</v>
      </c>
      <c r="G197" s="15">
        <v>7.0000000000000007E-2</v>
      </c>
      <c r="H197" s="15">
        <v>8.76</v>
      </c>
      <c r="I197" s="17">
        <v>-2.8</v>
      </c>
      <c r="J197" s="16">
        <v>74</v>
      </c>
    </row>
    <row r="198" spans="1:11" x14ac:dyDescent="0.3">
      <c r="B198" s="14">
        <v>4</v>
      </c>
      <c r="C198" s="15">
        <v>5.54</v>
      </c>
      <c r="D198" s="14">
        <v>151</v>
      </c>
      <c r="E198" s="57">
        <v>100</v>
      </c>
      <c r="F198" s="14">
        <v>7.12</v>
      </c>
      <c r="G198" s="15">
        <v>7.0000000000000007E-2</v>
      </c>
      <c r="H198" s="15">
        <v>8.7200000000000006</v>
      </c>
      <c r="I198" s="17">
        <v>0.1</v>
      </c>
      <c r="J198" s="16">
        <v>75</v>
      </c>
    </row>
    <row r="199" spans="1:11" x14ac:dyDescent="0.3">
      <c r="B199" s="14">
        <v>4.5</v>
      </c>
      <c r="C199" s="15">
        <v>4.6399999999999997</v>
      </c>
      <c r="D199" s="14">
        <v>154</v>
      </c>
      <c r="E199" s="57">
        <v>102</v>
      </c>
      <c r="F199" s="14">
        <v>7.17</v>
      </c>
      <c r="G199" s="15">
        <v>7.0000000000000007E-2</v>
      </c>
      <c r="H199" s="15">
        <v>8.42</v>
      </c>
      <c r="I199" s="17">
        <v>3.3</v>
      </c>
      <c r="J199" s="16">
        <v>77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activeCell="D1" activeCellId="1" sqref="B1:B1048576 D1:D1048576"/>
    </sheetView>
  </sheetViews>
  <sheetFormatPr defaultRowHeight="13.8" x14ac:dyDescent="0.25"/>
  <cols>
    <col min="1" max="1" width="8.90625" style="1"/>
    <col min="3" max="4" width="14.453125" customWidth="1"/>
    <col min="5" max="5" width="13.6328125" customWidth="1"/>
    <col min="6" max="6" width="23" customWidth="1"/>
  </cols>
  <sheetData>
    <row r="1" spans="1:6" ht="16.2" x14ac:dyDescent="0.25">
      <c r="A1" s="1" t="s">
        <v>0</v>
      </c>
      <c r="B1" t="s">
        <v>41</v>
      </c>
      <c r="C1" t="s">
        <v>63</v>
      </c>
      <c r="D1" t="s">
        <v>66</v>
      </c>
      <c r="E1" t="s">
        <v>61</v>
      </c>
      <c r="F1" t="s">
        <v>64</v>
      </c>
    </row>
    <row r="2" spans="1:6" x14ac:dyDescent="0.25">
      <c r="A2" s="1">
        <v>41444</v>
      </c>
      <c r="B2">
        <v>4</v>
      </c>
      <c r="C2">
        <v>2</v>
      </c>
      <c r="D2">
        <f>C2/0.023</f>
        <v>86.956521739130437</v>
      </c>
      <c r="E2">
        <v>0</v>
      </c>
    </row>
    <row r="3" spans="1:6" x14ac:dyDescent="0.25">
      <c r="B3">
        <v>8</v>
      </c>
      <c r="C3">
        <v>1</v>
      </c>
      <c r="D3">
        <f>C3/0.023</f>
        <v>43.478260869565219</v>
      </c>
      <c r="E3">
        <v>0.5</v>
      </c>
    </row>
    <row r="4" spans="1:6" x14ac:dyDescent="0.25">
      <c r="B4">
        <v>6</v>
      </c>
      <c r="C4">
        <v>3</v>
      </c>
      <c r="D4">
        <f t="shared" ref="D4:D51" si="0">C4/0.023</f>
        <v>130.43478260869566</v>
      </c>
      <c r="E4">
        <v>0.6</v>
      </c>
    </row>
    <row r="5" spans="1:6" x14ac:dyDescent="0.25">
      <c r="B5">
        <v>12</v>
      </c>
      <c r="C5">
        <v>4</v>
      </c>
      <c r="D5">
        <f t="shared" si="0"/>
        <v>173.91304347826087</v>
      </c>
      <c r="E5">
        <v>0.7</v>
      </c>
    </row>
    <row r="6" spans="1:6" x14ac:dyDescent="0.25">
      <c r="B6">
        <v>44</v>
      </c>
      <c r="C6">
        <v>0</v>
      </c>
      <c r="D6">
        <f t="shared" si="0"/>
        <v>0</v>
      </c>
      <c r="E6">
        <v>0.3</v>
      </c>
    </row>
    <row r="7" spans="1:6" x14ac:dyDescent="0.25">
      <c r="B7">
        <v>46</v>
      </c>
      <c r="C7">
        <v>6</v>
      </c>
      <c r="D7">
        <f t="shared" si="0"/>
        <v>260.86956521739131</v>
      </c>
      <c r="E7">
        <v>0.1</v>
      </c>
    </row>
    <row r="8" spans="1:6" x14ac:dyDescent="0.25">
      <c r="B8">
        <v>48</v>
      </c>
      <c r="C8">
        <v>1</v>
      </c>
      <c r="D8">
        <f t="shared" si="0"/>
        <v>43.478260869565219</v>
      </c>
      <c r="E8">
        <v>0.1</v>
      </c>
    </row>
    <row r="9" spans="1:6" x14ac:dyDescent="0.25">
      <c r="B9">
        <v>51</v>
      </c>
      <c r="C9">
        <v>1</v>
      </c>
      <c r="D9">
        <f t="shared" si="0"/>
        <v>43.478260869565219</v>
      </c>
      <c r="E9">
        <v>2.8</v>
      </c>
    </row>
    <row r="10" spans="1:6" x14ac:dyDescent="0.25">
      <c r="A10" s="1">
        <v>41445</v>
      </c>
      <c r="B10">
        <v>69</v>
      </c>
      <c r="C10">
        <v>0</v>
      </c>
      <c r="D10">
        <f t="shared" si="0"/>
        <v>0</v>
      </c>
      <c r="E10">
        <v>0</v>
      </c>
    </row>
    <row r="11" spans="1:6" x14ac:dyDescent="0.25">
      <c r="B11">
        <v>72</v>
      </c>
      <c r="C11">
        <v>4</v>
      </c>
      <c r="D11">
        <f t="shared" si="0"/>
        <v>173.91304347826087</v>
      </c>
      <c r="E11">
        <v>9</v>
      </c>
    </row>
    <row r="12" spans="1:6" x14ac:dyDescent="0.25">
      <c r="B12">
        <v>82</v>
      </c>
      <c r="C12">
        <v>4</v>
      </c>
      <c r="D12">
        <f t="shared" si="0"/>
        <v>173.91304347826087</v>
      </c>
      <c r="E12">
        <v>12.3</v>
      </c>
    </row>
    <row r="13" spans="1:6" x14ac:dyDescent="0.25">
      <c r="B13">
        <v>84</v>
      </c>
      <c r="C13">
        <v>0</v>
      </c>
      <c r="D13">
        <f t="shared" si="0"/>
        <v>0</v>
      </c>
      <c r="E13">
        <v>0</v>
      </c>
    </row>
    <row r="14" spans="1:6" x14ac:dyDescent="0.25">
      <c r="B14">
        <v>79</v>
      </c>
      <c r="C14">
        <v>10</v>
      </c>
      <c r="D14">
        <f t="shared" si="0"/>
        <v>434.78260869565219</v>
      </c>
      <c r="E14">
        <v>4.2</v>
      </c>
    </row>
    <row r="15" spans="1:6" x14ac:dyDescent="0.25">
      <c r="B15">
        <v>87</v>
      </c>
      <c r="C15">
        <v>3</v>
      </c>
      <c r="D15">
        <f t="shared" si="0"/>
        <v>130.43478260869566</v>
      </c>
      <c r="E15">
        <v>0.1</v>
      </c>
    </row>
    <row r="16" spans="1:6" x14ac:dyDescent="0.25">
      <c r="B16">
        <v>97</v>
      </c>
      <c r="C16">
        <v>9</v>
      </c>
      <c r="D16">
        <f t="shared" si="0"/>
        <v>391.30434782608694</v>
      </c>
      <c r="E16">
        <v>0</v>
      </c>
    </row>
    <row r="17" spans="2:5" x14ac:dyDescent="0.25">
      <c r="B17">
        <v>93</v>
      </c>
      <c r="C17">
        <v>0</v>
      </c>
      <c r="D17">
        <f t="shared" si="0"/>
        <v>0</v>
      </c>
      <c r="E17">
        <v>0</v>
      </c>
    </row>
    <row r="18" spans="2:5" x14ac:dyDescent="0.25">
      <c r="B18">
        <v>92</v>
      </c>
      <c r="C18">
        <v>0</v>
      </c>
      <c r="D18">
        <f t="shared" si="0"/>
        <v>0</v>
      </c>
      <c r="E18">
        <v>0</v>
      </c>
    </row>
    <row r="19" spans="2:5" x14ac:dyDescent="0.25">
      <c r="B19">
        <v>91</v>
      </c>
      <c r="C19">
        <v>0</v>
      </c>
      <c r="D19">
        <f t="shared" si="0"/>
        <v>0</v>
      </c>
      <c r="E19">
        <v>0</v>
      </c>
    </row>
    <row r="20" spans="2:5" x14ac:dyDescent="0.25">
      <c r="B20">
        <v>120</v>
      </c>
      <c r="C20">
        <v>0</v>
      </c>
      <c r="D20">
        <f t="shared" si="0"/>
        <v>0</v>
      </c>
      <c r="E20">
        <v>0</v>
      </c>
    </row>
    <row r="21" spans="2:5" x14ac:dyDescent="0.25">
      <c r="B21">
        <v>121</v>
      </c>
      <c r="C21">
        <v>1</v>
      </c>
      <c r="D21">
        <f t="shared" si="0"/>
        <v>43.478260869565219</v>
      </c>
      <c r="E21">
        <v>0</v>
      </c>
    </row>
    <row r="22" spans="2:5" x14ac:dyDescent="0.25">
      <c r="B22">
        <v>125</v>
      </c>
      <c r="C22">
        <v>0</v>
      </c>
      <c r="D22">
        <f t="shared" si="0"/>
        <v>0</v>
      </c>
      <c r="E22">
        <v>0.3</v>
      </c>
    </row>
    <row r="23" spans="2:5" x14ac:dyDescent="0.25">
      <c r="B23">
        <v>141</v>
      </c>
      <c r="C23">
        <v>0</v>
      </c>
      <c r="D23">
        <f t="shared" si="0"/>
        <v>0</v>
      </c>
      <c r="E23">
        <v>0</v>
      </c>
    </row>
    <row r="24" spans="2:5" x14ac:dyDescent="0.25">
      <c r="B24">
        <v>140</v>
      </c>
      <c r="C24">
        <v>0</v>
      </c>
      <c r="D24">
        <f t="shared" si="0"/>
        <v>0</v>
      </c>
      <c r="E24">
        <v>0</v>
      </c>
    </row>
    <row r="25" spans="2:5" x14ac:dyDescent="0.25">
      <c r="B25">
        <v>138</v>
      </c>
      <c r="C25">
        <v>0</v>
      </c>
      <c r="D25">
        <f t="shared" si="0"/>
        <v>0</v>
      </c>
      <c r="E25">
        <v>0</v>
      </c>
    </row>
    <row r="26" spans="2:5" x14ac:dyDescent="0.25">
      <c r="B26">
        <v>160</v>
      </c>
      <c r="C26">
        <v>0</v>
      </c>
      <c r="D26">
        <f t="shared" si="0"/>
        <v>0</v>
      </c>
      <c r="E26">
        <v>0</v>
      </c>
    </row>
    <row r="27" spans="2:5" x14ac:dyDescent="0.25">
      <c r="B27">
        <v>154</v>
      </c>
      <c r="C27">
        <v>1</v>
      </c>
      <c r="D27">
        <f t="shared" si="0"/>
        <v>43.478260869565219</v>
      </c>
      <c r="E27">
        <v>0</v>
      </c>
    </row>
    <row r="28" spans="2:5" x14ac:dyDescent="0.25">
      <c r="B28">
        <v>165</v>
      </c>
      <c r="C28">
        <v>0</v>
      </c>
      <c r="D28">
        <f t="shared" si="0"/>
        <v>0</v>
      </c>
      <c r="E28">
        <v>0</v>
      </c>
    </row>
    <row r="29" spans="2:5" x14ac:dyDescent="0.25">
      <c r="B29">
        <v>166</v>
      </c>
      <c r="C29">
        <v>0</v>
      </c>
      <c r="D29">
        <f t="shared" si="0"/>
        <v>0</v>
      </c>
      <c r="E29">
        <v>0</v>
      </c>
    </row>
    <row r="30" spans="2:5" x14ac:dyDescent="0.25">
      <c r="B30">
        <v>168</v>
      </c>
      <c r="C30">
        <v>0</v>
      </c>
      <c r="D30">
        <f t="shared" si="0"/>
        <v>0</v>
      </c>
      <c r="E30">
        <v>0</v>
      </c>
    </row>
    <row r="31" spans="2:5" x14ac:dyDescent="0.25">
      <c r="B31">
        <v>169</v>
      </c>
      <c r="C31">
        <v>0</v>
      </c>
      <c r="D31">
        <f t="shared" si="0"/>
        <v>0</v>
      </c>
      <c r="E31">
        <v>0</v>
      </c>
    </row>
    <row r="32" spans="2:5" x14ac:dyDescent="0.25">
      <c r="B32">
        <v>173</v>
      </c>
      <c r="C32">
        <v>0</v>
      </c>
      <c r="D32">
        <f t="shared" si="0"/>
        <v>0</v>
      </c>
      <c r="E32">
        <v>0</v>
      </c>
    </row>
    <row r="33" spans="1:6" x14ac:dyDescent="0.25">
      <c r="A33" s="1">
        <v>41542</v>
      </c>
      <c r="B33">
        <v>181</v>
      </c>
      <c r="C33">
        <v>1</v>
      </c>
      <c r="D33">
        <f t="shared" si="0"/>
        <v>43.478260869565219</v>
      </c>
      <c r="E33">
        <v>0</v>
      </c>
    </row>
    <row r="34" spans="1:6" x14ac:dyDescent="0.25">
      <c r="B34">
        <v>188</v>
      </c>
      <c r="C34">
        <v>0</v>
      </c>
      <c r="D34">
        <f t="shared" si="0"/>
        <v>0</v>
      </c>
      <c r="E34">
        <v>0.1</v>
      </c>
    </row>
    <row r="35" spans="1:6" x14ac:dyDescent="0.25">
      <c r="B35">
        <v>189</v>
      </c>
      <c r="C35">
        <v>2</v>
      </c>
      <c r="D35">
        <f t="shared" si="0"/>
        <v>86.956521739130437</v>
      </c>
      <c r="E35">
        <v>0</v>
      </c>
    </row>
    <row r="36" spans="1:6" x14ac:dyDescent="0.25">
      <c r="B36">
        <v>209</v>
      </c>
      <c r="C36">
        <v>5</v>
      </c>
      <c r="D36">
        <f t="shared" si="0"/>
        <v>217.39130434782609</v>
      </c>
      <c r="E36">
        <v>0</v>
      </c>
    </row>
    <row r="37" spans="1:6" x14ac:dyDescent="0.25">
      <c r="B37">
        <v>203</v>
      </c>
      <c r="C37">
        <v>5</v>
      </c>
      <c r="D37">
        <f t="shared" si="0"/>
        <v>217.39130434782609</v>
      </c>
      <c r="E37">
        <v>0</v>
      </c>
    </row>
    <row r="38" spans="1:6" x14ac:dyDescent="0.25">
      <c r="B38">
        <v>198</v>
      </c>
      <c r="C38">
        <v>0</v>
      </c>
      <c r="D38">
        <f t="shared" si="0"/>
        <v>0</v>
      </c>
      <c r="E38">
        <v>0</v>
      </c>
    </row>
    <row r="39" spans="1:6" x14ac:dyDescent="0.25">
      <c r="B39">
        <v>193</v>
      </c>
      <c r="C39">
        <v>0</v>
      </c>
      <c r="D39">
        <f t="shared" si="0"/>
        <v>0</v>
      </c>
      <c r="E39">
        <v>0</v>
      </c>
    </row>
    <row r="40" spans="1:6" x14ac:dyDescent="0.25">
      <c r="B40">
        <v>219</v>
      </c>
      <c r="C40">
        <v>2</v>
      </c>
      <c r="D40">
        <f t="shared" si="0"/>
        <v>86.956521739130437</v>
      </c>
      <c r="E40">
        <v>0</v>
      </c>
    </row>
    <row r="41" spans="1:6" x14ac:dyDescent="0.25">
      <c r="B41">
        <v>220</v>
      </c>
      <c r="C41">
        <v>1</v>
      </c>
      <c r="D41">
        <f t="shared" si="0"/>
        <v>43.478260869565219</v>
      </c>
      <c r="E41">
        <v>0.2</v>
      </c>
    </row>
    <row r="42" spans="1:6" x14ac:dyDescent="0.25">
      <c r="B42">
        <v>228</v>
      </c>
      <c r="C42">
        <v>3</v>
      </c>
      <c r="D42">
        <f t="shared" si="0"/>
        <v>130.43478260869566</v>
      </c>
      <c r="E42">
        <v>0</v>
      </c>
    </row>
    <row r="43" spans="1:6" x14ac:dyDescent="0.25">
      <c r="B43">
        <v>232</v>
      </c>
      <c r="C43">
        <v>15</v>
      </c>
      <c r="D43">
        <f t="shared" si="0"/>
        <v>652.17391304347825</v>
      </c>
      <c r="E43">
        <v>0.1</v>
      </c>
      <c r="F43">
        <v>1</v>
      </c>
    </row>
    <row r="44" spans="1:6" x14ac:dyDescent="0.25">
      <c r="B44">
        <v>238</v>
      </c>
      <c r="C44">
        <v>9</v>
      </c>
      <c r="D44">
        <f t="shared" si="0"/>
        <v>391.30434782608694</v>
      </c>
      <c r="E44">
        <v>0.3</v>
      </c>
    </row>
    <row r="45" spans="1:6" x14ac:dyDescent="0.25">
      <c r="B45">
        <v>241</v>
      </c>
      <c r="C45">
        <v>2</v>
      </c>
      <c r="D45">
        <f t="shared" si="0"/>
        <v>86.956521739130437</v>
      </c>
      <c r="E45">
        <v>0</v>
      </c>
    </row>
    <row r="46" spans="1:6" x14ac:dyDescent="0.25">
      <c r="B46">
        <v>255</v>
      </c>
      <c r="C46">
        <v>1</v>
      </c>
      <c r="D46">
        <f t="shared" si="0"/>
        <v>43.478260869565219</v>
      </c>
      <c r="E46">
        <v>0</v>
      </c>
    </row>
    <row r="47" spans="1:6" x14ac:dyDescent="0.25">
      <c r="B47">
        <v>256</v>
      </c>
      <c r="C47">
        <v>1</v>
      </c>
      <c r="D47">
        <f t="shared" si="0"/>
        <v>43.478260869565219</v>
      </c>
      <c r="E47">
        <v>0.1</v>
      </c>
    </row>
    <row r="48" spans="1:6" x14ac:dyDescent="0.25">
      <c r="B48">
        <v>260</v>
      </c>
      <c r="C48">
        <v>0</v>
      </c>
      <c r="D48">
        <f t="shared" si="0"/>
        <v>0</v>
      </c>
      <c r="E48">
        <v>0.1</v>
      </c>
    </row>
    <row r="49" spans="2:5" x14ac:dyDescent="0.25">
      <c r="B49">
        <v>268</v>
      </c>
      <c r="C49">
        <v>12</v>
      </c>
      <c r="D49">
        <f t="shared" si="0"/>
        <v>521.73913043478262</v>
      </c>
      <c r="E49">
        <v>0.9</v>
      </c>
    </row>
    <row r="50" spans="2:5" x14ac:dyDescent="0.25">
      <c r="B50">
        <v>267</v>
      </c>
      <c r="C50">
        <v>26</v>
      </c>
      <c r="D50">
        <f t="shared" si="0"/>
        <v>1130.4347826086957</v>
      </c>
      <c r="E50">
        <v>0</v>
      </c>
    </row>
    <row r="51" spans="2:5" x14ac:dyDescent="0.25">
      <c r="B51">
        <v>276</v>
      </c>
      <c r="C51">
        <v>0</v>
      </c>
      <c r="D51">
        <f t="shared" si="0"/>
        <v>0</v>
      </c>
      <c r="E51">
        <v>0</v>
      </c>
    </row>
    <row r="52" spans="2:5" x14ac:dyDescent="0.25">
      <c r="B52" s="47" t="s">
        <v>65</v>
      </c>
      <c r="C52" s="47">
        <f>AVERAGE(C2:C51)</f>
        <v>2.7</v>
      </c>
      <c r="D52" s="47">
        <f>AVERAGE(D2:D51)</f>
        <v>117.39130434782606</v>
      </c>
      <c r="E52" s="47">
        <f>AVERAGE(E2:E51)</f>
        <v>0.65600000000000014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Surface</vt:lpstr>
      <vt:lpstr>Bottom</vt:lpstr>
      <vt:lpstr>Fox Creek</vt:lpstr>
      <vt:lpstr>Lost Creek</vt:lpstr>
      <vt:lpstr>Big-Little Inlet</vt:lpstr>
      <vt:lpstr>Tribs</vt:lpstr>
      <vt:lpstr>Flow</vt:lpstr>
      <vt:lpstr>Probe data</vt:lpstr>
      <vt:lpstr>CLP 2013</vt:lpstr>
      <vt:lpstr>CLP graph no zeros</vt:lpstr>
      <vt:lpstr>CLP 2014</vt:lpstr>
      <vt:lpstr>CLP 2015</vt:lpstr>
      <vt:lpstr>CLP aves</vt:lpstr>
      <vt:lpstr>Temp</vt:lpstr>
      <vt:lpstr>Dissolved oxygen</vt:lpstr>
      <vt:lpstr>Conductivity</vt:lpstr>
      <vt:lpstr>pH</vt:lpstr>
      <vt:lpstr>secchi</vt:lpstr>
      <vt:lpstr>phosphorus</vt:lpstr>
      <vt:lpstr>P2</vt:lpstr>
      <vt:lpstr>P3</vt:lpstr>
      <vt:lpstr>TNTP</vt:lpstr>
      <vt:lpstr>Chlorophyll</vt:lpstr>
      <vt:lpstr>Trib P</vt:lpstr>
      <vt:lpstr>Trib aves</vt:lpstr>
      <vt:lpstr>Nitrogen</vt:lpstr>
      <vt:lpstr>Trib N</vt:lpstr>
      <vt:lpstr>TSS</vt:lpstr>
      <vt:lpstr>Tribs TSS</vt:lpstr>
      <vt:lpstr>Sheet4</vt:lpstr>
    </vt:vector>
  </TitlesOfParts>
  <Company>Polk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katelin Holm</dc:creator>
  <cp:lastModifiedBy>katelin Holm</cp:lastModifiedBy>
  <dcterms:created xsi:type="dcterms:W3CDTF">2013-09-18T13:10:37Z</dcterms:created>
  <dcterms:modified xsi:type="dcterms:W3CDTF">2016-03-01T19:52:51Z</dcterms:modified>
</cp:coreProperties>
</file>