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9090" tabRatio="909" firstSheet="3" activeTab="7"/>
  </bookViews>
  <sheets>
    <sheet name="2017 Mapping Data" sheetId="40" r:id="rId1"/>
    <sheet name="2016 Mapping Data" sheetId="36" r:id="rId2"/>
    <sheet name="READ ME" sheetId="16" r:id="rId3"/>
    <sheet name="ENTRY" sheetId="11" r:id="rId4"/>
    <sheet name="FIELD SHEET" sheetId="21" r:id="rId5"/>
    <sheet name="2017BOAT SURVEY" sheetId="37" r:id="rId6"/>
    <sheet name="STATS" sheetId="15" r:id="rId7"/>
    <sheet name="2017 Stats Summary" sheetId="38" r:id="rId8"/>
    <sheet name="2016 Stats Summary" sheetId="34" r:id="rId9"/>
    <sheet name="MAX DEPTH GRAPH" sheetId="25" r:id="rId10"/>
    <sheet name="CALCULATE FQI" sheetId="23" r:id="rId11"/>
    <sheet name="2017 Edited FQI" sheetId="39" r:id="rId12"/>
    <sheet name="2016 Edited FQI" sheetId="35" r:id="rId13"/>
    <sheet name="2015 Edited FQI" sheetId="27" r:id="rId14"/>
    <sheet name="2010Edited FQI" sheetId="30" r:id="rId15"/>
    <sheet name="Sheet1" sheetId="33" r:id="rId16"/>
  </sheets>
  <definedNames>
    <definedName name="_xlnm.Print_Area" localSheetId="1">'2016 Mapping Data'!$A$1:$P$24</definedName>
    <definedName name="_xlnm.Print_Area" localSheetId="8">'2016 Stats Summary'!$B$1:$J$35</definedName>
    <definedName name="_xlnm.Print_Area" localSheetId="0">'2017 Mapping Data'!$A$1:$O$24</definedName>
    <definedName name="_xlnm.Print_Area" localSheetId="7">'2017 Stats Summary'!$B$1:$I$35</definedName>
    <definedName name="_xlnm.Print_Area" localSheetId="5">'2017BOAT SURVEY'!$A$1:$C$16</definedName>
    <definedName name="_xlnm.Print_Area" localSheetId="3">ENTRY!$A$1:$AJ$24</definedName>
    <definedName name="_xlnm.Print_Area" localSheetId="4">'FIELD SHEET'!$A$2:$AB$862</definedName>
    <definedName name="_xlnm.Print_Area" localSheetId="6">STATS!$B$1:$U$35</definedName>
    <definedName name="_xlnm.Print_Titles" localSheetId="4">'FIELD SHEET'!$1:$2</definedName>
  </definedNames>
  <calcPr calcId="125725"/>
</workbook>
</file>

<file path=xl/calcChain.xml><?xml version="1.0" encoding="utf-8"?>
<calcChain xmlns="http://schemas.openxmlformats.org/spreadsheetml/2006/main">
  <c r="B281" i="11"/>
  <c r="G281" s="1"/>
  <c r="C281"/>
  <c r="D281"/>
  <c r="B7" i="37"/>
  <c r="B6"/>
  <c r="B5"/>
  <c r="B4"/>
  <c r="B3"/>
  <c r="B2"/>
  <c r="D3" i="27"/>
  <c r="D2"/>
  <c r="D1"/>
  <c r="D3" i="23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S10" s="1"/>
  <c r="ER7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X7"/>
  <c r="DW7"/>
  <c r="DV7"/>
  <c r="DU7"/>
  <c r="DT7"/>
  <c r="DS7"/>
  <c r="DS9" s="1"/>
  <c r="DR7"/>
  <c r="DQ7"/>
  <c r="DP7"/>
  <c r="DO7"/>
  <c r="DN7"/>
  <c r="DM7"/>
  <c r="DL7"/>
  <c r="DK7"/>
  <c r="DJ7"/>
  <c r="DI7"/>
  <c r="DI9" s="1"/>
  <c r="DH7"/>
  <c r="DH9" s="1"/>
  <c r="DG7"/>
  <c r="DF7"/>
  <c r="DE7"/>
  <c r="DD7"/>
  <c r="DC7"/>
  <c r="DB7"/>
  <c r="DA7"/>
  <c r="CZ7"/>
  <c r="CZ9" s="1"/>
  <c r="CY7"/>
  <c r="CX7"/>
  <c r="CX9" s="1"/>
  <c r="CW7"/>
  <c r="CW11" s="1"/>
  <c r="CV7"/>
  <c r="CV10" s="1"/>
  <c r="CU7"/>
  <c r="CT7"/>
  <c r="CS7"/>
  <c r="CS9" s="1"/>
  <c r="CR7"/>
  <c r="CQ7"/>
  <c r="CP7"/>
  <c r="CO7"/>
  <c r="CO10" s="1"/>
  <c r="CN7"/>
  <c r="CN9" s="1"/>
  <c r="CM7"/>
  <c r="CL7"/>
  <c r="CK7"/>
  <c r="CJ7"/>
  <c r="CJ9" s="1"/>
  <c r="CI7"/>
  <c r="CH7"/>
  <c r="CH9" s="1"/>
  <c r="CG7"/>
  <c r="CF7"/>
  <c r="CE7"/>
  <c r="CD7"/>
  <c r="CC7"/>
  <c r="CC9" s="1"/>
  <c r="CB7"/>
  <c r="CA7"/>
  <c r="BZ7"/>
  <c r="BY7"/>
  <c r="BX7"/>
  <c r="BX9" s="1"/>
  <c r="BW7"/>
  <c r="BV7"/>
  <c r="BU7"/>
  <c r="BT7"/>
  <c r="BT9" s="1"/>
  <c r="BS7"/>
  <c r="BR7"/>
  <c r="BQ7"/>
  <c r="BP7"/>
  <c r="BP9" s="1"/>
  <c r="BO7"/>
  <c r="BO11" s="1"/>
  <c r="BO13" s="1"/>
  <c r="BN7"/>
  <c r="BM7"/>
  <c r="BL7"/>
  <c r="BL9" s="1"/>
  <c r="BK7"/>
  <c r="BK9" s="1"/>
  <c r="BJ7"/>
  <c r="BI7"/>
  <c r="BH7"/>
  <c r="BH9" s="1"/>
  <c r="BG7"/>
  <c r="BG11" s="1"/>
  <c r="BF7"/>
  <c r="BE7"/>
  <c r="BE10" s="1"/>
  <c r="BD7"/>
  <c r="BC7"/>
  <c r="BC10" s="1"/>
  <c r="BB7"/>
  <c r="BA7"/>
  <c r="AZ7"/>
  <c r="AZ9" s="1"/>
  <c r="AY7"/>
  <c r="AY10" s="1"/>
  <c r="AX7"/>
  <c r="AW7"/>
  <c r="AW11" s="1"/>
  <c r="AV7"/>
  <c r="AV10" s="1"/>
  <c r="AU7"/>
  <c r="AT7"/>
  <c r="AS7"/>
  <c r="AR7"/>
  <c r="AR10" s="1"/>
  <c r="AQ7"/>
  <c r="AP7"/>
  <c r="AO7"/>
  <c r="AO10" s="1"/>
  <c r="AN7"/>
  <c r="AN10" s="1"/>
  <c r="AM7"/>
  <c r="AL7"/>
  <c r="AK7"/>
  <c r="AK11" s="1"/>
  <c r="AJ7"/>
  <c r="AJ11" s="1"/>
  <c r="AI7"/>
  <c r="AH7"/>
  <c r="AG7"/>
  <c r="AG10" s="1"/>
  <c r="AF7"/>
  <c r="AF9" s="1"/>
  <c r="AE7"/>
  <c r="AD7"/>
  <c r="AC7"/>
  <c r="AB7"/>
  <c r="AB10" s="1"/>
  <c r="AA7"/>
  <c r="AA10" s="1"/>
  <c r="Z7"/>
  <c r="Y7"/>
  <c r="X7"/>
  <c r="X10" s="1"/>
  <c r="W7"/>
  <c r="W10" s="1"/>
  <c r="V7"/>
  <c r="U7"/>
  <c r="U11" s="1"/>
  <c r="T7"/>
  <c r="T11" s="1"/>
  <c r="S7"/>
  <c r="R7"/>
  <c r="Q7"/>
  <c r="P7"/>
  <c r="P9" s="1"/>
  <c r="O7"/>
  <c r="N7"/>
  <c r="M7"/>
  <c r="M10" s="1"/>
  <c r="L7"/>
  <c r="L10" s="1"/>
  <c r="K7"/>
  <c r="J7"/>
  <c r="I7"/>
  <c r="I9" s="1"/>
  <c r="H7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D519" i="11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CJ10" i="15" l="1"/>
  <c r="CN10"/>
  <c r="DT9"/>
  <c r="DX9"/>
  <c r="EL9"/>
  <c r="EV13"/>
  <c r="AA9"/>
  <c r="AJ10"/>
  <c r="G9"/>
  <c r="AU10"/>
  <c r="BG9"/>
  <c r="CY9"/>
  <c r="DO9"/>
  <c r="L9"/>
  <c r="W9"/>
  <c r="AR9"/>
  <c r="EU9"/>
  <c r="BL10"/>
  <c r="AW9"/>
  <c r="AV9" s="1"/>
  <c r="EV9"/>
  <c r="AF10"/>
  <c r="BP10"/>
  <c r="CS10"/>
  <c r="CG9"/>
  <c r="AK9"/>
  <c r="BH10"/>
  <c r="C28"/>
  <c r="C26"/>
  <c r="D9" i="23"/>
  <c r="F11" i="15"/>
  <c r="F9"/>
  <c r="E9" s="1"/>
  <c r="D13" i="23"/>
  <c r="J11" i="15"/>
  <c r="I11" s="1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D30" i="23"/>
  <c r="AD11" i="15"/>
  <c r="AD10"/>
  <c r="AD9"/>
  <c r="D34" i="23"/>
  <c r="AH11" i="15"/>
  <c r="AH10"/>
  <c r="AH9"/>
  <c r="AG9" s="1"/>
  <c r="D36" i="23"/>
  <c r="AL11" i="15"/>
  <c r="AL10"/>
  <c r="AL9"/>
  <c r="D40" i="23"/>
  <c r="AP11" i="15"/>
  <c r="AP13" s="1"/>
  <c r="AP10"/>
  <c r="D44" i="23"/>
  <c r="AT11" i="15"/>
  <c r="AT10"/>
  <c r="AT9"/>
  <c r="D47" i="23"/>
  <c r="AX11" i="15"/>
  <c r="AX9"/>
  <c r="F10"/>
  <c r="EP9"/>
  <c r="AX10"/>
  <c r="AW10" s="1"/>
  <c r="BB11"/>
  <c r="BB13" s="1"/>
  <c r="BB10"/>
  <c r="BF11"/>
  <c r="BF10"/>
  <c r="D58" i="23"/>
  <c r="BJ11" i="15"/>
  <c r="BJ10"/>
  <c r="BJ9"/>
  <c r="D62" i="23"/>
  <c r="BN11" i="15"/>
  <c r="BN13" s="1"/>
  <c r="D65" i="23"/>
  <c r="BR11" i="15"/>
  <c r="BR9"/>
  <c r="BV11"/>
  <c r="BV9"/>
  <c r="D73" i="23"/>
  <c r="BZ11" i="15"/>
  <c r="BY11" s="1"/>
  <c r="D77" i="23"/>
  <c r="CD11" i="15"/>
  <c r="CH11"/>
  <c r="CH13" s="1"/>
  <c r="CH10"/>
  <c r="D85" i="23"/>
  <c r="CL11" i="15"/>
  <c r="D89" i="23"/>
  <c r="CP9" i="15"/>
  <c r="CP10"/>
  <c r="D93" i="23"/>
  <c r="CT11" i="15"/>
  <c r="CS11" s="1"/>
  <c r="CS13" s="1"/>
  <c r="CT10"/>
  <c r="D98" i="23"/>
  <c r="CX11" i="15"/>
  <c r="CX13" s="1"/>
  <c r="CX10"/>
  <c r="DB10"/>
  <c r="DB9"/>
  <c r="DF11"/>
  <c r="DF10"/>
  <c r="DF9"/>
  <c r="DE9" s="1"/>
  <c r="DD9" s="1"/>
  <c r="D109" i="23"/>
  <c r="DJ11" i="15"/>
  <c r="DI11" s="1"/>
  <c r="DI13" s="1"/>
  <c r="DJ10"/>
  <c r="D113" i="23"/>
  <c r="DN10" i="15"/>
  <c r="D116" i="23"/>
  <c r="D120"/>
  <c r="DV10" i="15"/>
  <c r="DV9"/>
  <c r="D124" i="23"/>
  <c r="DZ11" i="15"/>
  <c r="DZ10"/>
  <c r="DZ9"/>
  <c r="D128" i="23"/>
  <c r="ED11" i="15"/>
  <c r="EH11"/>
  <c r="EH10"/>
  <c r="EP11"/>
  <c r="EP13" s="1"/>
  <c r="EP10"/>
  <c r="ET11"/>
  <c r="ES11" s="1"/>
  <c r="ES13" s="1"/>
  <c r="ET9"/>
  <c r="EX11"/>
  <c r="EX9"/>
  <c r="BF9"/>
  <c r="DN9"/>
  <c r="EH9"/>
  <c r="BB9"/>
  <c r="BV10"/>
  <c r="D10" i="23"/>
  <c r="G11" i="15"/>
  <c r="D14" i="23"/>
  <c r="K11" i="15"/>
  <c r="D18" i="23"/>
  <c r="O11" i="15"/>
  <c r="N11" s="1"/>
  <c r="N13" s="1"/>
  <c r="D22" i="23"/>
  <c r="S11" i="15"/>
  <c r="D24" i="23"/>
  <c r="W11" i="15"/>
  <c r="D28" i="23"/>
  <c r="AA11" i="15"/>
  <c r="AE11"/>
  <c r="D35" i="23"/>
  <c r="AI11" i="15"/>
  <c r="AM11"/>
  <c r="D41" i="23"/>
  <c r="AQ11" i="15"/>
  <c r="D45" i="23"/>
  <c r="AU11" i="15"/>
  <c r="D48" i="23"/>
  <c r="D52"/>
  <c r="BC11" i="15"/>
  <c r="D59" i="23"/>
  <c r="BK11" i="15"/>
  <c r="D66" i="23"/>
  <c r="BS11" i="15"/>
  <c r="D70" i="23"/>
  <c r="BW11" i="15"/>
  <c r="D74" i="23"/>
  <c r="CA11" i="15"/>
  <c r="CA13" s="1"/>
  <c r="D78" i="23"/>
  <c r="CE11" i="15"/>
  <c r="D82" i="23"/>
  <c r="CI11" i="15"/>
  <c r="CM11"/>
  <c r="CM13" s="1"/>
  <c r="D90" i="23"/>
  <c r="CQ11" i="15"/>
  <c r="CP11" s="1"/>
  <c r="CP13" s="1"/>
  <c r="CU11"/>
  <c r="CU13" s="1"/>
  <c r="D99" i="23"/>
  <c r="CY10" i="15"/>
  <c r="CY11"/>
  <c r="DC11"/>
  <c r="DB11" s="1"/>
  <c r="D106" i="23"/>
  <c r="DG11" i="15"/>
  <c r="D110" i="23"/>
  <c r="DO10" i="15"/>
  <c r="DO11"/>
  <c r="DN11" s="1"/>
  <c r="DN13" s="1"/>
  <c r="D117" i="23"/>
  <c r="DS11" i="15"/>
  <c r="DR11" s="1"/>
  <c r="DS10"/>
  <c r="D121" i="23"/>
  <c r="DW10" i="15"/>
  <c r="DW11"/>
  <c r="DV11" s="1"/>
  <c r="DV13" s="1"/>
  <c r="D125" i="23"/>
  <c r="EA11" i="15"/>
  <c r="D129" i="23"/>
  <c r="EE11" i="15"/>
  <c r="D133" i="23"/>
  <c r="EI11" i="15"/>
  <c r="EI13" s="1"/>
  <c r="EQ11"/>
  <c r="EY10"/>
  <c r="EX10" s="1"/>
  <c r="EW10" s="1"/>
  <c r="EV10" s="1"/>
  <c r="EY11"/>
  <c r="ET10"/>
  <c r="M9"/>
  <c r="X9"/>
  <c r="AB9"/>
  <c r="BC9"/>
  <c r="EI9"/>
  <c r="EM9"/>
  <c r="ES9"/>
  <c r="EW9"/>
  <c r="G10"/>
  <c r="AK10"/>
  <c r="AZ10"/>
  <c r="BW10"/>
  <c r="D12" i="23"/>
  <c r="M11" i="15"/>
  <c r="Q11"/>
  <c r="D26" i="23"/>
  <c r="Y11" i="15"/>
  <c r="Y13" s="1"/>
  <c r="D29" i="23"/>
  <c r="AC11" i="15"/>
  <c r="AB11" s="1"/>
  <c r="AB13" s="1"/>
  <c r="D33" i="23"/>
  <c r="AG11" i="15"/>
  <c r="AO11"/>
  <c r="D43" i="23"/>
  <c r="AS11" i="15"/>
  <c r="AS13" s="1"/>
  <c r="D50" i="23"/>
  <c r="BA11" i="15"/>
  <c r="AZ11" s="1"/>
  <c r="AY11" s="1"/>
  <c r="AY13" s="1"/>
  <c r="BE11"/>
  <c r="BI11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CK11"/>
  <c r="CO11"/>
  <c r="D92" i="23"/>
  <c r="CV11" i="15"/>
  <c r="CV13" s="1"/>
  <c r="CW13"/>
  <c r="D101" i="23"/>
  <c r="DA11" i="15"/>
  <c r="D104" i="23"/>
  <c r="DE11" i="15"/>
  <c r="DE10"/>
  <c r="D108" i="23"/>
  <c r="DI10" i="15"/>
  <c r="D112" i="23"/>
  <c r="DM11" i="15"/>
  <c r="DM13" s="1"/>
  <c r="DM10"/>
  <c r="D115" i="23"/>
  <c r="DQ10" i="15"/>
  <c r="DU11"/>
  <c r="D123" i="23"/>
  <c r="DY11" i="15"/>
  <c r="DY13" s="1"/>
  <c r="D127" i="23"/>
  <c r="EC11" i="15"/>
  <c r="EC10"/>
  <c r="D131" i="23"/>
  <c r="EG11" i="15"/>
  <c r="D135" i="23"/>
  <c r="EK10" i="15"/>
  <c r="EK11"/>
  <c r="EO11"/>
  <c r="O9"/>
  <c r="AJ9"/>
  <c r="AO9"/>
  <c r="AN9" s="1"/>
  <c r="AU9"/>
  <c r="BE9"/>
  <c r="BS9"/>
  <c r="BW9"/>
  <c r="CV9"/>
  <c r="DM9"/>
  <c r="DW9"/>
  <c r="EC9"/>
  <c r="EB9" s="1"/>
  <c r="EK9"/>
  <c r="E10"/>
  <c r="I10"/>
  <c r="AM10"/>
  <c r="BG10"/>
  <c r="BK10"/>
  <c r="D11" i="23"/>
  <c r="D15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87" i="23"/>
  <c r="CN11" i="15"/>
  <c r="D91" i="23"/>
  <c r="CR11" i="15"/>
  <c r="D96" i="23"/>
  <c r="D100"/>
  <c r="CZ11" i="15"/>
  <c r="D103" i="23"/>
  <c r="DD10" i="15"/>
  <c r="DD11"/>
  <c r="D107" i="23"/>
  <c r="DH10" i="15"/>
  <c r="DH11"/>
  <c r="DL11"/>
  <c r="DK11" s="1"/>
  <c r="DK13" s="1"/>
  <c r="D114" i="23"/>
  <c r="D118"/>
  <c r="DT11" i="15"/>
  <c r="DT10"/>
  <c r="D122" i="23"/>
  <c r="DX11" i="15"/>
  <c r="DX10"/>
  <c r="D126" i="23"/>
  <c r="EB11" i="15"/>
  <c r="EB10"/>
  <c r="EA10" s="1"/>
  <c r="D130" i="23"/>
  <c r="EF11" i="15"/>
  <c r="EF10"/>
  <c r="D134" i="23"/>
  <c r="EJ11" i="15"/>
  <c r="EJ10"/>
  <c r="EI10" s="1"/>
  <c r="EN11"/>
  <c r="ER11"/>
  <c r="ER13" s="1"/>
  <c r="EU11"/>
  <c r="EU13" s="1"/>
  <c r="U9"/>
  <c r="T9" s="1"/>
  <c r="AM9"/>
  <c r="AY9"/>
  <c r="CO9"/>
  <c r="CU9"/>
  <c r="CT9" s="1"/>
  <c r="DQ9"/>
  <c r="EA9"/>
  <c r="EF9"/>
  <c r="EJ9"/>
  <c r="T10"/>
  <c r="BS10"/>
  <c r="BR10" s="1"/>
  <c r="BX10"/>
  <c r="CG10"/>
  <c r="CU10"/>
  <c r="E116" i="23" l="1"/>
  <c r="E125"/>
  <c r="E106"/>
  <c r="E18"/>
  <c r="AX13" i="15"/>
  <c r="AW13" s="1"/>
  <c r="E10" i="23"/>
  <c r="E34"/>
  <c r="E44"/>
  <c r="E13"/>
  <c r="E124"/>
  <c r="E121"/>
  <c r="E98"/>
  <c r="EH13" i="15"/>
  <c r="E73" i="23"/>
  <c r="E12" i="27"/>
  <c r="E59" i="23"/>
  <c r="E89"/>
  <c r="E82"/>
  <c r="BS13" i="15"/>
  <c r="BR13" s="1"/>
  <c r="BQ13" s="1"/>
  <c r="E128" i="23"/>
  <c r="E10" i="27"/>
  <c r="E66" i="23"/>
  <c r="E52"/>
  <c r="E41"/>
  <c r="BF13" i="15"/>
  <c r="AA13"/>
  <c r="Z13" s="1"/>
  <c r="CT13"/>
  <c r="E77" i="23"/>
  <c r="EG13" i="15"/>
  <c r="E64" i="23"/>
  <c r="E46"/>
  <c r="E26"/>
  <c r="E117"/>
  <c r="E113"/>
  <c r="E30" i="27"/>
  <c r="E70" i="23"/>
  <c r="E24"/>
  <c r="E100"/>
  <c r="E91"/>
  <c r="E27" i="27"/>
  <c r="E28" i="23"/>
  <c r="E122"/>
  <c r="E19" i="27"/>
  <c r="E115" i="23"/>
  <c r="E112"/>
  <c r="E72"/>
  <c r="E133"/>
  <c r="DJ13" i="15"/>
  <c r="E74" i="23"/>
  <c r="BP13" i="15"/>
  <c r="E62" i="23"/>
  <c r="E48"/>
  <c r="E14"/>
  <c r="E130"/>
  <c r="DX13" i="15"/>
  <c r="DW13" s="1"/>
  <c r="E37" i="27"/>
  <c r="E36"/>
  <c r="E24"/>
  <c r="X13" i="15"/>
  <c r="W13" s="1"/>
  <c r="E34" i="27"/>
  <c r="E25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26" i="27"/>
  <c r="E45" i="23"/>
  <c r="E16" i="27"/>
  <c r="E126" i="23"/>
  <c r="E114"/>
  <c r="E107"/>
  <c r="E71"/>
  <c r="E63"/>
  <c r="E49"/>
  <c r="E42"/>
  <c r="E9" i="27"/>
  <c r="E120" i="23"/>
  <c r="E109"/>
  <c r="CL13" i="15"/>
  <c r="CK13" s="1"/>
  <c r="CJ13" s="1"/>
  <c r="CI13" s="1"/>
  <c r="BZ13"/>
  <c r="E58" i="23"/>
  <c r="E9"/>
  <c r="E127"/>
  <c r="E123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E14" i="27"/>
  <c r="S13" i="15"/>
  <c r="R13" s="1"/>
  <c r="Q13" s="1"/>
  <c r="P13" s="1"/>
  <c r="O13" s="1"/>
  <c r="E11" i="27"/>
  <c r="H11" i="15"/>
  <c r="H13" s="1"/>
  <c r="G13" s="1"/>
  <c r="F13" s="1"/>
  <c r="E13" s="1"/>
  <c r="D13" s="1"/>
  <c r="I13"/>
  <c r="E47" i="23"/>
  <c r="E27"/>
  <c r="E21"/>
  <c r="E92"/>
  <c r="E15" i="27"/>
  <c r="E33" i="23"/>
  <c r="EY8" i="15"/>
  <c r="DQ11"/>
  <c r="DR13"/>
  <c r="DL13"/>
  <c r="E103" i="23"/>
  <c r="BE13" i="15"/>
  <c r="BD13" s="1"/>
  <c r="BC13" s="1"/>
  <c r="AV13"/>
  <c r="AU13" s="1"/>
  <c r="AT13" s="1"/>
  <c r="E11" i="23"/>
  <c r="E75"/>
  <c r="AR13" i="15"/>
  <c r="AQ13" s="1"/>
  <c r="E25" i="23"/>
  <c r="DU13" i="15"/>
  <c r="DT13" s="1"/>
  <c r="DS13" s="1"/>
  <c r="E65" i="23"/>
  <c r="E40"/>
  <c r="E17"/>
  <c r="CR13" i="15"/>
  <c r="CQ13" s="1"/>
  <c r="E76" i="23"/>
  <c r="E22" i="27"/>
  <c r="E20"/>
  <c r="E18"/>
  <c r="E35" i="23"/>
  <c r="DP11" i="15" l="1"/>
  <c r="DP13" s="1"/>
  <c r="DO13" s="1"/>
  <c r="DQ13"/>
  <c r="EX8"/>
  <c r="EW8" s="1"/>
  <c r="EV8" s="1"/>
  <c r="EU8" s="1"/>
  <c r="ET8" s="1"/>
  <c r="ES8" s="1"/>
  <c r="EY14"/>
  <c r="EX14" l="1"/>
  <c r="EW14" s="1"/>
  <c r="EV14" s="1"/>
  <c r="EU14" s="1"/>
  <c r="ET14"/>
  <c r="ES14" s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E23" i="27"/>
  <c r="D61" i="23"/>
  <c r="E61" s="1"/>
  <c r="E60"/>
  <c r="D69"/>
  <c r="E69" s="1"/>
  <c r="D68"/>
  <c r="E68" s="1"/>
  <c r="E67"/>
  <c r="E13" i="27"/>
  <c r="E29"/>
  <c r="E32"/>
  <c r="E40"/>
  <c r="E41"/>
  <c r="D23" i="23"/>
  <c r="E23" s="1"/>
  <c r="E22"/>
  <c r="E28" i="27"/>
  <c r="E35"/>
  <c r="D57" i="23"/>
  <c r="E57" s="1"/>
  <c r="E56"/>
  <c r="D39"/>
  <c r="E39" s="1"/>
  <c r="E38"/>
  <c r="E39" i="27"/>
  <c r="D102" i="23"/>
  <c r="E102" s="1"/>
  <c r="E101"/>
  <c r="D84"/>
  <c r="E84" s="1"/>
  <c r="E83"/>
  <c r="E31" i="27"/>
  <c r="D111" i="23"/>
  <c r="E111" s="1"/>
  <c r="E110"/>
  <c r="E38" i="27"/>
  <c r="D20" i="23"/>
  <c r="E20" s="1"/>
  <c r="E19"/>
  <c r="E21" i="27"/>
  <c r="D51" i="23"/>
  <c r="E51" s="1"/>
  <c r="E50"/>
  <c r="D37"/>
  <c r="E37" s="1"/>
  <c r="E36"/>
  <c r="D95"/>
  <c r="E95" s="1"/>
  <c r="D94"/>
  <c r="E94" s="1"/>
  <c r="E93"/>
  <c r="D119"/>
  <c r="E119" s="1"/>
  <c r="E118"/>
  <c r="E17" i="27"/>
  <c r="D88" i="23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J520" i="11" l="1"/>
  <c r="C32" i="15"/>
  <c r="B2" i="25"/>
  <c r="B3" s="1"/>
  <c r="C22" i="15"/>
  <c r="H281" i="11" s="1"/>
  <c r="C33" i="15"/>
  <c r="C18"/>
  <c r="E281" i="11" l="1"/>
  <c r="F281"/>
  <c r="CI9" i="15"/>
  <c r="EO9"/>
  <c r="BY9"/>
  <c r="BZ9"/>
  <c r="ER9"/>
  <c r="Z9"/>
  <c r="DK9"/>
  <c r="DJ9" s="1"/>
  <c r="K9"/>
  <c r="DU9"/>
  <c r="BI9"/>
  <c r="AE9"/>
  <c r="EQ9"/>
  <c r="DC9"/>
  <c r="ED9"/>
  <c r="DA9"/>
  <c r="BQ9"/>
  <c r="CW9"/>
  <c r="Y9"/>
  <c r="DY9"/>
  <c r="BO9"/>
  <c r="DL9"/>
  <c r="DG9"/>
  <c r="AQ9"/>
  <c r="AP9" s="1"/>
  <c r="EG9"/>
  <c r="H9"/>
  <c r="DP9"/>
  <c r="CF9"/>
  <c r="CB9"/>
  <c r="CE9"/>
  <c r="CL9"/>
  <c r="CM9"/>
  <c r="CR9"/>
  <c r="J9"/>
  <c r="EN9"/>
  <c r="BU9"/>
  <c r="BN9"/>
  <c r="BM9"/>
  <c r="EE9"/>
  <c r="AI9"/>
  <c r="CD9"/>
  <c r="DR9"/>
  <c r="AS9"/>
  <c r="BD9"/>
  <c r="S9"/>
  <c r="R9" s="1"/>
  <c r="AC9"/>
  <c r="CK9"/>
  <c r="CA9"/>
  <c r="CQ9"/>
  <c r="BA9"/>
  <c r="D9"/>
  <c r="Q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26"/>
  <c r="H86"/>
  <c r="H47"/>
  <c r="H133"/>
  <c r="H43"/>
  <c r="H15"/>
  <c r="H195"/>
  <c r="H190"/>
  <c r="H350"/>
  <c r="H414"/>
  <c r="H478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16"/>
  <c r="H182"/>
  <c r="H16"/>
  <c r="H260"/>
  <c r="H92"/>
  <c r="H126"/>
  <c r="H163"/>
  <c r="H155"/>
  <c r="H326"/>
  <c r="H390"/>
  <c r="H454"/>
  <c r="H518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90"/>
  <c r="H21"/>
  <c r="H164"/>
  <c r="H294"/>
  <c r="H422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146"/>
  <c r="H358"/>
  <c r="H507"/>
  <c r="H131"/>
  <c r="H125"/>
  <c r="H120"/>
  <c r="H251"/>
  <c r="H221"/>
  <c r="H333"/>
  <c r="H365"/>
  <c r="H429"/>
  <c r="H444"/>
  <c r="H480"/>
  <c r="H175"/>
  <c r="H382"/>
  <c r="H37"/>
  <c r="H209"/>
  <c r="H123"/>
  <c r="H111"/>
  <c r="H187"/>
  <c r="H308"/>
  <c r="H372"/>
  <c r="H469"/>
  <c r="H517"/>
  <c r="H232"/>
  <c r="H42"/>
  <c r="H70"/>
  <c r="H318"/>
  <c r="H446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41"/>
  <c r="H237"/>
  <c r="H239"/>
  <c r="H89"/>
  <c r="H486"/>
  <c r="H379"/>
  <c r="H20"/>
  <c r="H87"/>
  <c r="H157"/>
  <c r="H301"/>
  <c r="H397"/>
  <c r="H493"/>
  <c r="H508"/>
  <c r="H78"/>
  <c r="H273"/>
  <c r="H193"/>
  <c r="H510"/>
  <c r="H403"/>
  <c r="H136"/>
  <c r="H5"/>
  <c r="H255"/>
  <c r="H66"/>
  <c r="H340"/>
  <c r="H404"/>
  <c r="H456"/>
  <c r="H484"/>
  <c r="B4" i="25"/>
  <c r="F484" i="11" l="1"/>
  <c r="E484"/>
  <c r="E66"/>
  <c r="F66"/>
  <c r="F403"/>
  <c r="E403"/>
  <c r="F78"/>
  <c r="E78"/>
  <c r="F301"/>
  <c r="E301"/>
  <c r="F379"/>
  <c r="E379"/>
  <c r="E237"/>
  <c r="F237"/>
  <c r="E420"/>
  <c r="F420"/>
  <c r="E60"/>
  <c r="F60"/>
  <c r="F446"/>
  <c r="E446"/>
  <c r="F517"/>
  <c r="E517"/>
  <c r="F209"/>
  <c r="E209"/>
  <c r="F251"/>
  <c r="E251"/>
  <c r="E448"/>
  <c r="F448"/>
  <c r="F136"/>
  <c r="E136"/>
  <c r="F397"/>
  <c r="E397"/>
  <c r="F239"/>
  <c r="E239"/>
  <c r="F437"/>
  <c r="E437"/>
  <c r="E201"/>
  <c r="F201"/>
  <c r="E123"/>
  <c r="F123"/>
  <c r="F382"/>
  <c r="E382"/>
  <c r="E221"/>
  <c r="F221"/>
  <c r="F146"/>
  <c r="E146"/>
  <c r="F349"/>
  <c r="E349"/>
  <c r="E142"/>
  <c r="F142"/>
  <c r="F164"/>
  <c r="E164"/>
  <c r="F460"/>
  <c r="E460"/>
  <c r="F341"/>
  <c r="E341"/>
  <c r="F250"/>
  <c r="E250"/>
  <c r="F11"/>
  <c r="E11"/>
  <c r="F166"/>
  <c r="E166"/>
  <c r="F126"/>
  <c r="E126"/>
  <c r="F440"/>
  <c r="E440"/>
  <c r="E332"/>
  <c r="F332"/>
  <c r="F200"/>
  <c r="E200"/>
  <c r="E59"/>
  <c r="F59"/>
  <c r="E43"/>
  <c r="F43"/>
  <c r="E26"/>
  <c r="F26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E404"/>
  <c r="F404"/>
  <c r="E5"/>
  <c r="F5"/>
  <c r="F193"/>
  <c r="E193"/>
  <c r="F493"/>
  <c r="E493"/>
  <c r="E87"/>
  <c r="F87"/>
  <c r="E89"/>
  <c r="F89"/>
  <c r="F452"/>
  <c r="E452"/>
  <c r="E356"/>
  <c r="F356"/>
  <c r="F241"/>
  <c r="E241"/>
  <c r="E91"/>
  <c r="F91"/>
  <c r="F150"/>
  <c r="E150"/>
  <c r="F70"/>
  <c r="E70"/>
  <c r="F469"/>
  <c r="E469"/>
  <c r="F111"/>
  <c r="E111"/>
  <c r="E480"/>
  <c r="F480"/>
  <c r="F333"/>
  <c r="E333"/>
  <c r="E125"/>
  <c r="F125"/>
  <c r="F358"/>
  <c r="E358"/>
  <c r="F476"/>
  <c r="E476"/>
  <c r="F381"/>
  <c r="E381"/>
  <c r="E106"/>
  <c r="F106"/>
  <c r="E207"/>
  <c r="F207"/>
  <c r="F443"/>
  <c r="E443"/>
  <c r="F294"/>
  <c r="E294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516"/>
  <c r="F516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494"/>
  <c r="E494"/>
  <c r="F366"/>
  <c r="E366"/>
  <c r="F105"/>
  <c r="E105"/>
  <c r="F12"/>
  <c r="E12"/>
  <c r="E276"/>
  <c r="F276"/>
  <c r="E31"/>
  <c r="F31"/>
  <c r="E285"/>
  <c r="F285"/>
  <c r="E343"/>
  <c r="F343"/>
  <c r="E112"/>
  <c r="F112"/>
  <c r="E463"/>
  <c r="F463"/>
  <c r="E399"/>
  <c r="F399"/>
  <c r="E114"/>
  <c r="F114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E308"/>
  <c r="F308"/>
  <c r="F175"/>
  <c r="E175"/>
  <c r="F429"/>
  <c r="E429"/>
  <c r="F507"/>
  <c r="E507"/>
  <c r="F317"/>
  <c r="E317"/>
  <c r="E75"/>
  <c r="F75"/>
  <c r="F212"/>
  <c r="E212"/>
  <c r="F21"/>
  <c r="E21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E340"/>
  <c r="F340"/>
  <c r="F273"/>
  <c r="E273"/>
  <c r="F20"/>
  <c r="E20"/>
  <c r="F515"/>
  <c r="E515"/>
  <c r="E324"/>
  <c r="F324"/>
  <c r="E30"/>
  <c r="F30"/>
  <c r="E42"/>
  <c r="F42"/>
  <c r="E372"/>
  <c r="F372"/>
  <c r="F444"/>
  <c r="E444"/>
  <c r="E131"/>
  <c r="F131"/>
  <c r="F461"/>
  <c r="E461"/>
  <c r="F69"/>
  <c r="E69"/>
  <c r="F197"/>
  <c r="E197"/>
  <c r="F496"/>
  <c r="E496"/>
  <c r="F405"/>
  <c r="E405"/>
  <c r="F188"/>
  <c r="E188"/>
  <c r="E183"/>
  <c r="F183"/>
  <c r="F65"/>
  <c r="E65"/>
  <c r="F390"/>
  <c r="E390"/>
  <c r="F182"/>
  <c r="E182"/>
  <c r="F485"/>
  <c r="E485"/>
  <c r="E396"/>
  <c r="F396"/>
  <c r="E151"/>
  <c r="F151"/>
  <c r="E61"/>
  <c r="F61"/>
  <c r="F499"/>
  <c r="E499"/>
  <c r="F350"/>
  <c r="E350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E456"/>
  <c r="F456"/>
  <c r="E255"/>
  <c r="F255"/>
  <c r="F510"/>
  <c r="E510"/>
  <c r="F508"/>
  <c r="E508"/>
  <c r="F157"/>
  <c r="E157"/>
  <c r="F486"/>
  <c r="E486"/>
  <c r="E41"/>
  <c r="F41"/>
  <c r="B5" i="25"/>
  <c r="E488" i="11"/>
  <c r="F488"/>
  <c r="E388"/>
  <c r="F388"/>
  <c r="E222"/>
  <c r="F222"/>
  <c r="E44"/>
  <c r="F44"/>
  <c r="F467"/>
  <c r="E467"/>
  <c r="F318"/>
  <c r="E318"/>
  <c r="F187"/>
  <c r="E187"/>
  <c r="F37"/>
  <c r="E37"/>
  <c r="F365"/>
  <c r="E365"/>
  <c r="E120"/>
  <c r="F120"/>
  <c r="E512"/>
  <c r="F512"/>
  <c r="F413"/>
  <c r="E413"/>
  <c r="E189"/>
  <c r="F189"/>
  <c r="F17"/>
  <c r="E17"/>
  <c r="F323"/>
  <c r="E323"/>
  <c r="F422"/>
  <c r="E422"/>
  <c r="F90"/>
  <c r="E90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E29" i="11"/>
  <c r="F29"/>
  <c r="E263"/>
  <c r="F263"/>
  <c r="E315"/>
  <c r="F315"/>
  <c r="E503"/>
  <c r="F503"/>
  <c r="E439"/>
  <c r="F439"/>
  <c r="E375"/>
  <c r="F375"/>
  <c r="E226"/>
  <c r="F22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326"/>
  <c r="E326"/>
  <c r="E92"/>
  <c r="F92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190"/>
  <c r="E190"/>
  <c r="F133"/>
  <c r="E133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CI10" i="15" l="1"/>
  <c r="EO10"/>
  <c r="BY10"/>
  <c r="BZ10"/>
  <c r="ER10"/>
  <c r="Z10"/>
  <c r="DK10"/>
  <c r="K10"/>
  <c r="DU10"/>
  <c r="BI10"/>
  <c r="AE10"/>
  <c r="EQ10"/>
  <c r="DC10"/>
  <c r="ED10"/>
  <c r="DA10"/>
  <c r="CZ10" s="1"/>
  <c r="BQ10"/>
  <c r="CW10"/>
  <c r="Y10"/>
  <c r="DY10"/>
  <c r="BO10"/>
  <c r="DL10"/>
  <c r="DG10"/>
  <c r="AQ10"/>
  <c r="EG10"/>
  <c r="H10"/>
  <c r="DP10"/>
  <c r="CF10"/>
  <c r="CB10"/>
  <c r="CE10"/>
  <c r="CL10"/>
  <c r="CM10"/>
  <c r="CR10"/>
  <c r="J10"/>
  <c r="EN10"/>
  <c r="EM10" s="1"/>
  <c r="EL10" s="1"/>
  <c r="BU10"/>
  <c r="BT10" s="1"/>
  <c r="AI10"/>
  <c r="BM10"/>
  <c r="BN10"/>
  <c r="DR10"/>
  <c r="EE10"/>
  <c r="BD10"/>
  <c r="CD10"/>
  <c r="CC10" s="1"/>
  <c r="AC10"/>
  <c r="AS10"/>
  <c r="CA10"/>
  <c r="S10"/>
  <c r="BA10"/>
  <c r="CK10"/>
  <c r="Q10"/>
  <c r="CQ10"/>
  <c r="P10"/>
  <c r="O10" s="1"/>
  <c r="C20"/>
  <c r="D10"/>
  <c r="C25"/>
  <c r="C27"/>
  <c r="B6" i="25"/>
  <c r="ER8" i="15" l="1"/>
  <c r="ER14" s="1"/>
  <c r="EQ8"/>
  <c r="EG8"/>
  <c r="EE8"/>
  <c r="DR8"/>
  <c r="DR14" s="1"/>
  <c r="DQ8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Q8"/>
  <c r="Q8"/>
  <c r="Q14" s="1"/>
  <c r="P8"/>
  <c r="O8" s="1"/>
  <c r="N8" s="1"/>
  <c r="M8" s="1"/>
  <c r="L8" s="1"/>
  <c r="K8" s="1"/>
  <c r="J8" s="1"/>
  <c r="I8" s="1"/>
  <c r="H8" s="1"/>
  <c r="G8" s="1"/>
  <c r="F8" s="1"/>
  <c r="E8" s="1"/>
  <c r="EY9"/>
  <c r="C29" s="1"/>
  <c r="D8"/>
  <c r="D14" s="1"/>
  <c r="B7" i="25"/>
  <c r="B8" s="1"/>
  <c r="EK8" i="15" l="1"/>
  <c r="EJ8" s="1"/>
  <c r="EI8" s="1"/>
  <c r="EH8" s="1"/>
  <c r="EQ14"/>
  <c r="EF8"/>
  <c r="EG14"/>
  <c r="ED8"/>
  <c r="EC8" s="1"/>
  <c r="EB8" s="1"/>
  <c r="EA8" s="1"/>
  <c r="DZ8" s="1"/>
  <c r="DY8" s="1"/>
  <c r="DX8" s="1"/>
  <c r="DW8" s="1"/>
  <c r="DV8" s="1"/>
  <c r="DU8" s="1"/>
  <c r="DT8" s="1"/>
  <c r="DS8" s="1"/>
  <c r="EE14"/>
  <c r="CU8"/>
  <c r="CT8" s="1"/>
  <c r="CS8" s="1"/>
  <c r="CR8" s="1"/>
  <c r="CV14"/>
  <c r="DQ14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P8"/>
  <c r="CO8" s="1"/>
  <c r="CN8" s="1"/>
  <c r="CM8" s="1"/>
  <c r="CL8" s="1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CQ14"/>
  <c r="P14"/>
  <c r="O14" s="1"/>
  <c r="N14" s="1"/>
  <c r="M14" s="1"/>
  <c r="L14" s="1"/>
  <c r="K14" s="1"/>
  <c r="J14" s="1"/>
  <c r="I14" s="1"/>
  <c r="H14" s="1"/>
  <c r="G14" s="1"/>
  <c r="F14" s="1"/>
  <c r="E14" s="1"/>
  <c r="EY13"/>
  <c r="EX13" s="1"/>
  <c r="C30" s="1"/>
  <c r="B9" i="25"/>
  <c r="B10" s="1"/>
  <c r="EK14" i="15" l="1"/>
  <c r="EJ14" s="1"/>
  <c r="EI14" s="1"/>
  <c r="EH14" s="1"/>
  <c r="EF14"/>
  <c r="ED14"/>
  <c r="EC14" s="1"/>
  <c r="EB14" s="1"/>
  <c r="EA14" s="1"/>
  <c r="DZ14" s="1"/>
  <c r="DY14" s="1"/>
  <c r="DX14" s="1"/>
  <c r="DW14" s="1"/>
  <c r="DV14" s="1"/>
  <c r="DU14" s="1"/>
  <c r="DT14" s="1"/>
  <c r="DS14" s="1"/>
  <c r="CU14"/>
  <c r="CT14" s="1"/>
  <c r="CS14" s="1"/>
  <c r="CR14" s="1"/>
  <c r="D97" i="23"/>
  <c r="CP14" i="15"/>
  <c r="CO14" s="1"/>
  <c r="CN14" s="1"/>
  <c r="CM14" s="1"/>
  <c r="CL14" s="1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B11" i="25"/>
  <c r="B12" s="1"/>
  <c r="C14" i="15" l="1"/>
  <c r="C21" s="1"/>
  <c r="E97" i="23"/>
  <c r="D137"/>
  <c r="E33" i="27"/>
  <c r="D43"/>
  <c r="B13" i="25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E139" i="23" l="1"/>
  <c r="E44" i="27"/>
  <c r="E45"/>
  <c r="E138" i="23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2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3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4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<sst xmlns="http://schemas.openxmlformats.org/spreadsheetml/2006/main" count="4005" uniqueCount="691">
  <si>
    <t>sampling point</t>
  </si>
  <si>
    <t>Relative Frequency (%)</t>
  </si>
  <si>
    <t>Relative Frequency (squared)</t>
  </si>
  <si>
    <t>Simpson Diversity Index</t>
  </si>
  <si>
    <t>comments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</si>
  <si>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</si>
  <si>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</si>
  <si>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</si>
  <si>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</si>
  <si>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</si>
  <si>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</si>
  <si>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</si>
  <si>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</si>
  <si>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</si>
  <si>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</si>
  <si>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</si>
  <si>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</si>
  <si>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</si>
  <si>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</si>
  <si>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</si>
  <si>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</si>
  <si>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</si>
  <si>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</si>
  <si>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</si>
  <si>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</si>
  <si>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</si>
  <si>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</si>
  <si>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</si>
  <si>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</si>
  <si>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</si>
  <si>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</si>
  <si>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</si>
  <si>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</si>
  <si>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</si>
  <si>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</si>
  <si>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</si>
  <si>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</si>
  <si>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</si>
  <si>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</si>
  <si>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</si>
  <si>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</si>
  <si>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</si>
  <si>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</si>
  <si>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</si>
  <si>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</si>
  <si>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</si>
  <si>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</si>
  <si>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</si>
  <si>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</si>
  <si>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</si>
  <si>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</si>
  <si>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</si>
  <si>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</si>
  <si>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</si>
  <si>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</si>
  <si>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</si>
  <si>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</si>
  <si>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</si>
  <si>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</si>
  <si>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</si>
  <si>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</si>
  <si>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</si>
  <si>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</si>
  <si>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</si>
  <si>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</si>
  <si>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</si>
  <si>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</si>
  <si>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</si>
  <si>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</si>
  <si>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</si>
  <si>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</si>
  <si>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</si>
  <si>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</si>
  <si>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</si>
  <si>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</si>
  <si>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</si>
  <si>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</si>
  <si>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</si>
  <si>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</si>
  <si>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</si>
  <si>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</si>
  <si>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</si>
  <si>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</si>
  <si>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</si>
  <si>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</si>
  <si>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</si>
  <si>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</si>
  <si>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</si>
  <si>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</si>
  <si>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Species seen, habitat information</t>
  </si>
  <si>
    <t>Name</t>
  </si>
  <si>
    <t>Date</t>
  </si>
  <si>
    <t>Field Crew</t>
  </si>
  <si>
    <t>Lake</t>
  </si>
  <si>
    <t xml:space="preserve">WBIC 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</si>
  <si>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</si>
  <si>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</si>
  <si>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</si>
  <si>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</si>
  <si>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</si>
  <si>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</si>
  <si>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</si>
  <si>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</si>
  <si>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</si>
  <si>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</si>
  <si>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</si>
  <si>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</si>
  <si>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</si>
  <si>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</si>
  <si>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</si>
  <si>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</si>
  <si>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</si>
  <si>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</si>
  <si>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</si>
  <si>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</si>
  <si>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</si>
  <si>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</si>
  <si>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</si>
  <si>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</si>
  <si>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</si>
  <si>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</si>
  <si>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</si>
  <si>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</si>
  <si>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</si>
  <si>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</si>
  <si>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</si>
  <si>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</si>
  <si>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</si>
  <si>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</si>
  <si>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</si>
  <si>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</si>
  <si>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</si>
  <si>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</si>
  <si>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</si>
  <si>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</si>
  <si>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</si>
  <si>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</si>
  <si>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</si>
  <si>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</si>
  <si>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</si>
  <si>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</si>
  <si>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</si>
  <si>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</si>
  <si>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</si>
  <si>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</si>
  <si>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</si>
  <si>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</si>
  <si>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</si>
  <si>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</si>
  <si>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</si>
  <si>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</si>
  <si>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</si>
  <si>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</si>
  <si>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</si>
  <si>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</si>
  <si>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</si>
  <si>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</si>
  <si>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</si>
  <si>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</si>
  <si>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</si>
  <si>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</si>
  <si>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</si>
  <si>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</si>
  <si>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</si>
  <si>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</si>
  <si>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</si>
  <si>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</si>
  <si>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</si>
  <si>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</si>
  <si>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</si>
  <si>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</si>
  <si>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</si>
  <si>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</si>
  <si>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</si>
  <si>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</si>
  <si>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</si>
  <si>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</si>
  <si>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</si>
  <si>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</si>
  <si>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</si>
  <si>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</si>
  <si>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</si>
  <si>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</si>
  <si>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</si>
  <si>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</si>
  <si>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</si>
  <si>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</si>
  <si>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</si>
  <si>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</si>
  <si>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</si>
  <si>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</si>
  <si>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</si>
  <si>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</si>
  <si>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</si>
  <si>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</si>
  <si>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</si>
  <si>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</si>
  <si>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</si>
  <si>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</si>
  <si>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</si>
  <si>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</si>
  <si>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</si>
  <si>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</si>
  <si>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</si>
  <si>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</si>
  <si>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</si>
  <si>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</si>
  <si>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</si>
  <si>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</si>
  <si>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</si>
  <si>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</si>
  <si>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</si>
  <si>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</si>
  <si>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</si>
  <si>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</si>
  <si>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</si>
  <si>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</si>
  <si>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</si>
  <si>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</si>
  <si>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</si>
  <si>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</si>
  <si>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</si>
  <si>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</si>
  <si>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</si>
  <si>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</si>
  <si>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</si>
  <si>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</si>
  <si>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</si>
  <si>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</si>
  <si>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</si>
  <si>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</si>
  <si>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</si>
  <si>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</si>
  <si>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</si>
  <si>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</si>
  <si>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</si>
  <si>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</si>
  <si>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</si>
  <si>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</si>
  <si>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</si>
  <si>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</si>
  <si>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</si>
  <si>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</si>
  <si>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</si>
  <si>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</si>
  <si>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</si>
  <si>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</si>
  <si>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</si>
  <si>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</si>
  <si>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</si>
  <si>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</si>
  <si>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</si>
  <si>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</si>
  <si>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</si>
  <si>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</si>
  <si>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</si>
  <si>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</si>
  <si>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</si>
  <si>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</si>
  <si>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</si>
  <si>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</si>
  <si>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</si>
  <si>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</si>
  <si>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</si>
  <si>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</si>
  <si>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</si>
  <si>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</si>
  <si>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</si>
  <si>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</si>
  <si>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</si>
  <si>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</si>
  <si>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</si>
  <si>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</si>
  <si>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</si>
  <si>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</si>
  <si>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</si>
  <si>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</si>
  <si>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</si>
  <si>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</si>
  <si>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</si>
  <si>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</si>
  <si>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</si>
  <si>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</si>
  <si>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</si>
  <si>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</si>
  <si>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</si>
  <si>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</si>
  <si>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</si>
  <si>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</si>
  <si>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</si>
  <si>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</si>
  <si>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</si>
  <si>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</si>
  <si>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</si>
  <si>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</si>
  <si>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</si>
  <si>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</si>
  <si>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</si>
  <si>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</si>
  <si>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</si>
  <si>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</si>
  <si>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</si>
  <si>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</si>
  <si>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</si>
  <si>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</si>
  <si>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</si>
  <si>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</si>
  <si>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</si>
  <si>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</si>
  <si>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</si>
  <si>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</si>
  <si>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</si>
  <si>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</si>
  <si>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</si>
  <si>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</si>
  <si>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</si>
  <si>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</si>
  <si>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</si>
  <si>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</si>
  <si>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</si>
  <si>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</si>
  <si>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</si>
  <si>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</si>
  <si>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</si>
  <si>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</si>
  <si>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</si>
  <si>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</si>
  <si>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</si>
  <si>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</si>
  <si>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</si>
  <si>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</si>
  <si>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</si>
  <si>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</si>
  <si>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</si>
  <si>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</si>
  <si>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</si>
  <si>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</si>
  <si>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</si>
  <si>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</si>
  <si>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</si>
  <si>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</si>
  <si>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</si>
  <si>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</si>
  <si>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</si>
  <si>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</si>
  <si>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</si>
  <si>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</si>
  <si>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</si>
  <si>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</si>
  <si>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</si>
  <si>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</si>
  <si>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</si>
  <si>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</si>
  <si>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</si>
  <si>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</si>
  <si>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</si>
  <si>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</si>
  <si>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</si>
  <si>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</si>
  <si>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</si>
  <si>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</si>
  <si>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</si>
  <si>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</si>
  <si>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</si>
  <si>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</si>
  <si>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</si>
  <si>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</si>
  <si>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</si>
  <si>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</si>
  <si>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</si>
  <si>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</si>
  <si>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</si>
  <si>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</si>
  <si>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</si>
  <si>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</si>
  <si>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</si>
  <si>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</si>
  <si>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</si>
  <si>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</si>
  <si>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</si>
  <si>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t>Wild rice</t>
  </si>
  <si>
    <t>Cattail</t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</si>
  <si>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</si>
  <si>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</si>
  <si>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</si>
  <si>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</si>
  <si>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</si>
  <si>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</si>
  <si>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</si>
  <si>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</si>
  <si>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</si>
  <si>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</si>
  <si>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</si>
  <si>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</si>
  <si>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</si>
  <si>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</si>
  <si>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</si>
  <si>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</si>
  <si>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</si>
  <si>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</si>
  <si>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</si>
  <si>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</si>
  <si>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</si>
  <si>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</si>
  <si>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</si>
  <si>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</si>
  <si>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</si>
  <si>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</si>
  <si>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</si>
  <si>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</si>
  <si>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</si>
  <si>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</si>
  <si>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</si>
  <si>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</si>
  <si>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</si>
  <si>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</si>
  <si>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</si>
  <si>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</si>
  <si>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</si>
  <si>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</si>
  <si>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</si>
  <si>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</si>
  <si>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</si>
  <si>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</si>
  <si>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</si>
  <si>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</si>
  <si>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</si>
  <si>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</si>
  <si>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</si>
  <si>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</si>
  <si>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</si>
  <si>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</si>
  <si>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</si>
  <si>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</si>
  <si>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</si>
  <si>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</si>
  <si>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</si>
  <si>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</si>
  <si>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</si>
  <si>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</si>
  <si>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</si>
  <si>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</si>
  <si>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</si>
  <si>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</si>
  <si>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</si>
  <si>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</si>
  <si>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</si>
  <si>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</si>
  <si>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</si>
  <si>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</si>
  <si>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</si>
  <si>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</si>
  <si>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</si>
  <si>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</si>
  <si>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</si>
  <si>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</si>
  <si>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</si>
  <si>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</si>
  <si>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</si>
  <si>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</si>
  <si>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</si>
  <si>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</si>
  <si>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</si>
  <si>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</si>
  <si>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</si>
  <si>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</si>
  <si>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</si>
  <si>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</si>
  <si>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</si>
  <si>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</si>
  <si>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</si>
  <si>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</si>
  <si>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</si>
  <si>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</si>
  <si>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</si>
  <si>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</si>
  <si>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</si>
  <si>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</si>
  <si>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</si>
  <si>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</si>
  <si>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</si>
  <si>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</si>
  <si>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</si>
  <si>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</si>
  <si>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</si>
  <si>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</si>
  <si>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</si>
  <si>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</si>
  <si>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</si>
  <si>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</si>
  <si>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</si>
  <si>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</si>
  <si>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</si>
  <si>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</si>
  <si>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</si>
  <si>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</si>
  <si>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</si>
  <si>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</si>
  <si>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</si>
  <si>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</si>
  <si>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</si>
  <si>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</si>
  <si>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</si>
  <si>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</si>
  <si>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</si>
  <si>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</si>
  <si>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</si>
  <si>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</si>
  <si>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</si>
  <si>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</si>
  <si>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</si>
  <si>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</si>
  <si>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</si>
  <si>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</si>
  <si>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</si>
  <si>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</si>
  <si>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</si>
  <si>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</si>
  <si>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</si>
  <si>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</si>
  <si>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</si>
  <si>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</si>
  <si>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</si>
  <si>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</si>
  <si>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</si>
  <si>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</si>
  <si>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</si>
  <si>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</si>
  <si>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</si>
  <si>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</si>
  <si>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</si>
  <si>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</si>
  <si>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</si>
  <si>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</si>
  <si>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</si>
  <si>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</si>
  <si>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</si>
  <si>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</si>
  <si>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</si>
  <si>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</si>
  <si>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</si>
  <si>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</si>
  <si>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</si>
  <si>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</si>
  <si>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</si>
  <si>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</si>
  <si>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</si>
  <si>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</si>
  <si>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</si>
  <si>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</si>
  <si>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</si>
  <si>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</si>
  <si>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</si>
  <si>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</si>
  <si>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</si>
  <si>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</si>
  <si>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</si>
  <si>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</si>
  <si>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</si>
  <si>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</si>
  <si>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</si>
  <si>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</si>
  <si>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</si>
  <si>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</si>
  <si>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</si>
  <si>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</si>
  <si>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</si>
  <si>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</si>
  <si>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</si>
  <si>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</si>
  <si>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r>
      <t xml:space="preserve">Chara </t>
    </r>
    <r>
      <rPr>
        <sz val="11"/>
        <color indexed="8"/>
        <rFont val="Times New Roman"/>
        <family val="1"/>
      </rPr>
      <t>sp.</t>
    </r>
  </si>
  <si>
    <t>Latitude (need electronic copy of site locations)</t>
  </si>
  <si>
    <t>Sand Lake</t>
  </si>
  <si>
    <t>Barron</t>
  </si>
  <si>
    <t>M</t>
  </si>
  <si>
    <t>S</t>
  </si>
  <si>
    <t>R</t>
  </si>
  <si>
    <t/>
  </si>
  <si>
    <t>present</t>
  </si>
  <si>
    <t>Myriophyllum spicatum</t>
  </si>
  <si>
    <t>Eurasian water milfoil</t>
  </si>
  <si>
    <t>Phalaris arundinacea</t>
  </si>
  <si>
    <t>Reed canary grass</t>
  </si>
  <si>
    <t>Filamentous algae</t>
  </si>
  <si>
    <t>Scirpus atrovirens</t>
  </si>
  <si>
    <t>Black bulrush</t>
  </si>
  <si>
    <t>**</t>
  </si>
  <si>
    <t>***</t>
  </si>
  <si>
    <t>Leersia oryzoides</t>
  </si>
  <si>
    <t>Scirpus cyperinus</t>
  </si>
  <si>
    <t>7/21-7/22 2010</t>
  </si>
  <si>
    <t>* Excluded from relative frequency analysis</t>
  </si>
  <si>
    <t>** Visual only</t>
  </si>
  <si>
    <t>*** Boat survey only</t>
  </si>
  <si>
    <t>Depth</t>
  </si>
  <si>
    <t>Littoral_Zone</t>
  </si>
  <si>
    <t>Littoral_Zone_with_Plants</t>
  </si>
  <si>
    <t>Native_Species_Richness</t>
  </si>
  <si>
    <t>Myriophyllum_spicatum_Eurasian_water_milfoil</t>
  </si>
  <si>
    <t>Ceratophyllum_demersum_Coontail</t>
  </si>
  <si>
    <t>Eleocharis_acicularis_Needle_spikerush</t>
  </si>
  <si>
    <t>Elodea_canadensis_Common_waterweed</t>
  </si>
  <si>
    <t>Heteranthera_dubia_Water_star_grass</t>
  </si>
  <si>
    <t>Lemna_minor_Small_duckweed</t>
  </si>
  <si>
    <t>Myriophyllum_sibiricum_Northern_water_milfoil</t>
  </si>
  <si>
    <t>Najas_flexilis_Slender_naiad</t>
  </si>
  <si>
    <t>Nuphar_variegata_Spatterdock</t>
  </si>
  <si>
    <t>Nymphaea_odorata_White_water_lily</t>
  </si>
  <si>
    <t>Phalaris_arundinacea_Reed_canary_grass</t>
  </si>
  <si>
    <t>Potamogeton_amplifolius_Large_leaf_pondweed</t>
  </si>
  <si>
    <t>Potamogeton_gramineus_Variable_pondweed</t>
  </si>
  <si>
    <t>Potamogeton_illinoensis_Illinois_pondweed</t>
  </si>
  <si>
    <t>Potamogeton_natans_Floating_leaf_pondweed</t>
  </si>
  <si>
    <t>Potamogeton_pusillus_Small_pondweed</t>
  </si>
  <si>
    <t>Potamogeton_richardsonii_Clasping_leaf_pondweed</t>
  </si>
  <si>
    <t>Potamogeton_robbinsii_Fern_pondweed</t>
  </si>
  <si>
    <t>Potamogeton_zosteriformis_Flat_stem_pondweed</t>
  </si>
  <si>
    <t>Ranunculus_aquatilis_White_water_crowfoot</t>
  </si>
  <si>
    <t>Sagittaria_cristata_Crested_arrowhead</t>
  </si>
  <si>
    <t>Schoenoplectus_tabernaemontani_Softstem_bulrush</t>
  </si>
  <si>
    <t>Sparganium_eurycarpum_Common_bur_reed</t>
  </si>
  <si>
    <t>Spirodela_polyrhiza_Large_duckweed</t>
  </si>
  <si>
    <t>Stuckenia_pectinata_Sago_pondweed</t>
  </si>
  <si>
    <t>Utricularia_vulgaris_Common_bladderwort</t>
  </si>
  <si>
    <t>Vallisneria_americana_Wild_celery</t>
  </si>
  <si>
    <t>Wolffia_columbiana_Common_watermeal</t>
  </si>
  <si>
    <t>ID</t>
  </si>
  <si>
    <t>Latitude</t>
  </si>
  <si>
    <t>Longitude</t>
  </si>
  <si>
    <t>Bidens_beckii_Water_marigold</t>
  </si>
  <si>
    <t>Brasenia_schreberi_Watershield</t>
  </si>
  <si>
    <t>Lemna_trisulca_Forked_duckweed</t>
  </si>
  <si>
    <t>Utricularia_gibba_Creeping_bladderwort</t>
  </si>
  <si>
    <t>Potamogeton_nodosus_Long_leaf_pondweed</t>
  </si>
  <si>
    <t>Typha_latifolia_Broad_leaved_cattail</t>
  </si>
  <si>
    <t>Chara_sp__Muskgrass</t>
  </si>
  <si>
    <t>Potamogeton_friesii_Fries__pondweed</t>
  </si>
  <si>
    <t>Leersia oryzoides,Rice Cut-grass</t>
  </si>
  <si>
    <t>Juncus effusus,Common rush</t>
  </si>
  <si>
    <t>Short-stemmed bur-reed</t>
  </si>
  <si>
    <t>Juncus effusus</t>
  </si>
  <si>
    <t>Common rush</t>
  </si>
  <si>
    <t>Substrate</t>
  </si>
  <si>
    <t>Calla_palustris_Wild_calla</t>
  </si>
  <si>
    <t>Carex_comosa_Bottle_brush_sedge</t>
  </si>
  <si>
    <t>Eleocharis_erythropoda_Bald_spikerush</t>
  </si>
  <si>
    <t>Equisetum_fluviatile_Water_horsetail</t>
  </si>
  <si>
    <t>Polygonum_amphibium_Water_smartweed</t>
  </si>
  <si>
    <t>Potamogeton_epihydrus_Ribbon_leaf_pondweed</t>
  </si>
  <si>
    <t>Schoenoplectus_acutus_Hardstem_bulrush</t>
  </si>
  <si>
    <t>Sparganium_emersum_Short_stemmed_bur_reed</t>
  </si>
  <si>
    <t>_Filamentous_algae</t>
  </si>
  <si>
    <t>Juncus_effusus_Common_rush</t>
  </si>
  <si>
    <t>Leersia_oryzoides_Rice_Cut_grass</t>
  </si>
  <si>
    <t>Nitella_sp__Nitella</t>
  </si>
  <si>
    <t>SIGNIFICANT EWM BED</t>
  </si>
  <si>
    <t>Woolgrass</t>
  </si>
  <si>
    <t>P</t>
  </si>
  <si>
    <r>
      <t xml:space="preserve">CITATION: </t>
    </r>
    <r>
      <rPr>
        <b/>
        <sz val="12"/>
        <color indexed="8"/>
        <rFont val="Times New Roman"/>
        <family val="1"/>
      </rPr>
      <t xml:space="preserve">Nichols, SA. 1999. Floristic Quality Assessment of Wisconsin Lake Plant Communities with Example Applications. Journal of Lake and Reservoir Management, 15(2):133-141. </t>
    </r>
  </si>
  <si>
    <r>
      <t xml:space="preserve">CITATION: </t>
    </r>
    <r>
      <rPr>
        <b/>
        <sz val="12"/>
        <color indexed="8"/>
        <rFont val="Times New Roman"/>
        <family val="1"/>
      </rPr>
      <t>University of Wisconsin-Madison, 2001. Wisconsin Floristic Quality Assessment (WFQA). Retrived October 27, 2009 from: http://www.botany.wisc.edu/WFQA.asp</t>
    </r>
  </si>
  <si>
    <r>
      <t xml:space="preserve">Nitella </t>
    </r>
    <r>
      <rPr>
        <sz val="11"/>
        <color indexed="8"/>
        <rFont val="Times New Roman"/>
        <family val="1"/>
      </rPr>
      <t>sp.</t>
    </r>
  </si>
  <si>
    <t>Rice cut-grass</t>
  </si>
  <si>
    <r>
      <t>Nitella</t>
    </r>
    <r>
      <rPr>
        <sz val="10"/>
        <rFont val="Times New Roman"/>
        <family val="1"/>
      </rPr>
      <t xml:space="preserve"> sp.</t>
    </r>
  </si>
  <si>
    <r>
      <t xml:space="preserve">Chara </t>
    </r>
    <r>
      <rPr>
        <sz val="10"/>
        <rFont val="Times New Roman"/>
        <family val="1"/>
      </rPr>
      <t>sp.</t>
    </r>
  </si>
  <si>
    <t>Hallie M. Jensen</t>
  </si>
  <si>
    <t>7/23-24/2017</t>
  </si>
  <si>
    <t>V</t>
  </si>
  <si>
    <t>ADDITIONAL COMMENTS</t>
  </si>
  <si>
    <t>PURPLE LOOSETRIFE NEAR 414 REMOVED</t>
  </si>
  <si>
    <t>BOTTLE BRUSH NEAR 504</t>
  </si>
  <si>
    <t>Scirpus cyperinus,Woolgrass</t>
  </si>
  <si>
    <t>ALL "VARIABLE" HAS 15 VEINS AT ITS WIDEST POINT</t>
  </si>
  <si>
    <t>EWM Notes:</t>
  </si>
  <si>
    <r>
      <t>Reed canary grass (</t>
    </r>
    <r>
      <rPr>
        <i/>
        <sz val="10"/>
        <rFont val="Arial"/>
        <family val="2"/>
      </rPr>
      <t>Phalaris arundinacea</t>
    </r>
    <r>
      <rPr>
        <sz val="10"/>
        <rFont val="Arial"/>
        <family val="2"/>
      </rPr>
      <t>)</t>
    </r>
  </si>
  <si>
    <t>Potamogeton_foliosus_Leafy_pondweed</t>
  </si>
  <si>
    <t>Sagittaria_latifolia_Common_arrowhead</t>
  </si>
  <si>
    <t>Riccia_fluitans_Slender_riccia</t>
  </si>
  <si>
    <t>Scirpus_cyperinus_Woolgrass</t>
  </si>
  <si>
    <t>Potamogeton_praelongus_White_stem_pondweed</t>
  </si>
  <si>
    <t>Filamentous_algae</t>
  </si>
  <si>
    <r>
      <t xml:space="preserve">Nitella </t>
    </r>
    <r>
      <rPr>
        <sz val="10"/>
        <rFont val="Times New Roman"/>
        <family val="1"/>
      </rPr>
      <t>sp.</t>
    </r>
  </si>
  <si>
    <t>As in the past this may be a hybrid between Illinois and Variable - in shallow water - leaf counts number 5-11 - in deep water they number to 15.  Following the same plant with rhizomes that go from shallow to deep and look like separate species on each end.</t>
  </si>
  <si>
    <t>All plants called "Illinois" are potentially Illinois X Large-leaf hybrids with crescent moon leaves, but leave veins that are never greater than 23 - 1/2 way between the two parent species.</t>
  </si>
  <si>
    <t>Lythrum salicaria</t>
  </si>
  <si>
    <t>Purple loosestrife</t>
  </si>
  <si>
    <r>
      <t>Purple loosestrife (</t>
    </r>
    <r>
      <rPr>
        <i/>
        <sz val="10"/>
        <rFont val="Arial"/>
        <family val="2"/>
      </rPr>
      <t>Lythrum salicaria</t>
    </r>
    <r>
      <rPr>
        <sz val="10"/>
        <rFont val="Arial"/>
        <family val="2"/>
      </rPr>
      <t>)</t>
    </r>
  </si>
  <si>
    <r>
      <t xml:space="preserve">Isoetes </t>
    </r>
    <r>
      <rPr>
        <sz val="11"/>
        <color indexed="8"/>
        <rFont val="Times New Roman"/>
        <family val="1"/>
      </rPr>
      <t>sp.</t>
    </r>
  </si>
  <si>
    <r>
      <t xml:space="preserve">Nuphar </t>
    </r>
    <r>
      <rPr>
        <sz val="11"/>
        <color indexed="8"/>
        <rFont val="Times New Roman"/>
        <family val="1"/>
      </rPr>
      <t xml:space="preserve">X </t>
    </r>
    <r>
      <rPr>
        <i/>
        <sz val="11"/>
        <color indexed="8"/>
        <rFont val="Times New Roman"/>
        <family val="1"/>
      </rPr>
      <t>rubrodisca</t>
    </r>
  </si>
  <si>
    <r>
      <t xml:space="preserve">Typha </t>
    </r>
    <r>
      <rPr>
        <sz val="11"/>
        <color indexed="8"/>
        <rFont val="Times New Roman"/>
        <family val="1"/>
      </rPr>
      <t>sp.</t>
    </r>
  </si>
  <si>
    <r>
      <t xml:space="preserve">Zizania </t>
    </r>
    <r>
      <rPr>
        <sz val="11"/>
        <color indexed="8"/>
        <rFont val="Times New Roman"/>
        <family val="1"/>
      </rPr>
      <t>sp.</t>
    </r>
  </si>
  <si>
    <r>
      <t>Chara</t>
    </r>
    <r>
      <rPr>
        <sz val="11"/>
        <color indexed="8"/>
        <rFont val="Times New Roman"/>
        <family val="1"/>
      </rPr>
      <t xml:space="preserve"> sp.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</si>
</sst>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5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10"/>
      <name val="Times New Roman"/>
      <family val="1"/>
    </font>
    <font>
      <i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0" fontId="4" fillId="0" borderId="0"/>
    <xf numFmtId="0" fontId="4" fillId="0" borderId="0"/>
  </cellStyleXfs>
  <cellXfs count="3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1" fontId="22" fillId="0" borderId="28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29" fillId="0" borderId="0" xfId="3" applyFont="1" applyFill="1" applyBorder="1" applyAlignment="1">
      <alignment horizontal="left" wrapText="1"/>
    </xf>
    <xf numFmtId="0" fontId="29" fillId="5" borderId="34" xfId="3" applyFont="1" applyFill="1" applyBorder="1" applyAlignment="1">
      <alignment horizontal="left" wrapText="1"/>
    </xf>
    <xf numFmtId="0" fontId="30" fillId="0" borderId="0" xfId="0" applyFont="1"/>
    <xf numFmtId="0" fontId="31" fillId="0" borderId="35" xfId="0" applyFont="1" applyBorder="1"/>
    <xf numFmtId="0" fontId="32" fillId="0" borderId="36" xfId="0" applyFont="1" applyBorder="1"/>
    <xf numFmtId="0" fontId="32" fillId="0" borderId="37" xfId="0" applyFont="1" applyBorder="1"/>
    <xf numFmtId="0" fontId="32" fillId="0" borderId="38" xfId="0" applyFont="1" applyBorder="1"/>
    <xf numFmtId="0" fontId="32" fillId="0" borderId="13" xfId="0" applyFont="1" applyBorder="1"/>
    <xf numFmtId="0" fontId="32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0" borderId="0" xfId="0" applyBorder="1" applyProtection="1"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3" fillId="0" borderId="4" xfId="0" applyFont="1" applyBorder="1" applyAlignment="1">
      <alignment textRotation="45"/>
    </xf>
    <xf numFmtId="0" fontId="34" fillId="0" borderId="4" xfId="0" applyFont="1" applyBorder="1" applyAlignment="1"/>
    <xf numFmtId="2" fontId="35" fillId="0" borderId="2" xfId="0" applyNumberFormat="1" applyFont="1" applyBorder="1" applyAlignment="1">
      <alignment textRotation="45"/>
    </xf>
    <xf numFmtId="0" fontId="36" fillId="0" borderId="3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/>
      <protection locked="0"/>
    </xf>
    <xf numFmtId="0" fontId="35" fillId="0" borderId="2" xfId="0" applyFont="1" applyFill="1" applyBorder="1" applyAlignment="1" applyProtection="1">
      <alignment textRotation="45" wrapText="1"/>
      <protection locked="0"/>
    </xf>
    <xf numFmtId="0" fontId="33" fillId="0" borderId="0" xfId="0" applyFont="1" applyBorder="1" applyAlignment="1">
      <alignment textRotation="45"/>
    </xf>
    <xf numFmtId="0" fontId="37" fillId="0" borderId="0" xfId="0" applyFont="1" applyProtection="1"/>
    <xf numFmtId="0" fontId="33" fillId="0" borderId="0" xfId="0" applyFont="1" applyBorder="1" applyAlignment="1">
      <alignment horizontal="left"/>
    </xf>
    <xf numFmtId="2" fontId="33" fillId="0" borderId="2" xfId="0" applyNumberFormat="1" applyFont="1" applyBorder="1" applyAlignment="1">
      <alignment textRotation="45"/>
    </xf>
    <xf numFmtId="0" fontId="38" fillId="0" borderId="3" xfId="0" applyFont="1" applyFill="1" applyBorder="1" applyAlignment="1" applyProtection="1">
      <alignment textRotation="45"/>
      <protection locked="0"/>
    </xf>
    <xf numFmtId="0" fontId="38" fillId="0" borderId="2" xfId="0" applyFont="1" applyFill="1" applyBorder="1" applyAlignment="1" applyProtection="1">
      <alignment textRotation="45"/>
      <protection locked="0"/>
    </xf>
    <xf numFmtId="0" fontId="35" fillId="0" borderId="3" xfId="0" applyFont="1" applyFill="1" applyBorder="1" applyAlignment="1" applyProtection="1">
      <alignment textRotation="45" wrapText="1"/>
      <protection locked="0"/>
    </xf>
    <xf numFmtId="0" fontId="37" fillId="0" borderId="0" xfId="0" applyFont="1" applyFill="1" applyBorder="1" applyProtection="1"/>
    <xf numFmtId="165" fontId="33" fillId="0" borderId="0" xfId="0" applyNumberFormat="1" applyFont="1" applyBorder="1" applyAlignment="1">
      <alignment horizontal="left"/>
    </xf>
    <xf numFmtId="0" fontId="39" fillId="0" borderId="0" xfId="0" applyFont="1" applyBorder="1" applyAlignment="1"/>
    <xf numFmtId="0" fontId="33" fillId="0" borderId="2" xfId="0" applyFont="1" applyFill="1" applyBorder="1" applyAlignment="1" applyProtection="1">
      <alignment textRotation="45"/>
      <protection locked="0"/>
    </xf>
    <xf numFmtId="0" fontId="33" fillId="0" borderId="2" xfId="0" applyFont="1" applyFill="1" applyBorder="1" applyAlignment="1">
      <alignment textRotation="45"/>
    </xf>
    <xf numFmtId="2" fontId="37" fillId="0" borderId="0" xfId="0" applyNumberFormat="1" applyFont="1"/>
    <xf numFmtId="2" fontId="37" fillId="2" borderId="2" xfId="0" applyNumberFormat="1" applyFont="1" applyFill="1" applyBorder="1" applyAlignment="1"/>
    <xf numFmtId="2" fontId="33" fillId="2" borderId="3" xfId="0" applyNumberFormat="1" applyFont="1" applyFill="1" applyBorder="1"/>
    <xf numFmtId="2" fontId="33" fillId="2" borderId="2" xfId="0" applyNumberFormat="1" applyFont="1" applyFill="1" applyBorder="1"/>
    <xf numFmtId="2" fontId="37" fillId="0" borderId="0" xfId="0" applyNumberFormat="1" applyFont="1" applyBorder="1"/>
    <xf numFmtId="2" fontId="37" fillId="2" borderId="2" xfId="0" applyNumberFormat="1" applyFont="1" applyFill="1" applyBorder="1"/>
    <xf numFmtId="164" fontId="33" fillId="0" borderId="0" xfId="0" applyNumberFormat="1" applyFont="1"/>
    <xf numFmtId="164" fontId="37" fillId="0" borderId="0" xfId="0" applyNumberFormat="1" applyFont="1"/>
    <xf numFmtId="164" fontId="33" fillId="2" borderId="3" xfId="0" applyNumberFormat="1" applyFont="1" applyFill="1" applyBorder="1"/>
    <xf numFmtId="164" fontId="33" fillId="0" borderId="0" xfId="0" applyNumberFormat="1" applyFont="1" applyBorder="1"/>
    <xf numFmtId="2" fontId="33" fillId="0" borderId="0" xfId="0" applyNumberFormat="1" applyFont="1"/>
    <xf numFmtId="2" fontId="33" fillId="2" borderId="2" xfId="0" applyNumberFormat="1" applyFont="1" applyFill="1" applyBorder="1" applyAlignment="1"/>
    <xf numFmtId="2" fontId="33" fillId="0" borderId="0" xfId="0" applyNumberFormat="1" applyFont="1" applyBorder="1"/>
    <xf numFmtId="0" fontId="33" fillId="0" borderId="0" xfId="0" applyFont="1"/>
    <xf numFmtId="0" fontId="37" fillId="0" borderId="0" xfId="0" applyFont="1"/>
    <xf numFmtId="0" fontId="33" fillId="2" borderId="3" xfId="0" applyFont="1" applyFill="1" applyBorder="1"/>
    <xf numFmtId="0" fontId="33" fillId="0" borderId="0" xfId="0" applyFont="1" applyBorder="1"/>
    <xf numFmtId="1" fontId="33" fillId="0" borderId="0" xfId="0" applyNumberFormat="1" applyFont="1"/>
    <xf numFmtId="1" fontId="37" fillId="0" borderId="0" xfId="0" applyNumberFormat="1" applyFont="1"/>
    <xf numFmtId="1" fontId="33" fillId="2" borderId="2" xfId="0" applyNumberFormat="1" applyFont="1" applyFill="1" applyBorder="1" applyAlignment="1"/>
    <xf numFmtId="1" fontId="33" fillId="0" borderId="0" xfId="0" applyNumberFormat="1" applyFont="1" applyBorder="1"/>
    <xf numFmtId="1" fontId="37" fillId="0" borderId="0" xfId="0" applyNumberFormat="1" applyFont="1" applyBorder="1"/>
    <xf numFmtId="1" fontId="33" fillId="2" borderId="3" xfId="0" applyNumberFormat="1" applyFont="1" applyFill="1" applyBorder="1" applyAlignment="1"/>
    <xf numFmtId="1" fontId="33" fillId="0" borderId="0" xfId="0" applyNumberFormat="1" applyFont="1" applyFill="1" applyBorder="1"/>
    <xf numFmtId="1" fontId="37" fillId="0" borderId="0" xfId="0" applyNumberFormat="1" applyFont="1" applyFill="1" applyBorder="1"/>
    <xf numFmtId="1" fontId="33" fillId="0" borderId="0" xfId="0" applyNumberFormat="1" applyFont="1" applyFill="1" applyBorder="1" applyAlignment="1"/>
    <xf numFmtId="2" fontId="33" fillId="0" borderId="0" xfId="0" applyNumberFormat="1" applyFont="1" applyFill="1" applyBorder="1"/>
    <xf numFmtId="0" fontId="39" fillId="0" borderId="0" xfId="0" applyFont="1"/>
    <xf numFmtId="2" fontId="33" fillId="0" borderId="0" xfId="0" applyNumberFormat="1" applyFont="1" applyBorder="1" applyAlignment="1"/>
    <xf numFmtId="164" fontId="33" fillId="0" borderId="0" xfId="0" applyNumberFormat="1" applyFont="1" applyFill="1" applyBorder="1"/>
    <xf numFmtId="0" fontId="37" fillId="0" borderId="0" xfId="0" applyFont="1" applyBorder="1" applyAlignment="1"/>
    <xf numFmtId="1" fontId="37" fillId="2" borderId="2" xfId="0" applyNumberFormat="1" applyFont="1" applyFill="1" applyBorder="1" applyAlignment="1"/>
    <xf numFmtId="0" fontId="33" fillId="0" borderId="0" xfId="0" applyFont="1" applyFill="1" applyBorder="1"/>
    <xf numFmtId="2" fontId="33" fillId="0" borderId="0" xfId="0" applyNumberFormat="1" applyFont="1" applyFill="1" applyBorder="1" applyAlignment="1"/>
    <xf numFmtId="1" fontId="37" fillId="2" borderId="2" xfId="0" applyNumberFormat="1" applyFont="1" applyFill="1" applyBorder="1"/>
    <xf numFmtId="0" fontId="40" fillId="0" borderId="0" xfId="0" applyFont="1" applyFill="1" applyBorder="1"/>
    <xf numFmtId="2" fontId="33" fillId="0" borderId="2" xfId="0" applyNumberFormat="1" applyFont="1" applyBorder="1" applyAlignment="1"/>
    <xf numFmtId="0" fontId="0" fillId="7" borderId="2" xfId="0" applyFill="1" applyBorder="1" applyProtection="1">
      <protection locked="0"/>
    </xf>
    <xf numFmtId="0" fontId="43" fillId="0" borderId="27" xfId="0" applyFont="1" applyBorder="1" applyAlignment="1"/>
    <xf numFmtId="1" fontId="42" fillId="0" borderId="30" xfId="2" applyNumberFormat="1" applyFont="1" applyFill="1" applyBorder="1" applyAlignment="1">
      <alignment wrapText="1"/>
    </xf>
    <xf numFmtId="0" fontId="41" fillId="0" borderId="16" xfId="2" applyFont="1" applyFill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/>
    </xf>
    <xf numFmtId="0" fontId="41" fillId="0" borderId="16" xfId="3" applyFont="1" applyFill="1" applyBorder="1" applyAlignment="1">
      <alignment horizontal="left" vertical="center" wrapText="1"/>
    </xf>
    <xf numFmtId="1" fontId="42" fillId="0" borderId="17" xfId="2" applyNumberFormat="1" applyFont="1" applyFill="1" applyBorder="1" applyAlignment="1">
      <alignment horizontal="right" vertical="center" wrapText="1"/>
    </xf>
    <xf numFmtId="1" fontId="42" fillId="0" borderId="17" xfId="3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 applyProtection="1">
      <alignment textRotation="45"/>
      <protection locked="0"/>
    </xf>
    <xf numFmtId="0" fontId="1" fillId="7" borderId="2" xfId="0" applyFont="1" applyFill="1" applyBorder="1" applyAlignment="1" applyProtection="1">
      <alignment horizontal="left"/>
      <protection locked="0"/>
    </xf>
    <xf numFmtId="165" fontId="1" fillId="7" borderId="2" xfId="0" applyNumberFormat="1" applyFont="1" applyFill="1" applyBorder="1" applyAlignment="1" applyProtection="1">
      <alignment horizontal="left"/>
      <protection locked="0"/>
    </xf>
    <xf numFmtId="0" fontId="41" fillId="0" borderId="18" xfId="2" applyFont="1" applyFill="1" applyBorder="1" applyAlignment="1">
      <alignment horizontal="left" vertical="center" wrapText="1"/>
    </xf>
    <xf numFmtId="0" fontId="42" fillId="0" borderId="19" xfId="0" applyFont="1" applyBorder="1" applyAlignment="1">
      <alignment horizontal="left" vertical="center"/>
    </xf>
    <xf numFmtId="1" fontId="42" fillId="0" borderId="20" xfId="2" applyNumberFormat="1" applyFont="1" applyFill="1" applyBorder="1" applyAlignment="1">
      <alignment horizontal="right" vertical="center" wrapText="1"/>
    </xf>
    <xf numFmtId="0" fontId="38" fillId="0" borderId="0" xfId="0" applyFont="1" applyBorder="1"/>
    <xf numFmtId="0" fontId="38" fillId="0" borderId="0" xfId="0" applyFont="1" applyFill="1" applyBorder="1"/>
    <xf numFmtId="0" fontId="38" fillId="0" borderId="0" xfId="0" applyFont="1"/>
    <xf numFmtId="0" fontId="33" fillId="0" borderId="0" xfId="0" applyFont="1" applyBorder="1" applyAlignment="1">
      <alignment horizontal="center"/>
    </xf>
    <xf numFmtId="0" fontId="1" fillId="0" borderId="0" xfId="4"/>
    <xf numFmtId="0" fontId="16" fillId="0" borderId="0" xfId="4" applyFont="1"/>
    <xf numFmtId="0" fontId="1" fillId="0" borderId="0" xfId="4" applyFill="1" applyBorder="1"/>
    <xf numFmtId="0" fontId="21" fillId="0" borderId="0" xfId="4" applyFont="1"/>
    <xf numFmtId="0" fontId="22" fillId="0" borderId="0" xfId="5" applyFont="1" applyFill="1" applyBorder="1" applyAlignment="1">
      <alignment horizontal="center"/>
    </xf>
    <xf numFmtId="0" fontId="23" fillId="0" borderId="42" xfId="5" applyFont="1" applyFill="1" applyBorder="1" applyAlignment="1">
      <alignment horizontal="center"/>
    </xf>
    <xf numFmtId="0" fontId="21" fillId="0" borderId="47" xfId="4" applyFont="1" applyBorder="1" applyAlignment="1">
      <alignment horizontal="center"/>
    </xf>
    <xf numFmtId="0" fontId="24" fillId="0" borderId="0" xfId="4" applyFont="1" applyFill="1" applyBorder="1"/>
    <xf numFmtId="0" fontId="23" fillId="0" borderId="43" xfId="5" applyFont="1" applyFill="1" applyBorder="1" applyAlignment="1">
      <alignment horizontal="center"/>
    </xf>
    <xf numFmtId="0" fontId="22" fillId="0" borderId="44" xfId="6" applyFont="1" applyFill="1" applyBorder="1" applyAlignment="1">
      <alignment horizontal="center"/>
    </xf>
    <xf numFmtId="165" fontId="22" fillId="0" borderId="44" xfId="6" applyNumberFormat="1" applyFont="1" applyFill="1" applyBorder="1" applyAlignment="1">
      <alignment horizontal="center"/>
    </xf>
    <xf numFmtId="0" fontId="22" fillId="0" borderId="0" xfId="6" applyFont="1" applyFill="1" applyBorder="1" applyAlignment="1">
      <alignment horizontal="center"/>
    </xf>
    <xf numFmtId="0" fontId="23" fillId="0" borderId="45" xfId="5" applyFont="1" applyFill="1" applyBorder="1" applyAlignment="1">
      <alignment horizontal="center"/>
    </xf>
    <xf numFmtId="0" fontId="22" fillId="0" borderId="46" xfId="6" applyFont="1" applyFill="1" applyBorder="1" applyAlignment="1">
      <alignment horizontal="center"/>
    </xf>
    <xf numFmtId="0" fontId="23" fillId="0" borderId="38" xfId="5" applyFont="1" applyFill="1" applyBorder="1" applyAlignment="1">
      <alignment horizontal="center"/>
    </xf>
    <xf numFmtId="0" fontId="22" fillId="0" borderId="39" xfId="6" applyFont="1" applyFill="1" applyBorder="1" applyAlignment="1">
      <alignment horizontal="center"/>
    </xf>
    <xf numFmtId="0" fontId="23" fillId="0" borderId="24" xfId="5" applyFont="1" applyFill="1" applyBorder="1" applyAlignment="1">
      <alignment horizontal="center"/>
    </xf>
    <xf numFmtId="0" fontId="23" fillId="0" borderId="25" xfId="5" applyFont="1" applyFill="1" applyBorder="1" applyAlignment="1">
      <alignment horizontal="center"/>
    </xf>
    <xf numFmtId="0" fontId="23" fillId="0" borderId="32" xfId="5" applyFont="1" applyFill="1" applyBorder="1" applyAlignment="1">
      <alignment horizontal="center"/>
    </xf>
    <xf numFmtId="0" fontId="23" fillId="0" borderId="26" xfId="6" applyFont="1" applyFill="1" applyBorder="1" applyAlignment="1">
      <alignment horizontal="center"/>
    </xf>
    <xf numFmtId="0" fontId="22" fillId="0" borderId="0" xfId="6" applyFont="1" applyFill="1" applyBorder="1" applyAlignment="1"/>
    <xf numFmtId="0" fontId="25" fillId="0" borderId="16" xfId="5" applyFont="1" applyFill="1" applyBorder="1" applyAlignment="1">
      <alignment horizontal="left" wrapText="1"/>
    </xf>
    <xf numFmtId="0" fontId="21" fillId="0" borderId="2" xfId="4" applyFont="1" applyBorder="1"/>
    <xf numFmtId="1" fontId="22" fillId="0" borderId="17" xfId="6" applyNumberFormat="1" applyFont="1" applyFill="1" applyBorder="1" applyAlignment="1">
      <alignment wrapText="1"/>
    </xf>
    <xf numFmtId="1" fontId="22" fillId="0" borderId="30" xfId="6" applyNumberFormat="1" applyFont="1" applyFill="1" applyBorder="1" applyAlignment="1">
      <alignment wrapText="1"/>
    </xf>
    <xf numFmtId="0" fontId="21" fillId="0" borderId="27" xfId="4" applyFont="1" applyBorder="1" applyAlignment="1"/>
    <xf numFmtId="1" fontId="22" fillId="0" borderId="17" xfId="5" applyNumberFormat="1" applyFont="1" applyFill="1" applyBorder="1" applyAlignment="1">
      <alignment wrapText="1"/>
    </xf>
    <xf numFmtId="0" fontId="25" fillId="0" borderId="16" xfId="6" applyFont="1" applyFill="1" applyBorder="1" applyAlignment="1">
      <alignment horizontal="left" wrapText="1"/>
    </xf>
    <xf numFmtId="0" fontId="7" fillId="0" borderId="0" xfId="4" applyFont="1"/>
    <xf numFmtId="0" fontId="25" fillId="0" borderId="18" xfId="6" applyFont="1" applyFill="1" applyBorder="1" applyAlignment="1">
      <alignment horizontal="left" wrapText="1"/>
    </xf>
    <xf numFmtId="0" fontId="22" fillId="0" borderId="19" xfId="4" applyFont="1" applyBorder="1"/>
    <xf numFmtId="1" fontId="22" fillId="0" borderId="20" xfId="6" applyNumberFormat="1" applyFont="1" applyFill="1" applyBorder="1" applyAlignment="1">
      <alignment wrapText="1"/>
    </xf>
    <xf numFmtId="0" fontId="22" fillId="0" borderId="0" xfId="5" applyFont="1" applyFill="1" applyBorder="1" applyAlignment="1">
      <alignment horizontal="left" wrapText="1"/>
    </xf>
    <xf numFmtId="1" fontId="22" fillId="0" borderId="0" xfId="5" applyNumberFormat="1" applyFont="1" applyFill="1" applyBorder="1" applyAlignment="1">
      <alignment wrapText="1"/>
    </xf>
    <xf numFmtId="1" fontId="22" fillId="0" borderId="28" xfId="6" applyNumberFormat="1" applyFont="1" applyFill="1" applyBorder="1" applyAlignment="1">
      <alignment wrapText="1"/>
    </xf>
    <xf numFmtId="0" fontId="21" fillId="0" borderId="0" xfId="4" applyFont="1" applyBorder="1" applyAlignment="1"/>
    <xf numFmtId="0" fontId="23" fillId="0" borderId="0" xfId="5" applyFont="1" applyFill="1" applyBorder="1" applyAlignment="1">
      <alignment horizontal="left" wrapText="1"/>
    </xf>
    <xf numFmtId="1" fontId="21" fillId="0" borderId="0" xfId="4" applyNumberFormat="1" applyFont="1" applyAlignment="1"/>
    <xf numFmtId="0" fontId="21" fillId="0" borderId="0" xfId="4" applyFont="1" applyAlignment="1"/>
    <xf numFmtId="0" fontId="21" fillId="0" borderId="0" xfId="4" applyFont="1" applyAlignment="1">
      <alignment horizontal="right"/>
    </xf>
    <xf numFmtId="0" fontId="23" fillId="5" borderId="34" xfId="5" applyFont="1" applyFill="1" applyBorder="1" applyAlignment="1">
      <alignment horizontal="left" wrapText="1"/>
    </xf>
    <xf numFmtId="0" fontId="22" fillId="5" borderId="33" xfId="5" applyFont="1" applyFill="1" applyBorder="1" applyAlignment="1">
      <alignment horizontal="left" wrapText="1"/>
    </xf>
    <xf numFmtId="0" fontId="21" fillId="6" borderId="33" xfId="4" applyFont="1" applyFill="1" applyBorder="1" applyAlignment="1"/>
    <xf numFmtId="0" fontId="21" fillId="6" borderId="33" xfId="4" applyFont="1" applyFill="1" applyBorder="1"/>
    <xf numFmtId="0" fontId="4" fillId="0" borderId="0" xfId="5" applyFont="1" applyFill="1" applyBorder="1" applyAlignment="1">
      <alignment horizontal="left" wrapText="1"/>
    </xf>
    <xf numFmtId="0" fontId="1" fillId="0" borderId="0" xfId="4" applyAlignment="1">
      <alignment horizontal="right"/>
    </xf>
    <xf numFmtId="0" fontId="33" fillId="0" borderId="0" xfId="1" applyFont="1"/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164" fontId="21" fillId="0" borderId="0" xfId="4" applyNumberFormat="1" applyFont="1"/>
    <xf numFmtId="164" fontId="21" fillId="6" borderId="26" xfId="4" applyNumberFormat="1" applyFont="1" applyFill="1" applyBorder="1" applyAlignment="1"/>
    <xf numFmtId="166" fontId="0" fillId="0" borderId="0" xfId="0" applyNumberFormat="1"/>
    <xf numFmtId="0" fontId="33" fillId="0" borderId="0" xfId="0" applyFont="1" applyAlignment="1">
      <alignment horizontal="center"/>
    </xf>
    <xf numFmtId="0" fontId="1" fillId="0" borderId="4" xfId="0" applyFont="1" applyBorder="1" applyAlignment="1" applyProtection="1">
      <alignment textRotation="45"/>
      <protection locked="0"/>
    </xf>
    <xf numFmtId="0" fontId="1" fillId="8" borderId="0" xfId="0" applyFont="1" applyFill="1"/>
    <xf numFmtId="0" fontId="43" fillId="0" borderId="0" xfId="0" applyFont="1"/>
    <xf numFmtId="0" fontId="42" fillId="0" borderId="0" xfId="3" applyFont="1" applyFill="1" applyBorder="1" applyAlignment="1">
      <alignment horizontal="center"/>
    </xf>
    <xf numFmtId="0" fontId="44" fillId="0" borderId="42" xfId="3" applyFont="1" applyFill="1" applyBorder="1" applyAlignment="1">
      <alignment horizontal="center"/>
    </xf>
    <xf numFmtId="0" fontId="43" fillId="0" borderId="47" xfId="0" applyFont="1" applyBorder="1" applyAlignment="1">
      <alignment horizontal="center"/>
    </xf>
    <xf numFmtId="0" fontId="45" fillId="0" borderId="0" xfId="0" applyFont="1" applyFill="1" applyBorder="1"/>
    <xf numFmtId="0" fontId="44" fillId="0" borderId="43" xfId="3" applyFont="1" applyFill="1" applyBorder="1" applyAlignment="1">
      <alignment horizontal="center"/>
    </xf>
    <xf numFmtId="0" fontId="42" fillId="0" borderId="44" xfId="2" applyFont="1" applyFill="1" applyBorder="1" applyAlignment="1">
      <alignment horizontal="center"/>
    </xf>
    <xf numFmtId="165" fontId="42" fillId="0" borderId="44" xfId="2" applyNumberFormat="1" applyFont="1" applyFill="1" applyBorder="1" applyAlignment="1">
      <alignment horizontal="center"/>
    </xf>
    <xf numFmtId="0" fontId="42" fillId="0" borderId="0" xfId="2" applyFont="1" applyFill="1" applyBorder="1" applyAlignment="1">
      <alignment horizontal="center"/>
    </xf>
    <xf numFmtId="0" fontId="44" fillId="0" borderId="45" xfId="3" applyFont="1" applyFill="1" applyBorder="1" applyAlignment="1">
      <alignment horizontal="center"/>
    </xf>
    <xf numFmtId="0" fontId="42" fillId="0" borderId="46" xfId="2" applyFont="1" applyFill="1" applyBorder="1" applyAlignment="1">
      <alignment horizontal="center"/>
    </xf>
    <xf numFmtId="0" fontId="44" fillId="0" borderId="38" xfId="3" applyFont="1" applyFill="1" applyBorder="1" applyAlignment="1">
      <alignment horizontal="center"/>
    </xf>
    <xf numFmtId="0" fontId="42" fillId="0" borderId="39" xfId="2" applyFont="1" applyFill="1" applyBorder="1" applyAlignment="1">
      <alignment horizontal="center"/>
    </xf>
    <xf numFmtId="0" fontId="44" fillId="0" borderId="24" xfId="3" applyFont="1" applyFill="1" applyBorder="1" applyAlignment="1">
      <alignment horizontal="center"/>
    </xf>
    <xf numFmtId="0" fontId="44" fillId="0" borderId="25" xfId="3" applyFont="1" applyFill="1" applyBorder="1" applyAlignment="1">
      <alignment horizontal="center"/>
    </xf>
    <xf numFmtId="0" fontId="44" fillId="0" borderId="32" xfId="3" applyFont="1" applyFill="1" applyBorder="1" applyAlignment="1">
      <alignment horizontal="center"/>
    </xf>
    <xf numFmtId="0" fontId="44" fillId="0" borderId="26" xfId="2" applyFont="1" applyFill="1" applyBorder="1" applyAlignment="1">
      <alignment horizontal="center"/>
    </xf>
    <xf numFmtId="0" fontId="42" fillId="0" borderId="0" xfId="2" applyFont="1" applyFill="1" applyBorder="1" applyAlignment="1"/>
    <xf numFmtId="0" fontId="41" fillId="0" borderId="16" xfId="3" applyFont="1" applyFill="1" applyBorder="1" applyAlignment="1">
      <alignment horizontal="left" wrapText="1"/>
    </xf>
    <xf numFmtId="0" fontId="43" fillId="0" borderId="2" xfId="0" applyFont="1" applyBorder="1"/>
    <xf numFmtId="1" fontId="42" fillId="0" borderId="17" xfId="2" applyNumberFormat="1" applyFont="1" applyFill="1" applyBorder="1" applyAlignment="1">
      <alignment wrapText="1"/>
    </xf>
    <xf numFmtId="1" fontId="42" fillId="0" borderId="29" xfId="2" applyNumberFormat="1" applyFont="1" applyFill="1" applyBorder="1" applyAlignment="1">
      <alignment wrapText="1"/>
    </xf>
    <xf numFmtId="1" fontId="42" fillId="0" borderId="17" xfId="3" applyNumberFormat="1" applyFont="1" applyFill="1" applyBorder="1" applyAlignment="1">
      <alignment wrapText="1"/>
    </xf>
    <xf numFmtId="0" fontId="42" fillId="0" borderId="2" xfId="0" applyFont="1" applyBorder="1" applyAlignment="1">
      <alignment horizontal="left" vertical="top" wrapText="1"/>
    </xf>
    <xf numFmtId="0" fontId="41" fillId="0" borderId="16" xfId="2" applyFont="1" applyFill="1" applyBorder="1" applyAlignment="1">
      <alignment horizontal="left" wrapText="1"/>
    </xf>
    <xf numFmtId="0" fontId="42" fillId="0" borderId="2" xfId="0" applyFont="1" applyBorder="1"/>
    <xf numFmtId="0" fontId="42" fillId="0" borderId="0" xfId="3" applyFont="1" applyFill="1" applyBorder="1" applyAlignment="1">
      <alignment horizontal="left" wrapText="1"/>
    </xf>
    <xf numFmtId="1" fontId="42" fillId="0" borderId="0" xfId="3" applyNumberFormat="1" applyFont="1" applyFill="1" applyBorder="1" applyAlignment="1">
      <alignment wrapText="1"/>
    </xf>
    <xf numFmtId="1" fontId="42" fillId="0" borderId="28" xfId="2" applyNumberFormat="1" applyFont="1" applyFill="1" applyBorder="1" applyAlignment="1">
      <alignment wrapText="1"/>
    </xf>
    <xf numFmtId="0" fontId="43" fillId="0" borderId="0" xfId="0" applyFont="1" applyBorder="1" applyAlignment="1"/>
    <xf numFmtId="0" fontId="44" fillId="0" borderId="0" xfId="3" applyFont="1" applyFill="1" applyBorder="1" applyAlignment="1">
      <alignment horizontal="left" wrapText="1"/>
    </xf>
    <xf numFmtId="1" fontId="43" fillId="0" borderId="0" xfId="0" applyNumberFormat="1" applyFont="1" applyAlignment="1"/>
    <xf numFmtId="0" fontId="43" fillId="0" borderId="0" xfId="0" applyFont="1" applyAlignment="1"/>
    <xf numFmtId="0" fontId="43" fillId="0" borderId="0" xfId="0" applyFont="1" applyAlignment="1">
      <alignment horizontal="right"/>
    </xf>
    <xf numFmtId="164" fontId="43" fillId="0" borderId="0" xfId="0" applyNumberFormat="1" applyFont="1"/>
    <xf numFmtId="0" fontId="44" fillId="5" borderId="34" xfId="3" applyFont="1" applyFill="1" applyBorder="1" applyAlignment="1">
      <alignment horizontal="left" wrapText="1"/>
    </xf>
    <xf numFmtId="0" fontId="42" fillId="5" borderId="33" xfId="3" applyFont="1" applyFill="1" applyBorder="1" applyAlignment="1">
      <alignment horizontal="left" wrapText="1"/>
    </xf>
    <xf numFmtId="0" fontId="43" fillId="6" borderId="33" xfId="0" applyFont="1" applyFill="1" applyBorder="1" applyAlignment="1"/>
    <xf numFmtId="0" fontId="43" fillId="6" borderId="33" xfId="0" applyFont="1" applyFill="1" applyBorder="1"/>
    <xf numFmtId="164" fontId="43" fillId="6" borderId="26" xfId="0" applyNumberFormat="1" applyFont="1" applyFill="1" applyBorder="1" applyAlignment="1"/>
    <xf numFmtId="0" fontId="46" fillId="0" borderId="0" xfId="3" applyFont="1" applyFill="1" applyBorder="1" applyAlignment="1">
      <alignment horizontal="left" wrapText="1"/>
    </xf>
    <xf numFmtId="0" fontId="33" fillId="0" borderId="0" xfId="0" applyFont="1" applyAlignment="1">
      <alignment horizontal="right"/>
    </xf>
    <xf numFmtId="0" fontId="49" fillId="0" borderId="0" xfId="0" applyFont="1"/>
    <xf numFmtId="0" fontId="0" fillId="8" borderId="0" xfId="0" applyFill="1"/>
    <xf numFmtId="0" fontId="1" fillId="0" borderId="0" xfId="0" applyFont="1"/>
    <xf numFmtId="0" fontId="0" fillId="0" borderId="0" xfId="0" applyFill="1"/>
    <xf numFmtId="0" fontId="1" fillId="0" borderId="0" xfId="0" applyFont="1" applyFill="1"/>
    <xf numFmtId="166" fontId="2" fillId="0" borderId="0" xfId="0" applyNumberFormat="1" applyFont="1"/>
    <xf numFmtId="2" fontId="33" fillId="0" borderId="0" xfId="0" applyNumberFormat="1" applyFont="1" applyAlignment="1">
      <alignment horizontal="center"/>
    </xf>
    <xf numFmtId="0" fontId="1" fillId="4" borderId="2" xfId="0" applyFont="1" applyFill="1" applyBorder="1" applyAlignment="1" applyProtection="1">
      <alignment textRotation="45" wrapText="1"/>
      <protection hidden="1"/>
    </xf>
    <xf numFmtId="0" fontId="1" fillId="6" borderId="5" xfId="0" applyFont="1" applyFill="1" applyBorder="1" applyAlignment="1" applyProtection="1">
      <alignment textRotation="45"/>
      <protection locked="0"/>
    </xf>
    <xf numFmtId="0" fontId="41" fillId="0" borderId="21" xfId="2" applyFont="1" applyFill="1" applyBorder="1" applyAlignment="1">
      <alignment horizontal="left" wrapText="1"/>
    </xf>
    <xf numFmtId="0" fontId="42" fillId="0" borderId="22" xfId="2" applyFont="1" applyFill="1" applyBorder="1" applyAlignment="1">
      <alignment horizontal="left" wrapText="1"/>
    </xf>
    <xf numFmtId="1" fontId="42" fillId="0" borderId="23" xfId="2" applyNumberFormat="1" applyFont="1" applyFill="1" applyBorder="1" applyAlignment="1">
      <alignment wrapText="1"/>
    </xf>
    <xf numFmtId="0" fontId="42" fillId="0" borderId="2" xfId="2" applyFont="1" applyFill="1" applyBorder="1" applyAlignment="1">
      <alignment horizontal="left" wrapText="1"/>
    </xf>
    <xf numFmtId="0" fontId="42" fillId="0" borderId="2" xfId="3" applyFont="1" applyFill="1" applyBorder="1" applyAlignment="1">
      <alignment horizontal="left" wrapText="1"/>
    </xf>
    <xf numFmtId="0" fontId="43" fillId="0" borderId="2" xfId="0" applyFont="1" applyBorder="1" applyAlignment="1">
      <alignment horizontal="left" wrapText="1"/>
    </xf>
    <xf numFmtId="0" fontId="50" fillId="0" borderId="16" xfId="3" applyFont="1" applyFill="1" applyBorder="1" applyAlignment="1">
      <alignment horizontal="left" wrapText="1"/>
    </xf>
    <xf numFmtId="0" fontId="43" fillId="0" borderId="2" xfId="3" applyFont="1" applyFill="1" applyBorder="1" applyAlignment="1">
      <alignment horizontal="left" wrapText="1"/>
    </xf>
    <xf numFmtId="1" fontId="43" fillId="0" borderId="17" xfId="3" applyNumberFormat="1" applyFont="1" applyFill="1" applyBorder="1" applyAlignment="1">
      <alignment wrapText="1"/>
    </xf>
    <xf numFmtId="0" fontId="41" fillId="0" borderId="18" xfId="3" applyFont="1" applyFill="1" applyBorder="1" applyAlignment="1">
      <alignment horizontal="left" wrapText="1"/>
    </xf>
    <xf numFmtId="0" fontId="43" fillId="0" borderId="19" xfId="0" applyFont="1" applyBorder="1"/>
    <xf numFmtId="1" fontId="42" fillId="0" borderId="20" xfId="3" applyNumberFormat="1" applyFont="1" applyFill="1" applyBorder="1" applyAlignment="1">
      <alignment wrapText="1"/>
    </xf>
    <xf numFmtId="1" fontId="42" fillId="0" borderId="31" xfId="2" applyNumberFormat="1" applyFont="1" applyFill="1" applyBorder="1" applyAlignment="1">
      <alignment wrapText="1"/>
    </xf>
    <xf numFmtId="0" fontId="41" fillId="0" borderId="21" xfId="3" applyFont="1" applyFill="1" applyBorder="1" applyAlignment="1">
      <alignment horizontal="left" wrapText="1"/>
    </xf>
    <xf numFmtId="0" fontId="43" fillId="0" borderId="22" xfId="0" applyFont="1" applyBorder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47" fillId="0" borderId="0" xfId="3" applyFont="1" applyFill="1" applyBorder="1" applyAlignment="1">
      <alignment horizontal="left" wrapText="1"/>
    </xf>
    <xf numFmtId="0" fontId="19" fillId="0" borderId="0" xfId="3" applyFont="1" applyFill="1" applyBorder="1" applyAlignment="1">
      <alignment horizontal="left" wrapText="1"/>
    </xf>
    <xf numFmtId="0" fontId="19" fillId="0" borderId="0" xfId="5" applyFont="1" applyFill="1" applyBorder="1" applyAlignment="1">
      <alignment horizontal="left" wrapText="1"/>
    </xf>
  </cellXfs>
  <cellStyles count="7">
    <cellStyle name="Normal" xfId="0" builtinId="0"/>
    <cellStyle name="Normal 2" xfId="1"/>
    <cellStyle name="Normal 3" xfId="4"/>
    <cellStyle name="Normal_Sheet1" xfId="2"/>
    <cellStyle name="Normal_Sheet1 2" xfId="6"/>
    <cellStyle name="Normal_Sheet2" xfId="3"/>
    <cellStyle name="Normal_Sheet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736"/>
          <c:y val="2.654867256637181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45"/>
          <c:y val="0.14306805267683725"/>
          <c:w val="0.88058035714285465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20</c:v>
                </c:pt>
                <c:pt idx="1">
                  <c:v>29</c:v>
                </c:pt>
                <c:pt idx="2">
                  <c:v>28</c:v>
                </c:pt>
                <c:pt idx="3">
                  <c:v>44</c:v>
                </c:pt>
                <c:pt idx="4">
                  <c:v>52</c:v>
                </c:pt>
                <c:pt idx="5">
                  <c:v>81</c:v>
                </c:pt>
                <c:pt idx="6">
                  <c:v>55</c:v>
                </c:pt>
                <c:pt idx="7">
                  <c:v>42</c:v>
                </c:pt>
                <c:pt idx="8">
                  <c:v>35</c:v>
                </c:pt>
                <c:pt idx="9">
                  <c:v>26</c:v>
                </c:pt>
                <c:pt idx="10">
                  <c:v>15</c:v>
                </c:pt>
                <c:pt idx="11">
                  <c:v>19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4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6D-4278-A420-C4F91C0F2B68}"/>
            </c:ext>
          </c:extLst>
        </c:ser>
        <c:axId val="115712000"/>
        <c:axId val="115863936"/>
      </c:barChart>
      <c:catAx>
        <c:axId val="1157120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863936"/>
        <c:crosses val="autoZero"/>
        <c:auto val="1"/>
        <c:lblAlgn val="ctr"/>
        <c:lblOffset val="100"/>
        <c:tickLblSkip val="2"/>
        <c:tickMarkSkip val="1"/>
      </c:catAx>
      <c:valAx>
        <c:axId val="1158639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7120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33" r="0.750000000000002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>
          <a:extLst>
            <a:ext uri="{FF2B5EF4-FFF2-40B4-BE49-F238E27FC236}">
              <a16:creationId xmlns:a16="http://schemas.microsoft.com/office/drawing/2014/main" xmlns="" id="{00000000-0008-0000-07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20"/>
  <sheetViews>
    <sheetView workbookViewId="0">
      <pane xSplit="1" ySplit="1" topLeftCell="B44" activePane="bottomRight" state="frozen"/>
      <selection pane="topRight" activeCell="K1" sqref="K1"/>
      <selection pane="bottomLeft" activeCell="A2" sqref="A2"/>
      <selection pane="bottomRight" activeCell="I1" sqref="I1:I1048576"/>
    </sheetView>
  </sheetViews>
  <sheetFormatPr defaultColWidth="5.7109375" defaultRowHeight="12.75"/>
  <cols>
    <col min="1" max="1" width="5" style="27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17" customWidth="1"/>
    <col min="7" max="7" width="5" style="27" customWidth="1"/>
    <col min="8" max="8" width="5.7109375" style="117" customWidth="1"/>
    <col min="9" max="9" width="5.7109375" style="10" customWidth="1"/>
    <col min="10" max="10" width="6.7109375" style="10" customWidth="1"/>
    <col min="11" max="11" width="5.7109375" style="24" customWidth="1"/>
    <col min="12" max="55" width="5.7109375" style="10" customWidth="1"/>
    <col min="56" max="16384" width="5.7109375" style="10"/>
  </cols>
  <sheetData>
    <row r="1" spans="1:60" s="9" customFormat="1" ht="190.15" customHeight="1">
      <c r="A1" s="247" t="s">
        <v>626</v>
      </c>
      <c r="B1" s="190" t="s">
        <v>627</v>
      </c>
      <c r="C1" s="248" t="s">
        <v>628</v>
      </c>
      <c r="D1" s="249" t="s">
        <v>594</v>
      </c>
      <c r="E1" s="248" t="s">
        <v>642</v>
      </c>
      <c r="F1" s="250" t="s">
        <v>595</v>
      </c>
      <c r="G1" s="247" t="s">
        <v>596</v>
      </c>
      <c r="H1" s="306" t="s">
        <v>597</v>
      </c>
      <c r="I1" s="15" t="s">
        <v>559</v>
      </c>
      <c r="J1" s="23" t="s">
        <v>598</v>
      </c>
      <c r="K1" s="85" t="s">
        <v>629</v>
      </c>
      <c r="L1" s="14" t="s">
        <v>630</v>
      </c>
      <c r="M1" s="14" t="s">
        <v>643</v>
      </c>
      <c r="N1" s="14" t="s">
        <v>599</v>
      </c>
      <c r="O1" s="14" t="s">
        <v>635</v>
      </c>
      <c r="P1" s="14" t="s">
        <v>600</v>
      </c>
      <c r="Q1" s="14" t="s">
        <v>645</v>
      </c>
      <c r="R1" s="14" t="s">
        <v>601</v>
      </c>
      <c r="S1" s="14" t="s">
        <v>646</v>
      </c>
      <c r="T1" s="14" t="s">
        <v>602</v>
      </c>
      <c r="U1" s="14" t="s">
        <v>603</v>
      </c>
      <c r="V1" s="14" t="s">
        <v>631</v>
      </c>
      <c r="W1" s="14" t="s">
        <v>604</v>
      </c>
      <c r="X1" s="14" t="s">
        <v>605</v>
      </c>
      <c r="Y1" s="14" t="s">
        <v>654</v>
      </c>
      <c r="Z1" s="14" t="s">
        <v>606</v>
      </c>
      <c r="AA1" s="14" t="s">
        <v>607</v>
      </c>
      <c r="AB1" s="14" t="s">
        <v>647</v>
      </c>
      <c r="AC1" s="14" t="s">
        <v>609</v>
      </c>
      <c r="AD1" s="14" t="s">
        <v>648</v>
      </c>
      <c r="AE1" s="14" t="s">
        <v>674</v>
      </c>
      <c r="AF1" s="14" t="s">
        <v>636</v>
      </c>
      <c r="AG1" s="14" t="s">
        <v>610</v>
      </c>
      <c r="AH1" s="14" t="s">
        <v>611</v>
      </c>
      <c r="AI1" s="14" t="s">
        <v>612</v>
      </c>
      <c r="AJ1" s="14" t="s">
        <v>633</v>
      </c>
      <c r="AK1" s="14" t="s">
        <v>678</v>
      </c>
      <c r="AL1" s="14" t="s">
        <v>613</v>
      </c>
      <c r="AM1" s="14" t="s">
        <v>614</v>
      </c>
      <c r="AN1" s="14" t="s">
        <v>615</v>
      </c>
      <c r="AO1" s="14" t="s">
        <v>616</v>
      </c>
      <c r="AP1" s="14" t="s">
        <v>617</v>
      </c>
      <c r="AQ1" s="14" t="s">
        <v>618</v>
      </c>
      <c r="AR1" s="14" t="s">
        <v>675</v>
      </c>
      <c r="AS1" s="14" t="s">
        <v>649</v>
      </c>
      <c r="AT1" s="14" t="s">
        <v>619</v>
      </c>
      <c r="AU1" s="14" t="s">
        <v>650</v>
      </c>
      <c r="AV1" s="14" t="s">
        <v>620</v>
      </c>
      <c r="AW1" s="14" t="s">
        <v>621</v>
      </c>
      <c r="AX1" s="14" t="s">
        <v>622</v>
      </c>
      <c r="AY1" s="14" t="s">
        <v>634</v>
      </c>
      <c r="AZ1" s="14" t="s">
        <v>632</v>
      </c>
      <c r="BA1" s="14" t="s">
        <v>623</v>
      </c>
      <c r="BB1" s="14" t="s">
        <v>624</v>
      </c>
      <c r="BC1" s="14" t="s">
        <v>625</v>
      </c>
      <c r="BD1" s="307" t="s">
        <v>679</v>
      </c>
      <c r="BE1" s="115" t="s">
        <v>676</v>
      </c>
      <c r="BF1" s="9" t="s">
        <v>652</v>
      </c>
      <c r="BG1" s="248" t="s">
        <v>653</v>
      </c>
      <c r="BH1" s="14" t="s">
        <v>677</v>
      </c>
    </row>
    <row r="2" spans="1:60">
      <c r="A2" s="26">
        <v>1</v>
      </c>
      <c r="B2" s="253">
        <v>45.579259999999998</v>
      </c>
      <c r="C2" s="253">
        <v>-92.094759999999994</v>
      </c>
      <c r="D2" s="10">
        <v>2</v>
      </c>
      <c r="E2" s="10" t="s">
        <v>575</v>
      </c>
      <c r="F2" s="119">
        <v>1</v>
      </c>
      <c r="G2" s="26">
        <v>1</v>
      </c>
      <c r="H2" s="44">
        <v>5</v>
      </c>
      <c r="I2" s="10">
        <v>2</v>
      </c>
      <c r="J2" s="16">
        <v>0</v>
      </c>
      <c r="K2" s="27">
        <v>0</v>
      </c>
      <c r="L2" s="27">
        <v>0</v>
      </c>
      <c r="M2" s="27">
        <v>0</v>
      </c>
      <c r="N2" s="27">
        <v>0</v>
      </c>
      <c r="O2" s="27">
        <v>0</v>
      </c>
      <c r="P2" s="10">
        <v>0</v>
      </c>
      <c r="Q2" s="10">
        <v>0</v>
      </c>
      <c r="R2" s="10">
        <v>2</v>
      </c>
      <c r="S2" s="10">
        <v>0</v>
      </c>
      <c r="T2" s="10">
        <v>0</v>
      </c>
      <c r="U2" s="10">
        <v>0</v>
      </c>
      <c r="V2" s="10">
        <v>0</v>
      </c>
      <c r="W2" s="10">
        <v>1</v>
      </c>
      <c r="X2" s="10">
        <v>0</v>
      </c>
      <c r="Y2" s="10">
        <v>0</v>
      </c>
      <c r="Z2" s="10">
        <v>4</v>
      </c>
      <c r="AA2" s="10">
        <v>4</v>
      </c>
      <c r="AB2" s="10">
        <v>0</v>
      </c>
      <c r="AC2" s="10">
        <v>1</v>
      </c>
      <c r="AD2" s="10">
        <v>0</v>
      </c>
      <c r="AE2" s="10">
        <v>0</v>
      </c>
      <c r="AF2" s="10">
        <v>0</v>
      </c>
      <c r="AG2" s="10">
        <v>1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1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0">
        <v>0</v>
      </c>
      <c r="BD2" s="116">
        <v>0</v>
      </c>
      <c r="BE2" s="116">
        <v>0</v>
      </c>
      <c r="BF2" s="10">
        <v>0</v>
      </c>
      <c r="BG2" s="10">
        <v>0</v>
      </c>
      <c r="BH2" s="10">
        <v>0</v>
      </c>
    </row>
    <row r="3" spans="1:60">
      <c r="A3" s="26">
        <v>2</v>
      </c>
      <c r="B3" s="253">
        <v>45.579270000000001</v>
      </c>
      <c r="C3" s="253">
        <v>-92.094440000000006</v>
      </c>
      <c r="D3" s="10">
        <v>1</v>
      </c>
      <c r="E3" s="10" t="s">
        <v>575</v>
      </c>
      <c r="F3" s="119">
        <v>1</v>
      </c>
      <c r="G3" s="26">
        <v>1</v>
      </c>
      <c r="H3" s="44">
        <v>5</v>
      </c>
      <c r="I3" s="10">
        <v>1</v>
      </c>
      <c r="J3" s="16">
        <v>0</v>
      </c>
      <c r="K3" s="27">
        <v>0</v>
      </c>
      <c r="L3" s="27">
        <v>0</v>
      </c>
      <c r="M3" s="27">
        <v>0</v>
      </c>
      <c r="N3" s="27">
        <v>0</v>
      </c>
      <c r="O3" s="27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10">
        <v>1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1</v>
      </c>
      <c r="AH3" s="10">
        <v>0</v>
      </c>
      <c r="AI3" s="10">
        <v>0</v>
      </c>
      <c r="AJ3" s="10">
        <v>0</v>
      </c>
      <c r="AK3" s="10">
        <v>0</v>
      </c>
      <c r="AL3" s="10">
        <v>1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1</v>
      </c>
      <c r="BC3" s="10">
        <v>0</v>
      </c>
      <c r="BD3" s="116">
        <v>0</v>
      </c>
      <c r="BE3" s="116">
        <v>0</v>
      </c>
      <c r="BF3" s="10">
        <v>0</v>
      </c>
      <c r="BG3" s="10">
        <v>0</v>
      </c>
      <c r="BH3" s="10">
        <v>0</v>
      </c>
    </row>
    <row r="4" spans="1:60">
      <c r="A4" s="26">
        <v>3</v>
      </c>
      <c r="B4" s="253">
        <v>45.579270000000001</v>
      </c>
      <c r="C4" s="253">
        <v>-92.094120000000004</v>
      </c>
      <c r="D4" s="10">
        <v>1</v>
      </c>
      <c r="E4" s="10" t="s">
        <v>576</v>
      </c>
      <c r="F4" s="119">
        <v>1</v>
      </c>
      <c r="G4" s="26">
        <v>1</v>
      </c>
      <c r="H4" s="44">
        <v>4</v>
      </c>
      <c r="I4" s="10">
        <v>1</v>
      </c>
      <c r="J4" s="16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1</v>
      </c>
      <c r="W4" s="10">
        <v>4</v>
      </c>
      <c r="X4" s="10">
        <v>1</v>
      </c>
      <c r="Y4" s="10">
        <v>0</v>
      </c>
      <c r="Z4" s="10">
        <v>0</v>
      </c>
      <c r="AA4" s="10">
        <v>4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1</v>
      </c>
      <c r="BC4" s="10">
        <v>0</v>
      </c>
      <c r="BD4" s="116">
        <v>1</v>
      </c>
      <c r="BE4" s="116">
        <v>0</v>
      </c>
      <c r="BF4" s="10">
        <v>0</v>
      </c>
      <c r="BG4" s="10">
        <v>0</v>
      </c>
      <c r="BH4" s="10">
        <v>0</v>
      </c>
    </row>
    <row r="5" spans="1:60">
      <c r="A5" s="26">
        <v>4</v>
      </c>
      <c r="B5" s="253">
        <v>45.579279999999997</v>
      </c>
      <c r="C5" s="253">
        <v>-92.093800000000002</v>
      </c>
      <c r="D5" s="10">
        <v>4</v>
      </c>
      <c r="E5" s="10" t="s">
        <v>574</v>
      </c>
      <c r="F5" s="119">
        <v>1</v>
      </c>
      <c r="G5" s="26">
        <v>1</v>
      </c>
      <c r="H5" s="44">
        <v>7</v>
      </c>
      <c r="I5" s="10">
        <v>3</v>
      </c>
      <c r="J5" s="16">
        <v>0</v>
      </c>
      <c r="K5" s="27">
        <v>0</v>
      </c>
      <c r="L5" s="27">
        <v>0</v>
      </c>
      <c r="M5" s="27">
        <v>0</v>
      </c>
      <c r="N5" s="27">
        <v>1</v>
      </c>
      <c r="O5" s="27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3</v>
      </c>
      <c r="AA5" s="10">
        <v>1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1</v>
      </c>
      <c r="AM5" s="10">
        <v>0</v>
      </c>
      <c r="AN5" s="10">
        <v>1</v>
      </c>
      <c r="AO5" s="10">
        <v>1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16">
        <v>1</v>
      </c>
      <c r="BE5" s="116">
        <v>0</v>
      </c>
      <c r="BF5" s="10">
        <v>0</v>
      </c>
      <c r="BG5" s="10">
        <v>0</v>
      </c>
      <c r="BH5" s="10">
        <v>0</v>
      </c>
    </row>
    <row r="6" spans="1:60">
      <c r="A6" s="26">
        <v>5</v>
      </c>
      <c r="B6" s="253">
        <v>45.579279999999997</v>
      </c>
      <c r="C6" s="253">
        <v>-92.09348</v>
      </c>
      <c r="D6" s="10">
        <v>4.5</v>
      </c>
      <c r="E6" s="10" t="s">
        <v>574</v>
      </c>
      <c r="F6" s="119">
        <v>1</v>
      </c>
      <c r="G6" s="26">
        <v>1</v>
      </c>
      <c r="H6" s="44">
        <v>5</v>
      </c>
      <c r="I6" s="10">
        <v>3</v>
      </c>
      <c r="J6" s="16">
        <v>0</v>
      </c>
      <c r="K6" s="27">
        <v>0</v>
      </c>
      <c r="L6" s="27">
        <v>0</v>
      </c>
      <c r="M6" s="27">
        <v>0</v>
      </c>
      <c r="N6" s="27">
        <v>1</v>
      </c>
      <c r="O6" s="27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3</v>
      </c>
      <c r="AA6" s="10">
        <v>0</v>
      </c>
      <c r="AB6" s="10">
        <v>0</v>
      </c>
      <c r="AC6" s="10">
        <v>0</v>
      </c>
      <c r="AD6" s="10">
        <v>0</v>
      </c>
      <c r="AE6" s="10">
        <v>2</v>
      </c>
      <c r="AF6" s="10">
        <v>1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1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16">
        <v>0</v>
      </c>
      <c r="BE6" s="116">
        <v>0</v>
      </c>
      <c r="BF6" s="10">
        <v>0</v>
      </c>
      <c r="BG6" s="10">
        <v>0</v>
      </c>
      <c r="BH6" s="10">
        <v>0</v>
      </c>
    </row>
    <row r="7" spans="1:60">
      <c r="A7" s="26">
        <v>6</v>
      </c>
      <c r="B7" s="253">
        <v>45.57929</v>
      </c>
      <c r="C7" s="253">
        <v>-92.093159999999997</v>
      </c>
      <c r="D7" s="10">
        <v>4.5</v>
      </c>
      <c r="E7" s="10" t="s">
        <v>574</v>
      </c>
      <c r="F7" s="119">
        <v>1</v>
      </c>
      <c r="G7" s="26">
        <v>1</v>
      </c>
      <c r="H7" s="44">
        <v>5</v>
      </c>
      <c r="I7" s="10">
        <v>3</v>
      </c>
      <c r="J7" s="16">
        <v>0</v>
      </c>
      <c r="K7" s="27">
        <v>0</v>
      </c>
      <c r="L7" s="27">
        <v>0</v>
      </c>
      <c r="M7" s="27">
        <v>0</v>
      </c>
      <c r="N7" s="27">
        <v>1</v>
      </c>
      <c r="O7" s="27">
        <v>1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3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1</v>
      </c>
      <c r="AM7" s="10">
        <v>0</v>
      </c>
      <c r="AN7" s="10">
        <v>0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16">
        <v>0</v>
      </c>
      <c r="BE7" s="116">
        <v>0</v>
      </c>
      <c r="BF7" s="10">
        <v>0</v>
      </c>
      <c r="BG7" s="10">
        <v>0</v>
      </c>
      <c r="BH7" s="10">
        <v>0</v>
      </c>
    </row>
    <row r="8" spans="1:60">
      <c r="A8" s="26">
        <v>7</v>
      </c>
      <c r="B8" s="253">
        <v>45.57929</v>
      </c>
      <c r="C8" s="253">
        <v>-92.092839999999995</v>
      </c>
      <c r="D8" s="10">
        <v>0.5</v>
      </c>
      <c r="E8" s="10" t="s">
        <v>576</v>
      </c>
      <c r="F8" s="119">
        <v>1</v>
      </c>
      <c r="G8" s="26">
        <v>0</v>
      </c>
      <c r="H8" s="44">
        <v>0</v>
      </c>
      <c r="I8" s="10">
        <v>0</v>
      </c>
      <c r="J8" s="16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4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4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16">
        <v>0</v>
      </c>
      <c r="BE8" s="116">
        <v>0</v>
      </c>
      <c r="BF8" s="10">
        <v>0</v>
      </c>
      <c r="BG8" s="10">
        <v>0</v>
      </c>
      <c r="BH8" s="10">
        <v>0</v>
      </c>
    </row>
    <row r="9" spans="1:60">
      <c r="A9" s="26">
        <v>8</v>
      </c>
      <c r="B9" s="253">
        <v>45.57931</v>
      </c>
      <c r="C9" s="253">
        <v>-92.092200000000005</v>
      </c>
      <c r="D9" s="10">
        <v>0.5</v>
      </c>
      <c r="E9" s="10" t="s">
        <v>575</v>
      </c>
      <c r="F9" s="119">
        <v>1</v>
      </c>
      <c r="G9" s="26">
        <v>1</v>
      </c>
      <c r="H9" s="44">
        <v>5</v>
      </c>
      <c r="I9" s="10">
        <v>1</v>
      </c>
      <c r="J9" s="16">
        <v>0</v>
      </c>
      <c r="K9" s="27">
        <v>0</v>
      </c>
      <c r="L9" s="27">
        <v>0</v>
      </c>
      <c r="M9" s="27">
        <v>1</v>
      </c>
      <c r="N9" s="27">
        <v>0</v>
      </c>
      <c r="O9" s="27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3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4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4</v>
      </c>
      <c r="AM9" s="10">
        <v>0</v>
      </c>
      <c r="AN9" s="10">
        <v>0</v>
      </c>
      <c r="AO9" s="10">
        <v>1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1</v>
      </c>
      <c r="AX9" s="10">
        <v>0</v>
      </c>
      <c r="AY9" s="10">
        <v>0</v>
      </c>
      <c r="AZ9" s="10">
        <v>4</v>
      </c>
      <c r="BA9" s="10">
        <v>4</v>
      </c>
      <c r="BB9" s="10">
        <v>0</v>
      </c>
      <c r="BC9" s="10">
        <v>1</v>
      </c>
      <c r="BD9" s="116">
        <v>0</v>
      </c>
      <c r="BE9" s="116">
        <v>1</v>
      </c>
      <c r="BF9" s="10">
        <v>0</v>
      </c>
      <c r="BG9" s="10">
        <v>0</v>
      </c>
      <c r="BH9" s="10">
        <v>0</v>
      </c>
    </row>
    <row r="10" spans="1:60">
      <c r="A10" s="26">
        <v>9</v>
      </c>
      <c r="B10" s="253">
        <v>45.57931</v>
      </c>
      <c r="C10" s="253">
        <v>-92.091880000000003</v>
      </c>
      <c r="D10" s="10">
        <v>1</v>
      </c>
      <c r="E10" s="10" t="s">
        <v>574</v>
      </c>
      <c r="F10" s="119">
        <v>1</v>
      </c>
      <c r="G10" s="26">
        <v>1</v>
      </c>
      <c r="H10" s="44">
        <v>5</v>
      </c>
      <c r="I10" s="10">
        <v>2</v>
      </c>
      <c r="J10" s="16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3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1</v>
      </c>
      <c r="AB10" s="10">
        <v>0</v>
      </c>
      <c r="AC10" s="10">
        <v>0</v>
      </c>
      <c r="AD10" s="10">
        <v>2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1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1</v>
      </c>
      <c r="BD10" s="116">
        <v>0</v>
      </c>
      <c r="BE10" s="116">
        <v>0</v>
      </c>
      <c r="BF10" s="10">
        <v>0</v>
      </c>
      <c r="BG10" s="10">
        <v>0</v>
      </c>
      <c r="BH10" s="10">
        <v>0</v>
      </c>
    </row>
    <row r="11" spans="1:60">
      <c r="A11" s="26">
        <v>10</v>
      </c>
      <c r="B11" s="253">
        <v>45.579479999999997</v>
      </c>
      <c r="C11" s="253">
        <v>-92.095249999999993</v>
      </c>
      <c r="D11" s="10">
        <v>2</v>
      </c>
      <c r="E11" s="10" t="s">
        <v>575</v>
      </c>
      <c r="F11" s="119">
        <v>1</v>
      </c>
      <c r="G11" s="26">
        <v>1</v>
      </c>
      <c r="H11" s="44">
        <v>7</v>
      </c>
      <c r="I11" s="10">
        <v>2</v>
      </c>
      <c r="J11" s="16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2</v>
      </c>
      <c r="W11" s="10">
        <v>0</v>
      </c>
      <c r="X11" s="10">
        <v>0</v>
      </c>
      <c r="Y11" s="10">
        <v>0</v>
      </c>
      <c r="Z11" s="10">
        <v>1</v>
      </c>
      <c r="AA11" s="10">
        <v>2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1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1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16">
        <v>0</v>
      </c>
      <c r="BE11" s="116">
        <v>0</v>
      </c>
      <c r="BF11" s="10">
        <v>0</v>
      </c>
      <c r="BG11" s="10">
        <v>0</v>
      </c>
      <c r="BH11" s="10">
        <v>0</v>
      </c>
    </row>
    <row r="12" spans="1:60">
      <c r="A12" s="26">
        <v>11</v>
      </c>
      <c r="B12" s="253">
        <v>45.579479999999997</v>
      </c>
      <c r="C12" s="253">
        <v>-92.094930000000005</v>
      </c>
      <c r="D12" s="10">
        <v>3.5</v>
      </c>
      <c r="E12" s="10" t="s">
        <v>574</v>
      </c>
      <c r="F12" s="119">
        <v>1</v>
      </c>
      <c r="G12" s="26">
        <v>1</v>
      </c>
      <c r="H12" s="44">
        <v>4</v>
      </c>
      <c r="I12" s="10">
        <v>3</v>
      </c>
      <c r="J12" s="16">
        <v>0</v>
      </c>
      <c r="K12" s="27">
        <v>0</v>
      </c>
      <c r="L12" s="27">
        <v>0</v>
      </c>
      <c r="M12" s="27">
        <v>0</v>
      </c>
      <c r="N12" s="27">
        <v>2</v>
      </c>
      <c r="O12" s="27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3</v>
      </c>
      <c r="AA12" s="10">
        <v>1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16">
        <v>0</v>
      </c>
      <c r="BE12" s="116">
        <v>0</v>
      </c>
      <c r="BF12" s="10">
        <v>0</v>
      </c>
      <c r="BG12" s="10">
        <v>0</v>
      </c>
      <c r="BH12" s="10">
        <v>0</v>
      </c>
    </row>
    <row r="13" spans="1:60">
      <c r="A13" s="26">
        <v>12</v>
      </c>
      <c r="B13" s="253">
        <v>45.57949</v>
      </c>
      <c r="C13" s="253">
        <v>-92.094610000000003</v>
      </c>
      <c r="D13" s="10">
        <v>3.5</v>
      </c>
      <c r="E13" s="10" t="s">
        <v>575</v>
      </c>
      <c r="F13" s="119">
        <v>1</v>
      </c>
      <c r="G13" s="26">
        <v>1</v>
      </c>
      <c r="H13" s="44">
        <v>3</v>
      </c>
      <c r="I13" s="10">
        <v>3</v>
      </c>
      <c r="J13" s="16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3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1</v>
      </c>
      <c r="AH13" s="10">
        <v>0</v>
      </c>
      <c r="AI13" s="10">
        <v>0</v>
      </c>
      <c r="AJ13" s="10">
        <v>0</v>
      </c>
      <c r="AK13" s="10">
        <v>0</v>
      </c>
      <c r="AL13" s="10">
        <v>1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16">
        <v>1</v>
      </c>
      <c r="BE13" s="116">
        <v>0</v>
      </c>
      <c r="BF13" s="10">
        <v>0</v>
      </c>
      <c r="BG13" s="10">
        <v>0</v>
      </c>
      <c r="BH13" s="10">
        <v>0</v>
      </c>
    </row>
    <row r="14" spans="1:60">
      <c r="A14" s="26">
        <v>13</v>
      </c>
      <c r="B14" s="253">
        <v>45.57949</v>
      </c>
      <c r="C14" s="253">
        <v>-92.094290000000001</v>
      </c>
      <c r="D14" s="10">
        <v>5</v>
      </c>
      <c r="E14" s="10" t="s">
        <v>574</v>
      </c>
      <c r="F14" s="119">
        <v>1</v>
      </c>
      <c r="G14" s="26">
        <v>1</v>
      </c>
      <c r="H14" s="44">
        <v>7</v>
      </c>
      <c r="I14" s="10">
        <v>3</v>
      </c>
      <c r="J14" s="16">
        <v>0</v>
      </c>
      <c r="K14" s="27">
        <v>0</v>
      </c>
      <c r="L14" s="27">
        <v>0</v>
      </c>
      <c r="M14" s="27">
        <v>0</v>
      </c>
      <c r="N14" s="27">
        <v>1</v>
      </c>
      <c r="O14" s="27">
        <v>0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3</v>
      </c>
      <c r="AA14" s="10">
        <v>1</v>
      </c>
      <c r="AB14" s="10">
        <v>0</v>
      </c>
      <c r="AC14" s="10">
        <v>2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1</v>
      </c>
      <c r="AM14" s="10">
        <v>0</v>
      </c>
      <c r="AN14" s="10">
        <v>0</v>
      </c>
      <c r="AO14" s="10">
        <v>2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16">
        <v>1</v>
      </c>
      <c r="BE14" s="116">
        <v>0</v>
      </c>
      <c r="BF14" s="10">
        <v>0</v>
      </c>
      <c r="BG14" s="10">
        <v>0</v>
      </c>
      <c r="BH14" s="10">
        <v>0</v>
      </c>
    </row>
    <row r="15" spans="1:60">
      <c r="A15" s="26">
        <v>14</v>
      </c>
      <c r="B15" s="253">
        <v>45.579500000000003</v>
      </c>
      <c r="C15" s="253">
        <v>-92.093969999999999</v>
      </c>
      <c r="D15" s="10">
        <v>5.5</v>
      </c>
      <c r="E15" s="10" t="s">
        <v>574</v>
      </c>
      <c r="F15" s="119">
        <v>1</v>
      </c>
      <c r="G15" s="26">
        <v>1</v>
      </c>
      <c r="H15" s="44">
        <v>6</v>
      </c>
      <c r="I15" s="10">
        <v>2</v>
      </c>
      <c r="J15" s="16">
        <v>0</v>
      </c>
      <c r="K15" s="27">
        <v>0</v>
      </c>
      <c r="L15" s="27">
        <v>0</v>
      </c>
      <c r="M15" s="27">
        <v>0</v>
      </c>
      <c r="N15" s="27">
        <v>1</v>
      </c>
      <c r="O15" s="27">
        <v>1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1</v>
      </c>
      <c r="AM15" s="10">
        <v>2</v>
      </c>
      <c r="AN15" s="10">
        <v>1</v>
      </c>
      <c r="AO15" s="10">
        <v>1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16">
        <v>1</v>
      </c>
      <c r="BE15" s="116">
        <v>0</v>
      </c>
      <c r="BF15" s="10">
        <v>0</v>
      </c>
      <c r="BG15" s="10">
        <v>0</v>
      </c>
      <c r="BH15" s="10">
        <v>0</v>
      </c>
    </row>
    <row r="16" spans="1:60">
      <c r="A16" s="26">
        <v>15</v>
      </c>
      <c r="B16" s="253">
        <v>45.579500000000003</v>
      </c>
      <c r="C16" s="253">
        <v>-92.093649999999997</v>
      </c>
      <c r="D16" s="10">
        <v>5.5</v>
      </c>
      <c r="E16" s="10" t="s">
        <v>574</v>
      </c>
      <c r="F16" s="119">
        <v>1</v>
      </c>
      <c r="G16" s="26">
        <v>1</v>
      </c>
      <c r="H16" s="44">
        <v>3</v>
      </c>
      <c r="I16" s="10">
        <v>3</v>
      </c>
      <c r="J16" s="16">
        <v>0</v>
      </c>
      <c r="K16" s="27">
        <v>0</v>
      </c>
      <c r="L16" s="27">
        <v>0</v>
      </c>
      <c r="M16" s="27">
        <v>0</v>
      </c>
      <c r="N16" s="27">
        <v>2</v>
      </c>
      <c r="O16" s="27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3</v>
      </c>
      <c r="AN16" s="10">
        <v>0</v>
      </c>
      <c r="AO16" s="10">
        <v>1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16">
        <v>1</v>
      </c>
      <c r="BE16" s="116">
        <v>0</v>
      </c>
      <c r="BF16" s="10">
        <v>0</v>
      </c>
      <c r="BG16" s="10">
        <v>0</v>
      </c>
      <c r="BH16" s="10">
        <v>0</v>
      </c>
    </row>
    <row r="17" spans="1:60">
      <c r="A17" s="26">
        <v>16</v>
      </c>
      <c r="B17" s="253">
        <v>45.579509999999999</v>
      </c>
      <c r="C17" s="253">
        <v>-92.093329999999995</v>
      </c>
      <c r="D17" s="10">
        <v>6</v>
      </c>
      <c r="E17" s="10" t="s">
        <v>574</v>
      </c>
      <c r="F17" s="119">
        <v>1</v>
      </c>
      <c r="G17" s="26">
        <v>1</v>
      </c>
      <c r="H17" s="44">
        <v>5</v>
      </c>
      <c r="I17" s="10">
        <v>2</v>
      </c>
      <c r="J17" s="16">
        <v>0</v>
      </c>
      <c r="K17" s="27">
        <v>0</v>
      </c>
      <c r="L17" s="27">
        <v>0</v>
      </c>
      <c r="M17" s="27">
        <v>0</v>
      </c>
      <c r="N17" s="27">
        <v>1</v>
      </c>
      <c r="O17" s="27">
        <v>0</v>
      </c>
      <c r="P17" s="10">
        <v>0</v>
      </c>
      <c r="Q17" s="10">
        <v>0</v>
      </c>
      <c r="R17" s="10">
        <v>1</v>
      </c>
      <c r="S17" s="10">
        <v>0</v>
      </c>
      <c r="T17" s="10">
        <v>0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2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2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16">
        <v>0</v>
      </c>
      <c r="BE17" s="116">
        <v>0</v>
      </c>
      <c r="BF17" s="10">
        <v>0</v>
      </c>
      <c r="BG17" s="10">
        <v>0</v>
      </c>
      <c r="BH17" s="10">
        <v>0</v>
      </c>
    </row>
    <row r="18" spans="1:60">
      <c r="A18" s="26">
        <v>17</v>
      </c>
      <c r="B18" s="253">
        <v>45.579520000000002</v>
      </c>
      <c r="C18" s="253">
        <v>-92.093010000000007</v>
      </c>
      <c r="D18" s="10">
        <v>5.5</v>
      </c>
      <c r="E18" s="10" t="s">
        <v>574</v>
      </c>
      <c r="F18" s="119">
        <v>1</v>
      </c>
      <c r="G18" s="26">
        <v>1</v>
      </c>
      <c r="H18" s="44">
        <v>4</v>
      </c>
      <c r="I18" s="10">
        <v>2</v>
      </c>
      <c r="J18" s="16">
        <v>0</v>
      </c>
      <c r="K18" s="27">
        <v>0</v>
      </c>
      <c r="L18" s="27">
        <v>0</v>
      </c>
      <c r="M18" s="27">
        <v>0</v>
      </c>
      <c r="N18" s="27">
        <v>2</v>
      </c>
      <c r="O18" s="27">
        <v>0</v>
      </c>
      <c r="P18" s="10">
        <v>0</v>
      </c>
      <c r="Q18" s="10">
        <v>0</v>
      </c>
      <c r="R18" s="10">
        <v>1</v>
      </c>
      <c r="S18" s="10">
        <v>0</v>
      </c>
      <c r="T18" s="10">
        <v>0</v>
      </c>
      <c r="U18" s="10">
        <v>0</v>
      </c>
      <c r="V18" s="10">
        <v>1</v>
      </c>
      <c r="W18" s="10">
        <v>0</v>
      </c>
      <c r="X18" s="10">
        <v>0</v>
      </c>
      <c r="Y18" s="10">
        <v>0</v>
      </c>
      <c r="Z18" s="10">
        <v>4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1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16">
        <v>1</v>
      </c>
      <c r="BE18" s="116">
        <v>0</v>
      </c>
      <c r="BF18" s="10">
        <v>0</v>
      </c>
      <c r="BG18" s="10">
        <v>0</v>
      </c>
      <c r="BH18" s="10">
        <v>0</v>
      </c>
    </row>
    <row r="19" spans="1:60">
      <c r="A19" s="26">
        <v>18</v>
      </c>
      <c r="B19" s="253">
        <v>45.579520000000002</v>
      </c>
      <c r="C19" s="253">
        <v>-92.092690000000005</v>
      </c>
      <c r="D19" s="10">
        <v>4</v>
      </c>
      <c r="E19" s="10" t="s">
        <v>574</v>
      </c>
      <c r="F19" s="119">
        <v>1</v>
      </c>
      <c r="G19" s="26">
        <v>1</v>
      </c>
      <c r="H19" s="44">
        <v>6</v>
      </c>
      <c r="I19" s="10">
        <v>3</v>
      </c>
      <c r="J19" s="16">
        <v>0</v>
      </c>
      <c r="K19" s="27">
        <v>0</v>
      </c>
      <c r="L19" s="27">
        <v>0</v>
      </c>
      <c r="M19" s="27">
        <v>0</v>
      </c>
      <c r="N19" s="27">
        <v>1</v>
      </c>
      <c r="O19" s="27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1</v>
      </c>
      <c r="W19" s="10">
        <v>1</v>
      </c>
      <c r="X19" s="10">
        <v>0</v>
      </c>
      <c r="Y19" s="10">
        <v>0</v>
      </c>
      <c r="Z19" s="10">
        <v>3</v>
      </c>
      <c r="AA19" s="10">
        <v>1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16">
        <v>2</v>
      </c>
      <c r="BE19" s="116">
        <v>0</v>
      </c>
      <c r="BF19" s="10">
        <v>0</v>
      </c>
      <c r="BG19" s="10">
        <v>0</v>
      </c>
      <c r="BH19" s="10">
        <v>0</v>
      </c>
    </row>
    <row r="20" spans="1:60">
      <c r="A20" s="26">
        <v>19</v>
      </c>
      <c r="B20" s="253">
        <v>45.579529999999998</v>
      </c>
      <c r="C20" s="253">
        <v>-92.092370000000003</v>
      </c>
      <c r="D20" s="10">
        <v>3</v>
      </c>
      <c r="E20" s="10" t="s">
        <v>574</v>
      </c>
      <c r="F20" s="119">
        <v>1</v>
      </c>
      <c r="G20" s="26">
        <v>1</v>
      </c>
      <c r="H20" s="44">
        <v>6</v>
      </c>
      <c r="I20" s="10">
        <v>3</v>
      </c>
      <c r="J20" s="16">
        <v>0</v>
      </c>
      <c r="K20" s="27">
        <v>0</v>
      </c>
      <c r="L20" s="27">
        <v>0</v>
      </c>
      <c r="M20" s="27">
        <v>0</v>
      </c>
      <c r="N20" s="27">
        <v>3</v>
      </c>
      <c r="O20" s="27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1</v>
      </c>
      <c r="V20" s="10">
        <v>2</v>
      </c>
      <c r="W20" s="10">
        <v>0</v>
      </c>
      <c r="X20" s="10">
        <v>0</v>
      </c>
      <c r="Y20" s="10">
        <v>0</v>
      </c>
      <c r="Z20" s="10">
        <v>3</v>
      </c>
      <c r="AA20" s="10">
        <v>1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1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16">
        <v>1</v>
      </c>
      <c r="BE20" s="116">
        <v>0</v>
      </c>
      <c r="BF20" s="10">
        <v>0</v>
      </c>
      <c r="BG20" s="10">
        <v>0</v>
      </c>
      <c r="BH20" s="10">
        <v>0</v>
      </c>
    </row>
    <row r="21" spans="1:60">
      <c r="A21" s="26">
        <v>20</v>
      </c>
      <c r="B21" s="253">
        <v>45.579529999999998</v>
      </c>
      <c r="C21" s="253">
        <v>-92.092039999999997</v>
      </c>
      <c r="D21" s="10">
        <v>2.5</v>
      </c>
      <c r="E21" s="10" t="s">
        <v>574</v>
      </c>
      <c r="F21" s="119">
        <v>1</v>
      </c>
      <c r="G21" s="26">
        <v>1</v>
      </c>
      <c r="H21" s="44">
        <v>8</v>
      </c>
      <c r="I21" s="10">
        <v>3</v>
      </c>
      <c r="J21" s="16">
        <v>0</v>
      </c>
      <c r="K21" s="27">
        <v>0</v>
      </c>
      <c r="L21" s="27">
        <v>0</v>
      </c>
      <c r="M21" s="27">
        <v>0</v>
      </c>
      <c r="N21" s="27">
        <v>1</v>
      </c>
      <c r="O21" s="27">
        <v>0</v>
      </c>
      <c r="P21" s="10">
        <v>0</v>
      </c>
      <c r="Q21" s="10">
        <v>0</v>
      </c>
      <c r="R21" s="10">
        <v>1</v>
      </c>
      <c r="S21" s="10">
        <v>0</v>
      </c>
      <c r="T21" s="10">
        <v>0</v>
      </c>
      <c r="U21" s="10">
        <v>1</v>
      </c>
      <c r="V21" s="10">
        <v>2</v>
      </c>
      <c r="W21" s="10">
        <v>0</v>
      </c>
      <c r="X21" s="10">
        <v>0</v>
      </c>
      <c r="Y21" s="10">
        <v>0</v>
      </c>
      <c r="Z21" s="10">
        <v>1</v>
      </c>
      <c r="AA21" s="10">
        <v>3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1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1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16">
        <v>2</v>
      </c>
      <c r="BE21" s="116">
        <v>0</v>
      </c>
      <c r="BF21" s="10">
        <v>0</v>
      </c>
      <c r="BG21" s="10">
        <v>0</v>
      </c>
      <c r="BH21" s="10">
        <v>0</v>
      </c>
    </row>
    <row r="22" spans="1:60">
      <c r="A22" s="26">
        <v>21</v>
      </c>
      <c r="B22" s="253">
        <v>45.579659999999997</v>
      </c>
      <c r="C22" s="253">
        <v>-92.097340000000003</v>
      </c>
      <c r="D22" s="10">
        <v>4</v>
      </c>
      <c r="E22" s="10" t="s">
        <v>576</v>
      </c>
      <c r="F22" s="119">
        <v>1</v>
      </c>
      <c r="G22" s="26">
        <v>1</v>
      </c>
      <c r="H22" s="44">
        <v>2</v>
      </c>
      <c r="I22" s="10">
        <v>1</v>
      </c>
      <c r="J22" s="1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1</v>
      </c>
      <c r="Y22" s="10">
        <v>0</v>
      </c>
      <c r="Z22" s="10">
        <v>0</v>
      </c>
      <c r="AA22" s="10">
        <v>1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16">
        <v>0</v>
      </c>
      <c r="BE22" s="116">
        <v>0</v>
      </c>
      <c r="BF22" s="10">
        <v>0</v>
      </c>
      <c r="BG22" s="10">
        <v>0</v>
      </c>
      <c r="BH22" s="10">
        <v>0</v>
      </c>
    </row>
    <row r="23" spans="1:60">
      <c r="A23" s="26">
        <v>22</v>
      </c>
      <c r="B23" s="253">
        <v>45.57967</v>
      </c>
      <c r="C23" s="253">
        <v>-92.097020000000001</v>
      </c>
      <c r="D23" s="10">
        <v>4</v>
      </c>
      <c r="E23" s="10" t="s">
        <v>576</v>
      </c>
      <c r="F23" s="119">
        <v>1</v>
      </c>
      <c r="G23" s="26">
        <v>1</v>
      </c>
      <c r="H23" s="44">
        <v>0</v>
      </c>
      <c r="I23" s="10">
        <v>1</v>
      </c>
      <c r="J23" s="1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4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4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16">
        <v>0</v>
      </c>
      <c r="BE23" s="116">
        <v>0</v>
      </c>
      <c r="BF23" s="10">
        <v>0</v>
      </c>
      <c r="BG23" s="10">
        <v>0</v>
      </c>
      <c r="BH23" s="10">
        <v>0</v>
      </c>
    </row>
    <row r="24" spans="1:60">
      <c r="A24" s="26">
        <v>23</v>
      </c>
      <c r="B24" s="253">
        <v>45.57967</v>
      </c>
      <c r="C24" s="253">
        <v>-92.096699999999998</v>
      </c>
      <c r="D24" s="10">
        <v>4.5</v>
      </c>
      <c r="E24" s="10" t="s">
        <v>576</v>
      </c>
      <c r="F24" s="119">
        <v>1</v>
      </c>
      <c r="G24" s="26">
        <v>1</v>
      </c>
      <c r="H24" s="44">
        <v>3</v>
      </c>
      <c r="I24" s="10">
        <v>2</v>
      </c>
      <c r="J24" s="1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1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2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1</v>
      </c>
      <c r="BC24" s="10">
        <v>0</v>
      </c>
      <c r="BD24" s="116">
        <v>0</v>
      </c>
      <c r="BE24" s="116">
        <v>0</v>
      </c>
      <c r="BF24" s="10">
        <v>0</v>
      </c>
      <c r="BG24" s="10">
        <v>0</v>
      </c>
      <c r="BH24" s="10">
        <v>0</v>
      </c>
    </row>
    <row r="25" spans="1:60">
      <c r="A25" s="26">
        <v>24</v>
      </c>
      <c r="B25" s="253">
        <v>45.579680000000003</v>
      </c>
      <c r="C25" s="253">
        <v>-92.096379999999996</v>
      </c>
      <c r="D25" s="10">
        <v>5</v>
      </c>
      <c r="E25" s="10" t="s">
        <v>576</v>
      </c>
      <c r="F25" s="119">
        <v>1</v>
      </c>
      <c r="G25" s="26">
        <v>1</v>
      </c>
      <c r="H25" s="44">
        <v>2</v>
      </c>
      <c r="I25" s="10">
        <v>2</v>
      </c>
      <c r="J25" s="1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4</v>
      </c>
      <c r="X25" s="10">
        <v>0</v>
      </c>
      <c r="Y25" s="10">
        <v>0</v>
      </c>
      <c r="Z25" s="10">
        <v>2</v>
      </c>
      <c r="AA25" s="10">
        <v>0</v>
      </c>
      <c r="AB25" s="10">
        <v>0</v>
      </c>
      <c r="AC25" s="10">
        <v>4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1</v>
      </c>
      <c r="AN25" s="10">
        <v>0</v>
      </c>
      <c r="AO25" s="10">
        <v>4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16">
        <v>0</v>
      </c>
      <c r="BE25" s="116">
        <v>0</v>
      </c>
      <c r="BF25" s="10">
        <v>0</v>
      </c>
      <c r="BG25" s="10">
        <v>0</v>
      </c>
      <c r="BH25" s="10">
        <v>0</v>
      </c>
    </row>
    <row r="26" spans="1:60">
      <c r="A26" s="26">
        <v>25</v>
      </c>
      <c r="B26" s="253">
        <v>45.579689999999999</v>
      </c>
      <c r="C26" s="253">
        <v>-92.096059999999994</v>
      </c>
      <c r="D26" s="10">
        <v>5</v>
      </c>
      <c r="E26" s="10" t="s">
        <v>575</v>
      </c>
      <c r="F26" s="119">
        <v>1</v>
      </c>
      <c r="G26" s="26">
        <v>1</v>
      </c>
      <c r="H26" s="44">
        <v>3</v>
      </c>
      <c r="I26" s="10">
        <v>2</v>
      </c>
      <c r="J26" s="1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10">
        <v>0</v>
      </c>
      <c r="Q26" s="10">
        <v>0</v>
      </c>
      <c r="R26" s="10">
        <v>2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1</v>
      </c>
      <c r="AO26" s="10">
        <v>2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16">
        <v>0</v>
      </c>
      <c r="BE26" s="116">
        <v>0</v>
      </c>
      <c r="BF26" s="10">
        <v>0</v>
      </c>
      <c r="BG26" s="10">
        <v>0</v>
      </c>
      <c r="BH26" s="10">
        <v>0</v>
      </c>
    </row>
    <row r="27" spans="1:60">
      <c r="A27" s="26">
        <v>26</v>
      </c>
      <c r="B27" s="253">
        <v>45.579689999999999</v>
      </c>
      <c r="C27" s="253">
        <v>-92.095740000000006</v>
      </c>
      <c r="D27" s="10">
        <v>5</v>
      </c>
      <c r="E27" s="10" t="s">
        <v>575</v>
      </c>
      <c r="F27" s="119">
        <v>1</v>
      </c>
      <c r="G27" s="26">
        <v>1</v>
      </c>
      <c r="H27" s="44">
        <v>2</v>
      </c>
      <c r="I27" s="10">
        <v>1</v>
      </c>
      <c r="J27" s="1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1</v>
      </c>
      <c r="AN27" s="10">
        <v>0</v>
      </c>
      <c r="AO27" s="10">
        <v>1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16">
        <v>0</v>
      </c>
      <c r="BE27" s="116">
        <v>0</v>
      </c>
      <c r="BF27" s="10">
        <v>0</v>
      </c>
      <c r="BG27" s="10">
        <v>0</v>
      </c>
      <c r="BH27" s="10">
        <v>0</v>
      </c>
    </row>
    <row r="28" spans="1:60">
      <c r="A28" s="26">
        <v>27</v>
      </c>
      <c r="B28" s="253">
        <v>45.579700000000003</v>
      </c>
      <c r="C28" s="253">
        <v>-92.095420000000004</v>
      </c>
      <c r="D28" s="10">
        <v>4</v>
      </c>
      <c r="E28" s="10" t="s">
        <v>576</v>
      </c>
      <c r="F28" s="119">
        <v>1</v>
      </c>
      <c r="G28" s="26">
        <v>1</v>
      </c>
      <c r="H28" s="44">
        <v>5</v>
      </c>
      <c r="I28" s="10">
        <v>1</v>
      </c>
      <c r="J28" s="1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4</v>
      </c>
      <c r="AH28" s="10">
        <v>0</v>
      </c>
      <c r="AI28" s="10">
        <v>0</v>
      </c>
      <c r="AJ28" s="10">
        <v>0</v>
      </c>
      <c r="AK28" s="10">
        <v>0</v>
      </c>
      <c r="AL28" s="10">
        <v>1</v>
      </c>
      <c r="AM28" s="10">
        <v>0</v>
      </c>
      <c r="AN28" s="10">
        <v>0</v>
      </c>
      <c r="AO28" s="10">
        <v>1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1</v>
      </c>
      <c r="BC28" s="10">
        <v>0</v>
      </c>
      <c r="BD28" s="116">
        <v>0</v>
      </c>
      <c r="BE28" s="116">
        <v>0</v>
      </c>
      <c r="BF28" s="10">
        <v>0</v>
      </c>
      <c r="BG28" s="10">
        <v>0</v>
      </c>
      <c r="BH28" s="10">
        <v>0</v>
      </c>
    </row>
    <row r="29" spans="1:60">
      <c r="A29" s="26">
        <v>28</v>
      </c>
      <c r="B29" s="253">
        <v>45.579700000000003</v>
      </c>
      <c r="C29" s="253">
        <v>-92.095100000000002</v>
      </c>
      <c r="D29" s="10">
        <v>6.5</v>
      </c>
      <c r="E29" s="10" t="s">
        <v>574</v>
      </c>
      <c r="F29" s="119">
        <v>1</v>
      </c>
      <c r="G29" s="26">
        <v>1</v>
      </c>
      <c r="H29" s="44">
        <v>4</v>
      </c>
      <c r="I29" s="10">
        <v>2</v>
      </c>
      <c r="J29" s="16">
        <v>0</v>
      </c>
      <c r="K29" s="27">
        <v>0</v>
      </c>
      <c r="L29" s="27">
        <v>0</v>
      </c>
      <c r="M29" s="27">
        <v>0</v>
      </c>
      <c r="N29" s="27">
        <v>2</v>
      </c>
      <c r="O29" s="27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1</v>
      </c>
      <c r="AO29" s="10">
        <v>2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16">
        <v>0</v>
      </c>
      <c r="BE29" s="116">
        <v>0</v>
      </c>
      <c r="BF29" s="10">
        <v>0</v>
      </c>
      <c r="BG29" s="10">
        <v>0</v>
      </c>
      <c r="BH29" s="10">
        <v>0</v>
      </c>
    </row>
    <row r="30" spans="1:60">
      <c r="A30" s="26">
        <v>29</v>
      </c>
      <c r="B30" s="253">
        <v>45.579709999999999</v>
      </c>
      <c r="C30" s="253">
        <v>-92.09478</v>
      </c>
      <c r="D30" s="10">
        <v>6.5</v>
      </c>
      <c r="E30" s="10" t="s">
        <v>574</v>
      </c>
      <c r="F30" s="119">
        <v>1</v>
      </c>
      <c r="G30" s="26">
        <v>1</v>
      </c>
      <c r="H30" s="44">
        <v>5</v>
      </c>
      <c r="I30" s="10">
        <v>2</v>
      </c>
      <c r="J30" s="16">
        <v>4</v>
      </c>
      <c r="K30" s="27">
        <v>0</v>
      </c>
      <c r="L30" s="27">
        <v>0</v>
      </c>
      <c r="M30" s="27">
        <v>0</v>
      </c>
      <c r="N30" s="27">
        <v>2</v>
      </c>
      <c r="O30" s="27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1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4</v>
      </c>
      <c r="AD30" s="10">
        <v>0</v>
      </c>
      <c r="AE30" s="10">
        <v>0</v>
      </c>
      <c r="AF30" s="10">
        <v>0</v>
      </c>
      <c r="AG30" s="10">
        <v>0</v>
      </c>
      <c r="AH30" s="10">
        <v>2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2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16">
        <v>0</v>
      </c>
      <c r="BE30" s="116">
        <v>0</v>
      </c>
      <c r="BF30" s="10">
        <v>0</v>
      </c>
      <c r="BG30" s="10">
        <v>0</v>
      </c>
      <c r="BH30" s="10">
        <v>0</v>
      </c>
    </row>
    <row r="31" spans="1:60">
      <c r="A31" s="26">
        <v>30</v>
      </c>
      <c r="B31" s="253">
        <v>45.579720000000002</v>
      </c>
      <c r="C31" s="253">
        <v>-92.094449999999995</v>
      </c>
      <c r="D31" s="10">
        <v>6.5</v>
      </c>
      <c r="E31" s="10" t="s">
        <v>574</v>
      </c>
      <c r="F31" s="119">
        <v>1</v>
      </c>
      <c r="G31" s="26">
        <v>1</v>
      </c>
      <c r="H31" s="44">
        <v>3</v>
      </c>
      <c r="I31" s="10">
        <v>2</v>
      </c>
      <c r="J31" s="16">
        <v>0</v>
      </c>
      <c r="K31" s="27">
        <v>0</v>
      </c>
      <c r="L31" s="27">
        <v>0</v>
      </c>
      <c r="M31" s="27">
        <v>0</v>
      </c>
      <c r="N31" s="27">
        <v>2</v>
      </c>
      <c r="O31" s="27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2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16">
        <v>0</v>
      </c>
      <c r="BE31" s="116">
        <v>0</v>
      </c>
      <c r="BF31" s="10">
        <v>0</v>
      </c>
      <c r="BG31" s="10">
        <v>0</v>
      </c>
      <c r="BH31" s="10">
        <v>0</v>
      </c>
    </row>
    <row r="32" spans="1:60">
      <c r="A32" s="26">
        <v>31</v>
      </c>
      <c r="B32" s="253">
        <v>45.579720000000002</v>
      </c>
      <c r="C32" s="253">
        <v>-92.094130000000007</v>
      </c>
      <c r="D32" s="10">
        <v>7</v>
      </c>
      <c r="E32" s="10" t="s">
        <v>574</v>
      </c>
      <c r="F32" s="119">
        <v>1</v>
      </c>
      <c r="G32" s="26">
        <v>1</v>
      </c>
      <c r="H32" s="44">
        <v>5</v>
      </c>
      <c r="I32" s="10">
        <v>3</v>
      </c>
      <c r="J32" s="16">
        <v>0</v>
      </c>
      <c r="K32" s="27">
        <v>0</v>
      </c>
      <c r="L32" s="27">
        <v>0</v>
      </c>
      <c r="M32" s="27">
        <v>0</v>
      </c>
      <c r="N32" s="27">
        <v>2</v>
      </c>
      <c r="O32" s="27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1</v>
      </c>
      <c r="AM32" s="10">
        <v>1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16">
        <v>0</v>
      </c>
      <c r="BE32" s="116">
        <v>0</v>
      </c>
      <c r="BF32" s="10">
        <v>0</v>
      </c>
      <c r="BG32" s="10">
        <v>0</v>
      </c>
      <c r="BH32" s="10">
        <v>0</v>
      </c>
    </row>
    <row r="33" spans="1:60">
      <c r="A33" s="26">
        <v>32</v>
      </c>
      <c r="B33" s="253">
        <v>45.579729999999998</v>
      </c>
      <c r="C33" s="253">
        <v>-92.093810000000005</v>
      </c>
      <c r="D33" s="10">
        <v>7</v>
      </c>
      <c r="E33" s="10" t="s">
        <v>574</v>
      </c>
      <c r="F33" s="119">
        <v>1</v>
      </c>
      <c r="G33" s="26">
        <v>1</v>
      </c>
      <c r="H33" s="44">
        <v>6</v>
      </c>
      <c r="I33" s="10">
        <v>3</v>
      </c>
      <c r="J33" s="16">
        <v>0</v>
      </c>
      <c r="K33" s="27">
        <v>0</v>
      </c>
      <c r="L33" s="27">
        <v>0</v>
      </c>
      <c r="M33" s="27">
        <v>0</v>
      </c>
      <c r="N33" s="27">
        <v>2</v>
      </c>
      <c r="O33" s="27">
        <v>0</v>
      </c>
      <c r="P33" s="10">
        <v>0</v>
      </c>
      <c r="Q33" s="10">
        <v>0</v>
      </c>
      <c r="R33" s="10">
        <v>2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1</v>
      </c>
      <c r="AD33" s="10">
        <v>0</v>
      </c>
      <c r="AE33" s="10">
        <v>0</v>
      </c>
      <c r="AF33" s="10">
        <v>0</v>
      </c>
      <c r="AG33" s="10">
        <v>0</v>
      </c>
      <c r="AH33" s="10">
        <v>1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1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16">
        <v>0</v>
      </c>
      <c r="BE33" s="116">
        <v>0</v>
      </c>
      <c r="BF33" s="10">
        <v>0</v>
      </c>
      <c r="BG33" s="10">
        <v>0</v>
      </c>
      <c r="BH33" s="10">
        <v>0</v>
      </c>
    </row>
    <row r="34" spans="1:60">
      <c r="A34" s="26">
        <v>33</v>
      </c>
      <c r="B34" s="253">
        <v>45.579729999999998</v>
      </c>
      <c r="C34" s="253">
        <v>-92.093490000000003</v>
      </c>
      <c r="D34" s="10">
        <v>7</v>
      </c>
      <c r="E34" s="10" t="s">
        <v>574</v>
      </c>
      <c r="F34" s="119">
        <v>1</v>
      </c>
      <c r="G34" s="26">
        <v>1</v>
      </c>
      <c r="H34" s="44">
        <v>4</v>
      </c>
      <c r="I34" s="10">
        <v>2</v>
      </c>
      <c r="J34" s="1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2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1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16">
        <v>0</v>
      </c>
      <c r="BE34" s="116">
        <v>0</v>
      </c>
      <c r="BF34" s="10">
        <v>0</v>
      </c>
      <c r="BG34" s="10">
        <v>0</v>
      </c>
      <c r="BH34" s="10">
        <v>0</v>
      </c>
    </row>
    <row r="35" spans="1:60">
      <c r="A35" s="26">
        <v>34</v>
      </c>
      <c r="B35" s="253">
        <v>45.579740000000001</v>
      </c>
      <c r="C35" s="253">
        <v>-92.093170000000001</v>
      </c>
      <c r="D35" s="10">
        <v>6.5</v>
      </c>
      <c r="E35" s="10" t="s">
        <v>574</v>
      </c>
      <c r="F35" s="119">
        <v>1</v>
      </c>
      <c r="G35" s="26">
        <v>1</v>
      </c>
      <c r="H35" s="44">
        <v>4</v>
      </c>
      <c r="I35" s="10">
        <v>2</v>
      </c>
      <c r="J35" s="16">
        <v>0</v>
      </c>
      <c r="K35" s="27">
        <v>0</v>
      </c>
      <c r="L35" s="27">
        <v>0</v>
      </c>
      <c r="M35" s="27">
        <v>0</v>
      </c>
      <c r="N35" s="27">
        <v>1</v>
      </c>
      <c r="O35" s="27">
        <v>0</v>
      </c>
      <c r="P35" s="10">
        <v>0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4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2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1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16">
        <v>1</v>
      </c>
      <c r="BE35" s="116">
        <v>0</v>
      </c>
      <c r="BF35" s="10">
        <v>0</v>
      </c>
      <c r="BG35" s="10">
        <v>0</v>
      </c>
      <c r="BH35" s="10">
        <v>0</v>
      </c>
    </row>
    <row r="36" spans="1:60">
      <c r="A36" s="26">
        <v>35</v>
      </c>
      <c r="B36" s="253">
        <v>45.579740000000001</v>
      </c>
      <c r="C36" s="253">
        <v>-92.092849999999999</v>
      </c>
      <c r="D36" s="10">
        <v>5.5</v>
      </c>
      <c r="E36" s="10" t="s">
        <v>574</v>
      </c>
      <c r="F36" s="119">
        <v>1</v>
      </c>
      <c r="G36" s="26">
        <v>1</v>
      </c>
      <c r="H36" s="44">
        <v>7</v>
      </c>
      <c r="I36" s="10">
        <v>3</v>
      </c>
      <c r="J36" s="16">
        <v>0</v>
      </c>
      <c r="K36" s="27">
        <v>0</v>
      </c>
      <c r="L36" s="27">
        <v>0</v>
      </c>
      <c r="M36" s="27">
        <v>0</v>
      </c>
      <c r="N36" s="27">
        <v>2</v>
      </c>
      <c r="O36" s="27">
        <v>0</v>
      </c>
      <c r="P36" s="10">
        <v>0</v>
      </c>
      <c r="Q36" s="10">
        <v>0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2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1</v>
      </c>
      <c r="AO36" s="10">
        <v>1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1</v>
      </c>
      <c r="BB36" s="10">
        <v>0</v>
      </c>
      <c r="BC36" s="10">
        <v>0</v>
      </c>
      <c r="BD36" s="116">
        <v>0</v>
      </c>
      <c r="BE36" s="116">
        <v>0</v>
      </c>
      <c r="BF36" s="10">
        <v>0</v>
      </c>
      <c r="BG36" s="10">
        <v>0</v>
      </c>
      <c r="BH36" s="10">
        <v>0</v>
      </c>
    </row>
    <row r="37" spans="1:60">
      <c r="A37" s="26">
        <v>36</v>
      </c>
      <c r="B37" s="253">
        <v>45.579749999999997</v>
      </c>
      <c r="C37" s="253">
        <v>-92.092529999999996</v>
      </c>
      <c r="D37" s="10">
        <v>4.5</v>
      </c>
      <c r="E37" s="10" t="s">
        <v>574</v>
      </c>
      <c r="F37" s="119">
        <v>1</v>
      </c>
      <c r="G37" s="26">
        <v>1</v>
      </c>
      <c r="H37" s="44">
        <v>8</v>
      </c>
      <c r="I37" s="10">
        <v>3</v>
      </c>
      <c r="J37" s="16">
        <v>0</v>
      </c>
      <c r="K37" s="27">
        <v>0</v>
      </c>
      <c r="L37" s="27">
        <v>0</v>
      </c>
      <c r="M37" s="27">
        <v>0</v>
      </c>
      <c r="N37" s="27">
        <v>1</v>
      </c>
      <c r="O37" s="27">
        <v>0</v>
      </c>
      <c r="P37" s="10">
        <v>0</v>
      </c>
      <c r="Q37" s="10">
        <v>0</v>
      </c>
      <c r="R37" s="10">
        <v>1</v>
      </c>
      <c r="S37" s="10">
        <v>0</v>
      </c>
      <c r="T37" s="10">
        <v>0</v>
      </c>
      <c r="U37" s="10">
        <v>1</v>
      </c>
      <c r="V37" s="10">
        <v>1</v>
      </c>
      <c r="W37" s="10">
        <v>0</v>
      </c>
      <c r="X37" s="10">
        <v>0</v>
      </c>
      <c r="Y37" s="10">
        <v>1</v>
      </c>
      <c r="Z37" s="10">
        <v>3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1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16">
        <v>0</v>
      </c>
      <c r="BE37" s="116">
        <v>0</v>
      </c>
      <c r="BF37" s="10">
        <v>0</v>
      </c>
      <c r="BG37" s="10">
        <v>0</v>
      </c>
      <c r="BH37" s="10">
        <v>0</v>
      </c>
    </row>
    <row r="38" spans="1:60">
      <c r="A38" s="26">
        <v>37</v>
      </c>
      <c r="B38" s="253">
        <v>45.57976</v>
      </c>
      <c r="C38" s="253">
        <v>-92.092209999999994</v>
      </c>
      <c r="D38" s="10">
        <v>4</v>
      </c>
      <c r="E38" s="10" t="s">
        <v>574</v>
      </c>
      <c r="F38" s="119">
        <v>1</v>
      </c>
      <c r="G38" s="26">
        <v>1</v>
      </c>
      <c r="H38" s="44">
        <v>6</v>
      </c>
      <c r="I38" s="10">
        <v>3</v>
      </c>
      <c r="J38" s="16">
        <v>0</v>
      </c>
      <c r="K38" s="27">
        <v>0</v>
      </c>
      <c r="L38" s="27">
        <v>0</v>
      </c>
      <c r="M38" s="27">
        <v>0</v>
      </c>
      <c r="N38" s="27">
        <v>1</v>
      </c>
      <c r="O38" s="27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2</v>
      </c>
      <c r="W38" s="10">
        <v>0</v>
      </c>
      <c r="X38" s="10">
        <v>0</v>
      </c>
      <c r="Y38" s="10">
        <v>0</v>
      </c>
      <c r="Z38" s="10">
        <v>3</v>
      </c>
      <c r="AA38" s="10">
        <v>1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1</v>
      </c>
      <c r="AM38" s="10">
        <v>0</v>
      </c>
      <c r="AN38" s="10">
        <v>0</v>
      </c>
      <c r="AO38" s="10">
        <v>1</v>
      </c>
      <c r="AP38" s="10">
        <v>4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16">
        <v>0</v>
      </c>
      <c r="BE38" s="116">
        <v>0</v>
      </c>
      <c r="BF38" s="10">
        <v>0</v>
      </c>
      <c r="BG38" s="10">
        <v>0</v>
      </c>
      <c r="BH38" s="10">
        <v>0</v>
      </c>
    </row>
    <row r="39" spans="1:60">
      <c r="A39" s="26">
        <v>38</v>
      </c>
      <c r="B39" s="253">
        <v>45.57976</v>
      </c>
      <c r="C39" s="253">
        <v>-92.091890000000006</v>
      </c>
      <c r="D39" s="10">
        <v>3.5</v>
      </c>
      <c r="E39" s="10" t="s">
        <v>574</v>
      </c>
      <c r="F39" s="119">
        <v>1</v>
      </c>
      <c r="G39" s="26">
        <v>1</v>
      </c>
      <c r="H39" s="44">
        <v>7</v>
      </c>
      <c r="I39" s="10">
        <v>3</v>
      </c>
      <c r="J39" s="16">
        <v>0</v>
      </c>
      <c r="K39" s="27">
        <v>0</v>
      </c>
      <c r="L39" s="27">
        <v>0</v>
      </c>
      <c r="M39" s="27">
        <v>0</v>
      </c>
      <c r="N39" s="27">
        <v>2</v>
      </c>
      <c r="O39" s="27">
        <v>0</v>
      </c>
      <c r="P39" s="10">
        <v>0</v>
      </c>
      <c r="Q39" s="10">
        <v>0</v>
      </c>
      <c r="R39" s="10">
        <v>1</v>
      </c>
      <c r="S39" s="10">
        <v>0</v>
      </c>
      <c r="T39" s="10">
        <v>0</v>
      </c>
      <c r="U39" s="10">
        <v>1</v>
      </c>
      <c r="V39" s="10">
        <v>2</v>
      </c>
      <c r="W39" s="10">
        <v>0</v>
      </c>
      <c r="X39" s="10">
        <v>0</v>
      </c>
      <c r="Y39" s="10">
        <v>0</v>
      </c>
      <c r="Z39" s="10">
        <v>2</v>
      </c>
      <c r="AA39" s="10">
        <v>2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1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16">
        <v>2</v>
      </c>
      <c r="BE39" s="116">
        <v>0</v>
      </c>
      <c r="BF39" s="10">
        <v>0</v>
      </c>
      <c r="BG39" s="10">
        <v>0</v>
      </c>
      <c r="BH39" s="10">
        <v>0</v>
      </c>
    </row>
    <row r="40" spans="1:60">
      <c r="A40" s="26">
        <v>39</v>
      </c>
      <c r="B40" s="253">
        <v>45.579929999999997</v>
      </c>
      <c r="C40" s="253">
        <v>-92.098280000000003</v>
      </c>
      <c r="D40" s="10">
        <v>10</v>
      </c>
      <c r="E40" s="10" t="s">
        <v>576</v>
      </c>
      <c r="F40" s="119">
        <v>1</v>
      </c>
      <c r="G40" s="26">
        <v>0</v>
      </c>
      <c r="H40" s="44">
        <v>0</v>
      </c>
      <c r="I40" s="10">
        <v>0</v>
      </c>
      <c r="J40" s="1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16">
        <v>0</v>
      </c>
      <c r="BE40" s="116">
        <v>0</v>
      </c>
      <c r="BF40" s="10">
        <v>0</v>
      </c>
      <c r="BG40" s="10">
        <v>0</v>
      </c>
      <c r="BH40" s="10">
        <v>0</v>
      </c>
    </row>
    <row r="41" spans="1:60">
      <c r="A41" s="26">
        <v>40</v>
      </c>
      <c r="B41" s="253">
        <v>45.579880000000003</v>
      </c>
      <c r="C41" s="253">
        <v>-92.097830000000002</v>
      </c>
      <c r="D41" s="10">
        <v>15</v>
      </c>
      <c r="E41" s="10" t="s">
        <v>576</v>
      </c>
      <c r="F41" s="119">
        <v>1</v>
      </c>
      <c r="G41" s="26">
        <v>0</v>
      </c>
      <c r="H41" s="44">
        <v>0</v>
      </c>
      <c r="I41" s="10">
        <v>0</v>
      </c>
      <c r="J41" s="1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16">
        <v>0</v>
      </c>
      <c r="BE41" s="116">
        <v>0</v>
      </c>
      <c r="BF41" s="10">
        <v>0</v>
      </c>
      <c r="BG41" s="10">
        <v>0</v>
      </c>
      <c r="BH41" s="10">
        <v>0</v>
      </c>
    </row>
    <row r="42" spans="1:60">
      <c r="A42" s="26">
        <v>41</v>
      </c>
      <c r="B42" s="253">
        <v>45.579880000000003</v>
      </c>
      <c r="C42" s="253">
        <v>-92.09751</v>
      </c>
      <c r="D42" s="10">
        <v>18</v>
      </c>
      <c r="E42" s="10" t="s">
        <v>576</v>
      </c>
      <c r="F42" s="119">
        <v>1</v>
      </c>
      <c r="G42" s="26">
        <v>0</v>
      </c>
      <c r="H42" s="44">
        <v>0</v>
      </c>
      <c r="I42" s="10">
        <v>0</v>
      </c>
      <c r="J42" s="1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16">
        <v>0</v>
      </c>
      <c r="BE42" s="116">
        <v>0</v>
      </c>
      <c r="BF42" s="10">
        <v>0</v>
      </c>
      <c r="BG42" s="10">
        <v>0</v>
      </c>
      <c r="BH42" s="10">
        <v>0</v>
      </c>
    </row>
    <row r="43" spans="1:60">
      <c r="A43" s="26">
        <v>42</v>
      </c>
      <c r="B43" s="253">
        <v>45.579889999999999</v>
      </c>
      <c r="C43" s="253">
        <v>-92.097189999999998</v>
      </c>
      <c r="D43" s="10">
        <v>19</v>
      </c>
      <c r="E43" s="10" t="s">
        <v>576</v>
      </c>
      <c r="F43" s="119">
        <v>1</v>
      </c>
      <c r="G43" s="26">
        <v>0</v>
      </c>
      <c r="H43" s="44">
        <v>0</v>
      </c>
      <c r="I43" s="10">
        <v>0</v>
      </c>
      <c r="J43" s="1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16">
        <v>0</v>
      </c>
      <c r="BE43" s="116">
        <v>0</v>
      </c>
      <c r="BF43" s="10">
        <v>0</v>
      </c>
      <c r="BG43" s="10">
        <v>0</v>
      </c>
      <c r="BH43" s="10">
        <v>0</v>
      </c>
    </row>
    <row r="44" spans="1:60">
      <c r="A44" s="26">
        <v>43</v>
      </c>
      <c r="B44" s="253">
        <v>45.579900000000002</v>
      </c>
      <c r="C44" s="253">
        <v>-92.096869999999996</v>
      </c>
      <c r="D44" s="10">
        <v>19</v>
      </c>
      <c r="E44" s="10" t="s">
        <v>576</v>
      </c>
      <c r="F44" s="119">
        <v>1</v>
      </c>
      <c r="G44" s="26">
        <v>0</v>
      </c>
      <c r="H44" s="44">
        <v>0</v>
      </c>
      <c r="I44" s="10">
        <v>0</v>
      </c>
      <c r="J44" s="16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16">
        <v>0</v>
      </c>
      <c r="BE44" s="116">
        <v>0</v>
      </c>
      <c r="BF44" s="10">
        <v>0</v>
      </c>
      <c r="BG44" s="10">
        <v>0</v>
      </c>
      <c r="BH44" s="10">
        <v>0</v>
      </c>
    </row>
    <row r="45" spans="1:60">
      <c r="A45" s="26">
        <v>44</v>
      </c>
      <c r="B45" s="253">
        <v>45.579900000000002</v>
      </c>
      <c r="C45" s="253">
        <v>-92.096540000000005</v>
      </c>
      <c r="D45" s="10">
        <v>18</v>
      </c>
      <c r="E45" s="10" t="s">
        <v>576</v>
      </c>
      <c r="F45" s="119">
        <v>1</v>
      </c>
      <c r="G45" s="26">
        <v>1</v>
      </c>
      <c r="H45" s="44">
        <v>1</v>
      </c>
      <c r="I45" s="10">
        <v>1</v>
      </c>
      <c r="J45" s="1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1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16">
        <v>0</v>
      </c>
      <c r="BE45" s="116">
        <v>0</v>
      </c>
      <c r="BF45" s="10">
        <v>0</v>
      </c>
      <c r="BG45" s="10">
        <v>0</v>
      </c>
      <c r="BH45" s="10">
        <v>0</v>
      </c>
    </row>
    <row r="46" spans="1:60">
      <c r="A46" s="26">
        <v>45</v>
      </c>
      <c r="B46" s="253">
        <v>45.579909999999998</v>
      </c>
      <c r="C46" s="253">
        <v>-92.096220000000002</v>
      </c>
      <c r="D46" s="10">
        <v>17</v>
      </c>
      <c r="E46" s="10" t="s">
        <v>575</v>
      </c>
      <c r="F46" s="119">
        <v>1</v>
      </c>
      <c r="G46" s="26">
        <v>0</v>
      </c>
      <c r="H46" s="44">
        <v>0</v>
      </c>
      <c r="I46" s="10">
        <v>0</v>
      </c>
      <c r="J46" s="16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16">
        <v>0</v>
      </c>
      <c r="BE46" s="116">
        <v>0</v>
      </c>
      <c r="BF46" s="10">
        <v>0</v>
      </c>
      <c r="BG46" s="10">
        <v>0</v>
      </c>
      <c r="BH46" s="10">
        <v>0</v>
      </c>
    </row>
    <row r="47" spans="1:60">
      <c r="A47" s="26">
        <v>46</v>
      </c>
      <c r="B47" s="253">
        <v>45.579909999999998</v>
      </c>
      <c r="C47" s="253">
        <v>-92.0959</v>
      </c>
      <c r="D47" s="10">
        <v>14</v>
      </c>
      <c r="E47" s="10" t="s">
        <v>576</v>
      </c>
      <c r="F47" s="119">
        <v>1</v>
      </c>
      <c r="G47" s="26">
        <v>0</v>
      </c>
      <c r="H47" s="44">
        <v>0</v>
      </c>
      <c r="I47" s="10">
        <v>0</v>
      </c>
      <c r="J47" s="1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16">
        <v>0</v>
      </c>
      <c r="BE47" s="116">
        <v>0</v>
      </c>
      <c r="BF47" s="10">
        <v>0</v>
      </c>
      <c r="BG47" s="10">
        <v>0</v>
      </c>
      <c r="BH47" s="10">
        <v>0</v>
      </c>
    </row>
    <row r="48" spans="1:60">
      <c r="A48" s="26">
        <v>47</v>
      </c>
      <c r="B48" s="253">
        <v>45.579920000000001</v>
      </c>
      <c r="C48" s="253">
        <v>-92.095579999999998</v>
      </c>
      <c r="D48" s="10">
        <v>15.5</v>
      </c>
      <c r="E48" s="10" t="s">
        <v>576</v>
      </c>
      <c r="F48" s="119">
        <v>1</v>
      </c>
      <c r="G48" s="26">
        <v>1</v>
      </c>
      <c r="H48" s="44">
        <v>2</v>
      </c>
      <c r="I48" s="10">
        <v>1</v>
      </c>
      <c r="J48" s="16">
        <v>4</v>
      </c>
      <c r="K48" s="27">
        <v>0</v>
      </c>
      <c r="L48" s="27">
        <v>0</v>
      </c>
      <c r="M48" s="27">
        <v>0</v>
      </c>
      <c r="N48" s="27">
        <v>1</v>
      </c>
      <c r="O48" s="27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1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16">
        <v>0</v>
      </c>
      <c r="BE48" s="116">
        <v>0</v>
      </c>
      <c r="BF48" s="10">
        <v>0</v>
      </c>
      <c r="BG48" s="10">
        <v>0</v>
      </c>
      <c r="BH48" s="10">
        <v>0</v>
      </c>
    </row>
    <row r="49" spans="1:60">
      <c r="A49" s="26">
        <v>48</v>
      </c>
      <c r="B49" s="253">
        <v>45.579929999999997</v>
      </c>
      <c r="C49" s="253">
        <v>-92.095259999999996</v>
      </c>
      <c r="D49" s="10">
        <v>14</v>
      </c>
      <c r="E49" s="10" t="s">
        <v>575</v>
      </c>
      <c r="F49" s="119">
        <v>1</v>
      </c>
      <c r="G49" s="26">
        <v>0</v>
      </c>
      <c r="H49" s="44">
        <v>0</v>
      </c>
      <c r="I49" s="10">
        <v>0</v>
      </c>
      <c r="J49" s="1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16">
        <v>0</v>
      </c>
      <c r="BE49" s="116">
        <v>0</v>
      </c>
      <c r="BF49" s="10">
        <v>0</v>
      </c>
      <c r="BG49" s="10">
        <v>0</v>
      </c>
      <c r="BH49" s="10">
        <v>0</v>
      </c>
    </row>
    <row r="50" spans="1:60">
      <c r="A50" s="26">
        <v>49</v>
      </c>
      <c r="B50" s="253">
        <v>45.579929999999997</v>
      </c>
      <c r="C50" s="253">
        <v>-92.094939999999994</v>
      </c>
      <c r="D50" s="10">
        <v>11</v>
      </c>
      <c r="E50" s="10" t="s">
        <v>575</v>
      </c>
      <c r="F50" s="119">
        <v>1</v>
      </c>
      <c r="G50" s="26">
        <v>0</v>
      </c>
      <c r="H50" s="44">
        <v>0</v>
      </c>
      <c r="I50" s="10">
        <v>0</v>
      </c>
      <c r="J50" s="1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16">
        <v>1</v>
      </c>
      <c r="BE50" s="116">
        <v>0</v>
      </c>
      <c r="BF50" s="10">
        <v>0</v>
      </c>
      <c r="BG50" s="10">
        <v>0</v>
      </c>
      <c r="BH50" s="10">
        <v>0</v>
      </c>
    </row>
    <row r="51" spans="1:60">
      <c r="A51" s="26">
        <v>50</v>
      </c>
      <c r="B51" s="253">
        <v>45.579940000000001</v>
      </c>
      <c r="C51" s="253">
        <v>-92.094620000000006</v>
      </c>
      <c r="D51" s="10">
        <v>9.5</v>
      </c>
      <c r="E51" s="10" t="s">
        <v>574</v>
      </c>
      <c r="F51" s="119">
        <v>1</v>
      </c>
      <c r="G51" s="26">
        <v>1</v>
      </c>
      <c r="H51" s="44">
        <v>5</v>
      </c>
      <c r="I51" s="10">
        <v>2</v>
      </c>
      <c r="J51" s="16">
        <v>0</v>
      </c>
      <c r="K51" s="27">
        <v>0</v>
      </c>
      <c r="L51" s="27">
        <v>0</v>
      </c>
      <c r="M51" s="27">
        <v>0</v>
      </c>
      <c r="N51" s="27">
        <v>2</v>
      </c>
      <c r="O51" s="27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1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1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1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1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16">
        <v>0</v>
      </c>
      <c r="BE51" s="116">
        <v>0</v>
      </c>
      <c r="BF51" s="10">
        <v>0</v>
      </c>
      <c r="BG51" s="10">
        <v>0</v>
      </c>
      <c r="BH51" s="10">
        <v>0</v>
      </c>
    </row>
    <row r="52" spans="1:60">
      <c r="A52" s="26">
        <v>51</v>
      </c>
      <c r="B52" s="253">
        <v>45.579940000000001</v>
      </c>
      <c r="C52" s="253">
        <v>-92.094300000000004</v>
      </c>
      <c r="D52" s="10">
        <v>9</v>
      </c>
      <c r="E52" s="10" t="s">
        <v>574</v>
      </c>
      <c r="F52" s="119">
        <v>1</v>
      </c>
      <c r="G52" s="26">
        <v>1</v>
      </c>
      <c r="H52" s="44">
        <v>6</v>
      </c>
      <c r="I52" s="10">
        <v>3</v>
      </c>
      <c r="J52" s="16">
        <v>0</v>
      </c>
      <c r="K52" s="27">
        <v>0</v>
      </c>
      <c r="L52" s="27">
        <v>0</v>
      </c>
      <c r="M52" s="27">
        <v>0</v>
      </c>
      <c r="N52" s="27">
        <v>1</v>
      </c>
      <c r="O52" s="27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1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1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1</v>
      </c>
      <c r="AM52" s="10">
        <v>3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2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16">
        <v>1</v>
      </c>
      <c r="BE52" s="116">
        <v>0</v>
      </c>
      <c r="BF52" s="10">
        <v>0</v>
      </c>
      <c r="BG52" s="10">
        <v>0</v>
      </c>
      <c r="BH52" s="10">
        <v>0</v>
      </c>
    </row>
    <row r="53" spans="1:60">
      <c r="A53" s="26">
        <v>52</v>
      </c>
      <c r="B53" s="253">
        <v>45.579949999999997</v>
      </c>
      <c r="C53" s="253">
        <v>-92.093980000000002</v>
      </c>
      <c r="D53" s="10">
        <v>12</v>
      </c>
      <c r="E53" s="10" t="s">
        <v>575</v>
      </c>
      <c r="F53" s="119">
        <v>1</v>
      </c>
      <c r="G53" s="26">
        <v>1</v>
      </c>
      <c r="H53" s="44">
        <v>1</v>
      </c>
      <c r="I53" s="10">
        <v>2</v>
      </c>
      <c r="J53" s="16">
        <v>2</v>
      </c>
      <c r="K53" s="27">
        <v>0</v>
      </c>
      <c r="L53" s="27">
        <v>0</v>
      </c>
      <c r="M53" s="27">
        <v>0</v>
      </c>
      <c r="N53" s="27">
        <v>1</v>
      </c>
      <c r="O53" s="27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4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16">
        <v>1</v>
      </c>
      <c r="BE53" s="116">
        <v>0</v>
      </c>
      <c r="BF53" s="10">
        <v>0</v>
      </c>
      <c r="BG53" s="10">
        <v>0</v>
      </c>
      <c r="BH53" s="10">
        <v>0</v>
      </c>
    </row>
    <row r="54" spans="1:60">
      <c r="A54" s="26">
        <v>53</v>
      </c>
      <c r="B54" s="253">
        <v>45.579949999999997</v>
      </c>
      <c r="C54" s="253">
        <v>-92.09366</v>
      </c>
      <c r="D54" s="10">
        <v>18</v>
      </c>
      <c r="E54" s="10" t="s">
        <v>574</v>
      </c>
      <c r="F54" s="119">
        <v>1</v>
      </c>
      <c r="G54" s="26">
        <v>0</v>
      </c>
      <c r="H54" s="44">
        <v>0</v>
      </c>
      <c r="I54" s="10">
        <v>0</v>
      </c>
      <c r="J54" s="1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16">
        <v>0</v>
      </c>
      <c r="BE54" s="116">
        <v>0</v>
      </c>
      <c r="BF54" s="10">
        <v>0</v>
      </c>
      <c r="BG54" s="10">
        <v>0</v>
      </c>
      <c r="BH54" s="10">
        <v>0</v>
      </c>
    </row>
    <row r="55" spans="1:60">
      <c r="A55" s="26">
        <v>54</v>
      </c>
      <c r="B55" s="253">
        <v>45.57996</v>
      </c>
      <c r="C55" s="253">
        <v>-92.093339999999998</v>
      </c>
      <c r="D55" s="10">
        <v>17</v>
      </c>
      <c r="E55" s="10" t="s">
        <v>575</v>
      </c>
      <c r="F55" s="119">
        <v>1</v>
      </c>
      <c r="G55" s="26">
        <v>0</v>
      </c>
      <c r="H55" s="44">
        <v>0</v>
      </c>
      <c r="I55" s="10">
        <v>0</v>
      </c>
      <c r="J55" s="1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16">
        <v>0</v>
      </c>
      <c r="BE55" s="116">
        <v>0</v>
      </c>
      <c r="BF55" s="10">
        <v>0</v>
      </c>
      <c r="BG55" s="10">
        <v>0</v>
      </c>
      <c r="BH55" s="10">
        <v>0</v>
      </c>
    </row>
    <row r="56" spans="1:60">
      <c r="A56" s="26">
        <v>55</v>
      </c>
      <c r="B56" s="253">
        <v>45.579970000000003</v>
      </c>
      <c r="C56" s="253">
        <v>-92.093019999999996</v>
      </c>
      <c r="D56" s="10">
        <v>11.5</v>
      </c>
      <c r="E56" s="10" t="s">
        <v>575</v>
      </c>
      <c r="F56" s="119">
        <v>1</v>
      </c>
      <c r="G56" s="26">
        <v>1</v>
      </c>
      <c r="H56" s="44">
        <v>2</v>
      </c>
      <c r="I56" s="10">
        <v>1</v>
      </c>
      <c r="J56" s="1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1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1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16">
        <v>0</v>
      </c>
      <c r="BE56" s="116">
        <v>0</v>
      </c>
      <c r="BF56" s="10">
        <v>0</v>
      </c>
      <c r="BG56" s="10">
        <v>0</v>
      </c>
      <c r="BH56" s="10">
        <v>0</v>
      </c>
    </row>
    <row r="57" spans="1:60">
      <c r="A57" s="26">
        <v>56</v>
      </c>
      <c r="B57" s="253">
        <v>45.579970000000003</v>
      </c>
      <c r="C57" s="253">
        <v>-92.092699999999994</v>
      </c>
      <c r="D57" s="10">
        <v>6</v>
      </c>
      <c r="E57" s="10" t="s">
        <v>574</v>
      </c>
      <c r="F57" s="119">
        <v>1</v>
      </c>
      <c r="G57" s="26">
        <v>1</v>
      </c>
      <c r="H57" s="44">
        <v>5</v>
      </c>
      <c r="I57" s="10">
        <v>3</v>
      </c>
      <c r="J57" s="16">
        <v>0</v>
      </c>
      <c r="K57" s="27">
        <v>0</v>
      </c>
      <c r="L57" s="27">
        <v>0</v>
      </c>
      <c r="M57" s="27">
        <v>0</v>
      </c>
      <c r="N57" s="27">
        <v>2</v>
      </c>
      <c r="O57" s="27">
        <v>0</v>
      </c>
      <c r="P57" s="10">
        <v>0</v>
      </c>
      <c r="Q57" s="10">
        <v>0</v>
      </c>
      <c r="R57" s="10">
        <v>1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3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1</v>
      </c>
      <c r="AM57" s="10">
        <v>0</v>
      </c>
      <c r="AN57" s="10">
        <v>1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16">
        <v>1</v>
      </c>
      <c r="BE57" s="116">
        <v>0</v>
      </c>
      <c r="BF57" s="10">
        <v>0</v>
      </c>
      <c r="BG57" s="10">
        <v>0</v>
      </c>
      <c r="BH57" s="10">
        <v>0</v>
      </c>
    </row>
    <row r="58" spans="1:60">
      <c r="A58" s="26">
        <v>57</v>
      </c>
      <c r="B58" s="253">
        <v>45.579979999999999</v>
      </c>
      <c r="C58" s="253">
        <v>-92.092380000000006</v>
      </c>
      <c r="D58" s="10">
        <v>5</v>
      </c>
      <c r="E58" s="10" t="s">
        <v>575</v>
      </c>
      <c r="F58" s="119">
        <v>1</v>
      </c>
      <c r="G58" s="26">
        <v>1</v>
      </c>
      <c r="H58" s="44">
        <v>6</v>
      </c>
      <c r="I58" s="10">
        <v>3</v>
      </c>
      <c r="J58" s="16">
        <v>0</v>
      </c>
      <c r="K58" s="27">
        <v>0</v>
      </c>
      <c r="L58" s="27">
        <v>0</v>
      </c>
      <c r="M58" s="27">
        <v>0</v>
      </c>
      <c r="N58" s="27">
        <v>2</v>
      </c>
      <c r="O58" s="27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3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1</v>
      </c>
      <c r="AH58" s="10">
        <v>1</v>
      </c>
      <c r="AI58" s="10">
        <v>0</v>
      </c>
      <c r="AJ58" s="10">
        <v>0</v>
      </c>
      <c r="AK58" s="10">
        <v>0</v>
      </c>
      <c r="AL58" s="10">
        <v>1</v>
      </c>
      <c r="AM58" s="10">
        <v>0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16">
        <v>1</v>
      </c>
      <c r="BE58" s="116">
        <v>0</v>
      </c>
      <c r="BF58" s="10">
        <v>0</v>
      </c>
      <c r="BG58" s="10">
        <v>0</v>
      </c>
      <c r="BH58" s="10">
        <v>0</v>
      </c>
    </row>
    <row r="59" spans="1:60">
      <c r="A59" s="26">
        <v>58</v>
      </c>
      <c r="B59" s="253">
        <v>45.579979999999999</v>
      </c>
      <c r="C59" s="253">
        <v>-92.092060000000004</v>
      </c>
      <c r="D59" s="10">
        <v>4.5</v>
      </c>
      <c r="E59" s="10" t="s">
        <v>574</v>
      </c>
      <c r="F59" s="119">
        <v>1</v>
      </c>
      <c r="G59" s="26">
        <v>1</v>
      </c>
      <c r="H59" s="44">
        <v>6</v>
      </c>
      <c r="I59" s="10">
        <v>3</v>
      </c>
      <c r="J59" s="16">
        <v>0</v>
      </c>
      <c r="K59" s="27">
        <v>0</v>
      </c>
      <c r="L59" s="27">
        <v>0</v>
      </c>
      <c r="M59" s="27">
        <v>0</v>
      </c>
      <c r="N59" s="27">
        <v>1</v>
      </c>
      <c r="O59" s="27">
        <v>0</v>
      </c>
      <c r="P59" s="10">
        <v>0</v>
      </c>
      <c r="Q59" s="10">
        <v>0</v>
      </c>
      <c r="R59" s="10">
        <v>1</v>
      </c>
      <c r="S59" s="10">
        <v>0</v>
      </c>
      <c r="T59" s="10">
        <v>0</v>
      </c>
      <c r="U59" s="10">
        <v>1</v>
      </c>
      <c r="V59" s="10">
        <v>1</v>
      </c>
      <c r="W59" s="10">
        <v>0</v>
      </c>
      <c r="X59" s="10">
        <v>0</v>
      </c>
      <c r="Y59" s="10">
        <v>0</v>
      </c>
      <c r="Z59" s="10">
        <v>3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1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16">
        <v>2</v>
      </c>
      <c r="BE59" s="116">
        <v>0</v>
      </c>
      <c r="BF59" s="10">
        <v>0</v>
      </c>
      <c r="BG59" s="10">
        <v>0</v>
      </c>
      <c r="BH59" s="10">
        <v>0</v>
      </c>
    </row>
    <row r="60" spans="1:60">
      <c r="A60" s="26">
        <v>59</v>
      </c>
      <c r="B60" s="253">
        <v>45.579990000000002</v>
      </c>
      <c r="C60" s="253">
        <v>-92.091740000000001</v>
      </c>
      <c r="D60" s="10">
        <v>4</v>
      </c>
      <c r="E60" s="10" t="s">
        <v>574</v>
      </c>
      <c r="F60" s="119">
        <v>1</v>
      </c>
      <c r="G60" s="26">
        <v>1</v>
      </c>
      <c r="H60" s="44">
        <v>7</v>
      </c>
      <c r="I60" s="10">
        <v>3</v>
      </c>
      <c r="J60" s="16">
        <v>0</v>
      </c>
      <c r="K60" s="27">
        <v>0</v>
      </c>
      <c r="L60" s="27">
        <v>1</v>
      </c>
      <c r="M60" s="27">
        <v>0</v>
      </c>
      <c r="N60" s="27">
        <v>1</v>
      </c>
      <c r="O60" s="27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2</v>
      </c>
      <c r="W60" s="10">
        <v>0</v>
      </c>
      <c r="X60" s="10">
        <v>0</v>
      </c>
      <c r="Y60" s="10">
        <v>0</v>
      </c>
      <c r="Z60" s="10">
        <v>3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1</v>
      </c>
      <c r="AH60" s="10">
        <v>0</v>
      </c>
      <c r="AI60" s="10">
        <v>1</v>
      </c>
      <c r="AJ60" s="10">
        <v>0</v>
      </c>
      <c r="AK60" s="10">
        <v>0</v>
      </c>
      <c r="AL60" s="10">
        <v>0</v>
      </c>
      <c r="AM60" s="10">
        <v>0</v>
      </c>
      <c r="AN60" s="10">
        <v>1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16">
        <v>1</v>
      </c>
      <c r="BE60" s="116">
        <v>0</v>
      </c>
      <c r="BF60" s="10">
        <v>0</v>
      </c>
      <c r="BG60" s="10">
        <v>0</v>
      </c>
      <c r="BH60" s="10">
        <v>0</v>
      </c>
    </row>
    <row r="61" spans="1:60">
      <c r="A61" s="26">
        <v>60</v>
      </c>
      <c r="B61" s="253">
        <v>45.58005</v>
      </c>
      <c r="C61" s="253">
        <v>-92.100560000000002</v>
      </c>
      <c r="D61" s="10">
        <v>1</v>
      </c>
      <c r="E61" s="10" t="s">
        <v>575</v>
      </c>
      <c r="F61" s="119">
        <v>1</v>
      </c>
      <c r="G61" s="26">
        <v>1</v>
      </c>
      <c r="H61" s="44">
        <v>1</v>
      </c>
      <c r="I61" s="10">
        <v>1</v>
      </c>
      <c r="J61" s="16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4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4</v>
      </c>
      <c r="AY61" s="10">
        <v>0</v>
      </c>
      <c r="AZ61" s="10">
        <v>0</v>
      </c>
      <c r="BA61" s="10">
        <v>0</v>
      </c>
      <c r="BB61" s="10">
        <v>1</v>
      </c>
      <c r="BC61" s="10">
        <v>0</v>
      </c>
      <c r="BD61" s="116">
        <v>0</v>
      </c>
      <c r="BE61" s="116">
        <v>0</v>
      </c>
      <c r="BF61" s="10">
        <v>0</v>
      </c>
      <c r="BG61" s="10">
        <v>0</v>
      </c>
      <c r="BH61" s="10">
        <v>0</v>
      </c>
    </row>
    <row r="62" spans="1:60">
      <c r="A62" s="26">
        <v>61</v>
      </c>
      <c r="B62" s="253">
        <v>45.580060000000003</v>
      </c>
      <c r="C62" s="253">
        <v>-92.100239999999999</v>
      </c>
      <c r="D62" s="10">
        <v>4.5</v>
      </c>
      <c r="E62" s="10" t="s">
        <v>576</v>
      </c>
      <c r="F62" s="119">
        <v>1</v>
      </c>
      <c r="G62" s="26">
        <v>0</v>
      </c>
      <c r="H62" s="44">
        <v>0</v>
      </c>
      <c r="I62" s="10">
        <v>0</v>
      </c>
      <c r="J62" s="16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16">
        <v>0</v>
      </c>
      <c r="BE62" s="116">
        <v>0</v>
      </c>
      <c r="BF62" s="10">
        <v>0</v>
      </c>
      <c r="BG62" s="10">
        <v>0</v>
      </c>
      <c r="BH62" s="10">
        <v>0</v>
      </c>
    </row>
    <row r="63" spans="1:60">
      <c r="A63" s="26">
        <v>62</v>
      </c>
      <c r="B63" s="253">
        <v>45.580060000000003</v>
      </c>
      <c r="C63" s="253">
        <v>-92.099919999999997</v>
      </c>
      <c r="D63" s="10">
        <v>9.5</v>
      </c>
      <c r="E63" s="10" t="s">
        <v>575</v>
      </c>
      <c r="F63" s="119">
        <v>1</v>
      </c>
      <c r="G63" s="26">
        <v>1</v>
      </c>
      <c r="H63" s="44">
        <v>3</v>
      </c>
      <c r="I63" s="10">
        <v>1</v>
      </c>
      <c r="J63" s="16">
        <v>0</v>
      </c>
      <c r="K63" s="27">
        <v>0</v>
      </c>
      <c r="L63" s="27">
        <v>0</v>
      </c>
      <c r="M63" s="27">
        <v>0</v>
      </c>
      <c r="N63" s="27">
        <v>0</v>
      </c>
      <c r="O63" s="27">
        <v>1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1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1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16">
        <v>0</v>
      </c>
      <c r="BE63" s="116">
        <v>0</v>
      </c>
      <c r="BF63" s="10">
        <v>0</v>
      </c>
      <c r="BG63" s="10">
        <v>0</v>
      </c>
      <c r="BH63" s="10">
        <v>0</v>
      </c>
    </row>
    <row r="64" spans="1:60">
      <c r="A64" s="26">
        <v>63</v>
      </c>
      <c r="B64" s="253">
        <v>45.580069999999999</v>
      </c>
      <c r="C64" s="253">
        <v>-92.099599999999995</v>
      </c>
      <c r="D64" s="10">
        <v>9.5</v>
      </c>
      <c r="E64" s="10" t="s">
        <v>575</v>
      </c>
      <c r="F64" s="119">
        <v>1</v>
      </c>
      <c r="G64" s="26">
        <v>1</v>
      </c>
      <c r="H64" s="44">
        <v>3</v>
      </c>
      <c r="I64" s="10">
        <v>1</v>
      </c>
      <c r="J64" s="16">
        <v>0</v>
      </c>
      <c r="K64" s="27">
        <v>0</v>
      </c>
      <c r="L64" s="27">
        <v>0</v>
      </c>
      <c r="M64" s="27">
        <v>0</v>
      </c>
      <c r="N64" s="27">
        <v>0</v>
      </c>
      <c r="O64" s="27">
        <v>1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1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1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16">
        <v>1</v>
      </c>
      <c r="BE64" s="116">
        <v>0</v>
      </c>
      <c r="BF64" s="10">
        <v>0</v>
      </c>
      <c r="BG64" s="10">
        <v>0</v>
      </c>
      <c r="BH64" s="10">
        <v>0</v>
      </c>
    </row>
    <row r="65" spans="1:60">
      <c r="A65" s="26">
        <v>64</v>
      </c>
      <c r="B65" s="253">
        <v>45.580080000000002</v>
      </c>
      <c r="C65" s="253">
        <v>-92.099279999999993</v>
      </c>
      <c r="D65" s="10">
        <v>8</v>
      </c>
      <c r="E65" s="10" t="s">
        <v>576</v>
      </c>
      <c r="F65" s="119">
        <v>1</v>
      </c>
      <c r="G65" s="26">
        <v>1</v>
      </c>
      <c r="H65" s="44">
        <v>0</v>
      </c>
      <c r="I65" s="10">
        <v>2</v>
      </c>
      <c r="J65" s="16">
        <v>2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16">
        <v>1</v>
      </c>
      <c r="BE65" s="116">
        <v>0</v>
      </c>
      <c r="BF65" s="10">
        <v>0</v>
      </c>
      <c r="BG65" s="10">
        <v>0</v>
      </c>
      <c r="BH65" s="10">
        <v>0</v>
      </c>
    </row>
    <row r="66" spans="1:60">
      <c r="A66" s="26">
        <v>65</v>
      </c>
      <c r="B66" s="253">
        <v>45.580080000000002</v>
      </c>
      <c r="C66" s="253">
        <v>-92.098950000000002</v>
      </c>
      <c r="D66" s="10">
        <v>9</v>
      </c>
      <c r="E66" s="10" t="s">
        <v>575</v>
      </c>
      <c r="F66" s="119">
        <v>1</v>
      </c>
      <c r="G66" s="26">
        <v>1</v>
      </c>
      <c r="H66" s="44">
        <v>2</v>
      </c>
      <c r="I66" s="10">
        <v>2</v>
      </c>
      <c r="J66" s="1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2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1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16">
        <v>0</v>
      </c>
      <c r="BE66" s="116">
        <v>0</v>
      </c>
      <c r="BF66" s="10">
        <v>0</v>
      </c>
      <c r="BG66" s="10">
        <v>0</v>
      </c>
      <c r="BH66" s="10">
        <v>0</v>
      </c>
    </row>
    <row r="67" spans="1:60">
      <c r="A67" s="26">
        <v>66</v>
      </c>
      <c r="B67" s="253">
        <v>45.580089999999998</v>
      </c>
      <c r="C67" s="253">
        <v>-92.09863</v>
      </c>
      <c r="D67" s="10">
        <v>11.5</v>
      </c>
      <c r="E67" s="10" t="s">
        <v>576</v>
      </c>
      <c r="F67" s="119">
        <v>1</v>
      </c>
      <c r="G67" s="26">
        <v>0</v>
      </c>
      <c r="H67" s="44">
        <v>0</v>
      </c>
      <c r="I67" s="10">
        <v>0</v>
      </c>
      <c r="J67" s="16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16">
        <v>0</v>
      </c>
      <c r="BE67" s="116">
        <v>0</v>
      </c>
      <c r="BF67" s="10">
        <v>0</v>
      </c>
      <c r="BG67" s="10">
        <v>0</v>
      </c>
      <c r="BH67" s="10">
        <v>0</v>
      </c>
    </row>
    <row r="68" spans="1:60">
      <c r="A68" s="26">
        <v>67</v>
      </c>
      <c r="B68" s="253">
        <v>45.580190000000002</v>
      </c>
      <c r="C68" s="253">
        <v>-92.092870000000005</v>
      </c>
      <c r="D68" s="10">
        <v>9</v>
      </c>
      <c r="E68" s="10" t="s">
        <v>575</v>
      </c>
      <c r="F68" s="119">
        <v>1</v>
      </c>
      <c r="G68" s="26">
        <v>1</v>
      </c>
      <c r="H68" s="44">
        <v>4</v>
      </c>
      <c r="I68" s="10">
        <v>3</v>
      </c>
      <c r="J68" s="16">
        <v>0</v>
      </c>
      <c r="K68" s="27">
        <v>0</v>
      </c>
      <c r="L68" s="27">
        <v>0</v>
      </c>
      <c r="M68" s="27">
        <v>0</v>
      </c>
      <c r="N68" s="27">
        <v>1</v>
      </c>
      <c r="O68" s="27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3</v>
      </c>
      <c r="AD68" s="10">
        <v>0</v>
      </c>
      <c r="AE68" s="10">
        <v>0</v>
      </c>
      <c r="AF68" s="10">
        <v>0</v>
      </c>
      <c r="AG68" s="10">
        <v>0</v>
      </c>
      <c r="AH68" s="10">
        <v>1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2</v>
      </c>
      <c r="BC68" s="10">
        <v>0</v>
      </c>
      <c r="BD68" s="116">
        <v>0</v>
      </c>
      <c r="BE68" s="116">
        <v>0</v>
      </c>
      <c r="BF68" s="10">
        <v>0</v>
      </c>
      <c r="BG68" s="10">
        <v>0</v>
      </c>
      <c r="BH68" s="10">
        <v>0</v>
      </c>
    </row>
    <row r="69" spans="1:60">
      <c r="A69" s="26">
        <v>68</v>
      </c>
      <c r="B69" s="253">
        <v>45.580199999999998</v>
      </c>
      <c r="C69" s="253">
        <v>-92.092550000000003</v>
      </c>
      <c r="D69" s="10">
        <v>5</v>
      </c>
      <c r="E69" s="10" t="s">
        <v>574</v>
      </c>
      <c r="F69" s="119">
        <v>1</v>
      </c>
      <c r="G69" s="26">
        <v>1</v>
      </c>
      <c r="H69" s="44">
        <v>3</v>
      </c>
      <c r="I69" s="10">
        <v>3</v>
      </c>
      <c r="J69" s="16">
        <v>0</v>
      </c>
      <c r="K69" s="27">
        <v>0</v>
      </c>
      <c r="L69" s="27">
        <v>0</v>
      </c>
      <c r="M69" s="27">
        <v>0</v>
      </c>
      <c r="N69" s="27">
        <v>2</v>
      </c>
      <c r="O69" s="27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2</v>
      </c>
      <c r="AD69" s="10">
        <v>0</v>
      </c>
      <c r="AE69" s="10">
        <v>0</v>
      </c>
      <c r="AF69" s="10">
        <v>0</v>
      </c>
      <c r="AG69" s="10">
        <v>0</v>
      </c>
      <c r="AH69" s="10">
        <v>1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16">
        <v>0</v>
      </c>
      <c r="BE69" s="116">
        <v>0</v>
      </c>
      <c r="BF69" s="10">
        <v>0</v>
      </c>
      <c r="BG69" s="10">
        <v>0</v>
      </c>
      <c r="BH69" s="10">
        <v>0</v>
      </c>
    </row>
    <row r="70" spans="1:60">
      <c r="A70" s="26">
        <v>69</v>
      </c>
      <c r="B70" s="253">
        <v>45.580210000000001</v>
      </c>
      <c r="C70" s="253">
        <v>-92.092230000000001</v>
      </c>
      <c r="D70" s="10">
        <v>5</v>
      </c>
      <c r="E70" s="10" t="s">
        <v>574</v>
      </c>
      <c r="F70" s="119">
        <v>1</v>
      </c>
      <c r="G70" s="26">
        <v>1</v>
      </c>
      <c r="H70" s="44">
        <v>2</v>
      </c>
      <c r="I70" s="10">
        <v>3</v>
      </c>
      <c r="J70" s="16">
        <v>0</v>
      </c>
      <c r="K70" s="27">
        <v>0</v>
      </c>
      <c r="L70" s="27">
        <v>0</v>
      </c>
      <c r="M70" s="27">
        <v>0</v>
      </c>
      <c r="N70" s="27">
        <v>3</v>
      </c>
      <c r="O70" s="27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4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1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16">
        <v>0</v>
      </c>
      <c r="BE70" s="116">
        <v>0</v>
      </c>
      <c r="BF70" s="10">
        <v>0</v>
      </c>
      <c r="BG70" s="10">
        <v>0</v>
      </c>
      <c r="BH70" s="10">
        <v>0</v>
      </c>
    </row>
    <row r="71" spans="1:60">
      <c r="A71" s="26">
        <v>70</v>
      </c>
      <c r="B71" s="253">
        <v>45.580210000000001</v>
      </c>
      <c r="C71" s="253">
        <v>-92.091909999999999</v>
      </c>
      <c r="D71" s="10">
        <v>4.5</v>
      </c>
      <c r="E71" s="10" t="s">
        <v>574</v>
      </c>
      <c r="F71" s="119">
        <v>1</v>
      </c>
      <c r="G71" s="26">
        <v>1</v>
      </c>
      <c r="H71" s="44">
        <v>5</v>
      </c>
      <c r="I71" s="10">
        <v>3</v>
      </c>
      <c r="J71" s="16">
        <v>0</v>
      </c>
      <c r="K71" s="27">
        <v>0</v>
      </c>
      <c r="L71" s="27">
        <v>0</v>
      </c>
      <c r="M71" s="27">
        <v>0</v>
      </c>
      <c r="N71" s="27">
        <v>2</v>
      </c>
      <c r="O71" s="27">
        <v>0</v>
      </c>
      <c r="P71" s="10">
        <v>0</v>
      </c>
      <c r="Q71" s="10">
        <v>0</v>
      </c>
      <c r="R71" s="10">
        <v>1</v>
      </c>
      <c r="S71" s="10">
        <v>0</v>
      </c>
      <c r="T71" s="10">
        <v>0</v>
      </c>
      <c r="U71" s="10">
        <v>0</v>
      </c>
      <c r="V71" s="10">
        <v>1</v>
      </c>
      <c r="W71" s="10">
        <v>0</v>
      </c>
      <c r="X71" s="10">
        <v>0</v>
      </c>
      <c r="Y71" s="10">
        <v>0</v>
      </c>
      <c r="Z71" s="10">
        <v>3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1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16">
        <v>1</v>
      </c>
      <c r="BE71" s="116">
        <v>0</v>
      </c>
      <c r="BF71" s="10">
        <v>0</v>
      </c>
      <c r="BG71" s="10">
        <v>0</v>
      </c>
      <c r="BH71" s="10">
        <v>0</v>
      </c>
    </row>
    <row r="72" spans="1:60">
      <c r="A72" s="26">
        <v>71</v>
      </c>
      <c r="B72" s="253">
        <v>45.580219999999997</v>
      </c>
      <c r="C72" s="253">
        <v>-92.091589999999997</v>
      </c>
      <c r="D72" s="10">
        <v>3.5</v>
      </c>
      <c r="E72" s="10" t="s">
        <v>574</v>
      </c>
      <c r="F72" s="119">
        <v>1</v>
      </c>
      <c r="G72" s="26">
        <v>1</v>
      </c>
      <c r="H72" s="44">
        <v>3</v>
      </c>
      <c r="I72" s="10">
        <v>2</v>
      </c>
      <c r="J72" s="16">
        <v>0</v>
      </c>
      <c r="K72" s="27">
        <v>0</v>
      </c>
      <c r="L72" s="27">
        <v>0</v>
      </c>
      <c r="M72" s="27">
        <v>0</v>
      </c>
      <c r="N72" s="27">
        <v>2</v>
      </c>
      <c r="O72" s="27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1</v>
      </c>
      <c r="W72" s="10">
        <v>0</v>
      </c>
      <c r="X72" s="10">
        <v>0</v>
      </c>
      <c r="Y72" s="10">
        <v>0</v>
      </c>
      <c r="Z72" s="10">
        <v>2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16">
        <v>1</v>
      </c>
      <c r="BE72" s="116">
        <v>0</v>
      </c>
      <c r="BF72" s="10">
        <v>0</v>
      </c>
      <c r="BG72" s="10">
        <v>0</v>
      </c>
      <c r="BH72" s="10">
        <v>0</v>
      </c>
    </row>
    <row r="73" spans="1:60">
      <c r="A73" s="26">
        <v>72</v>
      </c>
      <c r="B73" s="253">
        <v>45.580280000000002</v>
      </c>
      <c r="C73" s="253">
        <v>-92.100719999999995</v>
      </c>
      <c r="D73" s="10">
        <v>4</v>
      </c>
      <c r="E73" s="10" t="s">
        <v>576</v>
      </c>
      <c r="F73" s="119">
        <v>1</v>
      </c>
      <c r="G73" s="26">
        <v>1</v>
      </c>
      <c r="H73" s="44">
        <v>6</v>
      </c>
      <c r="I73" s="10">
        <v>2</v>
      </c>
      <c r="J73" s="16">
        <v>0</v>
      </c>
      <c r="K73" s="27">
        <v>0</v>
      </c>
      <c r="L73" s="27">
        <v>0</v>
      </c>
      <c r="M73" s="27">
        <v>0</v>
      </c>
      <c r="N73" s="27">
        <v>0</v>
      </c>
      <c r="O73" s="27">
        <v>1</v>
      </c>
      <c r="P73" s="10">
        <v>0</v>
      </c>
      <c r="Q73" s="10">
        <v>0</v>
      </c>
      <c r="R73" s="10">
        <v>1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</v>
      </c>
      <c r="Y73" s="10">
        <v>0</v>
      </c>
      <c r="Z73" s="10">
        <v>1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1</v>
      </c>
      <c r="AG73" s="10">
        <v>2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16">
        <v>1</v>
      </c>
      <c r="BE73" s="116">
        <v>0</v>
      </c>
      <c r="BF73" s="10">
        <v>0</v>
      </c>
      <c r="BG73" s="10">
        <v>0</v>
      </c>
      <c r="BH73" s="10">
        <v>0</v>
      </c>
    </row>
    <row r="74" spans="1:60">
      <c r="A74" s="26">
        <v>73</v>
      </c>
      <c r="B74" s="253">
        <v>45.580280000000002</v>
      </c>
      <c r="C74" s="253">
        <v>-92.100399999999993</v>
      </c>
      <c r="D74" s="10">
        <v>9.5</v>
      </c>
      <c r="E74" s="10" t="s">
        <v>575</v>
      </c>
      <c r="F74" s="119">
        <v>1</v>
      </c>
      <c r="G74" s="26">
        <v>1</v>
      </c>
      <c r="H74" s="44">
        <v>5</v>
      </c>
      <c r="I74" s="10">
        <v>1</v>
      </c>
      <c r="J74" s="1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1</v>
      </c>
      <c r="X74" s="10">
        <v>1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1</v>
      </c>
      <c r="AM74" s="10">
        <v>0</v>
      </c>
      <c r="AN74" s="10">
        <v>0</v>
      </c>
      <c r="AO74" s="10">
        <v>1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1</v>
      </c>
      <c r="BC74" s="10">
        <v>0</v>
      </c>
      <c r="BD74" s="116">
        <v>0</v>
      </c>
      <c r="BE74" s="116">
        <v>0</v>
      </c>
      <c r="BF74" s="10">
        <v>0</v>
      </c>
      <c r="BG74" s="10">
        <v>0</v>
      </c>
      <c r="BH74" s="10">
        <v>0</v>
      </c>
    </row>
    <row r="75" spans="1:60">
      <c r="A75" s="26">
        <v>74</v>
      </c>
      <c r="B75" s="253">
        <v>45.580419999999997</v>
      </c>
      <c r="C75" s="253">
        <v>-92.09272</v>
      </c>
      <c r="D75" s="10">
        <v>12</v>
      </c>
      <c r="E75" s="10" t="s">
        <v>575</v>
      </c>
      <c r="F75" s="119">
        <v>1</v>
      </c>
      <c r="G75" s="26">
        <v>1</v>
      </c>
      <c r="H75" s="44">
        <v>1</v>
      </c>
      <c r="I75" s="10">
        <v>1</v>
      </c>
      <c r="J75" s="16">
        <v>0</v>
      </c>
      <c r="K75" s="27">
        <v>0</v>
      </c>
      <c r="L75" s="27">
        <v>0</v>
      </c>
      <c r="M75" s="27">
        <v>0</v>
      </c>
      <c r="N75" s="27">
        <v>1</v>
      </c>
      <c r="O75" s="27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16">
        <v>1</v>
      </c>
      <c r="BE75" s="116">
        <v>0</v>
      </c>
      <c r="BF75" s="10">
        <v>0</v>
      </c>
      <c r="BG75" s="10">
        <v>0</v>
      </c>
      <c r="BH75" s="10">
        <v>0</v>
      </c>
    </row>
    <row r="76" spans="1:60">
      <c r="A76" s="26">
        <v>75</v>
      </c>
      <c r="B76" s="253">
        <v>45.58043</v>
      </c>
      <c r="C76" s="253">
        <v>-92.092399999999998</v>
      </c>
      <c r="D76" s="10">
        <v>7.5</v>
      </c>
      <c r="E76" s="10" t="s">
        <v>574</v>
      </c>
      <c r="F76" s="119">
        <v>1</v>
      </c>
      <c r="G76" s="26">
        <v>1</v>
      </c>
      <c r="H76" s="44">
        <v>3</v>
      </c>
      <c r="I76" s="10">
        <v>3</v>
      </c>
      <c r="J76" s="16">
        <v>0</v>
      </c>
      <c r="K76" s="27">
        <v>0</v>
      </c>
      <c r="L76" s="27">
        <v>0</v>
      </c>
      <c r="M76" s="27">
        <v>0</v>
      </c>
      <c r="N76" s="27">
        <v>2</v>
      </c>
      <c r="O76" s="27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2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2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16">
        <v>0</v>
      </c>
      <c r="BE76" s="116">
        <v>0</v>
      </c>
      <c r="BF76" s="10">
        <v>0</v>
      </c>
      <c r="BG76" s="10">
        <v>0</v>
      </c>
      <c r="BH76" s="10">
        <v>0</v>
      </c>
    </row>
    <row r="77" spans="1:60">
      <c r="A77" s="26">
        <v>76</v>
      </c>
      <c r="B77" s="253">
        <v>45.58043</v>
      </c>
      <c r="C77" s="253">
        <v>-92.092079999999996</v>
      </c>
      <c r="D77" s="10">
        <v>6</v>
      </c>
      <c r="E77" s="10" t="s">
        <v>574</v>
      </c>
      <c r="F77" s="119">
        <v>1</v>
      </c>
      <c r="G77" s="26">
        <v>1</v>
      </c>
      <c r="H77" s="44">
        <v>2</v>
      </c>
      <c r="I77" s="10">
        <v>1</v>
      </c>
      <c r="J77" s="16">
        <v>0</v>
      </c>
      <c r="K77" s="27">
        <v>0</v>
      </c>
      <c r="L77" s="27">
        <v>0</v>
      </c>
      <c r="M77" s="27">
        <v>0</v>
      </c>
      <c r="N77" s="27">
        <v>1</v>
      </c>
      <c r="O77" s="27">
        <v>0</v>
      </c>
      <c r="P77" s="10">
        <v>0</v>
      </c>
      <c r="Q77" s="10">
        <v>0</v>
      </c>
      <c r="R77" s="10">
        <v>1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16">
        <v>2</v>
      </c>
      <c r="BE77" s="116">
        <v>0</v>
      </c>
      <c r="BF77" s="10">
        <v>0</v>
      </c>
      <c r="BG77" s="10">
        <v>0</v>
      </c>
      <c r="BH77" s="10">
        <v>0</v>
      </c>
    </row>
    <row r="78" spans="1:60">
      <c r="A78" s="26">
        <v>77</v>
      </c>
      <c r="B78" s="253">
        <v>45.580440000000003</v>
      </c>
      <c r="C78" s="253">
        <v>-92.091759999999994</v>
      </c>
      <c r="D78" s="10">
        <v>6</v>
      </c>
      <c r="E78" s="10" t="s">
        <v>574</v>
      </c>
      <c r="F78" s="119">
        <v>1</v>
      </c>
      <c r="G78" s="26">
        <v>1</v>
      </c>
      <c r="H78" s="44">
        <v>2</v>
      </c>
      <c r="I78" s="10">
        <v>1</v>
      </c>
      <c r="J78" s="16">
        <v>0</v>
      </c>
      <c r="K78" s="27">
        <v>0</v>
      </c>
      <c r="L78" s="27">
        <v>0</v>
      </c>
      <c r="M78" s="27">
        <v>0</v>
      </c>
      <c r="N78" s="27">
        <v>1</v>
      </c>
      <c r="O78" s="27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16">
        <v>2</v>
      </c>
      <c r="BE78" s="116">
        <v>0</v>
      </c>
      <c r="BF78" s="10">
        <v>0</v>
      </c>
      <c r="BG78" s="10">
        <v>0</v>
      </c>
      <c r="BH78" s="10">
        <v>0</v>
      </c>
    </row>
    <row r="79" spans="1:60">
      <c r="A79" s="26">
        <v>78</v>
      </c>
      <c r="B79" s="253">
        <v>45.580449999999999</v>
      </c>
      <c r="C79" s="253">
        <v>-92.091440000000006</v>
      </c>
      <c r="D79" s="10">
        <v>4.5</v>
      </c>
      <c r="E79" s="10" t="s">
        <v>575</v>
      </c>
      <c r="F79" s="119">
        <v>1</v>
      </c>
      <c r="G79" s="26">
        <v>0</v>
      </c>
      <c r="H79" s="44">
        <v>0</v>
      </c>
      <c r="I79" s="10">
        <v>0</v>
      </c>
      <c r="J79" s="16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16">
        <v>2</v>
      </c>
      <c r="BE79" s="116">
        <v>0</v>
      </c>
      <c r="BF79" s="10">
        <v>0</v>
      </c>
      <c r="BG79" s="10">
        <v>0</v>
      </c>
      <c r="BH79" s="10">
        <v>0</v>
      </c>
    </row>
    <row r="80" spans="1:60">
      <c r="A80" s="26">
        <v>79</v>
      </c>
      <c r="B80" s="253">
        <v>45.580500000000001</v>
      </c>
      <c r="C80" s="253">
        <v>-92.100890000000007</v>
      </c>
      <c r="D80" s="10">
        <v>6.5</v>
      </c>
      <c r="E80" s="10" t="s">
        <v>575</v>
      </c>
      <c r="F80" s="119">
        <v>1</v>
      </c>
      <c r="G80" s="26">
        <v>1</v>
      </c>
      <c r="H80" s="44">
        <v>4</v>
      </c>
      <c r="I80" s="10">
        <v>1</v>
      </c>
      <c r="J80" s="16">
        <v>0</v>
      </c>
      <c r="K80" s="27">
        <v>0</v>
      </c>
      <c r="L80" s="27">
        <v>0</v>
      </c>
      <c r="M80" s="27">
        <v>0</v>
      </c>
      <c r="N80" s="27">
        <v>1</v>
      </c>
      <c r="O80" s="27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1</v>
      </c>
      <c r="AD80" s="10">
        <v>0</v>
      </c>
      <c r="AE80" s="10">
        <v>0</v>
      </c>
      <c r="AF80" s="10">
        <v>1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1</v>
      </c>
      <c r="BC80" s="10">
        <v>0</v>
      </c>
      <c r="BD80" s="116">
        <v>1</v>
      </c>
      <c r="BE80" s="116">
        <v>0</v>
      </c>
      <c r="BF80" s="10">
        <v>0</v>
      </c>
      <c r="BG80" s="10">
        <v>0</v>
      </c>
      <c r="BH80" s="10">
        <v>0</v>
      </c>
    </row>
    <row r="81" spans="1:60">
      <c r="A81" s="26">
        <v>80</v>
      </c>
      <c r="B81" s="253">
        <v>45.580660000000002</v>
      </c>
      <c r="C81" s="253">
        <v>-92.091930000000005</v>
      </c>
      <c r="D81" s="10">
        <v>10</v>
      </c>
      <c r="E81" s="10" t="s">
        <v>574</v>
      </c>
      <c r="F81" s="119">
        <v>1</v>
      </c>
      <c r="G81" s="26">
        <v>1</v>
      </c>
      <c r="H81" s="44">
        <v>3</v>
      </c>
      <c r="I81" s="10">
        <v>2</v>
      </c>
      <c r="J81" s="16">
        <v>0</v>
      </c>
      <c r="K81" s="27">
        <v>0</v>
      </c>
      <c r="L81" s="27">
        <v>0</v>
      </c>
      <c r="M81" s="27">
        <v>0</v>
      </c>
      <c r="N81" s="27">
        <v>1</v>
      </c>
      <c r="O81" s="27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2</v>
      </c>
      <c r="AN81" s="10">
        <v>0</v>
      </c>
      <c r="AO81" s="10">
        <v>2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16">
        <v>0</v>
      </c>
      <c r="BE81" s="116">
        <v>0</v>
      </c>
      <c r="BF81" s="10">
        <v>0</v>
      </c>
      <c r="BG81" s="10">
        <v>0</v>
      </c>
      <c r="BH81" s="10">
        <v>0</v>
      </c>
    </row>
    <row r="82" spans="1:60">
      <c r="A82" s="26">
        <v>81</v>
      </c>
      <c r="B82" s="253">
        <v>45.580669999999998</v>
      </c>
      <c r="C82" s="253">
        <v>-92.091610000000003</v>
      </c>
      <c r="D82" s="10">
        <v>6</v>
      </c>
      <c r="E82" s="10" t="s">
        <v>574</v>
      </c>
      <c r="F82" s="119">
        <v>1</v>
      </c>
      <c r="G82" s="26">
        <v>1</v>
      </c>
      <c r="H82" s="44">
        <v>5</v>
      </c>
      <c r="I82" s="10">
        <v>2</v>
      </c>
      <c r="J82" s="16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2</v>
      </c>
      <c r="AN82" s="10">
        <v>1</v>
      </c>
      <c r="AO82" s="10">
        <v>2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16">
        <v>2</v>
      </c>
      <c r="BE82" s="116">
        <v>0</v>
      </c>
      <c r="BF82" s="10">
        <v>0</v>
      </c>
      <c r="BG82" s="10">
        <v>0</v>
      </c>
      <c r="BH82" s="10">
        <v>0</v>
      </c>
    </row>
    <row r="83" spans="1:60">
      <c r="A83" s="26">
        <v>82</v>
      </c>
      <c r="B83" s="253">
        <v>45.580669999999998</v>
      </c>
      <c r="C83" s="253">
        <v>-92.091290000000001</v>
      </c>
      <c r="D83" s="10">
        <v>3.5</v>
      </c>
      <c r="E83" s="10" t="s">
        <v>574</v>
      </c>
      <c r="F83" s="119">
        <v>1</v>
      </c>
      <c r="G83" s="26">
        <v>1</v>
      </c>
      <c r="H83" s="44">
        <v>4</v>
      </c>
      <c r="I83" s="10">
        <v>2</v>
      </c>
      <c r="J83" s="16">
        <v>0</v>
      </c>
      <c r="K83" s="27">
        <v>0</v>
      </c>
      <c r="L83" s="27">
        <v>0</v>
      </c>
      <c r="M83" s="27">
        <v>0</v>
      </c>
      <c r="N83" s="27">
        <v>2</v>
      </c>
      <c r="O83" s="27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2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16">
        <v>3</v>
      </c>
      <c r="BE83" s="116">
        <v>0</v>
      </c>
      <c r="BF83" s="10">
        <v>0</v>
      </c>
      <c r="BG83" s="10">
        <v>0</v>
      </c>
      <c r="BH83" s="10">
        <v>0</v>
      </c>
    </row>
    <row r="84" spans="1:60">
      <c r="A84" s="26">
        <v>83</v>
      </c>
      <c r="B84" s="253">
        <v>45.580719999999999</v>
      </c>
      <c r="C84" s="253">
        <v>-92.101060000000004</v>
      </c>
      <c r="D84" s="10">
        <v>12</v>
      </c>
      <c r="E84" s="10" t="s">
        <v>575</v>
      </c>
      <c r="F84" s="119">
        <v>1</v>
      </c>
      <c r="G84" s="26">
        <v>1</v>
      </c>
      <c r="H84" s="44">
        <v>3</v>
      </c>
      <c r="I84" s="10">
        <v>1</v>
      </c>
      <c r="J84" s="16">
        <v>0</v>
      </c>
      <c r="K84" s="27">
        <v>0</v>
      </c>
      <c r="L84" s="27">
        <v>0</v>
      </c>
      <c r="M84" s="27">
        <v>0</v>
      </c>
      <c r="N84" s="27">
        <v>0</v>
      </c>
      <c r="O84" s="27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1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16">
        <v>0</v>
      </c>
      <c r="BE84" s="116">
        <v>0</v>
      </c>
      <c r="BF84" s="10">
        <v>0</v>
      </c>
      <c r="BG84" s="10">
        <v>0</v>
      </c>
      <c r="BH84" s="10">
        <v>0</v>
      </c>
    </row>
    <row r="85" spans="1:60">
      <c r="A85" s="26">
        <v>84</v>
      </c>
      <c r="B85" s="253">
        <v>45.580889999999997</v>
      </c>
      <c r="C85" s="253">
        <v>-92.091769999999997</v>
      </c>
      <c r="D85" s="10">
        <v>10</v>
      </c>
      <c r="E85" s="10" t="s">
        <v>575</v>
      </c>
      <c r="F85" s="119">
        <v>1</v>
      </c>
      <c r="G85" s="26">
        <v>1</v>
      </c>
      <c r="H85" s="44">
        <v>1</v>
      </c>
      <c r="I85" s="10">
        <v>3</v>
      </c>
      <c r="J85" s="16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3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16">
        <v>1</v>
      </c>
      <c r="BE85" s="116">
        <v>0</v>
      </c>
      <c r="BF85" s="10">
        <v>0</v>
      </c>
      <c r="BG85" s="10">
        <v>0</v>
      </c>
      <c r="BH85" s="10">
        <v>0</v>
      </c>
    </row>
    <row r="86" spans="1:60">
      <c r="A86" s="26">
        <v>85</v>
      </c>
      <c r="B86" s="253">
        <v>45.5809</v>
      </c>
      <c r="C86" s="253">
        <v>-92.091449999999995</v>
      </c>
      <c r="D86" s="10">
        <v>6.5</v>
      </c>
      <c r="E86" s="10" t="s">
        <v>574</v>
      </c>
      <c r="F86" s="119">
        <v>1</v>
      </c>
      <c r="G86" s="26">
        <v>1</v>
      </c>
      <c r="H86" s="44">
        <v>3</v>
      </c>
      <c r="I86" s="10">
        <v>2</v>
      </c>
      <c r="J86" s="16">
        <v>0</v>
      </c>
      <c r="K86" s="27">
        <v>0</v>
      </c>
      <c r="L86" s="27">
        <v>0</v>
      </c>
      <c r="M86" s="27">
        <v>0</v>
      </c>
      <c r="N86" s="27">
        <v>2</v>
      </c>
      <c r="O86" s="27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4</v>
      </c>
      <c r="AL86" s="10">
        <v>0</v>
      </c>
      <c r="AM86" s="10">
        <v>0</v>
      </c>
      <c r="AN86" s="10">
        <v>0</v>
      </c>
      <c r="AO86" s="10">
        <v>2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16">
        <v>2</v>
      </c>
      <c r="BE86" s="116">
        <v>0</v>
      </c>
      <c r="BF86" s="10">
        <v>0</v>
      </c>
      <c r="BG86" s="10">
        <v>0</v>
      </c>
      <c r="BH86" s="10">
        <v>0</v>
      </c>
    </row>
    <row r="87" spans="1:60">
      <c r="A87" s="26">
        <v>86</v>
      </c>
      <c r="B87" s="253">
        <v>45.5809</v>
      </c>
      <c r="C87" s="253">
        <v>-92.091130000000007</v>
      </c>
      <c r="D87" s="10">
        <v>5.5</v>
      </c>
      <c r="E87" s="10" t="s">
        <v>574</v>
      </c>
      <c r="F87" s="119">
        <v>1</v>
      </c>
      <c r="G87" s="26">
        <v>1</v>
      </c>
      <c r="H87" s="44">
        <v>8</v>
      </c>
      <c r="I87" s="10">
        <v>3</v>
      </c>
      <c r="J87" s="16">
        <v>0</v>
      </c>
      <c r="K87" s="27">
        <v>0</v>
      </c>
      <c r="L87" s="27">
        <v>0</v>
      </c>
      <c r="M87" s="27">
        <v>0</v>
      </c>
      <c r="N87" s="27">
        <v>2</v>
      </c>
      <c r="O87" s="27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1</v>
      </c>
      <c r="W87" s="10">
        <v>0</v>
      </c>
      <c r="X87" s="10">
        <v>0</v>
      </c>
      <c r="Y87" s="10">
        <v>1</v>
      </c>
      <c r="Z87" s="10">
        <v>3</v>
      </c>
      <c r="AA87" s="10">
        <v>2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1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1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16">
        <v>1</v>
      </c>
      <c r="BE87" s="116">
        <v>0</v>
      </c>
      <c r="BF87" s="10">
        <v>0</v>
      </c>
      <c r="BG87" s="10">
        <v>0</v>
      </c>
      <c r="BH87" s="10">
        <v>0</v>
      </c>
    </row>
    <row r="88" spans="1:60">
      <c r="A88" s="26">
        <v>87</v>
      </c>
      <c r="B88" s="253">
        <v>45.580930000000002</v>
      </c>
      <c r="C88" s="253">
        <v>-92.101550000000003</v>
      </c>
      <c r="D88" s="10">
        <v>6</v>
      </c>
      <c r="E88" s="10" t="s">
        <v>575</v>
      </c>
      <c r="F88" s="119">
        <v>1</v>
      </c>
      <c r="G88" s="26">
        <v>1</v>
      </c>
      <c r="H88" s="44">
        <v>2</v>
      </c>
      <c r="I88" s="10">
        <v>2</v>
      </c>
      <c r="J88" s="16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1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16">
        <v>0</v>
      </c>
      <c r="BE88" s="116">
        <v>0</v>
      </c>
      <c r="BF88" s="10">
        <v>0</v>
      </c>
      <c r="BG88" s="10">
        <v>0</v>
      </c>
      <c r="BH88" s="10">
        <v>0</v>
      </c>
    </row>
    <row r="89" spans="1:60">
      <c r="A89" s="26">
        <v>88</v>
      </c>
      <c r="B89" s="253">
        <v>45.580939999999998</v>
      </c>
      <c r="C89" s="253">
        <v>-92.101230000000001</v>
      </c>
      <c r="D89" s="10">
        <v>12.5</v>
      </c>
      <c r="E89" s="10" t="s">
        <v>576</v>
      </c>
      <c r="F89" s="119">
        <v>1</v>
      </c>
      <c r="G89" s="26">
        <v>1</v>
      </c>
      <c r="H89" s="44">
        <v>2</v>
      </c>
      <c r="I89" s="10">
        <v>1</v>
      </c>
      <c r="J89" s="16">
        <v>0</v>
      </c>
      <c r="K89" s="27">
        <v>0</v>
      </c>
      <c r="L89" s="27">
        <v>0</v>
      </c>
      <c r="M89" s="27">
        <v>0</v>
      </c>
      <c r="N89" s="27">
        <v>0</v>
      </c>
      <c r="O89" s="27">
        <v>1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1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16">
        <v>0</v>
      </c>
      <c r="BE89" s="116">
        <v>0</v>
      </c>
      <c r="BF89" s="10">
        <v>0</v>
      </c>
      <c r="BG89" s="10">
        <v>0</v>
      </c>
      <c r="BH89" s="10">
        <v>0</v>
      </c>
    </row>
    <row r="90" spans="1:60">
      <c r="A90" s="26">
        <v>89</v>
      </c>
      <c r="B90" s="253">
        <v>45.581119999999999</v>
      </c>
      <c r="C90" s="253">
        <v>-92.091620000000006</v>
      </c>
      <c r="D90" s="10">
        <v>7.5</v>
      </c>
      <c r="E90" s="10" t="s">
        <v>574</v>
      </c>
      <c r="F90" s="119">
        <v>1</v>
      </c>
      <c r="G90" s="26">
        <v>1</v>
      </c>
      <c r="H90" s="44">
        <v>4</v>
      </c>
      <c r="I90" s="10">
        <v>2</v>
      </c>
      <c r="J90" s="16">
        <v>0</v>
      </c>
      <c r="K90" s="27">
        <v>0</v>
      </c>
      <c r="L90" s="27">
        <v>0</v>
      </c>
      <c r="M90" s="27">
        <v>0</v>
      </c>
      <c r="N90" s="27">
        <v>2</v>
      </c>
      <c r="O90" s="27">
        <v>0</v>
      </c>
      <c r="P90" s="10">
        <v>0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2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16">
        <v>1</v>
      </c>
      <c r="BE90" s="116">
        <v>0</v>
      </c>
      <c r="BF90" s="10">
        <v>0</v>
      </c>
      <c r="BG90" s="10">
        <v>0</v>
      </c>
      <c r="BH90" s="10">
        <v>0</v>
      </c>
    </row>
    <row r="91" spans="1:60">
      <c r="A91" s="26">
        <v>90</v>
      </c>
      <c r="B91" s="253">
        <v>45.581119999999999</v>
      </c>
      <c r="C91" s="253">
        <v>-92.091300000000004</v>
      </c>
      <c r="D91" s="10">
        <v>6</v>
      </c>
      <c r="E91" s="10" t="s">
        <v>574</v>
      </c>
      <c r="F91" s="119">
        <v>1</v>
      </c>
      <c r="G91" s="26">
        <v>1</v>
      </c>
      <c r="H91" s="44">
        <v>4</v>
      </c>
      <c r="I91" s="10">
        <v>3</v>
      </c>
      <c r="J91" s="16">
        <v>0</v>
      </c>
      <c r="K91" s="27">
        <v>0</v>
      </c>
      <c r="L91" s="27">
        <v>0</v>
      </c>
      <c r="M91" s="27">
        <v>0</v>
      </c>
      <c r="N91" s="27">
        <v>1</v>
      </c>
      <c r="O91" s="27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3</v>
      </c>
      <c r="AN91" s="10">
        <v>0</v>
      </c>
      <c r="AO91" s="10">
        <v>2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16">
        <v>2</v>
      </c>
      <c r="BE91" s="116">
        <v>0</v>
      </c>
      <c r="BF91" s="10">
        <v>0</v>
      </c>
      <c r="BG91" s="10">
        <v>0</v>
      </c>
      <c r="BH91" s="10">
        <v>0</v>
      </c>
    </row>
    <row r="92" spans="1:60">
      <c r="A92" s="26">
        <v>91</v>
      </c>
      <c r="B92" s="253">
        <v>45.581150000000001</v>
      </c>
      <c r="C92" s="253">
        <v>-92.102360000000004</v>
      </c>
      <c r="D92" s="10">
        <v>1</v>
      </c>
      <c r="E92" s="10" t="s">
        <v>575</v>
      </c>
      <c r="F92" s="119">
        <v>1</v>
      </c>
      <c r="G92" s="26">
        <v>1</v>
      </c>
      <c r="H92" s="44">
        <v>4</v>
      </c>
      <c r="I92" s="10">
        <v>1</v>
      </c>
      <c r="J92" s="1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4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1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1</v>
      </c>
      <c r="AY92" s="10">
        <v>0</v>
      </c>
      <c r="AZ92" s="10">
        <v>0</v>
      </c>
      <c r="BA92" s="10">
        <v>0</v>
      </c>
      <c r="BB92" s="10">
        <v>1</v>
      </c>
      <c r="BC92" s="10">
        <v>0</v>
      </c>
      <c r="BD92" s="116">
        <v>0</v>
      </c>
      <c r="BE92" s="116">
        <v>0</v>
      </c>
      <c r="BF92" s="10">
        <v>0</v>
      </c>
      <c r="BG92" s="10">
        <v>0</v>
      </c>
      <c r="BH92" s="10">
        <v>0</v>
      </c>
    </row>
    <row r="93" spans="1:60">
      <c r="A93" s="26">
        <v>92</v>
      </c>
      <c r="B93" s="253">
        <v>45.581150000000001</v>
      </c>
      <c r="C93" s="253">
        <v>-92.102040000000002</v>
      </c>
      <c r="D93" s="10">
        <v>8</v>
      </c>
      <c r="E93" s="10" t="s">
        <v>575</v>
      </c>
      <c r="F93" s="119">
        <v>1</v>
      </c>
      <c r="G93" s="26">
        <v>1</v>
      </c>
      <c r="H93" s="44">
        <v>4</v>
      </c>
      <c r="I93" s="10">
        <v>2</v>
      </c>
      <c r="J93" s="16">
        <v>0</v>
      </c>
      <c r="K93" s="27">
        <v>0</v>
      </c>
      <c r="L93" s="27">
        <v>0</v>
      </c>
      <c r="M93" s="27">
        <v>0</v>
      </c>
      <c r="N93" s="27">
        <v>1</v>
      </c>
      <c r="O93" s="27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2</v>
      </c>
      <c r="AM93" s="10">
        <v>0</v>
      </c>
      <c r="AN93" s="10">
        <v>0</v>
      </c>
      <c r="AO93" s="10">
        <v>4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16">
        <v>0</v>
      </c>
      <c r="BE93" s="116">
        <v>0</v>
      </c>
      <c r="BF93" s="10">
        <v>0</v>
      </c>
      <c r="BG93" s="10">
        <v>0</v>
      </c>
      <c r="BH93" s="10">
        <v>0</v>
      </c>
    </row>
    <row r="94" spans="1:60">
      <c r="A94" s="26">
        <v>93</v>
      </c>
      <c r="B94" s="253">
        <v>45.581159999999997</v>
      </c>
      <c r="C94" s="253">
        <v>-92.10172</v>
      </c>
      <c r="D94" s="10">
        <v>13</v>
      </c>
      <c r="E94" s="10" t="s">
        <v>576</v>
      </c>
      <c r="F94" s="119">
        <v>1</v>
      </c>
      <c r="G94" s="26">
        <v>1</v>
      </c>
      <c r="H94" s="44">
        <v>3</v>
      </c>
      <c r="I94" s="10">
        <v>1</v>
      </c>
      <c r="J94" s="16">
        <v>0</v>
      </c>
      <c r="K94" s="27">
        <v>0</v>
      </c>
      <c r="L94" s="27">
        <v>0</v>
      </c>
      <c r="M94" s="27">
        <v>0</v>
      </c>
      <c r="N94" s="27">
        <v>0</v>
      </c>
      <c r="O94" s="27">
        <v>1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1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1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16">
        <v>0</v>
      </c>
      <c r="BE94" s="116">
        <v>0</v>
      </c>
      <c r="BF94" s="10">
        <v>0</v>
      </c>
      <c r="BG94" s="10">
        <v>0</v>
      </c>
      <c r="BH94" s="10">
        <v>0</v>
      </c>
    </row>
    <row r="95" spans="1:60">
      <c r="A95" s="26">
        <v>94</v>
      </c>
      <c r="B95" s="253">
        <v>45.581339999999997</v>
      </c>
      <c r="C95" s="253">
        <v>-92.091790000000003</v>
      </c>
      <c r="D95" s="10">
        <v>15.5</v>
      </c>
      <c r="E95" s="10" t="s">
        <v>575</v>
      </c>
      <c r="F95" s="119">
        <v>1</v>
      </c>
      <c r="G95" s="26">
        <v>0</v>
      </c>
      <c r="H95" s="44">
        <v>0</v>
      </c>
      <c r="I95" s="10">
        <v>0</v>
      </c>
      <c r="J95" s="16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16">
        <v>0</v>
      </c>
      <c r="BE95" s="116">
        <v>0</v>
      </c>
      <c r="BF95" s="10">
        <v>0</v>
      </c>
      <c r="BG95" s="10">
        <v>0</v>
      </c>
      <c r="BH95" s="10">
        <v>0</v>
      </c>
    </row>
    <row r="96" spans="1:60">
      <c r="A96" s="26">
        <v>95</v>
      </c>
      <c r="B96" s="253">
        <v>45.581339999999997</v>
      </c>
      <c r="C96" s="253">
        <v>-92.091470000000001</v>
      </c>
      <c r="D96" s="10">
        <v>6.5</v>
      </c>
      <c r="E96" s="10" t="s">
        <v>574</v>
      </c>
      <c r="F96" s="119">
        <v>1</v>
      </c>
      <c r="G96" s="26">
        <v>1</v>
      </c>
      <c r="H96" s="44">
        <v>1</v>
      </c>
      <c r="I96" s="10">
        <v>1</v>
      </c>
      <c r="J96" s="16">
        <v>0</v>
      </c>
      <c r="K96" s="27">
        <v>0</v>
      </c>
      <c r="L96" s="27">
        <v>0</v>
      </c>
      <c r="M96" s="27">
        <v>0</v>
      </c>
      <c r="N96" s="27">
        <v>1</v>
      </c>
      <c r="O96" s="27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16">
        <v>0</v>
      </c>
      <c r="BE96" s="116">
        <v>0</v>
      </c>
      <c r="BF96" s="10">
        <v>0</v>
      </c>
      <c r="BG96" s="10">
        <v>0</v>
      </c>
      <c r="BH96" s="10">
        <v>0</v>
      </c>
    </row>
    <row r="97" spans="1:60">
      <c r="A97" s="26">
        <v>96</v>
      </c>
      <c r="B97" s="253">
        <v>45.58135</v>
      </c>
      <c r="C97" s="253">
        <v>-92.091149999999999</v>
      </c>
      <c r="D97" s="10">
        <v>5.5</v>
      </c>
      <c r="E97" s="10" t="s">
        <v>574</v>
      </c>
      <c r="F97" s="119">
        <v>1</v>
      </c>
      <c r="G97" s="26">
        <v>1</v>
      </c>
      <c r="H97" s="44">
        <v>5</v>
      </c>
      <c r="I97" s="10">
        <v>2</v>
      </c>
      <c r="J97" s="16">
        <v>0</v>
      </c>
      <c r="K97" s="27">
        <v>0</v>
      </c>
      <c r="L97" s="27">
        <v>0</v>
      </c>
      <c r="M97" s="27">
        <v>0</v>
      </c>
      <c r="N97" s="27">
        <v>2</v>
      </c>
      <c r="O97" s="27">
        <v>0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1</v>
      </c>
      <c r="AM97" s="10">
        <v>0</v>
      </c>
      <c r="AN97" s="10">
        <v>0</v>
      </c>
      <c r="AO97" s="10">
        <v>1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16">
        <v>0</v>
      </c>
      <c r="BE97" s="116">
        <v>0</v>
      </c>
      <c r="BF97" s="10">
        <v>0</v>
      </c>
      <c r="BG97" s="10">
        <v>0</v>
      </c>
      <c r="BH97" s="10">
        <v>0</v>
      </c>
    </row>
    <row r="98" spans="1:60">
      <c r="A98" s="26">
        <v>97</v>
      </c>
      <c r="B98" s="253">
        <v>45.581359999999997</v>
      </c>
      <c r="C98" s="253">
        <v>-92.102850000000004</v>
      </c>
      <c r="D98" s="10">
        <v>0.5</v>
      </c>
      <c r="E98" s="10" t="s">
        <v>575</v>
      </c>
      <c r="F98" s="119">
        <v>1</v>
      </c>
      <c r="G98" s="26">
        <v>1</v>
      </c>
      <c r="H98" s="44">
        <v>2</v>
      </c>
      <c r="I98" s="10">
        <v>1</v>
      </c>
      <c r="J98" s="16">
        <v>0</v>
      </c>
      <c r="K98" s="27">
        <v>0</v>
      </c>
      <c r="L98" s="27">
        <v>0</v>
      </c>
      <c r="M98" s="27">
        <v>0</v>
      </c>
      <c r="N98" s="27">
        <v>0</v>
      </c>
      <c r="O98" s="27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1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4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4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16">
        <v>0</v>
      </c>
      <c r="BE98" s="116">
        <v>0</v>
      </c>
      <c r="BF98" s="10">
        <v>0</v>
      </c>
      <c r="BG98" s="10">
        <v>0</v>
      </c>
      <c r="BH98" s="10">
        <v>0</v>
      </c>
    </row>
    <row r="99" spans="1:60">
      <c r="A99" s="26">
        <v>98</v>
      </c>
      <c r="B99" s="253">
        <v>45.58137</v>
      </c>
      <c r="C99" s="253">
        <v>-92.102530000000002</v>
      </c>
      <c r="D99" s="10">
        <v>7.5</v>
      </c>
      <c r="E99" s="10" t="s">
        <v>575</v>
      </c>
      <c r="F99" s="119">
        <v>1</v>
      </c>
      <c r="G99" s="26">
        <v>1</v>
      </c>
      <c r="H99" s="44">
        <v>5</v>
      </c>
      <c r="I99" s="10">
        <v>3</v>
      </c>
      <c r="J99" s="16">
        <v>0</v>
      </c>
      <c r="K99" s="27">
        <v>0</v>
      </c>
      <c r="L99" s="27">
        <v>0</v>
      </c>
      <c r="M99" s="27">
        <v>0</v>
      </c>
      <c r="N99" s="27">
        <v>1</v>
      </c>
      <c r="O99" s="27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1</v>
      </c>
      <c r="W99" s="10">
        <v>1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2</v>
      </c>
      <c r="AM99" s="10">
        <v>3</v>
      </c>
      <c r="AN99" s="10">
        <v>0</v>
      </c>
      <c r="AO99" s="10">
        <v>4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16">
        <v>0</v>
      </c>
      <c r="BE99" s="116">
        <v>0</v>
      </c>
      <c r="BF99" s="10">
        <v>0</v>
      </c>
      <c r="BG99" s="10">
        <v>0</v>
      </c>
      <c r="BH99" s="10">
        <v>0</v>
      </c>
    </row>
    <row r="100" spans="1:60">
      <c r="A100" s="26">
        <v>99</v>
      </c>
      <c r="B100" s="253">
        <v>45.58137</v>
      </c>
      <c r="C100" s="253">
        <v>-92.102209999999999</v>
      </c>
      <c r="D100" s="10">
        <v>19</v>
      </c>
      <c r="E100" s="10" t="s">
        <v>576</v>
      </c>
      <c r="F100" s="119">
        <v>1</v>
      </c>
      <c r="G100" s="26">
        <v>1</v>
      </c>
      <c r="H100" s="44">
        <v>1</v>
      </c>
      <c r="I100" s="10">
        <v>1</v>
      </c>
      <c r="J100" s="16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1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16">
        <v>0</v>
      </c>
      <c r="BE100" s="116">
        <v>0</v>
      </c>
      <c r="BF100" s="10">
        <v>0</v>
      </c>
      <c r="BG100" s="10">
        <v>0</v>
      </c>
      <c r="BH100" s="10">
        <v>0</v>
      </c>
    </row>
    <row r="101" spans="1:60">
      <c r="A101" s="26">
        <v>100</v>
      </c>
      <c r="B101" s="253">
        <v>45.581569999999999</v>
      </c>
      <c r="C101" s="253">
        <v>-92.091639999999998</v>
      </c>
      <c r="D101" s="10">
        <v>7</v>
      </c>
      <c r="E101" s="10" t="s">
        <v>574</v>
      </c>
      <c r="F101" s="119">
        <v>1</v>
      </c>
      <c r="G101" s="26">
        <v>1</v>
      </c>
      <c r="H101" s="44">
        <v>6</v>
      </c>
      <c r="I101" s="10">
        <v>2</v>
      </c>
      <c r="J101" s="16">
        <v>0</v>
      </c>
      <c r="K101" s="27">
        <v>0</v>
      </c>
      <c r="L101" s="27">
        <v>0</v>
      </c>
      <c r="M101" s="27">
        <v>0</v>
      </c>
      <c r="N101" s="27">
        <v>1</v>
      </c>
      <c r="O101" s="27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1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2</v>
      </c>
      <c r="AM101" s="10">
        <v>0</v>
      </c>
      <c r="AN101" s="10">
        <v>0</v>
      </c>
      <c r="AO101" s="10">
        <v>1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16">
        <v>1</v>
      </c>
      <c r="BE101" s="116">
        <v>0</v>
      </c>
      <c r="BF101" s="10">
        <v>0</v>
      </c>
      <c r="BG101" s="10">
        <v>0</v>
      </c>
      <c r="BH101" s="10">
        <v>0</v>
      </c>
    </row>
    <row r="102" spans="1:60">
      <c r="A102" s="26">
        <v>101</v>
      </c>
      <c r="B102" s="253">
        <v>45.581569999999999</v>
      </c>
      <c r="C102" s="253">
        <v>-92.091319999999996</v>
      </c>
      <c r="D102" s="10">
        <v>5.5</v>
      </c>
      <c r="E102" s="10" t="s">
        <v>574</v>
      </c>
      <c r="F102" s="119">
        <v>1</v>
      </c>
      <c r="G102" s="26">
        <v>1</v>
      </c>
      <c r="H102" s="44">
        <v>4</v>
      </c>
      <c r="I102" s="10">
        <v>2</v>
      </c>
      <c r="J102" s="16">
        <v>0</v>
      </c>
      <c r="K102" s="27">
        <v>0</v>
      </c>
      <c r="L102" s="27">
        <v>0</v>
      </c>
      <c r="M102" s="27">
        <v>0</v>
      </c>
      <c r="N102" s="27">
        <v>1</v>
      </c>
      <c r="O102" s="27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2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1</v>
      </c>
      <c r="AM102" s="10">
        <v>0</v>
      </c>
      <c r="AN102" s="10">
        <v>0</v>
      </c>
      <c r="AO102" s="10">
        <v>2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16">
        <v>1</v>
      </c>
      <c r="BE102" s="116">
        <v>0</v>
      </c>
      <c r="BF102" s="10">
        <v>0</v>
      </c>
      <c r="BG102" s="10">
        <v>0</v>
      </c>
      <c r="BH102" s="10">
        <v>0</v>
      </c>
    </row>
    <row r="103" spans="1:60">
      <c r="A103" s="26">
        <v>102</v>
      </c>
      <c r="B103" s="253">
        <v>45.581580000000002</v>
      </c>
      <c r="C103" s="253">
        <v>-92.090999999999994</v>
      </c>
      <c r="D103" s="10">
        <v>4</v>
      </c>
      <c r="E103" s="10" t="s">
        <v>575</v>
      </c>
      <c r="F103" s="119">
        <v>1</v>
      </c>
      <c r="G103" s="26">
        <v>1</v>
      </c>
      <c r="H103" s="44">
        <v>8</v>
      </c>
      <c r="I103" s="10">
        <v>3</v>
      </c>
      <c r="J103" s="16">
        <v>0</v>
      </c>
      <c r="K103" s="27">
        <v>0</v>
      </c>
      <c r="L103" s="27">
        <v>0</v>
      </c>
      <c r="M103" s="27">
        <v>0</v>
      </c>
      <c r="N103" s="27">
        <v>2</v>
      </c>
      <c r="O103" s="27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</v>
      </c>
      <c r="Z103" s="10">
        <v>2</v>
      </c>
      <c r="AA103" s="10">
        <v>2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1</v>
      </c>
      <c r="AJ103" s="10">
        <v>0</v>
      </c>
      <c r="AK103" s="10">
        <v>0</v>
      </c>
      <c r="AL103" s="10">
        <v>0</v>
      </c>
      <c r="AM103" s="10">
        <v>1</v>
      </c>
      <c r="AN103" s="10">
        <v>0</v>
      </c>
      <c r="AO103" s="10">
        <v>1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16">
        <v>2</v>
      </c>
      <c r="BE103" s="116">
        <v>0</v>
      </c>
      <c r="BF103" s="10">
        <v>0</v>
      </c>
      <c r="BG103" s="10">
        <v>0</v>
      </c>
      <c r="BH103" s="10">
        <v>0</v>
      </c>
    </row>
    <row r="104" spans="1:60">
      <c r="A104" s="26">
        <v>103</v>
      </c>
      <c r="B104" s="253">
        <v>45.581580000000002</v>
      </c>
      <c r="C104" s="253">
        <v>-92.103020000000001</v>
      </c>
      <c r="D104" s="10">
        <v>5.5</v>
      </c>
      <c r="E104" s="10" t="s">
        <v>575</v>
      </c>
      <c r="F104" s="119">
        <v>1</v>
      </c>
      <c r="G104" s="26">
        <v>1</v>
      </c>
      <c r="H104" s="44">
        <v>5</v>
      </c>
      <c r="I104" s="10">
        <v>2</v>
      </c>
      <c r="J104" s="16">
        <v>4</v>
      </c>
      <c r="K104" s="27">
        <v>0</v>
      </c>
      <c r="L104" s="27">
        <v>0</v>
      </c>
      <c r="M104" s="27">
        <v>0</v>
      </c>
      <c r="N104" s="27">
        <v>0</v>
      </c>
      <c r="O104" s="27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1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2</v>
      </c>
      <c r="AM104" s="10">
        <v>0</v>
      </c>
      <c r="AN104" s="10">
        <v>0</v>
      </c>
      <c r="AO104" s="10">
        <v>1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16">
        <v>0</v>
      </c>
      <c r="BE104" s="116">
        <v>0</v>
      </c>
      <c r="BF104" s="10">
        <v>0</v>
      </c>
      <c r="BG104" s="10">
        <v>0</v>
      </c>
      <c r="BH104" s="10">
        <v>0</v>
      </c>
    </row>
    <row r="105" spans="1:60">
      <c r="A105" s="26">
        <v>104</v>
      </c>
      <c r="B105" s="253">
        <v>45.581589999999998</v>
      </c>
      <c r="C105" s="253">
        <v>-92.102699999999999</v>
      </c>
      <c r="D105" s="10">
        <v>10.5</v>
      </c>
      <c r="E105" s="10" t="s">
        <v>575</v>
      </c>
      <c r="F105" s="119">
        <v>1</v>
      </c>
      <c r="G105" s="26">
        <v>1</v>
      </c>
      <c r="H105" s="44">
        <v>4</v>
      </c>
      <c r="I105" s="10">
        <v>2</v>
      </c>
      <c r="J105" s="16">
        <v>0</v>
      </c>
      <c r="K105" s="27">
        <v>0</v>
      </c>
      <c r="L105" s="27">
        <v>0</v>
      </c>
      <c r="M105" s="27">
        <v>0</v>
      </c>
      <c r="N105" s="27">
        <v>1</v>
      </c>
      <c r="O105" s="27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1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2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1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16">
        <v>0</v>
      </c>
      <c r="BE105" s="116">
        <v>0</v>
      </c>
      <c r="BF105" s="10">
        <v>0</v>
      </c>
      <c r="BG105" s="10">
        <v>0</v>
      </c>
      <c r="BH105" s="10">
        <v>0</v>
      </c>
    </row>
    <row r="106" spans="1:60">
      <c r="A106" s="26">
        <v>105</v>
      </c>
      <c r="B106" s="253">
        <v>45.581789999999998</v>
      </c>
      <c r="C106" s="253">
        <v>-92.091809999999995</v>
      </c>
      <c r="D106" s="10">
        <v>9</v>
      </c>
      <c r="E106" s="10" t="s">
        <v>574</v>
      </c>
      <c r="F106" s="119">
        <v>1</v>
      </c>
      <c r="G106" s="26">
        <v>1</v>
      </c>
      <c r="H106" s="44">
        <v>1</v>
      </c>
      <c r="I106" s="10">
        <v>2</v>
      </c>
      <c r="J106" s="16">
        <v>4</v>
      </c>
      <c r="K106" s="27">
        <v>0</v>
      </c>
      <c r="L106" s="27">
        <v>0</v>
      </c>
      <c r="M106" s="27">
        <v>0</v>
      </c>
      <c r="N106" s="27">
        <v>2</v>
      </c>
      <c r="O106" s="27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16">
        <v>0</v>
      </c>
      <c r="BE106" s="116">
        <v>0</v>
      </c>
      <c r="BF106" s="10">
        <v>0</v>
      </c>
      <c r="BG106" s="10">
        <v>0</v>
      </c>
      <c r="BH106" s="10">
        <v>0</v>
      </c>
    </row>
    <row r="107" spans="1:60">
      <c r="A107" s="26">
        <v>106</v>
      </c>
      <c r="B107" s="253">
        <v>45.581789999999998</v>
      </c>
      <c r="C107" s="253">
        <v>-92.091489999999993</v>
      </c>
      <c r="D107" s="10">
        <v>6</v>
      </c>
      <c r="E107" s="10" t="s">
        <v>574</v>
      </c>
      <c r="F107" s="119">
        <v>1</v>
      </c>
      <c r="G107" s="26">
        <v>1</v>
      </c>
      <c r="H107" s="44">
        <v>5</v>
      </c>
      <c r="I107" s="10">
        <v>2</v>
      </c>
      <c r="J107" s="16">
        <v>0</v>
      </c>
      <c r="K107" s="27">
        <v>0</v>
      </c>
      <c r="L107" s="27">
        <v>0</v>
      </c>
      <c r="M107" s="27">
        <v>0</v>
      </c>
      <c r="N107" s="27">
        <v>1</v>
      </c>
      <c r="O107" s="27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0</v>
      </c>
      <c r="V107" s="10">
        <v>0</v>
      </c>
      <c r="W107" s="10">
        <v>2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1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1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16">
        <v>1</v>
      </c>
      <c r="BE107" s="116">
        <v>0</v>
      </c>
      <c r="BF107" s="10">
        <v>0</v>
      </c>
      <c r="BG107" s="10">
        <v>0</v>
      </c>
      <c r="BH107" s="10">
        <v>0</v>
      </c>
    </row>
    <row r="108" spans="1:60">
      <c r="A108" s="26">
        <v>107</v>
      </c>
      <c r="B108" s="253">
        <v>45.581800000000001</v>
      </c>
      <c r="C108" s="253">
        <v>-92.091170000000005</v>
      </c>
      <c r="D108" s="10">
        <v>5.5</v>
      </c>
      <c r="E108" s="10" t="s">
        <v>574</v>
      </c>
      <c r="F108" s="119">
        <v>1</v>
      </c>
      <c r="G108" s="26">
        <v>1</v>
      </c>
      <c r="H108" s="44">
        <v>4</v>
      </c>
      <c r="I108" s="10">
        <v>2</v>
      </c>
      <c r="J108" s="16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1</v>
      </c>
      <c r="AN108" s="10">
        <v>0</v>
      </c>
      <c r="AO108" s="10">
        <v>2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16">
        <v>2</v>
      </c>
      <c r="BE108" s="116">
        <v>0</v>
      </c>
      <c r="BF108" s="10">
        <v>0</v>
      </c>
      <c r="BG108" s="10">
        <v>0</v>
      </c>
      <c r="BH108" s="10">
        <v>0</v>
      </c>
    </row>
    <row r="109" spans="1:60">
      <c r="A109" s="26">
        <v>108</v>
      </c>
      <c r="B109" s="253">
        <v>45.581809999999997</v>
      </c>
      <c r="C109" s="253">
        <v>-92.090850000000003</v>
      </c>
      <c r="D109" s="10">
        <v>3</v>
      </c>
      <c r="E109" s="10" t="s">
        <v>575</v>
      </c>
      <c r="F109" s="119">
        <v>1</v>
      </c>
      <c r="G109" s="26">
        <v>1</v>
      </c>
      <c r="H109" s="44">
        <v>10</v>
      </c>
      <c r="I109" s="10">
        <v>3</v>
      </c>
      <c r="J109" s="16">
        <v>0</v>
      </c>
      <c r="K109" s="27">
        <v>0</v>
      </c>
      <c r="L109" s="27">
        <v>2</v>
      </c>
      <c r="M109" s="27">
        <v>0</v>
      </c>
      <c r="N109" s="27">
        <v>0</v>
      </c>
      <c r="O109" s="27">
        <v>1</v>
      </c>
      <c r="P109" s="10">
        <v>0</v>
      </c>
      <c r="Q109" s="10">
        <v>0</v>
      </c>
      <c r="R109" s="10">
        <v>1</v>
      </c>
      <c r="S109" s="10">
        <v>2</v>
      </c>
      <c r="T109" s="10">
        <v>0</v>
      </c>
      <c r="U109" s="10">
        <v>0</v>
      </c>
      <c r="V109" s="10">
        <v>2</v>
      </c>
      <c r="W109" s="10">
        <v>1</v>
      </c>
      <c r="X109" s="10">
        <v>0</v>
      </c>
      <c r="Y109" s="10">
        <v>0</v>
      </c>
      <c r="Z109" s="10">
        <v>4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1</v>
      </c>
      <c r="AJ109" s="10">
        <v>0</v>
      </c>
      <c r="AK109" s="10">
        <v>0</v>
      </c>
      <c r="AL109" s="10">
        <v>0</v>
      </c>
      <c r="AM109" s="10">
        <v>0</v>
      </c>
      <c r="AN109" s="10">
        <v>1</v>
      </c>
      <c r="AO109" s="10">
        <v>1</v>
      </c>
      <c r="AP109" s="10">
        <v>0</v>
      </c>
      <c r="AQ109" s="10">
        <v>1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16">
        <v>2</v>
      </c>
      <c r="BE109" s="116">
        <v>0</v>
      </c>
      <c r="BF109" s="10">
        <v>0</v>
      </c>
      <c r="BG109" s="10">
        <v>0</v>
      </c>
      <c r="BH109" s="10">
        <v>0</v>
      </c>
    </row>
    <row r="110" spans="1:60">
      <c r="A110" s="26">
        <v>109</v>
      </c>
      <c r="B110" s="253">
        <v>45.581800000000001</v>
      </c>
      <c r="C110" s="253">
        <v>-92.10351</v>
      </c>
      <c r="D110" s="10">
        <v>7</v>
      </c>
      <c r="E110" s="10" t="s">
        <v>575</v>
      </c>
      <c r="F110" s="119">
        <v>1</v>
      </c>
      <c r="G110" s="26">
        <v>1</v>
      </c>
      <c r="H110" s="44">
        <v>4</v>
      </c>
      <c r="I110" s="10">
        <v>3</v>
      </c>
      <c r="J110" s="16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1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4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1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3</v>
      </c>
      <c r="AM110" s="10">
        <v>0</v>
      </c>
      <c r="AN110" s="10">
        <v>0</v>
      </c>
      <c r="AO110" s="10">
        <v>1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16">
        <v>0</v>
      </c>
      <c r="BE110" s="116">
        <v>0</v>
      </c>
      <c r="BF110" s="10">
        <v>0</v>
      </c>
      <c r="BG110" s="10">
        <v>0</v>
      </c>
      <c r="BH110" s="10">
        <v>0</v>
      </c>
    </row>
    <row r="111" spans="1:60">
      <c r="A111" s="26">
        <v>110</v>
      </c>
      <c r="B111" s="253">
        <v>45.581800000000001</v>
      </c>
      <c r="C111" s="253">
        <v>-92.103189999999998</v>
      </c>
      <c r="D111" s="10">
        <v>15.5</v>
      </c>
      <c r="E111" s="10" t="s">
        <v>576</v>
      </c>
      <c r="F111" s="119">
        <v>1</v>
      </c>
      <c r="G111" s="26">
        <v>0</v>
      </c>
      <c r="H111" s="44">
        <v>0</v>
      </c>
      <c r="I111" s="10">
        <v>0</v>
      </c>
      <c r="J111" s="16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16">
        <v>0</v>
      </c>
      <c r="BE111" s="116">
        <v>0</v>
      </c>
      <c r="BF111" s="10">
        <v>0</v>
      </c>
      <c r="BG111" s="10">
        <v>0</v>
      </c>
      <c r="BH111" s="10">
        <v>0</v>
      </c>
    </row>
    <row r="112" spans="1:60">
      <c r="A112" s="26">
        <v>111</v>
      </c>
      <c r="B112" s="253">
        <v>45.58202</v>
      </c>
      <c r="C112" s="253">
        <v>-92.091660000000005</v>
      </c>
      <c r="D112" s="10">
        <v>6.5</v>
      </c>
      <c r="E112" s="10" t="s">
        <v>574</v>
      </c>
      <c r="F112" s="119">
        <v>1</v>
      </c>
      <c r="G112" s="26">
        <v>1</v>
      </c>
      <c r="H112" s="44">
        <v>2</v>
      </c>
      <c r="I112" s="10">
        <v>2</v>
      </c>
      <c r="J112" s="16">
        <v>0</v>
      </c>
      <c r="K112" s="27">
        <v>0</v>
      </c>
      <c r="L112" s="27">
        <v>0</v>
      </c>
      <c r="M112" s="27">
        <v>0</v>
      </c>
      <c r="N112" s="27">
        <v>2</v>
      </c>
      <c r="O112" s="27">
        <v>1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16">
        <v>1</v>
      </c>
      <c r="BE112" s="116">
        <v>0</v>
      </c>
      <c r="BF112" s="10">
        <v>0</v>
      </c>
      <c r="BG112" s="10">
        <v>0</v>
      </c>
      <c r="BH112" s="10">
        <v>0</v>
      </c>
    </row>
    <row r="113" spans="1:60">
      <c r="A113" s="26">
        <v>112</v>
      </c>
      <c r="B113" s="253">
        <v>45.58202</v>
      </c>
      <c r="C113" s="253">
        <v>-92.091340000000002</v>
      </c>
      <c r="D113" s="10">
        <v>5.5</v>
      </c>
      <c r="E113" s="10" t="s">
        <v>574</v>
      </c>
      <c r="F113" s="119">
        <v>1</v>
      </c>
      <c r="G113" s="26">
        <v>1</v>
      </c>
      <c r="H113" s="44">
        <v>1</v>
      </c>
      <c r="I113" s="10">
        <v>1</v>
      </c>
      <c r="J113" s="16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16">
        <v>2</v>
      </c>
      <c r="BE113" s="116">
        <v>0</v>
      </c>
      <c r="BF113" s="10">
        <v>0</v>
      </c>
      <c r="BG113" s="10">
        <v>0</v>
      </c>
      <c r="BH113" s="10">
        <v>0</v>
      </c>
    </row>
    <row r="114" spans="1:60">
      <c r="A114" s="26">
        <v>113</v>
      </c>
      <c r="B114" s="253">
        <v>45.582030000000003</v>
      </c>
      <c r="C114" s="253">
        <v>-92.09102</v>
      </c>
      <c r="D114" s="10">
        <v>4.5</v>
      </c>
      <c r="E114" s="10" t="s">
        <v>574</v>
      </c>
      <c r="F114" s="119">
        <v>1</v>
      </c>
      <c r="G114" s="26">
        <v>1</v>
      </c>
      <c r="H114" s="44">
        <v>5</v>
      </c>
      <c r="I114" s="10">
        <v>2</v>
      </c>
      <c r="J114" s="16">
        <v>0</v>
      </c>
      <c r="K114" s="27">
        <v>0</v>
      </c>
      <c r="L114" s="27">
        <v>0</v>
      </c>
      <c r="M114" s="27">
        <v>0</v>
      </c>
      <c r="N114" s="27">
        <v>2</v>
      </c>
      <c r="O114" s="27">
        <v>0</v>
      </c>
      <c r="P114" s="10">
        <v>0</v>
      </c>
      <c r="Q114" s="10">
        <v>0</v>
      </c>
      <c r="R114" s="10">
        <v>1</v>
      </c>
      <c r="S114" s="10">
        <v>4</v>
      </c>
      <c r="T114" s="10">
        <v>0</v>
      </c>
      <c r="U114" s="10">
        <v>0</v>
      </c>
      <c r="V114" s="10">
        <v>1</v>
      </c>
      <c r="W114" s="10">
        <v>0</v>
      </c>
      <c r="X114" s="10">
        <v>0</v>
      </c>
      <c r="Y114" s="10">
        <v>0</v>
      </c>
      <c r="Z114" s="10">
        <v>1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1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16">
        <v>2</v>
      </c>
      <c r="BE114" s="116">
        <v>0</v>
      </c>
      <c r="BF114" s="10">
        <v>0</v>
      </c>
      <c r="BG114" s="10">
        <v>0</v>
      </c>
      <c r="BH114" s="10">
        <v>0</v>
      </c>
    </row>
    <row r="115" spans="1:60">
      <c r="A115" s="26">
        <v>114</v>
      </c>
      <c r="B115" s="253">
        <v>45.58202</v>
      </c>
      <c r="C115" s="253">
        <v>-92.103989999999996</v>
      </c>
      <c r="D115" s="10">
        <v>8.5</v>
      </c>
      <c r="E115" s="10" t="s">
        <v>575</v>
      </c>
      <c r="F115" s="119">
        <v>1</v>
      </c>
      <c r="G115" s="26">
        <v>1</v>
      </c>
      <c r="H115" s="44">
        <v>5</v>
      </c>
      <c r="I115" s="10">
        <v>2</v>
      </c>
      <c r="J115" s="16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4</v>
      </c>
      <c r="X115" s="10">
        <v>1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1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2</v>
      </c>
      <c r="AM115" s="10">
        <v>0</v>
      </c>
      <c r="AN115" s="10">
        <v>0</v>
      </c>
      <c r="AO115" s="10">
        <v>2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4</v>
      </c>
      <c r="AY115" s="10">
        <v>0</v>
      </c>
      <c r="AZ115" s="10">
        <v>0</v>
      </c>
      <c r="BA115" s="10">
        <v>0</v>
      </c>
      <c r="BB115" s="10">
        <v>1</v>
      </c>
      <c r="BC115" s="10">
        <v>0</v>
      </c>
      <c r="BD115" s="116">
        <v>0</v>
      </c>
      <c r="BE115" s="116">
        <v>0</v>
      </c>
      <c r="BF115" s="10">
        <v>0</v>
      </c>
      <c r="BG115" s="10">
        <v>0</v>
      </c>
      <c r="BH115" s="10">
        <v>0</v>
      </c>
    </row>
    <row r="116" spans="1:60">
      <c r="A116" s="26">
        <v>115</v>
      </c>
      <c r="B116" s="253">
        <v>45.58202</v>
      </c>
      <c r="C116" s="253">
        <v>-92.103669999999994</v>
      </c>
      <c r="D116" s="10">
        <v>17</v>
      </c>
      <c r="E116" s="10" t="s">
        <v>576</v>
      </c>
      <c r="F116" s="119">
        <v>1</v>
      </c>
      <c r="G116" s="26">
        <v>0</v>
      </c>
      <c r="H116" s="44">
        <v>0</v>
      </c>
      <c r="I116" s="10">
        <v>0</v>
      </c>
      <c r="J116" s="16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16">
        <v>0</v>
      </c>
      <c r="BE116" s="116">
        <v>0</v>
      </c>
      <c r="BF116" s="10">
        <v>0</v>
      </c>
      <c r="BG116" s="10">
        <v>0</v>
      </c>
      <c r="BH116" s="10">
        <v>0</v>
      </c>
    </row>
    <row r="117" spans="1:60">
      <c r="A117" s="26">
        <v>116</v>
      </c>
      <c r="B117" s="253">
        <v>45.582239999999999</v>
      </c>
      <c r="C117" s="253">
        <v>-92.091819999999998</v>
      </c>
      <c r="D117" s="10">
        <v>11.5</v>
      </c>
      <c r="E117" s="10" t="s">
        <v>574</v>
      </c>
      <c r="F117" s="119">
        <v>1</v>
      </c>
      <c r="G117" s="26">
        <v>0</v>
      </c>
      <c r="H117" s="44">
        <v>0</v>
      </c>
      <c r="I117" s="10">
        <v>0</v>
      </c>
      <c r="J117" s="16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16">
        <v>0</v>
      </c>
      <c r="BE117" s="116">
        <v>0</v>
      </c>
      <c r="BF117" s="10">
        <v>0</v>
      </c>
      <c r="BG117" s="10">
        <v>0</v>
      </c>
      <c r="BH117" s="10">
        <v>0</v>
      </c>
    </row>
    <row r="118" spans="1:60">
      <c r="A118" s="26">
        <v>117</v>
      </c>
      <c r="B118" s="253">
        <v>45.582239999999999</v>
      </c>
      <c r="C118" s="253">
        <v>-92.091499999999996</v>
      </c>
      <c r="D118" s="10">
        <v>6</v>
      </c>
      <c r="E118" s="10" t="s">
        <v>574</v>
      </c>
      <c r="F118" s="119">
        <v>1</v>
      </c>
      <c r="G118" s="26">
        <v>1</v>
      </c>
      <c r="H118" s="44">
        <v>6</v>
      </c>
      <c r="I118" s="10">
        <v>2</v>
      </c>
      <c r="J118" s="16">
        <v>0</v>
      </c>
      <c r="K118" s="27">
        <v>1</v>
      </c>
      <c r="L118" s="27">
        <v>0</v>
      </c>
      <c r="M118" s="27">
        <v>0</v>
      </c>
      <c r="N118" s="27">
        <v>0</v>
      </c>
      <c r="O118" s="27">
        <v>1</v>
      </c>
      <c r="P118" s="10">
        <v>0</v>
      </c>
      <c r="Q118" s="10">
        <v>0</v>
      </c>
      <c r="R118" s="10">
        <v>2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1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2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16">
        <v>0</v>
      </c>
      <c r="BE118" s="116">
        <v>0</v>
      </c>
      <c r="BF118" s="10">
        <v>0</v>
      </c>
      <c r="BG118" s="10">
        <v>0</v>
      </c>
      <c r="BH118" s="10">
        <v>0</v>
      </c>
    </row>
    <row r="119" spans="1:60">
      <c r="A119" s="26">
        <v>118</v>
      </c>
      <c r="B119" s="253">
        <v>45.582250000000002</v>
      </c>
      <c r="C119" s="253">
        <v>-92.091179999999994</v>
      </c>
      <c r="D119" s="10">
        <v>6</v>
      </c>
      <c r="E119" s="10" t="s">
        <v>575</v>
      </c>
      <c r="F119" s="119">
        <v>1</v>
      </c>
      <c r="G119" s="26">
        <v>1</v>
      </c>
      <c r="H119" s="44">
        <v>2</v>
      </c>
      <c r="I119" s="10">
        <v>1</v>
      </c>
      <c r="J119" s="16">
        <v>0</v>
      </c>
      <c r="K119" s="27">
        <v>0</v>
      </c>
      <c r="L119" s="27">
        <v>0</v>
      </c>
      <c r="M119" s="27">
        <v>0</v>
      </c>
      <c r="N119" s="27">
        <v>1</v>
      </c>
      <c r="O119" s="27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16">
        <v>1</v>
      </c>
      <c r="BE119" s="116">
        <v>0</v>
      </c>
      <c r="BF119" s="10">
        <v>0</v>
      </c>
      <c r="BG119" s="10">
        <v>0</v>
      </c>
      <c r="BH119" s="10">
        <v>0</v>
      </c>
    </row>
    <row r="120" spans="1:60">
      <c r="A120" s="26">
        <v>119</v>
      </c>
      <c r="B120" s="253">
        <v>45.582259999999998</v>
      </c>
      <c r="C120" s="253">
        <v>-92.090860000000006</v>
      </c>
      <c r="D120" s="10">
        <v>4.5</v>
      </c>
      <c r="E120" s="10" t="s">
        <v>574</v>
      </c>
      <c r="F120" s="119">
        <v>1</v>
      </c>
      <c r="G120" s="26">
        <v>1</v>
      </c>
      <c r="H120" s="44">
        <v>7</v>
      </c>
      <c r="I120" s="10">
        <v>3</v>
      </c>
      <c r="J120" s="16">
        <v>0</v>
      </c>
      <c r="K120" s="27">
        <v>0</v>
      </c>
      <c r="L120" s="27">
        <v>0</v>
      </c>
      <c r="M120" s="27">
        <v>0</v>
      </c>
      <c r="N120" s="27">
        <v>1</v>
      </c>
      <c r="O120" s="27">
        <v>0</v>
      </c>
      <c r="P120" s="10">
        <v>0</v>
      </c>
      <c r="Q120" s="10">
        <v>0</v>
      </c>
      <c r="R120" s="10">
        <v>1</v>
      </c>
      <c r="S120" s="10">
        <v>0</v>
      </c>
      <c r="T120" s="10">
        <v>0</v>
      </c>
      <c r="U120" s="10">
        <v>1</v>
      </c>
      <c r="V120" s="10">
        <v>1</v>
      </c>
      <c r="W120" s="10">
        <v>0</v>
      </c>
      <c r="X120" s="10">
        <v>0</v>
      </c>
      <c r="Y120" s="10">
        <v>0</v>
      </c>
      <c r="Z120" s="10">
        <v>3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1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1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16">
        <v>0</v>
      </c>
      <c r="BE120" s="116">
        <v>0</v>
      </c>
      <c r="BF120" s="10">
        <v>0</v>
      </c>
      <c r="BG120" s="10">
        <v>0</v>
      </c>
      <c r="BH120" s="10">
        <v>0</v>
      </c>
    </row>
    <row r="121" spans="1:60">
      <c r="A121" s="26">
        <v>120</v>
      </c>
      <c r="B121" s="253">
        <v>45.582239999999999</v>
      </c>
      <c r="C121" s="253">
        <v>-92.104159999999993</v>
      </c>
      <c r="D121" s="10">
        <v>9</v>
      </c>
      <c r="E121" s="10" t="s">
        <v>575</v>
      </c>
      <c r="F121" s="119">
        <v>1</v>
      </c>
      <c r="G121" s="26">
        <v>1</v>
      </c>
      <c r="H121" s="44">
        <v>1</v>
      </c>
      <c r="I121" s="10">
        <v>3</v>
      </c>
      <c r="J121" s="16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3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16">
        <v>0</v>
      </c>
      <c r="BE121" s="116">
        <v>0</v>
      </c>
      <c r="BF121" s="10">
        <v>0</v>
      </c>
      <c r="BG121" s="10">
        <v>0</v>
      </c>
      <c r="BH121" s="10">
        <v>0</v>
      </c>
    </row>
    <row r="122" spans="1:60">
      <c r="A122" s="26">
        <v>121</v>
      </c>
      <c r="B122" s="253">
        <v>45.582459999999998</v>
      </c>
      <c r="C122" s="253">
        <v>-92.091989999999996</v>
      </c>
      <c r="D122" s="10">
        <v>10.5</v>
      </c>
      <c r="E122" s="10" t="s">
        <v>575</v>
      </c>
      <c r="F122" s="119">
        <v>1</v>
      </c>
      <c r="G122" s="26">
        <v>1</v>
      </c>
      <c r="H122" s="44">
        <v>2</v>
      </c>
      <c r="I122" s="10">
        <v>2</v>
      </c>
      <c r="J122" s="16">
        <v>0</v>
      </c>
      <c r="K122" s="27">
        <v>0</v>
      </c>
      <c r="L122" s="27">
        <v>0</v>
      </c>
      <c r="M122" s="27">
        <v>0</v>
      </c>
      <c r="N122" s="27">
        <v>1</v>
      </c>
      <c r="O122" s="27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2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16">
        <v>0</v>
      </c>
      <c r="BE122" s="116">
        <v>0</v>
      </c>
      <c r="BF122" s="10">
        <v>0</v>
      </c>
      <c r="BG122" s="10">
        <v>0</v>
      </c>
      <c r="BH122" s="10">
        <v>0</v>
      </c>
    </row>
    <row r="123" spans="1:60">
      <c r="A123" s="26">
        <v>122</v>
      </c>
      <c r="B123" s="253">
        <v>45.582470000000001</v>
      </c>
      <c r="C123" s="253">
        <v>-92.091669999999993</v>
      </c>
      <c r="D123" s="10">
        <v>6</v>
      </c>
      <c r="E123" s="10" t="s">
        <v>574</v>
      </c>
      <c r="F123" s="119">
        <v>1</v>
      </c>
      <c r="G123" s="26">
        <v>1</v>
      </c>
      <c r="H123" s="44">
        <v>4</v>
      </c>
      <c r="I123" s="10">
        <v>3</v>
      </c>
      <c r="J123" s="16">
        <v>0</v>
      </c>
      <c r="K123" s="27">
        <v>0</v>
      </c>
      <c r="L123" s="27">
        <v>0</v>
      </c>
      <c r="M123" s="27">
        <v>0</v>
      </c>
      <c r="N123" s="27">
        <v>1</v>
      </c>
      <c r="O123" s="27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0</v>
      </c>
      <c r="Z123" s="10">
        <v>3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2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16">
        <v>1</v>
      </c>
      <c r="BE123" s="116">
        <v>0</v>
      </c>
      <c r="BF123" s="10">
        <v>0</v>
      </c>
      <c r="BG123" s="10">
        <v>0</v>
      </c>
      <c r="BH123" s="10">
        <v>0</v>
      </c>
    </row>
    <row r="124" spans="1:60">
      <c r="A124" s="26">
        <v>123</v>
      </c>
      <c r="B124" s="253">
        <v>45.582470000000001</v>
      </c>
      <c r="C124" s="253">
        <v>-92.091350000000006</v>
      </c>
      <c r="D124" s="10">
        <v>5</v>
      </c>
      <c r="E124" s="10" t="s">
        <v>574</v>
      </c>
      <c r="F124" s="119">
        <v>1</v>
      </c>
      <c r="G124" s="26">
        <v>1</v>
      </c>
      <c r="H124" s="44">
        <v>3</v>
      </c>
      <c r="I124" s="10">
        <v>3</v>
      </c>
      <c r="J124" s="16">
        <v>0</v>
      </c>
      <c r="K124" s="27">
        <v>0</v>
      </c>
      <c r="L124" s="27">
        <v>0</v>
      </c>
      <c r="M124" s="27">
        <v>0</v>
      </c>
      <c r="N124" s="27">
        <v>2</v>
      </c>
      <c r="O124" s="27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1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3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16">
        <v>1</v>
      </c>
      <c r="BE124" s="116">
        <v>0</v>
      </c>
      <c r="BF124" s="10">
        <v>0</v>
      </c>
      <c r="BG124" s="10">
        <v>0</v>
      </c>
      <c r="BH124" s="10">
        <v>0</v>
      </c>
    </row>
    <row r="125" spans="1:60">
      <c r="A125" s="26">
        <v>124</v>
      </c>
      <c r="B125" s="253">
        <v>45.582479999999997</v>
      </c>
      <c r="C125" s="253">
        <v>-92.091030000000003</v>
      </c>
      <c r="D125" s="10">
        <v>3</v>
      </c>
      <c r="E125" s="10" t="s">
        <v>575</v>
      </c>
      <c r="F125" s="119">
        <v>1</v>
      </c>
      <c r="G125" s="26">
        <v>1</v>
      </c>
      <c r="H125" s="44">
        <v>9</v>
      </c>
      <c r="I125" s="10">
        <v>3</v>
      </c>
      <c r="J125" s="16">
        <v>0</v>
      </c>
      <c r="K125" s="27">
        <v>1</v>
      </c>
      <c r="L125" s="27">
        <v>0</v>
      </c>
      <c r="M125" s="27">
        <v>0</v>
      </c>
      <c r="N125" s="27">
        <v>1</v>
      </c>
      <c r="O125" s="27">
        <v>0</v>
      </c>
      <c r="P125" s="10">
        <v>0</v>
      </c>
      <c r="Q125" s="10">
        <v>0</v>
      </c>
      <c r="R125" s="10">
        <v>1</v>
      </c>
      <c r="S125" s="10">
        <v>0</v>
      </c>
      <c r="T125" s="10">
        <v>0</v>
      </c>
      <c r="U125" s="10">
        <v>0</v>
      </c>
      <c r="V125" s="10">
        <v>1</v>
      </c>
      <c r="W125" s="10">
        <v>0</v>
      </c>
      <c r="X125" s="10">
        <v>0</v>
      </c>
      <c r="Y125" s="10">
        <v>0</v>
      </c>
      <c r="Z125" s="10">
        <v>3</v>
      </c>
      <c r="AA125" s="10">
        <v>1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1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4</v>
      </c>
      <c r="AW125" s="10">
        <v>1</v>
      </c>
      <c r="AX125" s="10">
        <v>0</v>
      </c>
      <c r="AY125" s="10">
        <v>0</v>
      </c>
      <c r="AZ125" s="10">
        <v>0</v>
      </c>
      <c r="BA125" s="10">
        <v>1</v>
      </c>
      <c r="BB125" s="10">
        <v>0</v>
      </c>
      <c r="BC125" s="10">
        <v>0</v>
      </c>
      <c r="BD125" s="116">
        <v>0</v>
      </c>
      <c r="BE125" s="116">
        <v>0</v>
      </c>
      <c r="BF125" s="10">
        <v>0</v>
      </c>
      <c r="BG125" s="10">
        <v>0</v>
      </c>
      <c r="BH125" s="10">
        <v>0</v>
      </c>
    </row>
    <row r="126" spans="1:60">
      <c r="A126" s="26">
        <v>125</v>
      </c>
      <c r="B126" s="253">
        <v>45.582450000000001</v>
      </c>
      <c r="C126" s="253">
        <v>-92.104650000000007</v>
      </c>
      <c r="D126" s="10">
        <v>0.5</v>
      </c>
      <c r="E126" s="10" t="s">
        <v>576</v>
      </c>
      <c r="F126" s="119">
        <v>1</v>
      </c>
      <c r="G126" s="26">
        <v>0</v>
      </c>
      <c r="H126" s="44">
        <v>0</v>
      </c>
      <c r="I126" s="10">
        <v>0</v>
      </c>
      <c r="J126" s="16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16">
        <v>0</v>
      </c>
      <c r="BE126" s="116">
        <v>0</v>
      </c>
      <c r="BF126" s="10">
        <v>0</v>
      </c>
      <c r="BG126" s="10">
        <v>0</v>
      </c>
      <c r="BH126" s="10">
        <v>0</v>
      </c>
    </row>
    <row r="127" spans="1:60">
      <c r="A127" s="26">
        <v>126</v>
      </c>
      <c r="B127" s="253">
        <v>45.582459999999998</v>
      </c>
      <c r="C127" s="253">
        <v>-92.104330000000004</v>
      </c>
      <c r="D127" s="10">
        <v>13</v>
      </c>
      <c r="E127" s="10" t="s">
        <v>576</v>
      </c>
      <c r="F127" s="119">
        <v>1</v>
      </c>
      <c r="G127" s="26">
        <v>0</v>
      </c>
      <c r="H127" s="44">
        <v>0</v>
      </c>
      <c r="I127" s="10">
        <v>0</v>
      </c>
      <c r="J127" s="16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16">
        <v>0</v>
      </c>
      <c r="BE127" s="116">
        <v>0</v>
      </c>
      <c r="BF127" s="10">
        <v>0</v>
      </c>
      <c r="BG127" s="10">
        <v>0</v>
      </c>
      <c r="BH127" s="10">
        <v>0</v>
      </c>
    </row>
    <row r="128" spans="1:60">
      <c r="A128" s="26">
        <v>127</v>
      </c>
      <c r="B128" s="253">
        <v>45.582680000000003</v>
      </c>
      <c r="C128" s="253">
        <v>-92.092160000000007</v>
      </c>
      <c r="D128" s="10">
        <v>14.5</v>
      </c>
      <c r="E128" s="10" t="s">
        <v>576</v>
      </c>
      <c r="F128" s="119">
        <v>1</v>
      </c>
      <c r="G128" s="26">
        <v>1</v>
      </c>
      <c r="H128" s="44">
        <v>1</v>
      </c>
      <c r="I128" s="10">
        <v>1</v>
      </c>
      <c r="J128" s="16">
        <v>0</v>
      </c>
      <c r="K128" s="27">
        <v>0</v>
      </c>
      <c r="L128" s="27">
        <v>0</v>
      </c>
      <c r="M128" s="27">
        <v>0</v>
      </c>
      <c r="N128" s="27">
        <v>1</v>
      </c>
      <c r="O128" s="27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16">
        <v>0</v>
      </c>
      <c r="BE128" s="116">
        <v>0</v>
      </c>
      <c r="BF128" s="10">
        <v>0</v>
      </c>
      <c r="BG128" s="10">
        <v>0</v>
      </c>
      <c r="BH128" s="10">
        <v>0</v>
      </c>
    </row>
    <row r="129" spans="1:60">
      <c r="A129" s="26">
        <v>128</v>
      </c>
      <c r="B129" s="253">
        <v>45.582689999999999</v>
      </c>
      <c r="C129" s="253">
        <v>-92.091840000000005</v>
      </c>
      <c r="D129" s="10">
        <v>7.5</v>
      </c>
      <c r="E129" s="10" t="s">
        <v>574</v>
      </c>
      <c r="F129" s="119">
        <v>1</v>
      </c>
      <c r="G129" s="26">
        <v>1</v>
      </c>
      <c r="H129" s="44">
        <v>7</v>
      </c>
      <c r="I129" s="10">
        <v>3</v>
      </c>
      <c r="J129" s="16">
        <v>0</v>
      </c>
      <c r="K129" s="27">
        <v>0</v>
      </c>
      <c r="L129" s="27">
        <v>0</v>
      </c>
      <c r="M129" s="27">
        <v>0</v>
      </c>
      <c r="N129" s="27">
        <v>2</v>
      </c>
      <c r="O129" s="27">
        <v>0</v>
      </c>
      <c r="P129" s="10">
        <v>0</v>
      </c>
      <c r="Q129" s="10">
        <v>0</v>
      </c>
      <c r="R129" s="10">
        <v>1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2</v>
      </c>
      <c r="AL129" s="10">
        <v>1</v>
      </c>
      <c r="AM129" s="10">
        <v>2</v>
      </c>
      <c r="AN129" s="10">
        <v>0</v>
      </c>
      <c r="AO129" s="10">
        <v>1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16">
        <v>0</v>
      </c>
      <c r="BE129" s="116">
        <v>0</v>
      </c>
      <c r="BF129" s="10">
        <v>0</v>
      </c>
      <c r="BG129" s="10">
        <v>0</v>
      </c>
      <c r="BH129" s="10">
        <v>0</v>
      </c>
    </row>
    <row r="130" spans="1:60">
      <c r="A130" s="26">
        <v>129</v>
      </c>
      <c r="B130" s="253">
        <v>45.582689999999999</v>
      </c>
      <c r="C130" s="253">
        <v>-92.091520000000003</v>
      </c>
      <c r="D130" s="10">
        <v>5.5</v>
      </c>
      <c r="E130" s="10" t="s">
        <v>574</v>
      </c>
      <c r="F130" s="119">
        <v>1</v>
      </c>
      <c r="G130" s="26">
        <v>1</v>
      </c>
      <c r="H130" s="44">
        <v>6</v>
      </c>
      <c r="I130" s="10">
        <v>3</v>
      </c>
      <c r="J130" s="16">
        <v>0</v>
      </c>
      <c r="K130" s="27">
        <v>0</v>
      </c>
      <c r="L130" s="27">
        <v>0</v>
      </c>
      <c r="M130" s="27">
        <v>0</v>
      </c>
      <c r="N130" s="27">
        <v>2</v>
      </c>
      <c r="O130" s="27">
        <v>0</v>
      </c>
      <c r="P130" s="10">
        <v>0</v>
      </c>
      <c r="Q130" s="10">
        <v>0</v>
      </c>
      <c r="R130" s="10">
        <v>1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3</v>
      </c>
      <c r="AA130" s="10">
        <v>1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1</v>
      </c>
      <c r="AM130" s="10">
        <v>0</v>
      </c>
      <c r="AN130" s="10">
        <v>0</v>
      </c>
      <c r="AO130" s="10">
        <v>1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16">
        <v>0</v>
      </c>
      <c r="BE130" s="116">
        <v>0</v>
      </c>
      <c r="BF130" s="10">
        <v>0</v>
      </c>
      <c r="BG130" s="10">
        <v>0</v>
      </c>
      <c r="BH130" s="10">
        <v>0</v>
      </c>
    </row>
    <row r="131" spans="1:60">
      <c r="A131" s="26">
        <v>130</v>
      </c>
      <c r="B131" s="253">
        <v>45.58267</v>
      </c>
      <c r="C131" s="253">
        <v>-92.104820000000004</v>
      </c>
      <c r="D131" s="10">
        <v>4</v>
      </c>
      <c r="E131" s="10" t="s">
        <v>576</v>
      </c>
      <c r="F131" s="119">
        <v>1</v>
      </c>
      <c r="G131" s="26">
        <v>1</v>
      </c>
      <c r="H131" s="44">
        <v>2</v>
      </c>
      <c r="I131" s="10">
        <v>1</v>
      </c>
      <c r="J131" s="16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1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4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16">
        <v>2</v>
      </c>
      <c r="BE131" s="116">
        <v>0</v>
      </c>
      <c r="BF131" s="10">
        <v>0</v>
      </c>
      <c r="BG131" s="10">
        <v>0</v>
      </c>
      <c r="BH131" s="10">
        <v>0</v>
      </c>
    </row>
    <row r="132" spans="1:60">
      <c r="A132" s="26">
        <v>131</v>
      </c>
      <c r="B132" s="253">
        <v>45.58278</v>
      </c>
      <c r="C132" s="253">
        <v>-92.099379999999996</v>
      </c>
      <c r="D132" s="10">
        <v>14</v>
      </c>
      <c r="E132" s="10" t="s">
        <v>576</v>
      </c>
      <c r="F132" s="119">
        <v>1</v>
      </c>
      <c r="G132" s="26">
        <v>0</v>
      </c>
      <c r="H132" s="44">
        <v>0</v>
      </c>
      <c r="I132" s="10">
        <v>0</v>
      </c>
      <c r="J132" s="16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16">
        <v>0</v>
      </c>
      <c r="BE132" s="116">
        <v>0</v>
      </c>
      <c r="BF132" s="10">
        <v>0</v>
      </c>
      <c r="BG132" s="10">
        <v>0</v>
      </c>
      <c r="BH132" s="10">
        <v>0</v>
      </c>
    </row>
    <row r="133" spans="1:60">
      <c r="A133" s="26">
        <v>132</v>
      </c>
      <c r="B133" s="253">
        <v>45.58278</v>
      </c>
      <c r="C133" s="253">
        <v>-92.099059999999994</v>
      </c>
      <c r="D133" s="10">
        <v>7</v>
      </c>
      <c r="E133" s="10" t="s">
        <v>575</v>
      </c>
      <c r="F133" s="119">
        <v>1</v>
      </c>
      <c r="G133" s="26">
        <v>1</v>
      </c>
      <c r="H133" s="44">
        <v>5</v>
      </c>
      <c r="I133" s="10">
        <v>2</v>
      </c>
      <c r="J133" s="16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1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2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1</v>
      </c>
      <c r="AM133" s="10">
        <v>2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16">
        <v>0</v>
      </c>
      <c r="BE133" s="116">
        <v>0</v>
      </c>
      <c r="BF133" s="10">
        <v>0</v>
      </c>
      <c r="BG133" s="10">
        <v>0</v>
      </c>
      <c r="BH133" s="10">
        <v>0</v>
      </c>
    </row>
    <row r="134" spans="1:60">
      <c r="A134" s="26">
        <v>133</v>
      </c>
      <c r="B134" s="253">
        <v>45.582740000000001</v>
      </c>
      <c r="C134" s="253">
        <v>-92.098240000000004</v>
      </c>
      <c r="D134" s="10">
        <v>9</v>
      </c>
      <c r="E134" s="10" t="s">
        <v>575</v>
      </c>
      <c r="F134" s="119">
        <v>1</v>
      </c>
      <c r="G134" s="26">
        <v>1</v>
      </c>
      <c r="H134" s="44">
        <v>4</v>
      </c>
      <c r="I134" s="10">
        <v>3</v>
      </c>
      <c r="J134" s="16">
        <v>0</v>
      </c>
      <c r="K134" s="27">
        <v>0</v>
      </c>
      <c r="L134" s="27">
        <v>0</v>
      </c>
      <c r="M134" s="27">
        <v>0</v>
      </c>
      <c r="N134" s="27">
        <v>1</v>
      </c>
      <c r="O134" s="27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3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1</v>
      </c>
      <c r="AM134" s="10">
        <v>0</v>
      </c>
      <c r="AN134" s="10">
        <v>0</v>
      </c>
      <c r="AO134" s="10">
        <v>1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16">
        <v>0</v>
      </c>
      <c r="BE134" s="116">
        <v>0</v>
      </c>
      <c r="BF134" s="10">
        <v>0</v>
      </c>
      <c r="BG134" s="10">
        <v>0</v>
      </c>
      <c r="BH134" s="10">
        <v>0</v>
      </c>
    </row>
    <row r="135" spans="1:60">
      <c r="A135" s="26">
        <v>134</v>
      </c>
      <c r="B135" s="253">
        <v>45.582819999999998</v>
      </c>
      <c r="C135" s="253">
        <v>-92.097480000000004</v>
      </c>
      <c r="D135" s="10">
        <v>9.5</v>
      </c>
      <c r="E135" s="10" t="s">
        <v>576</v>
      </c>
      <c r="F135" s="119">
        <v>1</v>
      </c>
      <c r="G135" s="26">
        <v>1</v>
      </c>
      <c r="H135" s="44">
        <v>4</v>
      </c>
      <c r="I135" s="10">
        <v>2</v>
      </c>
      <c r="J135" s="16">
        <v>0</v>
      </c>
      <c r="K135" s="27">
        <v>0</v>
      </c>
      <c r="L135" s="27">
        <v>0</v>
      </c>
      <c r="M135" s="27">
        <v>0</v>
      </c>
      <c r="N135" s="27">
        <v>1</v>
      </c>
      <c r="O135" s="27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2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1</v>
      </c>
      <c r="AH135" s="10">
        <v>0</v>
      </c>
      <c r="AI135" s="10">
        <v>0</v>
      </c>
      <c r="AJ135" s="10">
        <v>0</v>
      </c>
      <c r="AK135" s="10">
        <v>0</v>
      </c>
      <c r="AL135" s="10">
        <v>1</v>
      </c>
      <c r="AM135" s="10">
        <v>4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16">
        <v>1</v>
      </c>
      <c r="BE135" s="116">
        <v>0</v>
      </c>
      <c r="BF135" s="10">
        <v>0</v>
      </c>
      <c r="BG135" s="10">
        <v>0</v>
      </c>
      <c r="BH135" s="10">
        <v>0</v>
      </c>
    </row>
    <row r="136" spans="1:60">
      <c r="A136" s="26">
        <v>135</v>
      </c>
      <c r="B136" s="253">
        <v>45.582929999999998</v>
      </c>
      <c r="C136" s="253">
        <v>-92.096599999999995</v>
      </c>
      <c r="D136" s="10">
        <v>12</v>
      </c>
      <c r="E136" s="10" t="s">
        <v>575</v>
      </c>
      <c r="F136" s="119">
        <v>1</v>
      </c>
      <c r="G136" s="26">
        <v>1</v>
      </c>
      <c r="H136" s="44">
        <v>2</v>
      </c>
      <c r="I136" s="10">
        <v>2</v>
      </c>
      <c r="J136" s="16">
        <v>0</v>
      </c>
      <c r="K136" s="27">
        <v>0</v>
      </c>
      <c r="L136" s="27">
        <v>0</v>
      </c>
      <c r="M136" s="27">
        <v>0</v>
      </c>
      <c r="N136" s="27">
        <v>1</v>
      </c>
      <c r="O136" s="27">
        <v>2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16">
        <v>0</v>
      </c>
      <c r="BE136" s="116">
        <v>0</v>
      </c>
      <c r="BF136" s="10">
        <v>0</v>
      </c>
      <c r="BG136" s="10">
        <v>0</v>
      </c>
      <c r="BH136" s="10">
        <v>0</v>
      </c>
    </row>
    <row r="137" spans="1:60">
      <c r="A137" s="26">
        <v>136</v>
      </c>
      <c r="B137" s="253">
        <v>45.582880000000003</v>
      </c>
      <c r="C137" s="253">
        <v>-92.093609999999998</v>
      </c>
      <c r="D137" s="10">
        <v>8</v>
      </c>
      <c r="E137" s="10" t="s">
        <v>574</v>
      </c>
      <c r="F137" s="119">
        <v>1</v>
      </c>
      <c r="G137" s="26">
        <v>1</v>
      </c>
      <c r="H137" s="44">
        <v>5</v>
      </c>
      <c r="I137" s="10">
        <v>3</v>
      </c>
      <c r="J137" s="16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10">
        <v>0</v>
      </c>
      <c r="Q137" s="10">
        <v>0</v>
      </c>
      <c r="R137" s="10">
        <v>2</v>
      </c>
      <c r="S137" s="10">
        <v>0</v>
      </c>
      <c r="T137" s="10">
        <v>0</v>
      </c>
      <c r="U137" s="10">
        <v>0</v>
      </c>
      <c r="V137" s="10">
        <v>0</v>
      </c>
      <c r="W137" s="10">
        <v>2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3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1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16">
        <v>0</v>
      </c>
      <c r="BE137" s="116">
        <v>0</v>
      </c>
      <c r="BF137" s="10">
        <v>0</v>
      </c>
      <c r="BG137" s="10">
        <v>0</v>
      </c>
      <c r="BH137" s="10">
        <v>0</v>
      </c>
    </row>
    <row r="138" spans="1:60">
      <c r="A138" s="26">
        <v>137</v>
      </c>
      <c r="B138" s="253">
        <v>45.582889999999999</v>
      </c>
      <c r="C138" s="253">
        <v>-92.093289999999996</v>
      </c>
      <c r="D138" s="10">
        <v>7</v>
      </c>
      <c r="E138" s="10" t="s">
        <v>575</v>
      </c>
      <c r="F138" s="119">
        <v>1</v>
      </c>
      <c r="G138" s="26">
        <v>1</v>
      </c>
      <c r="H138" s="44">
        <v>5</v>
      </c>
      <c r="I138" s="10">
        <v>3</v>
      </c>
      <c r="J138" s="16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10">
        <v>0</v>
      </c>
      <c r="Q138" s="10">
        <v>0</v>
      </c>
      <c r="R138" s="10">
        <v>3</v>
      </c>
      <c r="S138" s="10">
        <v>0</v>
      </c>
      <c r="T138" s="10">
        <v>0</v>
      </c>
      <c r="U138" s="10">
        <v>0</v>
      </c>
      <c r="V138" s="10">
        <v>0</v>
      </c>
      <c r="W138" s="10">
        <v>1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1</v>
      </c>
      <c r="AH138" s="10">
        <v>0</v>
      </c>
      <c r="AI138" s="10">
        <v>0</v>
      </c>
      <c r="AJ138" s="10">
        <v>0</v>
      </c>
      <c r="AK138" s="10">
        <v>0</v>
      </c>
      <c r="AL138" s="10">
        <v>1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1</v>
      </c>
      <c r="BC138" s="10">
        <v>0</v>
      </c>
      <c r="BD138" s="116">
        <v>0</v>
      </c>
      <c r="BE138" s="116">
        <v>0</v>
      </c>
      <c r="BF138" s="10">
        <v>0</v>
      </c>
      <c r="BG138" s="10">
        <v>0</v>
      </c>
      <c r="BH138" s="10">
        <v>0</v>
      </c>
    </row>
    <row r="139" spans="1:60">
      <c r="A139" s="26">
        <v>138</v>
      </c>
      <c r="B139" s="253">
        <v>45.582889999999999</v>
      </c>
      <c r="C139" s="253">
        <v>-92.092969999999994</v>
      </c>
      <c r="D139" s="10">
        <v>6</v>
      </c>
      <c r="E139" s="10" t="s">
        <v>575</v>
      </c>
      <c r="F139" s="119">
        <v>1</v>
      </c>
      <c r="G139" s="26">
        <v>1</v>
      </c>
      <c r="H139" s="44">
        <v>4</v>
      </c>
      <c r="I139" s="10">
        <v>2</v>
      </c>
      <c r="J139" s="16">
        <v>0</v>
      </c>
      <c r="K139" s="27">
        <v>0</v>
      </c>
      <c r="L139" s="27">
        <v>0</v>
      </c>
      <c r="M139" s="27">
        <v>0</v>
      </c>
      <c r="N139" s="27">
        <v>4</v>
      </c>
      <c r="O139" s="27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1</v>
      </c>
      <c r="AG139" s="10">
        <v>2</v>
      </c>
      <c r="AH139" s="10">
        <v>0</v>
      </c>
      <c r="AI139" s="10">
        <v>0</v>
      </c>
      <c r="AJ139" s="10">
        <v>0</v>
      </c>
      <c r="AK139" s="10">
        <v>0</v>
      </c>
      <c r="AL139" s="10">
        <v>1</v>
      </c>
      <c r="AM139" s="10">
        <v>0</v>
      </c>
      <c r="AN139" s="10">
        <v>0</v>
      </c>
      <c r="AO139" s="10">
        <v>2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16">
        <v>0</v>
      </c>
      <c r="BE139" s="116">
        <v>0</v>
      </c>
      <c r="BF139" s="10">
        <v>0</v>
      </c>
      <c r="BG139" s="10">
        <v>0</v>
      </c>
      <c r="BH139" s="10">
        <v>0</v>
      </c>
    </row>
    <row r="140" spans="1:60">
      <c r="A140" s="26">
        <v>139</v>
      </c>
      <c r="B140" s="253">
        <v>45.582900000000002</v>
      </c>
      <c r="C140" s="253">
        <v>-92.092650000000006</v>
      </c>
      <c r="D140" s="10">
        <v>7</v>
      </c>
      <c r="E140" s="10" t="s">
        <v>575</v>
      </c>
      <c r="F140" s="119">
        <v>1</v>
      </c>
      <c r="G140" s="26">
        <v>1</v>
      </c>
      <c r="H140" s="44">
        <v>3</v>
      </c>
      <c r="I140" s="10">
        <v>2</v>
      </c>
      <c r="J140" s="16">
        <v>0</v>
      </c>
      <c r="K140" s="27">
        <v>0</v>
      </c>
      <c r="L140" s="27">
        <v>0</v>
      </c>
      <c r="M140" s="27">
        <v>0</v>
      </c>
      <c r="N140" s="27">
        <v>1</v>
      </c>
      <c r="O140" s="27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2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1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16">
        <v>0</v>
      </c>
      <c r="BE140" s="116">
        <v>0</v>
      </c>
      <c r="BF140" s="10">
        <v>0</v>
      </c>
      <c r="BG140" s="10">
        <v>0</v>
      </c>
      <c r="BH140" s="10">
        <v>0</v>
      </c>
    </row>
    <row r="141" spans="1:60">
      <c r="A141" s="26">
        <v>140</v>
      </c>
      <c r="B141" s="253">
        <v>45.582900000000002</v>
      </c>
      <c r="C141" s="253">
        <v>-92.092330000000004</v>
      </c>
      <c r="D141" s="10">
        <v>6.5</v>
      </c>
      <c r="E141" s="10" t="s">
        <v>574</v>
      </c>
      <c r="F141" s="119">
        <v>1</v>
      </c>
      <c r="G141" s="26">
        <v>1</v>
      </c>
      <c r="H141" s="44">
        <v>4</v>
      </c>
      <c r="I141" s="10">
        <v>2</v>
      </c>
      <c r="J141" s="16">
        <v>0</v>
      </c>
      <c r="K141" s="27">
        <v>0</v>
      </c>
      <c r="L141" s="27">
        <v>0</v>
      </c>
      <c r="M141" s="27">
        <v>0</v>
      </c>
      <c r="N141" s="27">
        <v>1</v>
      </c>
      <c r="O141" s="27">
        <v>0</v>
      </c>
      <c r="P141" s="10">
        <v>0</v>
      </c>
      <c r="Q141" s="10">
        <v>0</v>
      </c>
      <c r="R141" s="10">
        <v>2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2</v>
      </c>
      <c r="AH141" s="10">
        <v>0</v>
      </c>
      <c r="AI141" s="10">
        <v>0</v>
      </c>
      <c r="AJ141" s="10">
        <v>0</v>
      </c>
      <c r="AK141" s="10">
        <v>0</v>
      </c>
      <c r="AL141" s="10">
        <v>1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16">
        <v>0</v>
      </c>
      <c r="BE141" s="116">
        <v>0</v>
      </c>
      <c r="BF141" s="10">
        <v>0</v>
      </c>
      <c r="BG141" s="10">
        <v>0</v>
      </c>
      <c r="BH141" s="10">
        <v>0</v>
      </c>
    </row>
    <row r="142" spans="1:60">
      <c r="A142" s="26">
        <v>141</v>
      </c>
      <c r="B142" s="253">
        <v>45.582909999999998</v>
      </c>
      <c r="C142" s="253">
        <v>-92.092010000000002</v>
      </c>
      <c r="D142" s="10">
        <v>5</v>
      </c>
      <c r="E142" s="10" t="s">
        <v>575</v>
      </c>
      <c r="F142" s="119">
        <v>1</v>
      </c>
      <c r="G142" s="26">
        <v>1</v>
      </c>
      <c r="H142" s="44">
        <v>5</v>
      </c>
      <c r="I142" s="10">
        <v>3</v>
      </c>
      <c r="J142" s="16">
        <v>0</v>
      </c>
      <c r="K142" s="27">
        <v>0</v>
      </c>
      <c r="L142" s="27">
        <v>0</v>
      </c>
      <c r="M142" s="27">
        <v>0</v>
      </c>
      <c r="N142" s="27">
        <v>1</v>
      </c>
      <c r="O142" s="27">
        <v>1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1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3</v>
      </c>
      <c r="AH142" s="10">
        <v>0</v>
      </c>
      <c r="AI142" s="10">
        <v>0</v>
      </c>
      <c r="AJ142" s="10">
        <v>0</v>
      </c>
      <c r="AK142" s="10">
        <v>0</v>
      </c>
      <c r="AL142" s="10">
        <v>1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16">
        <v>0</v>
      </c>
      <c r="BE142" s="116">
        <v>0</v>
      </c>
      <c r="BF142" s="10">
        <v>0</v>
      </c>
      <c r="BG142" s="10">
        <v>0</v>
      </c>
      <c r="BH142" s="10">
        <v>0</v>
      </c>
    </row>
    <row r="143" spans="1:60">
      <c r="A143" s="26">
        <v>142</v>
      </c>
      <c r="B143" s="253">
        <v>45.582900000000002</v>
      </c>
      <c r="C143" s="253">
        <v>-92.104990000000001</v>
      </c>
      <c r="D143" s="10">
        <v>3</v>
      </c>
      <c r="E143" s="10" t="s">
        <v>575</v>
      </c>
      <c r="F143" s="119">
        <v>1</v>
      </c>
      <c r="G143" s="26">
        <v>1</v>
      </c>
      <c r="H143" s="44">
        <v>5</v>
      </c>
      <c r="I143" s="10">
        <v>2</v>
      </c>
      <c r="J143" s="16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2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1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1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1</v>
      </c>
      <c r="AY143" s="10">
        <v>0</v>
      </c>
      <c r="AZ143" s="10">
        <v>0</v>
      </c>
      <c r="BA143" s="10">
        <v>0</v>
      </c>
      <c r="BB143" s="10">
        <v>1</v>
      </c>
      <c r="BC143" s="10">
        <v>0</v>
      </c>
      <c r="BD143" s="116">
        <v>0</v>
      </c>
      <c r="BE143" s="116">
        <v>0</v>
      </c>
      <c r="BF143" s="10">
        <v>0</v>
      </c>
      <c r="BG143" s="10">
        <v>0</v>
      </c>
      <c r="BH143" s="10">
        <v>0</v>
      </c>
    </row>
    <row r="144" spans="1:60">
      <c r="A144" s="26">
        <v>143</v>
      </c>
      <c r="B144" s="253">
        <v>45.583060000000003</v>
      </c>
      <c r="C144" s="253">
        <v>-92.094890000000007</v>
      </c>
      <c r="D144" s="10">
        <v>11.5</v>
      </c>
      <c r="E144" s="10" t="s">
        <v>576</v>
      </c>
      <c r="F144" s="119">
        <v>1</v>
      </c>
      <c r="G144" s="26">
        <v>1</v>
      </c>
      <c r="H144" s="44">
        <v>5</v>
      </c>
      <c r="I144" s="10">
        <v>1</v>
      </c>
      <c r="J144" s="16">
        <v>0</v>
      </c>
      <c r="K144" s="27">
        <v>0</v>
      </c>
      <c r="L144" s="27">
        <v>0</v>
      </c>
      <c r="M144" s="27">
        <v>0</v>
      </c>
      <c r="N144" s="27">
        <v>1</v>
      </c>
      <c r="O144" s="27">
        <v>1</v>
      </c>
      <c r="P144" s="10">
        <v>0</v>
      </c>
      <c r="Q144" s="10">
        <v>0</v>
      </c>
      <c r="R144" s="10">
        <v>0</v>
      </c>
      <c r="S144" s="10">
        <v>0</v>
      </c>
      <c r="T144" s="10">
        <v>1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1</v>
      </c>
      <c r="AD144" s="10">
        <v>0</v>
      </c>
      <c r="AE144" s="10">
        <v>0</v>
      </c>
      <c r="AF144" s="10">
        <v>0</v>
      </c>
      <c r="AG144" s="10">
        <v>0</v>
      </c>
      <c r="AH144" s="10">
        <v>1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16">
        <v>0</v>
      </c>
      <c r="BE144" s="116">
        <v>0</v>
      </c>
      <c r="BF144" s="10">
        <v>0</v>
      </c>
      <c r="BG144" s="10">
        <v>0</v>
      </c>
      <c r="BH144" s="10">
        <v>0</v>
      </c>
    </row>
    <row r="145" spans="1:60">
      <c r="A145" s="26">
        <v>144</v>
      </c>
      <c r="B145" s="253">
        <v>45.583120000000001</v>
      </c>
      <c r="C145" s="253">
        <v>-92.105159999999998</v>
      </c>
      <c r="D145" s="10">
        <v>15</v>
      </c>
      <c r="E145" s="10" t="s">
        <v>576</v>
      </c>
      <c r="F145" s="119">
        <v>1</v>
      </c>
      <c r="G145" s="26">
        <v>0</v>
      </c>
      <c r="H145" s="44">
        <v>0</v>
      </c>
      <c r="I145" s="10">
        <v>0</v>
      </c>
      <c r="J145" s="16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16">
        <v>0</v>
      </c>
      <c r="BE145" s="116">
        <v>0</v>
      </c>
      <c r="BF145" s="10">
        <v>0</v>
      </c>
      <c r="BG145" s="10">
        <v>0</v>
      </c>
      <c r="BH145" s="10">
        <v>0</v>
      </c>
    </row>
    <row r="146" spans="1:60">
      <c r="A146" s="26">
        <v>145</v>
      </c>
      <c r="B146" s="253">
        <v>45.583329999999997</v>
      </c>
      <c r="C146" s="253">
        <v>-92.105649999999997</v>
      </c>
      <c r="D146" s="10">
        <v>6</v>
      </c>
      <c r="E146" s="10" t="s">
        <v>576</v>
      </c>
      <c r="F146" s="119">
        <v>1</v>
      </c>
      <c r="G146" s="26">
        <v>1</v>
      </c>
      <c r="H146" s="44">
        <v>2</v>
      </c>
      <c r="I146" s="10">
        <v>2</v>
      </c>
      <c r="J146" s="16">
        <v>0</v>
      </c>
      <c r="K146" s="27">
        <v>0</v>
      </c>
      <c r="L146" s="27">
        <v>0</v>
      </c>
      <c r="M146" s="27">
        <v>0</v>
      </c>
      <c r="N146" s="27">
        <v>1</v>
      </c>
      <c r="O146" s="27">
        <v>2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16">
        <v>0</v>
      </c>
      <c r="BE146" s="116">
        <v>0</v>
      </c>
      <c r="BF146" s="10">
        <v>0</v>
      </c>
      <c r="BG146" s="10">
        <v>0</v>
      </c>
      <c r="BH146" s="10">
        <v>0</v>
      </c>
    </row>
    <row r="147" spans="1:60">
      <c r="A147" s="26">
        <v>146</v>
      </c>
      <c r="B147" s="253">
        <v>45.58343</v>
      </c>
      <c r="C147" s="253">
        <v>-92.100520000000003</v>
      </c>
      <c r="D147" s="10">
        <v>12</v>
      </c>
      <c r="E147" s="10" t="s">
        <v>575</v>
      </c>
      <c r="F147" s="119">
        <v>1</v>
      </c>
      <c r="G147" s="26">
        <v>1</v>
      </c>
      <c r="H147" s="44">
        <v>3</v>
      </c>
      <c r="I147" s="10">
        <v>2</v>
      </c>
      <c r="J147" s="16">
        <v>0</v>
      </c>
      <c r="K147" s="27">
        <v>0</v>
      </c>
      <c r="L147" s="27">
        <v>0</v>
      </c>
      <c r="M147" s="27">
        <v>0</v>
      </c>
      <c r="N147" s="27">
        <v>1</v>
      </c>
      <c r="O147" s="27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2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1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16">
        <v>0</v>
      </c>
      <c r="BE147" s="116">
        <v>0</v>
      </c>
      <c r="BF147" s="10">
        <v>0</v>
      </c>
      <c r="BG147" s="10">
        <v>0</v>
      </c>
      <c r="BH147" s="10">
        <v>0</v>
      </c>
    </row>
    <row r="148" spans="1:60">
      <c r="A148" s="26">
        <v>147</v>
      </c>
      <c r="B148" s="253">
        <v>45.583559999999999</v>
      </c>
      <c r="C148" s="253">
        <v>-92.105810000000005</v>
      </c>
      <c r="D148" s="10">
        <v>5</v>
      </c>
      <c r="E148" s="10" t="s">
        <v>576</v>
      </c>
      <c r="F148" s="119">
        <v>1</v>
      </c>
      <c r="G148" s="26">
        <v>1</v>
      </c>
      <c r="H148" s="44">
        <v>1</v>
      </c>
      <c r="I148" s="10">
        <v>1</v>
      </c>
      <c r="J148" s="16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1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16">
        <v>0</v>
      </c>
      <c r="BE148" s="116">
        <v>0</v>
      </c>
      <c r="BF148" s="10">
        <v>0</v>
      </c>
      <c r="BG148" s="10">
        <v>0</v>
      </c>
      <c r="BH148" s="10">
        <v>0</v>
      </c>
    </row>
    <row r="149" spans="1:60">
      <c r="A149" s="26">
        <v>148</v>
      </c>
      <c r="B149" s="253">
        <v>45.583779999999997</v>
      </c>
      <c r="C149" s="253">
        <v>-92.10566</v>
      </c>
      <c r="D149" s="10">
        <v>11</v>
      </c>
      <c r="E149" s="10" t="s">
        <v>575</v>
      </c>
      <c r="F149" s="119">
        <v>1</v>
      </c>
      <c r="G149" s="26">
        <v>0</v>
      </c>
      <c r="H149" s="44">
        <v>0</v>
      </c>
      <c r="I149" s="10">
        <v>0</v>
      </c>
      <c r="J149" s="16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16">
        <v>0</v>
      </c>
      <c r="BE149" s="116">
        <v>0</v>
      </c>
      <c r="BF149" s="10">
        <v>0</v>
      </c>
      <c r="BG149" s="10">
        <v>0</v>
      </c>
      <c r="BH149" s="10">
        <v>0</v>
      </c>
    </row>
    <row r="150" spans="1:60">
      <c r="A150" s="26">
        <v>149</v>
      </c>
      <c r="B150" s="253">
        <v>45.584009999999999</v>
      </c>
      <c r="C150" s="253">
        <v>-92.105829999999997</v>
      </c>
      <c r="D150" s="10">
        <v>7</v>
      </c>
      <c r="E150" s="10" t="s">
        <v>575</v>
      </c>
      <c r="F150" s="119">
        <v>1</v>
      </c>
      <c r="G150" s="26">
        <v>1</v>
      </c>
      <c r="H150" s="44">
        <v>3</v>
      </c>
      <c r="I150" s="10">
        <v>2</v>
      </c>
      <c r="J150" s="16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2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2</v>
      </c>
      <c r="AM150" s="10">
        <v>0</v>
      </c>
      <c r="AN150" s="10">
        <v>1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16">
        <v>0</v>
      </c>
      <c r="BE150" s="116">
        <v>0</v>
      </c>
      <c r="BF150" s="10">
        <v>0</v>
      </c>
      <c r="BG150" s="10">
        <v>0</v>
      </c>
      <c r="BH150" s="10">
        <v>0</v>
      </c>
    </row>
    <row r="151" spans="1:60">
      <c r="A151" s="26">
        <v>150</v>
      </c>
      <c r="B151" s="253">
        <v>45.58446</v>
      </c>
      <c r="C151" s="253">
        <v>-92.105850000000004</v>
      </c>
      <c r="D151" s="10">
        <v>11</v>
      </c>
      <c r="E151" s="10" t="s">
        <v>576</v>
      </c>
      <c r="F151" s="119">
        <v>1</v>
      </c>
      <c r="G151" s="26">
        <v>1</v>
      </c>
      <c r="H151" s="44">
        <v>6</v>
      </c>
      <c r="I151" s="10">
        <v>1</v>
      </c>
      <c r="J151" s="16">
        <v>0</v>
      </c>
      <c r="K151" s="27">
        <v>0</v>
      </c>
      <c r="L151" s="27">
        <v>0</v>
      </c>
      <c r="M151" s="27">
        <v>0</v>
      </c>
      <c r="N151" s="27">
        <v>1</v>
      </c>
      <c r="O151" s="27">
        <v>1</v>
      </c>
      <c r="P151" s="10">
        <v>0</v>
      </c>
      <c r="Q151" s="10">
        <v>0</v>
      </c>
      <c r="R151" s="10">
        <v>0</v>
      </c>
      <c r="S151" s="10">
        <v>0</v>
      </c>
      <c r="T151" s="10">
        <v>1</v>
      </c>
      <c r="U151" s="10">
        <v>0</v>
      </c>
      <c r="V151" s="10">
        <v>0</v>
      </c>
      <c r="W151" s="10">
        <v>1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1</v>
      </c>
      <c r="AH151" s="10">
        <v>0</v>
      </c>
      <c r="AI151" s="10">
        <v>0</v>
      </c>
      <c r="AJ151" s="10">
        <v>0</v>
      </c>
      <c r="AK151" s="10">
        <v>0</v>
      </c>
      <c r="AL151" s="10">
        <v>1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16">
        <v>0</v>
      </c>
      <c r="BE151" s="116">
        <v>0</v>
      </c>
      <c r="BF151" s="10">
        <v>0</v>
      </c>
      <c r="BG151" s="10">
        <v>0</v>
      </c>
      <c r="BH151" s="10">
        <v>0</v>
      </c>
    </row>
    <row r="152" spans="1:60">
      <c r="A152" s="26">
        <v>151</v>
      </c>
      <c r="B152" s="253">
        <v>45.583770000000001</v>
      </c>
      <c r="C152" s="253">
        <v>-92.101399999999998</v>
      </c>
      <c r="D152" s="10">
        <v>6.5</v>
      </c>
      <c r="E152" s="10" t="s">
        <v>574</v>
      </c>
      <c r="F152" s="119">
        <v>1</v>
      </c>
      <c r="G152" s="26">
        <v>1</v>
      </c>
      <c r="H152" s="44">
        <v>5</v>
      </c>
      <c r="I152" s="10">
        <v>2</v>
      </c>
      <c r="J152" s="16">
        <v>0</v>
      </c>
      <c r="K152" s="27">
        <v>0</v>
      </c>
      <c r="L152" s="27">
        <v>0</v>
      </c>
      <c r="M152" s="27">
        <v>0</v>
      </c>
      <c r="N152" s="27">
        <v>1</v>
      </c>
      <c r="O152" s="27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1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1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2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2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16">
        <v>0</v>
      </c>
      <c r="BE152" s="116">
        <v>0</v>
      </c>
      <c r="BF152" s="10">
        <v>0</v>
      </c>
      <c r="BG152" s="10">
        <v>0</v>
      </c>
      <c r="BH152" s="10">
        <v>0</v>
      </c>
    </row>
    <row r="153" spans="1:60">
      <c r="A153" s="26">
        <v>152</v>
      </c>
      <c r="B153" s="253">
        <v>45.584679999999999</v>
      </c>
      <c r="C153" s="253">
        <v>-92.106020000000001</v>
      </c>
      <c r="D153" s="10">
        <v>8</v>
      </c>
      <c r="E153" s="10" t="s">
        <v>575</v>
      </c>
      <c r="F153" s="119">
        <v>1</v>
      </c>
      <c r="G153" s="26">
        <v>1</v>
      </c>
      <c r="H153" s="44">
        <v>6</v>
      </c>
      <c r="I153" s="10">
        <v>2</v>
      </c>
      <c r="J153" s="16">
        <v>0</v>
      </c>
      <c r="K153" s="27">
        <v>0</v>
      </c>
      <c r="L153" s="27">
        <v>0</v>
      </c>
      <c r="M153" s="27">
        <v>0</v>
      </c>
      <c r="N153" s="27">
        <v>2</v>
      </c>
      <c r="O153" s="27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1</v>
      </c>
      <c r="U153" s="10">
        <v>0</v>
      </c>
      <c r="V153" s="10">
        <v>1</v>
      </c>
      <c r="W153" s="10">
        <v>1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1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1</v>
      </c>
      <c r="BC153" s="10">
        <v>0</v>
      </c>
      <c r="BD153" s="116">
        <v>0</v>
      </c>
      <c r="BE153" s="116">
        <v>0</v>
      </c>
      <c r="BF153" s="10">
        <v>0</v>
      </c>
      <c r="BG153" s="10">
        <v>0</v>
      </c>
      <c r="BH153" s="10">
        <v>0</v>
      </c>
    </row>
    <row r="154" spans="1:60">
      <c r="A154" s="26">
        <v>153</v>
      </c>
      <c r="B154" s="253">
        <v>45.584499999999998</v>
      </c>
      <c r="C154" s="253">
        <v>-92.102159999999998</v>
      </c>
      <c r="D154" s="10">
        <v>4</v>
      </c>
      <c r="E154" s="10" t="s">
        <v>575</v>
      </c>
      <c r="F154" s="119">
        <v>1</v>
      </c>
      <c r="G154" s="26">
        <v>1</v>
      </c>
      <c r="H154" s="44">
        <v>1</v>
      </c>
      <c r="I154" s="10">
        <v>2</v>
      </c>
      <c r="J154" s="16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2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4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16">
        <v>0</v>
      </c>
      <c r="BE154" s="116">
        <v>0</v>
      </c>
      <c r="BF154" s="10">
        <v>0</v>
      </c>
      <c r="BG154" s="10">
        <v>0</v>
      </c>
      <c r="BH154" s="10">
        <v>0</v>
      </c>
    </row>
    <row r="155" spans="1:60">
      <c r="A155" s="26">
        <v>154</v>
      </c>
      <c r="B155" s="253">
        <v>45.584180000000003</v>
      </c>
      <c r="C155" s="253">
        <v>-92.101849999999999</v>
      </c>
      <c r="D155" s="10">
        <v>7.5</v>
      </c>
      <c r="E155" s="10" t="s">
        <v>574</v>
      </c>
      <c r="F155" s="119">
        <v>1</v>
      </c>
      <c r="G155" s="26">
        <v>1</v>
      </c>
      <c r="H155" s="44">
        <v>4</v>
      </c>
      <c r="I155" s="10">
        <v>2</v>
      </c>
      <c r="J155" s="16">
        <v>0</v>
      </c>
      <c r="K155" s="27">
        <v>0</v>
      </c>
      <c r="L155" s="27">
        <v>0</v>
      </c>
      <c r="M155" s="27">
        <v>0</v>
      </c>
      <c r="N155" s="27">
        <v>1</v>
      </c>
      <c r="O155" s="27">
        <v>0</v>
      </c>
      <c r="P155" s="10">
        <v>0</v>
      </c>
      <c r="Q155" s="10">
        <v>0</v>
      </c>
      <c r="R155" s="10">
        <v>2</v>
      </c>
      <c r="S155" s="10">
        <v>0</v>
      </c>
      <c r="T155" s="10">
        <v>0</v>
      </c>
      <c r="U155" s="10">
        <v>0</v>
      </c>
      <c r="V155" s="10">
        <v>0</v>
      </c>
      <c r="W155" s="10">
        <v>4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1</v>
      </c>
      <c r="AM155" s="10">
        <v>0</v>
      </c>
      <c r="AN155" s="10">
        <v>0</v>
      </c>
      <c r="AO155" s="10">
        <v>1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16">
        <v>1</v>
      </c>
      <c r="BE155" s="116">
        <v>0</v>
      </c>
      <c r="BF155" s="10">
        <v>0</v>
      </c>
      <c r="BG155" s="10">
        <v>0</v>
      </c>
      <c r="BH155" s="10">
        <v>0</v>
      </c>
    </row>
    <row r="156" spans="1:60">
      <c r="A156" s="26">
        <v>155</v>
      </c>
      <c r="B156" s="253">
        <v>45.584899999999998</v>
      </c>
      <c r="C156" s="253">
        <v>-92.106189999999998</v>
      </c>
      <c r="D156" s="10">
        <v>7</v>
      </c>
      <c r="E156" s="10" t="s">
        <v>575</v>
      </c>
      <c r="F156" s="119">
        <v>1</v>
      </c>
      <c r="G156" s="26">
        <v>1</v>
      </c>
      <c r="H156" s="44">
        <v>5</v>
      </c>
      <c r="I156" s="10">
        <v>2</v>
      </c>
      <c r="J156" s="16">
        <v>0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1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4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2</v>
      </c>
      <c r="AM156" s="10">
        <v>0</v>
      </c>
      <c r="AN156" s="10">
        <v>0</v>
      </c>
      <c r="AO156" s="10">
        <v>2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1</v>
      </c>
      <c r="BC156" s="10">
        <v>0</v>
      </c>
      <c r="BD156" s="116">
        <v>0</v>
      </c>
      <c r="BE156" s="116">
        <v>0</v>
      </c>
      <c r="BF156" s="10">
        <v>0</v>
      </c>
      <c r="BG156" s="10">
        <v>0</v>
      </c>
      <c r="BH156" s="10">
        <v>0</v>
      </c>
    </row>
    <row r="157" spans="1:60">
      <c r="A157" s="26">
        <v>156</v>
      </c>
      <c r="B157" s="253">
        <v>45.585099999999997</v>
      </c>
      <c r="C157" s="253">
        <v>-92.102630000000005</v>
      </c>
      <c r="D157" s="10">
        <v>6.5</v>
      </c>
      <c r="E157" s="10" t="s">
        <v>575</v>
      </c>
      <c r="F157" s="119">
        <v>1</v>
      </c>
      <c r="G157" s="26">
        <v>1</v>
      </c>
      <c r="H157" s="44">
        <v>5</v>
      </c>
      <c r="I157" s="10">
        <v>2</v>
      </c>
      <c r="J157" s="16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1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1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2</v>
      </c>
      <c r="AM157" s="10">
        <v>1</v>
      </c>
      <c r="AN157" s="10">
        <v>0</v>
      </c>
      <c r="AO157" s="10">
        <v>0</v>
      </c>
      <c r="AP157" s="10">
        <v>1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16">
        <v>0</v>
      </c>
      <c r="BE157" s="116">
        <v>0</v>
      </c>
      <c r="BF157" s="10">
        <v>0</v>
      </c>
      <c r="BG157" s="10">
        <v>0</v>
      </c>
      <c r="BH157" s="10">
        <v>0</v>
      </c>
    </row>
    <row r="158" spans="1:60">
      <c r="A158" s="26">
        <v>157</v>
      </c>
      <c r="B158" s="253">
        <v>45.584899999999998</v>
      </c>
      <c r="C158" s="253">
        <v>-92.102490000000003</v>
      </c>
      <c r="D158" s="10">
        <v>3</v>
      </c>
      <c r="E158" s="10" t="s">
        <v>575</v>
      </c>
      <c r="F158" s="119">
        <v>1</v>
      </c>
      <c r="G158" s="26">
        <v>1</v>
      </c>
      <c r="H158" s="44">
        <v>2</v>
      </c>
      <c r="I158" s="10">
        <v>2</v>
      </c>
      <c r="J158" s="16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2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1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16">
        <v>0</v>
      </c>
      <c r="BE158" s="116">
        <v>0</v>
      </c>
      <c r="BF158" s="10">
        <v>0</v>
      </c>
      <c r="BG158" s="10">
        <v>0</v>
      </c>
      <c r="BH158" s="10">
        <v>0</v>
      </c>
    </row>
    <row r="159" spans="1:60">
      <c r="A159" s="26">
        <v>158</v>
      </c>
      <c r="B159" s="253">
        <v>45.584679999999999</v>
      </c>
      <c r="C159" s="253">
        <v>-92.10248</v>
      </c>
      <c r="D159" s="10">
        <v>7</v>
      </c>
      <c r="E159" s="10" t="s">
        <v>575</v>
      </c>
      <c r="F159" s="119">
        <v>1</v>
      </c>
      <c r="G159" s="26">
        <v>1</v>
      </c>
      <c r="H159" s="44">
        <v>4</v>
      </c>
      <c r="I159" s="10">
        <v>3</v>
      </c>
      <c r="J159" s="16">
        <v>0</v>
      </c>
      <c r="K159" s="27">
        <v>0</v>
      </c>
      <c r="L159" s="27">
        <v>0</v>
      </c>
      <c r="M159" s="27">
        <v>0</v>
      </c>
      <c r="N159" s="27">
        <v>1</v>
      </c>
      <c r="O159" s="27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3</v>
      </c>
      <c r="AM159" s="10">
        <v>0</v>
      </c>
      <c r="AN159" s="10">
        <v>0</v>
      </c>
      <c r="AO159" s="10">
        <v>1</v>
      </c>
      <c r="AP159" s="10">
        <v>2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16">
        <v>0</v>
      </c>
      <c r="BE159" s="116">
        <v>0</v>
      </c>
      <c r="BF159" s="10">
        <v>0</v>
      </c>
      <c r="BG159" s="10">
        <v>0</v>
      </c>
      <c r="BH159" s="10">
        <v>0</v>
      </c>
    </row>
    <row r="160" spans="1:60">
      <c r="A160" s="26">
        <v>159</v>
      </c>
      <c r="B160" s="253">
        <v>45.585120000000003</v>
      </c>
      <c r="C160" s="253">
        <v>-92.106350000000006</v>
      </c>
      <c r="D160" s="10">
        <v>7</v>
      </c>
      <c r="E160" s="10" t="s">
        <v>575</v>
      </c>
      <c r="F160" s="119">
        <v>1</v>
      </c>
      <c r="G160" s="26">
        <v>1</v>
      </c>
      <c r="H160" s="44">
        <v>6</v>
      </c>
      <c r="I160" s="10">
        <v>2</v>
      </c>
      <c r="J160" s="16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10">
        <v>0</v>
      </c>
      <c r="Q160" s="10">
        <v>0</v>
      </c>
      <c r="R160" s="10">
        <v>1</v>
      </c>
      <c r="S160" s="10">
        <v>0</v>
      </c>
      <c r="T160" s="10">
        <v>0</v>
      </c>
      <c r="U160" s="10">
        <v>0</v>
      </c>
      <c r="V160" s="10">
        <v>0</v>
      </c>
      <c r="W160" s="10">
        <v>1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4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1</v>
      </c>
      <c r="AO160" s="10">
        <v>2</v>
      </c>
      <c r="AP160" s="10">
        <v>1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1</v>
      </c>
      <c r="BC160" s="10">
        <v>0</v>
      </c>
      <c r="BD160" s="116">
        <v>1</v>
      </c>
      <c r="BE160" s="116">
        <v>0</v>
      </c>
      <c r="BF160" s="10">
        <v>0</v>
      </c>
      <c r="BG160" s="10">
        <v>0</v>
      </c>
      <c r="BH160" s="10">
        <v>0</v>
      </c>
    </row>
    <row r="161" spans="1:60">
      <c r="A161" s="26">
        <v>160</v>
      </c>
      <c r="B161" s="253">
        <v>45.585340000000002</v>
      </c>
      <c r="C161" s="253">
        <v>-92.106840000000005</v>
      </c>
      <c r="D161" s="10">
        <v>1</v>
      </c>
      <c r="E161" s="10" t="s">
        <v>575</v>
      </c>
      <c r="F161" s="119">
        <v>1</v>
      </c>
      <c r="G161" s="26">
        <v>1</v>
      </c>
      <c r="H161" s="44">
        <v>2</v>
      </c>
      <c r="I161" s="10">
        <v>1</v>
      </c>
      <c r="J161" s="16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1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1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16">
        <v>0</v>
      </c>
      <c r="BE161" s="116">
        <v>0</v>
      </c>
      <c r="BF161" s="10">
        <v>0</v>
      </c>
      <c r="BG161" s="10">
        <v>0</v>
      </c>
      <c r="BH161" s="10">
        <v>0</v>
      </c>
    </row>
    <row r="162" spans="1:60">
      <c r="A162" s="26">
        <v>161</v>
      </c>
      <c r="B162" s="253">
        <v>45.585340000000002</v>
      </c>
      <c r="C162" s="253">
        <v>-92.106520000000003</v>
      </c>
      <c r="D162" s="10">
        <v>7</v>
      </c>
      <c r="E162" s="10" t="s">
        <v>575</v>
      </c>
      <c r="F162" s="119">
        <v>1</v>
      </c>
      <c r="G162" s="26">
        <v>1</v>
      </c>
      <c r="H162" s="44">
        <v>6</v>
      </c>
      <c r="I162" s="10">
        <v>3</v>
      </c>
      <c r="J162" s="16">
        <v>0</v>
      </c>
      <c r="K162" s="27">
        <v>0</v>
      </c>
      <c r="L162" s="27">
        <v>0</v>
      </c>
      <c r="M162" s="27">
        <v>0</v>
      </c>
      <c r="N162" s="27">
        <v>1</v>
      </c>
      <c r="O162" s="27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1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2</v>
      </c>
      <c r="AM162" s="10">
        <v>0</v>
      </c>
      <c r="AN162" s="10">
        <v>0</v>
      </c>
      <c r="AO162" s="10">
        <v>3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1</v>
      </c>
      <c r="AY162" s="10">
        <v>0</v>
      </c>
      <c r="AZ162" s="10">
        <v>0</v>
      </c>
      <c r="BA162" s="10">
        <v>0</v>
      </c>
      <c r="BB162" s="10">
        <v>1</v>
      </c>
      <c r="BC162" s="10">
        <v>0</v>
      </c>
      <c r="BD162" s="116">
        <v>1</v>
      </c>
      <c r="BE162" s="116">
        <v>0</v>
      </c>
      <c r="BF162" s="10">
        <v>0</v>
      </c>
      <c r="BG162" s="10">
        <v>0</v>
      </c>
      <c r="BH162" s="10">
        <v>0</v>
      </c>
    </row>
    <row r="163" spans="1:60">
      <c r="A163" s="26">
        <v>162</v>
      </c>
      <c r="B163" s="253">
        <v>45.585410000000003</v>
      </c>
      <c r="C163" s="253">
        <v>-92.102680000000007</v>
      </c>
      <c r="D163" s="10">
        <v>5.5</v>
      </c>
      <c r="E163" s="10" t="s">
        <v>575</v>
      </c>
      <c r="F163" s="119">
        <v>1</v>
      </c>
      <c r="G163" s="26">
        <v>1</v>
      </c>
      <c r="H163" s="44">
        <v>5</v>
      </c>
      <c r="I163" s="10">
        <v>2</v>
      </c>
      <c r="J163" s="16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2</v>
      </c>
      <c r="X163" s="10">
        <v>1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1</v>
      </c>
      <c r="AG163" s="10">
        <v>4</v>
      </c>
      <c r="AH163" s="10">
        <v>0</v>
      </c>
      <c r="AI163" s="10">
        <v>0</v>
      </c>
      <c r="AJ163" s="10">
        <v>0</v>
      </c>
      <c r="AK163" s="10">
        <v>0</v>
      </c>
      <c r="AL163" s="10">
        <v>1</v>
      </c>
      <c r="AM163" s="10">
        <v>0</v>
      </c>
      <c r="AN163" s="10">
        <v>0</v>
      </c>
      <c r="AO163" s="10">
        <v>1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16">
        <v>0</v>
      </c>
      <c r="BE163" s="116">
        <v>0</v>
      </c>
      <c r="BF163" s="10">
        <v>0</v>
      </c>
      <c r="BG163" s="10">
        <v>0</v>
      </c>
      <c r="BH163" s="10">
        <v>0</v>
      </c>
    </row>
    <row r="164" spans="1:60">
      <c r="A164" s="26">
        <v>163</v>
      </c>
      <c r="B164" s="253">
        <v>45.585549999999998</v>
      </c>
      <c r="C164" s="253">
        <v>-92.107650000000007</v>
      </c>
      <c r="D164" s="10">
        <v>2</v>
      </c>
      <c r="E164" s="10" t="s">
        <v>574</v>
      </c>
      <c r="F164" s="119">
        <v>1</v>
      </c>
      <c r="G164" s="26">
        <v>1</v>
      </c>
      <c r="H164" s="44">
        <v>7</v>
      </c>
      <c r="I164" s="10">
        <v>3</v>
      </c>
      <c r="J164" s="16">
        <v>0</v>
      </c>
      <c r="K164" s="27">
        <v>0</v>
      </c>
      <c r="L164" s="27">
        <v>0</v>
      </c>
      <c r="M164" s="27">
        <v>0</v>
      </c>
      <c r="N164" s="27">
        <v>1</v>
      </c>
      <c r="O164" s="27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2</v>
      </c>
      <c r="V164" s="10">
        <v>2</v>
      </c>
      <c r="W164" s="10">
        <v>0</v>
      </c>
      <c r="X164" s="10">
        <v>0</v>
      </c>
      <c r="Y164" s="10">
        <v>0</v>
      </c>
      <c r="Z164" s="10">
        <v>0</v>
      </c>
      <c r="AA164" s="10">
        <v>3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1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2</v>
      </c>
      <c r="AX164" s="10">
        <v>0</v>
      </c>
      <c r="AY164" s="10">
        <v>0</v>
      </c>
      <c r="AZ164" s="10">
        <v>1</v>
      </c>
      <c r="BA164" s="10">
        <v>0</v>
      </c>
      <c r="BB164" s="10">
        <v>0</v>
      </c>
      <c r="BC164" s="10">
        <v>0</v>
      </c>
      <c r="BD164" s="116">
        <v>0</v>
      </c>
      <c r="BE164" s="116">
        <v>0</v>
      </c>
      <c r="BF164" s="10">
        <v>0</v>
      </c>
      <c r="BG164" s="10">
        <v>0</v>
      </c>
      <c r="BH164" s="10">
        <v>0</v>
      </c>
    </row>
    <row r="165" spans="1:60">
      <c r="A165" s="26">
        <v>164</v>
      </c>
      <c r="B165" s="253">
        <v>45.585549999999998</v>
      </c>
      <c r="C165" s="253">
        <v>-92.107330000000005</v>
      </c>
      <c r="D165" s="10">
        <v>2.5</v>
      </c>
      <c r="E165" s="10" t="s">
        <v>574</v>
      </c>
      <c r="F165" s="119">
        <v>1</v>
      </c>
      <c r="G165" s="26">
        <v>1</v>
      </c>
      <c r="H165" s="44">
        <v>6</v>
      </c>
      <c r="I165" s="10">
        <v>3</v>
      </c>
      <c r="J165" s="16">
        <v>0</v>
      </c>
      <c r="K165" s="27">
        <v>0</v>
      </c>
      <c r="L165" s="27">
        <v>0</v>
      </c>
      <c r="M165" s="27">
        <v>0</v>
      </c>
      <c r="N165" s="27">
        <v>1</v>
      </c>
      <c r="O165" s="27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1</v>
      </c>
      <c r="V165" s="10">
        <v>2</v>
      </c>
      <c r="W165" s="10">
        <v>0</v>
      </c>
      <c r="X165" s="10">
        <v>0</v>
      </c>
      <c r="Y165" s="10">
        <v>0</v>
      </c>
      <c r="Z165" s="10">
        <v>3</v>
      </c>
      <c r="AA165" s="10">
        <v>2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1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16">
        <v>1</v>
      </c>
      <c r="BE165" s="116">
        <v>0</v>
      </c>
      <c r="BF165" s="10">
        <v>0</v>
      </c>
      <c r="BG165" s="10">
        <v>0</v>
      </c>
      <c r="BH165" s="10">
        <v>0</v>
      </c>
    </row>
    <row r="166" spans="1:60">
      <c r="A166" s="26">
        <v>165</v>
      </c>
      <c r="B166" s="253">
        <v>45.585560000000001</v>
      </c>
      <c r="C166" s="253">
        <v>-92.107010000000002</v>
      </c>
      <c r="D166" s="10">
        <v>3.5</v>
      </c>
      <c r="E166" s="10" t="s">
        <v>574</v>
      </c>
      <c r="F166" s="119">
        <v>1</v>
      </c>
      <c r="G166" s="26">
        <v>1</v>
      </c>
      <c r="H166" s="44">
        <v>8</v>
      </c>
      <c r="I166" s="10">
        <v>3</v>
      </c>
      <c r="J166" s="16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1</v>
      </c>
      <c r="V166" s="10">
        <v>1</v>
      </c>
      <c r="W166" s="10">
        <v>0</v>
      </c>
      <c r="X166" s="10">
        <v>0</v>
      </c>
      <c r="Y166" s="10">
        <v>0</v>
      </c>
      <c r="Z166" s="10">
        <v>3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1</v>
      </c>
      <c r="AH166" s="10">
        <v>0</v>
      </c>
      <c r="AI166" s="10">
        <v>1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1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1</v>
      </c>
      <c r="BB166" s="10">
        <v>0</v>
      </c>
      <c r="BC166" s="10">
        <v>0</v>
      </c>
      <c r="BD166" s="116">
        <v>0</v>
      </c>
      <c r="BE166" s="116">
        <v>0</v>
      </c>
      <c r="BF166" s="10">
        <v>0</v>
      </c>
      <c r="BG166" s="10">
        <v>0</v>
      </c>
      <c r="BH166" s="10">
        <v>0</v>
      </c>
    </row>
    <row r="167" spans="1:60">
      <c r="A167" s="26">
        <v>166</v>
      </c>
      <c r="B167" s="253">
        <v>45.585569999999997</v>
      </c>
      <c r="C167" s="253">
        <v>-92.10669</v>
      </c>
      <c r="D167" s="10">
        <v>6</v>
      </c>
      <c r="E167" s="10" t="s">
        <v>574</v>
      </c>
      <c r="F167" s="119">
        <v>1</v>
      </c>
      <c r="G167" s="26">
        <v>1</v>
      </c>
      <c r="H167" s="44">
        <v>3</v>
      </c>
      <c r="I167" s="10">
        <v>2</v>
      </c>
      <c r="J167" s="16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1</v>
      </c>
      <c r="X167" s="10">
        <v>0</v>
      </c>
      <c r="Y167" s="10">
        <v>0</v>
      </c>
      <c r="Z167" s="10">
        <v>4</v>
      </c>
      <c r="AA167" s="10">
        <v>0</v>
      </c>
      <c r="AB167" s="10">
        <v>0</v>
      </c>
      <c r="AC167" s="10">
        <v>1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2</v>
      </c>
      <c r="AO167" s="10">
        <v>4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16">
        <v>1</v>
      </c>
      <c r="BE167" s="116">
        <v>0</v>
      </c>
      <c r="BF167" s="10">
        <v>0</v>
      </c>
      <c r="BG167" s="10">
        <v>0</v>
      </c>
      <c r="BH167" s="10">
        <v>0</v>
      </c>
    </row>
    <row r="168" spans="1:60">
      <c r="A168" s="26">
        <v>167</v>
      </c>
      <c r="B168" s="253">
        <v>45.585769999999997</v>
      </c>
      <c r="C168" s="253">
        <v>-92.107820000000004</v>
      </c>
      <c r="D168" s="10">
        <v>1.5</v>
      </c>
      <c r="E168" s="10" t="s">
        <v>574</v>
      </c>
      <c r="F168" s="119">
        <v>1</v>
      </c>
      <c r="G168" s="26">
        <v>1</v>
      </c>
      <c r="H168" s="44">
        <v>6</v>
      </c>
      <c r="I168" s="10">
        <v>3</v>
      </c>
      <c r="J168" s="16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2</v>
      </c>
      <c r="V168" s="10">
        <v>2</v>
      </c>
      <c r="W168" s="10">
        <v>0</v>
      </c>
      <c r="X168" s="10">
        <v>0</v>
      </c>
      <c r="Y168" s="10">
        <v>0</v>
      </c>
      <c r="Z168" s="10">
        <v>2</v>
      </c>
      <c r="AA168" s="10">
        <v>3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2</v>
      </c>
      <c r="AX168" s="10">
        <v>0</v>
      </c>
      <c r="AY168" s="10">
        <v>0</v>
      </c>
      <c r="AZ168" s="10">
        <v>1</v>
      </c>
      <c r="BA168" s="10">
        <v>0</v>
      </c>
      <c r="BB168" s="10">
        <v>0</v>
      </c>
      <c r="BC168" s="10">
        <v>0</v>
      </c>
      <c r="BD168" s="116">
        <v>0</v>
      </c>
      <c r="BE168" s="116">
        <v>1</v>
      </c>
      <c r="BF168" s="10">
        <v>0</v>
      </c>
      <c r="BG168" s="10">
        <v>0</v>
      </c>
      <c r="BH168" s="10">
        <v>0</v>
      </c>
    </row>
    <row r="169" spans="1:60">
      <c r="A169" s="26">
        <v>168</v>
      </c>
      <c r="B169" s="253">
        <v>45.58578</v>
      </c>
      <c r="C169" s="253">
        <v>-92.107500000000002</v>
      </c>
      <c r="D169" s="10">
        <v>2.5</v>
      </c>
      <c r="E169" s="10" t="s">
        <v>574</v>
      </c>
      <c r="F169" s="119">
        <v>1</v>
      </c>
      <c r="G169" s="26">
        <v>1</v>
      </c>
      <c r="H169" s="44">
        <v>6</v>
      </c>
      <c r="I169" s="10">
        <v>3</v>
      </c>
      <c r="J169" s="16">
        <v>0</v>
      </c>
      <c r="K169" s="27">
        <v>0</v>
      </c>
      <c r="L169" s="27">
        <v>0</v>
      </c>
      <c r="M169" s="27">
        <v>0</v>
      </c>
      <c r="N169" s="27">
        <v>1</v>
      </c>
      <c r="O169" s="27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1</v>
      </c>
      <c r="V169" s="10">
        <v>2</v>
      </c>
      <c r="W169" s="10">
        <v>0</v>
      </c>
      <c r="X169" s="10">
        <v>0</v>
      </c>
      <c r="Y169" s="10">
        <v>0</v>
      </c>
      <c r="Z169" s="10">
        <v>0</v>
      </c>
      <c r="AA169" s="10">
        <v>3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1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1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16">
        <v>0</v>
      </c>
      <c r="BE169" s="116">
        <v>0</v>
      </c>
      <c r="BF169" s="10">
        <v>0</v>
      </c>
      <c r="BG169" s="10">
        <v>0</v>
      </c>
      <c r="BH169" s="10">
        <v>0</v>
      </c>
    </row>
    <row r="170" spans="1:60">
      <c r="A170" s="26">
        <v>169</v>
      </c>
      <c r="B170" s="253">
        <v>45.58578</v>
      </c>
      <c r="C170" s="253">
        <v>-92.10718</v>
      </c>
      <c r="D170" s="10">
        <v>4</v>
      </c>
      <c r="E170" s="10" t="s">
        <v>574</v>
      </c>
      <c r="F170" s="119">
        <v>1</v>
      </c>
      <c r="G170" s="26">
        <v>1</v>
      </c>
      <c r="H170" s="44">
        <v>7</v>
      </c>
      <c r="I170" s="10">
        <v>3</v>
      </c>
      <c r="J170" s="16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0</v>
      </c>
      <c r="P170" s="10">
        <v>0</v>
      </c>
      <c r="Q170" s="10">
        <v>0</v>
      </c>
      <c r="R170" s="10">
        <v>1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2</v>
      </c>
      <c r="Z170" s="10">
        <v>3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1</v>
      </c>
      <c r="AH170" s="10">
        <v>0</v>
      </c>
      <c r="AI170" s="10">
        <v>0</v>
      </c>
      <c r="AJ170" s="10">
        <v>0</v>
      </c>
      <c r="AK170" s="10">
        <v>0</v>
      </c>
      <c r="AL170" s="10">
        <v>1</v>
      </c>
      <c r="AM170" s="10">
        <v>0</v>
      </c>
      <c r="AN170" s="10">
        <v>0</v>
      </c>
      <c r="AO170" s="10">
        <v>1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1</v>
      </c>
      <c r="BB170" s="10">
        <v>0</v>
      </c>
      <c r="BC170" s="10">
        <v>0</v>
      </c>
      <c r="BD170" s="116">
        <v>1</v>
      </c>
      <c r="BE170" s="116">
        <v>0</v>
      </c>
      <c r="BF170" s="10">
        <v>0</v>
      </c>
      <c r="BG170" s="10">
        <v>0</v>
      </c>
      <c r="BH170" s="10">
        <v>0</v>
      </c>
    </row>
    <row r="171" spans="1:60">
      <c r="A171" s="26">
        <v>170</v>
      </c>
      <c r="B171" s="253">
        <v>45.585790000000003</v>
      </c>
      <c r="C171" s="253">
        <v>-92.106859999999998</v>
      </c>
      <c r="D171" s="10">
        <v>6</v>
      </c>
      <c r="E171" s="10" t="s">
        <v>574</v>
      </c>
      <c r="F171" s="119">
        <v>1</v>
      </c>
      <c r="G171" s="26">
        <v>1</v>
      </c>
      <c r="H171" s="44">
        <v>3</v>
      </c>
      <c r="I171" s="10">
        <v>3</v>
      </c>
      <c r="J171" s="16">
        <v>0</v>
      </c>
      <c r="K171" s="27">
        <v>0</v>
      </c>
      <c r="L171" s="27">
        <v>0</v>
      </c>
      <c r="M171" s="27">
        <v>0</v>
      </c>
      <c r="N171" s="27">
        <v>3</v>
      </c>
      <c r="O171" s="27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2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1</v>
      </c>
      <c r="BA171" s="10">
        <v>0</v>
      </c>
      <c r="BB171" s="10">
        <v>0</v>
      </c>
      <c r="BC171" s="10">
        <v>0</v>
      </c>
      <c r="BD171" s="116">
        <v>0</v>
      </c>
      <c r="BE171" s="116">
        <v>0</v>
      </c>
      <c r="BF171" s="10">
        <v>0</v>
      </c>
      <c r="BG171" s="10">
        <v>0</v>
      </c>
      <c r="BH171" s="10">
        <v>0</v>
      </c>
    </row>
    <row r="172" spans="1:60">
      <c r="A172" s="26">
        <v>171</v>
      </c>
      <c r="B172" s="253">
        <v>45.585790000000003</v>
      </c>
      <c r="C172" s="253">
        <v>-92.106539999999995</v>
      </c>
      <c r="D172" s="10">
        <v>12</v>
      </c>
      <c r="E172" s="10" t="s">
        <v>575</v>
      </c>
      <c r="F172" s="119">
        <v>1</v>
      </c>
      <c r="G172" s="26">
        <v>1</v>
      </c>
      <c r="H172" s="44">
        <v>1</v>
      </c>
      <c r="I172" s="10">
        <v>1</v>
      </c>
      <c r="J172" s="16">
        <v>0</v>
      </c>
      <c r="K172" s="27">
        <v>0</v>
      </c>
      <c r="L172" s="27">
        <v>0</v>
      </c>
      <c r="M172" s="27">
        <v>0</v>
      </c>
      <c r="N172" s="27">
        <v>1</v>
      </c>
      <c r="O172" s="27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16">
        <v>0</v>
      </c>
      <c r="BE172" s="116">
        <v>0</v>
      </c>
      <c r="BF172" s="10">
        <v>0</v>
      </c>
      <c r="BG172" s="10">
        <v>0</v>
      </c>
      <c r="BH172" s="10">
        <v>0</v>
      </c>
    </row>
    <row r="173" spans="1:60">
      <c r="A173" s="26">
        <v>172</v>
      </c>
      <c r="B173" s="253">
        <v>45.585859999999997</v>
      </c>
      <c r="C173" s="253">
        <v>-92.102699999999999</v>
      </c>
      <c r="D173" s="10">
        <v>4</v>
      </c>
      <c r="E173" s="10" t="s">
        <v>575</v>
      </c>
      <c r="F173" s="119">
        <v>1</v>
      </c>
      <c r="G173" s="26">
        <v>1</v>
      </c>
      <c r="H173" s="44">
        <v>3</v>
      </c>
      <c r="I173" s="10">
        <v>1</v>
      </c>
      <c r="J173" s="16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1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1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1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16">
        <v>0</v>
      </c>
      <c r="BE173" s="116">
        <v>0</v>
      </c>
      <c r="BF173" s="10">
        <v>0</v>
      </c>
      <c r="BG173" s="10">
        <v>0</v>
      </c>
      <c r="BH173" s="10">
        <v>0</v>
      </c>
    </row>
    <row r="174" spans="1:60">
      <c r="A174" s="26">
        <v>173</v>
      </c>
      <c r="B174" s="253">
        <v>45.585999999999999</v>
      </c>
      <c r="C174" s="253">
        <v>-92.107669999999999</v>
      </c>
      <c r="D174" s="10">
        <v>2</v>
      </c>
      <c r="E174" s="10" t="s">
        <v>574</v>
      </c>
      <c r="F174" s="119">
        <v>1</v>
      </c>
      <c r="G174" s="26">
        <v>1</v>
      </c>
      <c r="H174" s="44">
        <v>5</v>
      </c>
      <c r="I174" s="10">
        <v>3</v>
      </c>
      <c r="J174" s="16">
        <v>0</v>
      </c>
      <c r="K174" s="27">
        <v>0</v>
      </c>
      <c r="L174" s="27">
        <v>0</v>
      </c>
      <c r="M174" s="27">
        <v>0</v>
      </c>
      <c r="N174" s="27">
        <v>1</v>
      </c>
      <c r="O174" s="27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1</v>
      </c>
      <c r="V174" s="10">
        <v>2</v>
      </c>
      <c r="W174" s="10">
        <v>0</v>
      </c>
      <c r="X174" s="10">
        <v>0</v>
      </c>
      <c r="Y174" s="10">
        <v>0</v>
      </c>
      <c r="Z174" s="10">
        <v>0</v>
      </c>
      <c r="AA174" s="10">
        <v>3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1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16">
        <v>0</v>
      </c>
      <c r="BE174" s="116">
        <v>0</v>
      </c>
      <c r="BF174" s="10">
        <v>0</v>
      </c>
      <c r="BG174" s="10">
        <v>0</v>
      </c>
      <c r="BH174" s="10">
        <v>0</v>
      </c>
    </row>
    <row r="175" spans="1:60">
      <c r="A175" s="26">
        <v>174</v>
      </c>
      <c r="B175" s="253">
        <v>45.585999999999999</v>
      </c>
      <c r="C175" s="253">
        <v>-92.107349999999997</v>
      </c>
      <c r="D175" s="10">
        <v>3</v>
      </c>
      <c r="E175" s="10" t="s">
        <v>574</v>
      </c>
      <c r="F175" s="119">
        <v>1</v>
      </c>
      <c r="G175" s="26">
        <v>1</v>
      </c>
      <c r="H175" s="44">
        <v>9</v>
      </c>
      <c r="I175" s="10">
        <v>3</v>
      </c>
      <c r="J175" s="16">
        <v>0</v>
      </c>
      <c r="K175" s="27">
        <v>0</v>
      </c>
      <c r="L175" s="27">
        <v>2</v>
      </c>
      <c r="M175" s="27">
        <v>0</v>
      </c>
      <c r="N175" s="27">
        <v>0</v>
      </c>
      <c r="O175" s="27">
        <v>0</v>
      </c>
      <c r="P175" s="10">
        <v>0</v>
      </c>
      <c r="Q175" s="10">
        <v>0</v>
      </c>
      <c r="R175" s="10">
        <v>1</v>
      </c>
      <c r="S175" s="10">
        <v>0</v>
      </c>
      <c r="T175" s="10">
        <v>0</v>
      </c>
      <c r="U175" s="10">
        <v>1</v>
      </c>
      <c r="V175" s="10">
        <v>1</v>
      </c>
      <c r="W175" s="10">
        <v>0</v>
      </c>
      <c r="X175" s="10">
        <v>0</v>
      </c>
      <c r="Y175" s="10">
        <v>0</v>
      </c>
      <c r="Z175" s="10">
        <v>1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1</v>
      </c>
      <c r="AH175" s="10">
        <v>0</v>
      </c>
      <c r="AI175" s="10">
        <v>0</v>
      </c>
      <c r="AJ175" s="10">
        <v>0</v>
      </c>
      <c r="AK175" s="10">
        <v>0</v>
      </c>
      <c r="AL175" s="10">
        <v>2</v>
      </c>
      <c r="AM175" s="10">
        <v>0</v>
      </c>
      <c r="AN175" s="10">
        <v>0</v>
      </c>
      <c r="AO175" s="10">
        <v>0</v>
      </c>
      <c r="AP175" s="10">
        <v>1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1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16">
        <v>0</v>
      </c>
      <c r="BE175" s="116">
        <v>0</v>
      </c>
      <c r="BF175" s="10">
        <v>0</v>
      </c>
      <c r="BG175" s="10">
        <v>0</v>
      </c>
      <c r="BH175" s="10">
        <v>0</v>
      </c>
    </row>
    <row r="176" spans="1:60">
      <c r="A176" s="26">
        <v>175</v>
      </c>
      <c r="B176" s="253">
        <v>45.586010000000002</v>
      </c>
      <c r="C176" s="253">
        <v>-92.107029999999995</v>
      </c>
      <c r="D176" s="10">
        <v>4.5</v>
      </c>
      <c r="E176" s="10" t="s">
        <v>574</v>
      </c>
      <c r="F176" s="119">
        <v>1</v>
      </c>
      <c r="G176" s="26">
        <v>1</v>
      </c>
      <c r="H176" s="44">
        <v>7</v>
      </c>
      <c r="I176" s="10">
        <v>3</v>
      </c>
      <c r="J176" s="16">
        <v>0</v>
      </c>
      <c r="K176" s="27">
        <v>0</v>
      </c>
      <c r="L176" s="27">
        <v>0</v>
      </c>
      <c r="M176" s="27">
        <v>0</v>
      </c>
      <c r="N176" s="27">
        <v>1</v>
      </c>
      <c r="O176" s="27">
        <v>0</v>
      </c>
      <c r="P176" s="10">
        <v>0</v>
      </c>
      <c r="Q176" s="10">
        <v>0</v>
      </c>
      <c r="R176" s="10">
        <v>1</v>
      </c>
      <c r="S176" s="10">
        <v>0</v>
      </c>
      <c r="T176" s="10">
        <v>0</v>
      </c>
      <c r="U176" s="10">
        <v>0</v>
      </c>
      <c r="V176" s="10">
        <v>1</v>
      </c>
      <c r="W176" s="10">
        <v>0</v>
      </c>
      <c r="X176" s="10">
        <v>0</v>
      </c>
      <c r="Y176" s="10">
        <v>0</v>
      </c>
      <c r="Z176" s="10">
        <v>3</v>
      </c>
      <c r="AA176" s="10">
        <v>1</v>
      </c>
      <c r="AB176" s="10">
        <v>0</v>
      </c>
      <c r="AC176" s="10">
        <v>1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1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16">
        <v>0</v>
      </c>
      <c r="BE176" s="116">
        <v>0</v>
      </c>
      <c r="BF176" s="10">
        <v>0</v>
      </c>
      <c r="BG176" s="10">
        <v>0</v>
      </c>
      <c r="BH176" s="10">
        <v>0</v>
      </c>
    </row>
    <row r="177" spans="1:60">
      <c r="A177" s="26">
        <v>176</v>
      </c>
      <c r="B177" s="253">
        <v>45.586019999999998</v>
      </c>
      <c r="C177" s="253">
        <v>-92.106710000000007</v>
      </c>
      <c r="D177" s="10">
        <v>7.5</v>
      </c>
      <c r="E177" s="10" t="s">
        <v>574</v>
      </c>
      <c r="F177" s="119">
        <v>1</v>
      </c>
      <c r="G177" s="26">
        <v>1</v>
      </c>
      <c r="H177" s="44">
        <v>3</v>
      </c>
      <c r="I177" s="10">
        <v>3</v>
      </c>
      <c r="J177" s="16">
        <v>3</v>
      </c>
      <c r="K177" s="27">
        <v>0</v>
      </c>
      <c r="L177" s="27">
        <v>0</v>
      </c>
      <c r="M177" s="27">
        <v>0</v>
      </c>
      <c r="N177" s="27">
        <v>1</v>
      </c>
      <c r="O177" s="27">
        <v>0</v>
      </c>
      <c r="P177" s="10">
        <v>0</v>
      </c>
      <c r="Q177" s="10">
        <v>0</v>
      </c>
      <c r="R177" s="10">
        <v>1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1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16">
        <v>0</v>
      </c>
      <c r="BE177" s="116">
        <v>0</v>
      </c>
      <c r="BF177" s="10">
        <v>0</v>
      </c>
      <c r="BG177" s="10">
        <v>0</v>
      </c>
      <c r="BH177" s="10">
        <v>0</v>
      </c>
    </row>
    <row r="178" spans="1:60">
      <c r="A178" s="26">
        <v>177</v>
      </c>
      <c r="B178" s="253">
        <v>45.586089999999999</v>
      </c>
      <c r="C178" s="253">
        <v>-92.102860000000007</v>
      </c>
      <c r="D178" s="10">
        <v>11.5</v>
      </c>
      <c r="E178" s="10" t="s">
        <v>575</v>
      </c>
      <c r="F178" s="119">
        <v>1</v>
      </c>
      <c r="G178" s="26">
        <v>1</v>
      </c>
      <c r="H178" s="44">
        <v>1</v>
      </c>
      <c r="I178" s="10">
        <v>1</v>
      </c>
      <c r="J178" s="16">
        <v>0</v>
      </c>
      <c r="K178" s="27">
        <v>0</v>
      </c>
      <c r="L178" s="27">
        <v>0</v>
      </c>
      <c r="M178" s="27">
        <v>0</v>
      </c>
      <c r="N178" s="27">
        <v>1</v>
      </c>
      <c r="O178" s="27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16">
        <v>0</v>
      </c>
      <c r="BE178" s="116">
        <v>0</v>
      </c>
      <c r="BF178" s="10">
        <v>0</v>
      </c>
      <c r="BG178" s="10">
        <v>0</v>
      </c>
      <c r="BH178" s="10">
        <v>0</v>
      </c>
    </row>
    <row r="179" spans="1:60">
      <c r="A179" s="26">
        <v>178</v>
      </c>
      <c r="B179" s="253">
        <v>45.586239999999997</v>
      </c>
      <c r="C179" s="253">
        <v>-92.106880000000004</v>
      </c>
      <c r="D179" s="10">
        <v>4</v>
      </c>
      <c r="E179" s="10" t="s">
        <v>575</v>
      </c>
      <c r="F179" s="119">
        <v>1</v>
      </c>
      <c r="G179" s="26">
        <v>1</v>
      </c>
      <c r="H179" s="44">
        <v>7</v>
      </c>
      <c r="I179" s="10">
        <v>2</v>
      </c>
      <c r="J179" s="16">
        <v>0</v>
      </c>
      <c r="K179" s="27">
        <v>0</v>
      </c>
      <c r="L179" s="27">
        <v>0</v>
      </c>
      <c r="M179" s="27">
        <v>0</v>
      </c>
      <c r="N179" s="27">
        <v>1</v>
      </c>
      <c r="O179" s="27">
        <v>2</v>
      </c>
      <c r="P179" s="10">
        <v>0</v>
      </c>
      <c r="Q179" s="10">
        <v>0</v>
      </c>
      <c r="R179" s="10">
        <v>1</v>
      </c>
      <c r="S179" s="10">
        <v>0</v>
      </c>
      <c r="T179" s="10">
        <v>0</v>
      </c>
      <c r="U179" s="10">
        <v>0</v>
      </c>
      <c r="V179" s="10">
        <v>0</v>
      </c>
      <c r="W179" s="10">
        <v>4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1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1</v>
      </c>
      <c r="AP179" s="10">
        <v>1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1</v>
      </c>
      <c r="BC179" s="10">
        <v>0</v>
      </c>
      <c r="BD179" s="116">
        <v>0</v>
      </c>
      <c r="BE179" s="116">
        <v>0</v>
      </c>
      <c r="BF179" s="10">
        <v>0</v>
      </c>
      <c r="BG179" s="10">
        <v>0</v>
      </c>
      <c r="BH179" s="10">
        <v>0</v>
      </c>
    </row>
    <row r="180" spans="1:60">
      <c r="A180" s="26">
        <v>179</v>
      </c>
      <c r="B180" s="253">
        <v>45.586239999999997</v>
      </c>
      <c r="C180" s="253">
        <v>-92.106560000000002</v>
      </c>
      <c r="D180" s="10">
        <v>8.5</v>
      </c>
      <c r="E180" s="10" t="s">
        <v>574</v>
      </c>
      <c r="F180" s="119">
        <v>1</v>
      </c>
      <c r="G180" s="26">
        <v>1</v>
      </c>
      <c r="H180" s="44">
        <v>1</v>
      </c>
      <c r="I180" s="10">
        <v>3</v>
      </c>
      <c r="J180" s="16">
        <v>3</v>
      </c>
      <c r="K180" s="27">
        <v>0</v>
      </c>
      <c r="L180" s="27">
        <v>0</v>
      </c>
      <c r="M180" s="27">
        <v>0</v>
      </c>
      <c r="N180" s="27">
        <v>2</v>
      </c>
      <c r="O180" s="27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4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16">
        <v>0</v>
      </c>
      <c r="BE180" s="116">
        <v>0</v>
      </c>
      <c r="BF180" s="10">
        <v>0</v>
      </c>
      <c r="BG180" s="10">
        <v>0</v>
      </c>
      <c r="BH180" s="10">
        <v>0</v>
      </c>
    </row>
    <row r="181" spans="1:60">
      <c r="A181" s="26">
        <v>180</v>
      </c>
      <c r="B181" s="253">
        <v>45.586469999999998</v>
      </c>
      <c r="C181" s="253">
        <v>-92.106399999999994</v>
      </c>
      <c r="D181" s="10">
        <v>10</v>
      </c>
      <c r="E181" s="10" t="s">
        <v>574</v>
      </c>
      <c r="F181" s="119">
        <v>1</v>
      </c>
      <c r="G181" s="26">
        <v>1</v>
      </c>
      <c r="H181" s="44">
        <v>4</v>
      </c>
      <c r="I181" s="10">
        <v>1</v>
      </c>
      <c r="J181" s="16">
        <v>0</v>
      </c>
      <c r="K181" s="27">
        <v>0</v>
      </c>
      <c r="L181" s="27">
        <v>0</v>
      </c>
      <c r="M181" s="27">
        <v>0</v>
      </c>
      <c r="N181" s="27">
        <v>1</v>
      </c>
      <c r="O181" s="27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1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1</v>
      </c>
      <c r="AH181" s="10">
        <v>0</v>
      </c>
      <c r="AI181" s="10">
        <v>0</v>
      </c>
      <c r="AJ181" s="10">
        <v>0</v>
      </c>
      <c r="AK181" s="10">
        <v>0</v>
      </c>
      <c r="AL181" s="10">
        <v>1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16">
        <v>0</v>
      </c>
      <c r="BE181" s="116">
        <v>0</v>
      </c>
      <c r="BF181" s="10">
        <v>0</v>
      </c>
      <c r="BG181" s="10">
        <v>0</v>
      </c>
      <c r="BH181" s="10">
        <v>0</v>
      </c>
    </row>
    <row r="182" spans="1:60">
      <c r="A182" s="26">
        <v>181</v>
      </c>
      <c r="B182" s="253">
        <v>45.586399999999998</v>
      </c>
      <c r="C182" s="253">
        <v>-92.102909999999994</v>
      </c>
      <c r="D182" s="10">
        <v>6.5</v>
      </c>
      <c r="E182" s="10" t="s">
        <v>575</v>
      </c>
      <c r="F182" s="119">
        <v>1</v>
      </c>
      <c r="G182" s="26">
        <v>1</v>
      </c>
      <c r="H182" s="44">
        <v>5</v>
      </c>
      <c r="I182" s="10">
        <v>2</v>
      </c>
      <c r="J182" s="16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2</v>
      </c>
      <c r="AD182" s="10">
        <v>0</v>
      </c>
      <c r="AE182" s="10">
        <v>0</v>
      </c>
      <c r="AF182" s="10">
        <v>0</v>
      </c>
      <c r="AG182" s="10">
        <v>4</v>
      </c>
      <c r="AH182" s="10">
        <v>0</v>
      </c>
      <c r="AI182" s="10">
        <v>0</v>
      </c>
      <c r="AJ182" s="10">
        <v>0</v>
      </c>
      <c r="AK182" s="10">
        <v>0</v>
      </c>
      <c r="AL182" s="10">
        <v>2</v>
      </c>
      <c r="AM182" s="10">
        <v>1</v>
      </c>
      <c r="AN182" s="10">
        <v>1</v>
      </c>
      <c r="AO182" s="10">
        <v>1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16">
        <v>0</v>
      </c>
      <c r="BE182" s="116">
        <v>0</v>
      </c>
      <c r="BF182" s="10">
        <v>0</v>
      </c>
      <c r="BG182" s="10">
        <v>0</v>
      </c>
      <c r="BH182" s="10">
        <v>0</v>
      </c>
    </row>
    <row r="183" spans="1:60">
      <c r="A183" s="26">
        <v>182</v>
      </c>
      <c r="B183" s="253">
        <v>45.586689999999997</v>
      </c>
      <c r="C183" s="253">
        <v>-92.106570000000005</v>
      </c>
      <c r="D183" s="10">
        <v>6</v>
      </c>
      <c r="E183" s="10" t="s">
        <v>575</v>
      </c>
      <c r="F183" s="119">
        <v>1</v>
      </c>
      <c r="G183" s="26">
        <v>1</v>
      </c>
      <c r="H183" s="44">
        <v>5</v>
      </c>
      <c r="I183" s="10">
        <v>3</v>
      </c>
      <c r="J183" s="16">
        <v>0</v>
      </c>
      <c r="K183" s="27">
        <v>0</v>
      </c>
      <c r="L183" s="27">
        <v>0</v>
      </c>
      <c r="M183" s="27">
        <v>0</v>
      </c>
      <c r="N183" s="27">
        <v>1</v>
      </c>
      <c r="O183" s="27">
        <v>0</v>
      </c>
      <c r="P183" s="10">
        <v>0</v>
      </c>
      <c r="Q183" s="10">
        <v>0</v>
      </c>
      <c r="R183" s="10">
        <v>1</v>
      </c>
      <c r="S183" s="10">
        <v>0</v>
      </c>
      <c r="T183" s="10">
        <v>0</v>
      </c>
      <c r="U183" s="10">
        <v>0</v>
      </c>
      <c r="V183" s="10">
        <v>0</v>
      </c>
      <c r="W183" s="10">
        <v>1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3</v>
      </c>
      <c r="AM183" s="10">
        <v>1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16">
        <v>1</v>
      </c>
      <c r="BE183" s="116">
        <v>0</v>
      </c>
      <c r="BF183" s="10">
        <v>0</v>
      </c>
      <c r="BG183" s="10">
        <v>0</v>
      </c>
      <c r="BH183" s="10">
        <v>0</v>
      </c>
    </row>
    <row r="184" spans="1:60">
      <c r="A184" s="26">
        <v>183</v>
      </c>
      <c r="B184" s="253">
        <v>45.5867</v>
      </c>
      <c r="C184" s="253">
        <v>-92.103030000000004</v>
      </c>
      <c r="D184" s="10">
        <v>8</v>
      </c>
      <c r="E184" s="10" t="s">
        <v>575</v>
      </c>
      <c r="F184" s="119">
        <v>1</v>
      </c>
      <c r="G184" s="26">
        <v>1</v>
      </c>
      <c r="H184" s="44">
        <v>4</v>
      </c>
      <c r="I184" s="10">
        <v>1</v>
      </c>
      <c r="J184" s="16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1</v>
      </c>
      <c r="P184" s="10">
        <v>0</v>
      </c>
      <c r="Q184" s="10">
        <v>0</v>
      </c>
      <c r="R184" s="10">
        <v>1</v>
      </c>
      <c r="S184" s="10">
        <v>0</v>
      </c>
      <c r="T184" s="10">
        <v>0</v>
      </c>
      <c r="U184" s="10">
        <v>0</v>
      </c>
      <c r="V184" s="10">
        <v>1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4</v>
      </c>
      <c r="AH184" s="10">
        <v>0</v>
      </c>
      <c r="AI184" s="10">
        <v>0</v>
      </c>
      <c r="AJ184" s="10">
        <v>0</v>
      </c>
      <c r="AK184" s="10">
        <v>0</v>
      </c>
      <c r="AL184" s="10">
        <v>1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16">
        <v>0</v>
      </c>
      <c r="BE184" s="116">
        <v>0</v>
      </c>
      <c r="BF184" s="10">
        <v>0</v>
      </c>
      <c r="BG184" s="10">
        <v>0</v>
      </c>
      <c r="BH184" s="10">
        <v>0</v>
      </c>
    </row>
    <row r="185" spans="1:60">
      <c r="A185" s="26">
        <v>184</v>
      </c>
      <c r="B185" s="253">
        <v>45.586919999999999</v>
      </c>
      <c r="C185" s="253">
        <v>-92.10642</v>
      </c>
      <c r="D185" s="10">
        <v>15</v>
      </c>
      <c r="E185" s="10" t="s">
        <v>576</v>
      </c>
      <c r="F185" s="119">
        <v>1</v>
      </c>
      <c r="G185" s="26">
        <v>0</v>
      </c>
      <c r="H185" s="44">
        <v>0</v>
      </c>
      <c r="I185" s="10">
        <v>0</v>
      </c>
      <c r="J185" s="16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16">
        <v>0</v>
      </c>
      <c r="BE185" s="116">
        <v>0</v>
      </c>
      <c r="BF185" s="10">
        <v>0</v>
      </c>
      <c r="BG185" s="10">
        <v>0</v>
      </c>
      <c r="BH185" s="10">
        <v>0</v>
      </c>
    </row>
    <row r="186" spans="1:60">
      <c r="A186" s="26">
        <v>185</v>
      </c>
      <c r="B186" s="253">
        <v>45.586979999999997</v>
      </c>
      <c r="C186" s="253">
        <v>-92.103219999999993</v>
      </c>
      <c r="D186" s="10">
        <v>19</v>
      </c>
      <c r="E186" s="10" t="s">
        <v>576</v>
      </c>
      <c r="F186" s="119">
        <v>1</v>
      </c>
      <c r="G186" s="26">
        <v>0</v>
      </c>
      <c r="H186" s="44">
        <v>0</v>
      </c>
      <c r="I186" s="10">
        <v>0</v>
      </c>
      <c r="J186" s="16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16">
        <v>0</v>
      </c>
      <c r="BE186" s="116">
        <v>0</v>
      </c>
      <c r="BF186" s="10">
        <v>0</v>
      </c>
      <c r="BG186" s="10">
        <v>0</v>
      </c>
      <c r="BH186" s="10">
        <v>0</v>
      </c>
    </row>
    <row r="187" spans="1:60">
      <c r="A187" s="26">
        <v>186</v>
      </c>
      <c r="B187" s="253">
        <v>45.58699</v>
      </c>
      <c r="C187" s="253">
        <v>-92.102900000000005</v>
      </c>
      <c r="D187" s="10">
        <v>2.5</v>
      </c>
      <c r="E187" s="10" t="s">
        <v>575</v>
      </c>
      <c r="F187" s="119">
        <v>1</v>
      </c>
      <c r="G187" s="26">
        <v>1</v>
      </c>
      <c r="H187" s="44">
        <v>2</v>
      </c>
      <c r="I187" s="10">
        <v>1</v>
      </c>
      <c r="J187" s="16">
        <v>0</v>
      </c>
      <c r="K187" s="27">
        <v>0</v>
      </c>
      <c r="L187" s="27">
        <v>0</v>
      </c>
      <c r="M187" s="27">
        <v>0</v>
      </c>
      <c r="N187" s="27">
        <v>0</v>
      </c>
      <c r="O187" s="27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1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1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16">
        <v>2</v>
      </c>
      <c r="BE187" s="116">
        <v>0</v>
      </c>
      <c r="BF187" s="10">
        <v>0</v>
      </c>
      <c r="BG187" s="10">
        <v>0</v>
      </c>
      <c r="BH187" s="10">
        <v>0</v>
      </c>
    </row>
    <row r="188" spans="1:60">
      <c r="A188" s="26">
        <v>187</v>
      </c>
      <c r="B188" s="253">
        <v>45.587139999999998</v>
      </c>
      <c r="C188" s="253">
        <v>-92.106589999999997</v>
      </c>
      <c r="D188" s="10">
        <v>6.5</v>
      </c>
      <c r="E188" s="10" t="s">
        <v>575</v>
      </c>
      <c r="F188" s="119">
        <v>1</v>
      </c>
      <c r="G188" s="26">
        <v>1</v>
      </c>
      <c r="H188" s="44">
        <v>6</v>
      </c>
      <c r="I188" s="10">
        <v>3</v>
      </c>
      <c r="J188" s="16">
        <v>0</v>
      </c>
      <c r="K188" s="27">
        <v>0</v>
      </c>
      <c r="L188" s="27">
        <v>0</v>
      </c>
      <c r="M188" s="27">
        <v>0</v>
      </c>
      <c r="N188" s="27">
        <v>2</v>
      </c>
      <c r="O188" s="27">
        <v>1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2</v>
      </c>
      <c r="AD188" s="10">
        <v>0</v>
      </c>
      <c r="AE188" s="10">
        <v>0</v>
      </c>
      <c r="AF188" s="10">
        <v>0</v>
      </c>
      <c r="AG188" s="10">
        <v>1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1</v>
      </c>
      <c r="AN188" s="10">
        <v>0</v>
      </c>
      <c r="AO188" s="10">
        <v>2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16">
        <v>0</v>
      </c>
      <c r="BE188" s="116">
        <v>0</v>
      </c>
      <c r="BF188" s="10">
        <v>0</v>
      </c>
      <c r="BG188" s="10">
        <v>0</v>
      </c>
      <c r="BH188" s="10">
        <v>0</v>
      </c>
    </row>
    <row r="189" spans="1:60">
      <c r="A189" s="26">
        <v>188</v>
      </c>
      <c r="B189" s="253">
        <v>45.587209999999999</v>
      </c>
      <c r="C189" s="253">
        <v>-92.103070000000002</v>
      </c>
      <c r="D189" s="10">
        <v>9.5</v>
      </c>
      <c r="E189" s="10" t="s">
        <v>574</v>
      </c>
      <c r="F189" s="119">
        <v>1</v>
      </c>
      <c r="G189" s="26">
        <v>1</v>
      </c>
      <c r="H189" s="44">
        <v>6</v>
      </c>
      <c r="I189" s="10">
        <v>2</v>
      </c>
      <c r="J189" s="16">
        <v>0</v>
      </c>
      <c r="K189" s="27">
        <v>0</v>
      </c>
      <c r="L189" s="27">
        <v>0</v>
      </c>
      <c r="M189" s="27">
        <v>0</v>
      </c>
      <c r="N189" s="27">
        <v>1</v>
      </c>
      <c r="O189" s="27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1</v>
      </c>
      <c r="AG189" s="10">
        <v>1</v>
      </c>
      <c r="AH189" s="10">
        <v>2</v>
      </c>
      <c r="AI189" s="10">
        <v>0</v>
      </c>
      <c r="AJ189" s="10">
        <v>0</v>
      </c>
      <c r="AK189" s="10">
        <v>0</v>
      </c>
      <c r="AL189" s="10">
        <v>1</v>
      </c>
      <c r="AM189" s="10">
        <v>0</v>
      </c>
      <c r="AN189" s="10">
        <v>0</v>
      </c>
      <c r="AO189" s="10">
        <v>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16">
        <v>0</v>
      </c>
      <c r="BE189" s="116">
        <v>0</v>
      </c>
      <c r="BF189" s="10">
        <v>0</v>
      </c>
      <c r="BG189" s="10">
        <v>0</v>
      </c>
      <c r="BH189" s="10">
        <v>0</v>
      </c>
    </row>
    <row r="190" spans="1:60">
      <c r="A190" s="26">
        <v>189</v>
      </c>
      <c r="B190" s="253">
        <v>45.587359999999997</v>
      </c>
      <c r="C190" s="253">
        <v>-92.106759999999994</v>
      </c>
      <c r="D190" s="10">
        <v>5.5</v>
      </c>
      <c r="E190" s="10" t="s">
        <v>575</v>
      </c>
      <c r="F190" s="119">
        <v>1</v>
      </c>
      <c r="G190" s="26">
        <v>1</v>
      </c>
      <c r="H190" s="44">
        <v>5</v>
      </c>
      <c r="I190" s="10">
        <v>2</v>
      </c>
      <c r="J190" s="16">
        <v>0</v>
      </c>
      <c r="K190" s="27">
        <v>0</v>
      </c>
      <c r="L190" s="27">
        <v>0</v>
      </c>
      <c r="M190" s="27">
        <v>0</v>
      </c>
      <c r="N190" s="27">
        <v>1</v>
      </c>
      <c r="O190" s="27">
        <v>1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4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2</v>
      </c>
      <c r="AM190" s="10">
        <v>1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1</v>
      </c>
      <c r="BC190" s="10">
        <v>0</v>
      </c>
      <c r="BD190" s="116">
        <v>0</v>
      </c>
      <c r="BE190" s="116">
        <v>0</v>
      </c>
      <c r="BF190" s="10">
        <v>0</v>
      </c>
      <c r="BG190" s="10">
        <v>0</v>
      </c>
      <c r="BH190" s="10">
        <v>0</v>
      </c>
    </row>
    <row r="191" spans="1:60">
      <c r="A191" s="26">
        <v>190</v>
      </c>
      <c r="B191" s="253">
        <v>45.587429999999998</v>
      </c>
      <c r="C191" s="253">
        <v>-92.10324</v>
      </c>
      <c r="D191" s="10">
        <v>19</v>
      </c>
      <c r="E191" s="10" t="s">
        <v>576</v>
      </c>
      <c r="F191" s="119">
        <v>1</v>
      </c>
      <c r="G191" s="26">
        <v>1</v>
      </c>
      <c r="H191" s="44">
        <v>1</v>
      </c>
      <c r="I191" s="10">
        <v>1</v>
      </c>
      <c r="J191" s="16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16">
        <v>0</v>
      </c>
      <c r="BE191" s="116">
        <v>0</v>
      </c>
      <c r="BF191" s="10">
        <v>0</v>
      </c>
      <c r="BG191" s="10">
        <v>0</v>
      </c>
      <c r="BH191" s="10">
        <v>0</v>
      </c>
    </row>
    <row r="192" spans="1:60">
      <c r="A192" s="26">
        <v>191</v>
      </c>
      <c r="B192" s="253">
        <v>45.587440000000001</v>
      </c>
      <c r="C192" s="253">
        <v>-92.102909999999994</v>
      </c>
      <c r="D192" s="10">
        <v>6</v>
      </c>
      <c r="E192" s="10" t="s">
        <v>576</v>
      </c>
      <c r="F192" s="119">
        <v>1</v>
      </c>
      <c r="G192" s="26">
        <v>1</v>
      </c>
      <c r="H192" s="44">
        <v>5</v>
      </c>
      <c r="I192" s="10">
        <v>2</v>
      </c>
      <c r="J192" s="16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1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1</v>
      </c>
      <c r="AH192" s="10">
        <v>0</v>
      </c>
      <c r="AI192" s="10">
        <v>0</v>
      </c>
      <c r="AJ192" s="10">
        <v>0</v>
      </c>
      <c r="AK192" s="10">
        <v>0</v>
      </c>
      <c r="AL192" s="10">
        <v>1</v>
      </c>
      <c r="AM192" s="10">
        <v>0</v>
      </c>
      <c r="AN192" s="10">
        <v>0</v>
      </c>
      <c r="AO192" s="10">
        <v>2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1</v>
      </c>
      <c r="BC192" s="10">
        <v>0</v>
      </c>
      <c r="BD192" s="116">
        <v>1</v>
      </c>
      <c r="BE192" s="116">
        <v>0</v>
      </c>
      <c r="BF192" s="10">
        <v>0</v>
      </c>
      <c r="BG192" s="10">
        <v>0</v>
      </c>
      <c r="BH192" s="10">
        <v>0</v>
      </c>
    </row>
    <row r="193" spans="1:60">
      <c r="A193" s="26">
        <v>192</v>
      </c>
      <c r="B193" s="253">
        <v>45.587589999999999</v>
      </c>
      <c r="C193" s="253">
        <v>-92.106930000000006</v>
      </c>
      <c r="D193" s="10">
        <v>5</v>
      </c>
      <c r="E193" s="10" t="s">
        <v>575</v>
      </c>
      <c r="F193" s="119">
        <v>1</v>
      </c>
      <c r="G193" s="26">
        <v>1</v>
      </c>
      <c r="H193" s="44">
        <v>6</v>
      </c>
      <c r="I193" s="10">
        <v>3</v>
      </c>
      <c r="J193" s="16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0</v>
      </c>
      <c r="P193" s="10">
        <v>0</v>
      </c>
      <c r="Q193" s="10">
        <v>0</v>
      </c>
      <c r="R193" s="10">
        <v>1</v>
      </c>
      <c r="S193" s="10">
        <v>0</v>
      </c>
      <c r="T193" s="10">
        <v>0</v>
      </c>
      <c r="U193" s="10">
        <v>0</v>
      </c>
      <c r="V193" s="10">
        <v>1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3</v>
      </c>
      <c r="AM193" s="10">
        <v>2</v>
      </c>
      <c r="AN193" s="10">
        <v>2</v>
      </c>
      <c r="AO193" s="10">
        <v>1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16">
        <v>0</v>
      </c>
      <c r="BE193" s="116">
        <v>0</v>
      </c>
      <c r="BF193" s="10">
        <v>0</v>
      </c>
      <c r="BG193" s="10">
        <v>0</v>
      </c>
      <c r="BH193" s="10">
        <v>0</v>
      </c>
    </row>
    <row r="194" spans="1:60">
      <c r="A194" s="26">
        <v>193</v>
      </c>
      <c r="B194" s="253">
        <v>45.58766</v>
      </c>
      <c r="C194" s="253">
        <v>-92.103080000000006</v>
      </c>
      <c r="D194" s="10">
        <v>13</v>
      </c>
      <c r="E194" s="10" t="s">
        <v>576</v>
      </c>
      <c r="F194" s="119">
        <v>1</v>
      </c>
      <c r="G194" s="26">
        <v>0</v>
      </c>
      <c r="H194" s="44">
        <v>0</v>
      </c>
      <c r="I194" s="10">
        <v>0</v>
      </c>
      <c r="J194" s="16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16">
        <v>0</v>
      </c>
      <c r="BE194" s="116">
        <v>0</v>
      </c>
      <c r="BF194" s="10">
        <v>0</v>
      </c>
      <c r="BG194" s="10">
        <v>0</v>
      </c>
      <c r="BH194" s="10">
        <v>0</v>
      </c>
    </row>
    <row r="195" spans="1:60">
      <c r="A195" s="26">
        <v>194</v>
      </c>
      <c r="B195" s="253">
        <v>45.587809999999998</v>
      </c>
      <c r="C195" s="253">
        <v>-92.106769999999997</v>
      </c>
      <c r="D195" s="10">
        <v>9.5</v>
      </c>
      <c r="E195" s="10" t="s">
        <v>575</v>
      </c>
      <c r="F195" s="119">
        <v>1</v>
      </c>
      <c r="G195" s="26">
        <v>1</v>
      </c>
      <c r="H195" s="44">
        <v>1</v>
      </c>
      <c r="I195" s="10">
        <v>3</v>
      </c>
      <c r="J195" s="16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3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16">
        <v>0</v>
      </c>
      <c r="BE195" s="116">
        <v>0</v>
      </c>
      <c r="BF195" s="10">
        <v>0</v>
      </c>
      <c r="BG195" s="10">
        <v>0</v>
      </c>
      <c r="BH195" s="10">
        <v>0</v>
      </c>
    </row>
    <row r="196" spans="1:60">
      <c r="A196" s="26">
        <v>195</v>
      </c>
      <c r="B196" s="253">
        <v>45.587879999999998</v>
      </c>
      <c r="C196" s="253">
        <v>-92.103250000000003</v>
      </c>
      <c r="D196" s="10">
        <v>21</v>
      </c>
      <c r="E196" s="10" t="s">
        <v>575</v>
      </c>
      <c r="F196" s="119">
        <v>0</v>
      </c>
      <c r="G196" s="26">
        <v>0</v>
      </c>
      <c r="H196" s="44">
        <v>0</v>
      </c>
      <c r="I196" s="10">
        <v>0</v>
      </c>
      <c r="J196" s="16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16">
        <v>0</v>
      </c>
      <c r="BE196" s="116">
        <v>0</v>
      </c>
      <c r="BF196" s="10">
        <v>0</v>
      </c>
      <c r="BG196" s="10">
        <v>0</v>
      </c>
      <c r="BH196" s="10">
        <v>0</v>
      </c>
    </row>
    <row r="197" spans="1:60">
      <c r="A197" s="26">
        <v>196</v>
      </c>
      <c r="B197" s="253">
        <v>45.587890000000002</v>
      </c>
      <c r="C197" s="253">
        <v>-92.102930000000001</v>
      </c>
      <c r="D197" s="10">
        <v>4</v>
      </c>
      <c r="E197" s="10" t="s">
        <v>575</v>
      </c>
      <c r="F197" s="119">
        <v>1</v>
      </c>
      <c r="G197" s="26">
        <v>1</v>
      </c>
      <c r="H197" s="44">
        <v>5</v>
      </c>
      <c r="I197" s="10">
        <v>1</v>
      </c>
      <c r="J197" s="16">
        <v>0</v>
      </c>
      <c r="K197" s="27">
        <v>0</v>
      </c>
      <c r="L197" s="27">
        <v>0</v>
      </c>
      <c r="M197" s="27">
        <v>0</v>
      </c>
      <c r="N197" s="27">
        <v>0</v>
      </c>
      <c r="O197" s="27">
        <v>1</v>
      </c>
      <c r="P197" s="10">
        <v>0</v>
      </c>
      <c r="Q197" s="10">
        <v>0</v>
      </c>
      <c r="R197" s="10">
        <v>0</v>
      </c>
      <c r="S197" s="10">
        <v>0</v>
      </c>
      <c r="T197" s="10">
        <v>1</v>
      </c>
      <c r="U197" s="10">
        <v>0</v>
      </c>
      <c r="V197" s="10">
        <v>0</v>
      </c>
      <c r="W197" s="10">
        <v>0</v>
      </c>
      <c r="X197" s="10">
        <v>1</v>
      </c>
      <c r="Y197" s="10">
        <v>0</v>
      </c>
      <c r="Z197" s="10">
        <v>0</v>
      </c>
      <c r="AA197" s="10">
        <v>0</v>
      </c>
      <c r="AB197" s="10">
        <v>0</v>
      </c>
      <c r="AC197" s="10">
        <v>1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4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1</v>
      </c>
      <c r="BC197" s="10">
        <v>0</v>
      </c>
      <c r="BD197" s="116">
        <v>0</v>
      </c>
      <c r="BE197" s="116">
        <v>0</v>
      </c>
      <c r="BF197" s="10">
        <v>0</v>
      </c>
      <c r="BG197" s="10">
        <v>0</v>
      </c>
      <c r="BH197" s="10">
        <v>0</v>
      </c>
    </row>
    <row r="198" spans="1:60">
      <c r="A198" s="26">
        <v>197</v>
      </c>
      <c r="B198" s="253">
        <v>45.588039999999999</v>
      </c>
      <c r="C198" s="253">
        <v>-92.106939999999994</v>
      </c>
      <c r="D198" s="10">
        <v>11.5</v>
      </c>
      <c r="E198" s="10" t="s">
        <v>575</v>
      </c>
      <c r="F198" s="119">
        <v>1</v>
      </c>
      <c r="G198" s="26">
        <v>1</v>
      </c>
      <c r="H198" s="44">
        <v>4</v>
      </c>
      <c r="I198" s="10">
        <v>2</v>
      </c>
      <c r="J198" s="16">
        <v>0</v>
      </c>
      <c r="K198" s="27">
        <v>0</v>
      </c>
      <c r="L198" s="27">
        <v>0</v>
      </c>
      <c r="M198" s="27">
        <v>0</v>
      </c>
      <c r="N198" s="27">
        <v>1</v>
      </c>
      <c r="O198" s="27">
        <v>0</v>
      </c>
      <c r="P198" s="10">
        <v>0</v>
      </c>
      <c r="Q198" s="10">
        <v>0</v>
      </c>
      <c r="R198" s="10">
        <v>1</v>
      </c>
      <c r="S198" s="10">
        <v>0</v>
      </c>
      <c r="T198" s="10">
        <v>0</v>
      </c>
      <c r="U198" s="10">
        <v>0</v>
      </c>
      <c r="V198" s="10">
        <v>0</v>
      </c>
      <c r="W198" s="10">
        <v>1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2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16">
        <v>0</v>
      </c>
      <c r="BE198" s="116">
        <v>0</v>
      </c>
      <c r="BF198" s="10">
        <v>0</v>
      </c>
      <c r="BG198" s="10">
        <v>0</v>
      </c>
      <c r="BH198" s="10">
        <v>0</v>
      </c>
    </row>
    <row r="199" spans="1:60">
      <c r="A199" s="26">
        <v>198</v>
      </c>
      <c r="B199" s="253">
        <v>45.58811</v>
      </c>
      <c r="C199" s="253">
        <v>-92.103099999999998</v>
      </c>
      <c r="D199" s="10">
        <v>7</v>
      </c>
      <c r="E199" s="10" t="s">
        <v>575</v>
      </c>
      <c r="F199" s="119">
        <v>1</v>
      </c>
      <c r="G199" s="26">
        <v>1</v>
      </c>
      <c r="H199" s="44">
        <v>4</v>
      </c>
      <c r="I199" s="10">
        <v>3</v>
      </c>
      <c r="J199" s="16">
        <v>0</v>
      </c>
      <c r="K199" s="27">
        <v>0</v>
      </c>
      <c r="L199" s="27">
        <v>0</v>
      </c>
      <c r="M199" s="27">
        <v>0</v>
      </c>
      <c r="N199" s="27">
        <v>1</v>
      </c>
      <c r="O199" s="27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1</v>
      </c>
      <c r="AG199" s="10">
        <v>1</v>
      </c>
      <c r="AH199" s="10">
        <v>0</v>
      </c>
      <c r="AI199" s="10">
        <v>0</v>
      </c>
      <c r="AJ199" s="10">
        <v>0</v>
      </c>
      <c r="AK199" s="10">
        <v>0</v>
      </c>
      <c r="AL199" s="10">
        <v>3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16">
        <v>0</v>
      </c>
      <c r="BE199" s="116">
        <v>0</v>
      </c>
      <c r="BF199" s="10">
        <v>0</v>
      </c>
      <c r="BG199" s="10">
        <v>0</v>
      </c>
      <c r="BH199" s="10">
        <v>0</v>
      </c>
    </row>
    <row r="200" spans="1:60">
      <c r="A200" s="26">
        <v>199</v>
      </c>
      <c r="B200" s="253">
        <v>45.588259999999998</v>
      </c>
      <c r="C200" s="253">
        <v>-92.107110000000006</v>
      </c>
      <c r="D200" s="10">
        <v>5.5</v>
      </c>
      <c r="E200" s="10" t="s">
        <v>574</v>
      </c>
      <c r="F200" s="119">
        <v>1</v>
      </c>
      <c r="G200" s="26">
        <v>1</v>
      </c>
      <c r="H200" s="44">
        <v>4</v>
      </c>
      <c r="I200" s="10">
        <v>2</v>
      </c>
      <c r="J200" s="16">
        <v>0</v>
      </c>
      <c r="K200" s="27">
        <v>0</v>
      </c>
      <c r="L200" s="27">
        <v>0</v>
      </c>
      <c r="M200" s="27">
        <v>0</v>
      </c>
      <c r="N200" s="27">
        <v>1</v>
      </c>
      <c r="O200" s="27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1</v>
      </c>
      <c r="U200" s="10">
        <v>0</v>
      </c>
      <c r="V200" s="10">
        <v>0</v>
      </c>
      <c r="W200" s="10">
        <v>1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2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16">
        <v>1</v>
      </c>
      <c r="BE200" s="116">
        <v>0</v>
      </c>
      <c r="BF200" s="10">
        <v>0</v>
      </c>
      <c r="BG200" s="10">
        <v>0</v>
      </c>
      <c r="BH200" s="10">
        <v>0</v>
      </c>
    </row>
    <row r="201" spans="1:60">
      <c r="A201" s="26">
        <v>200</v>
      </c>
      <c r="B201" s="253">
        <v>45.588329999999999</v>
      </c>
      <c r="C201" s="253">
        <v>-92.103269999999995</v>
      </c>
      <c r="D201" s="10">
        <v>8</v>
      </c>
      <c r="E201" s="10" t="s">
        <v>574</v>
      </c>
      <c r="F201" s="119">
        <v>1</v>
      </c>
      <c r="G201" s="26">
        <v>1</v>
      </c>
      <c r="H201" s="44">
        <v>4</v>
      </c>
      <c r="I201" s="10">
        <v>2</v>
      </c>
      <c r="J201" s="16">
        <v>0</v>
      </c>
      <c r="K201" s="27">
        <v>0</v>
      </c>
      <c r="L201" s="27">
        <v>0</v>
      </c>
      <c r="M201" s="27">
        <v>0</v>
      </c>
      <c r="N201" s="27">
        <v>2</v>
      </c>
      <c r="O201" s="27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2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2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1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16">
        <v>0</v>
      </c>
      <c r="BE201" s="116">
        <v>0</v>
      </c>
      <c r="BF201" s="10">
        <v>0</v>
      </c>
      <c r="BG201" s="10">
        <v>0</v>
      </c>
      <c r="BH201" s="10">
        <v>0</v>
      </c>
    </row>
    <row r="202" spans="1:60">
      <c r="A202" s="26">
        <v>201</v>
      </c>
      <c r="B202" s="253">
        <v>45.58849</v>
      </c>
      <c r="C202" s="253">
        <v>-92.106960000000001</v>
      </c>
      <c r="D202" s="10">
        <v>6</v>
      </c>
      <c r="E202" s="10" t="s">
        <v>575</v>
      </c>
      <c r="F202" s="119">
        <v>1</v>
      </c>
      <c r="G202" s="26">
        <v>1</v>
      </c>
      <c r="H202" s="44">
        <v>5</v>
      </c>
      <c r="I202" s="10">
        <v>3</v>
      </c>
      <c r="J202" s="16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1</v>
      </c>
      <c r="P202" s="10">
        <v>0</v>
      </c>
      <c r="Q202" s="10">
        <v>0</v>
      </c>
      <c r="R202" s="10">
        <v>1</v>
      </c>
      <c r="S202" s="10">
        <v>0</v>
      </c>
      <c r="T202" s="10">
        <v>0</v>
      </c>
      <c r="U202" s="10">
        <v>0</v>
      </c>
      <c r="V202" s="10">
        <v>0</v>
      </c>
      <c r="W202" s="10">
        <v>3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1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1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16">
        <v>0</v>
      </c>
      <c r="BE202" s="116">
        <v>0</v>
      </c>
      <c r="BF202" s="10">
        <v>0</v>
      </c>
      <c r="BG202" s="10">
        <v>0</v>
      </c>
      <c r="BH202" s="10">
        <v>0</v>
      </c>
    </row>
    <row r="203" spans="1:60">
      <c r="A203" s="26">
        <v>202</v>
      </c>
      <c r="B203" s="253">
        <v>45.588549999999998</v>
      </c>
      <c r="C203" s="253">
        <v>-92.103440000000006</v>
      </c>
      <c r="D203" s="10">
        <v>9.5</v>
      </c>
      <c r="E203" s="10" t="s">
        <v>575</v>
      </c>
      <c r="F203" s="119">
        <v>1</v>
      </c>
      <c r="G203" s="26">
        <v>1</v>
      </c>
      <c r="H203" s="44">
        <v>4</v>
      </c>
      <c r="I203" s="10">
        <v>1</v>
      </c>
      <c r="J203" s="16">
        <v>0</v>
      </c>
      <c r="K203" s="27">
        <v>0</v>
      </c>
      <c r="L203" s="27">
        <v>0</v>
      </c>
      <c r="M203" s="27">
        <v>0</v>
      </c>
      <c r="N203" s="27">
        <v>1</v>
      </c>
      <c r="O203" s="27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1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1</v>
      </c>
      <c r="AH203" s="10">
        <v>0</v>
      </c>
      <c r="AI203" s="10">
        <v>0</v>
      </c>
      <c r="AJ203" s="10">
        <v>0</v>
      </c>
      <c r="AK203" s="10">
        <v>0</v>
      </c>
      <c r="AL203" s="10">
        <v>1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16">
        <v>0</v>
      </c>
      <c r="BE203" s="116">
        <v>0</v>
      </c>
      <c r="BF203" s="10">
        <v>0</v>
      </c>
      <c r="BG203" s="10">
        <v>0</v>
      </c>
      <c r="BH203" s="10">
        <v>0</v>
      </c>
    </row>
    <row r="204" spans="1:60">
      <c r="A204" s="26">
        <v>203</v>
      </c>
      <c r="B204" s="253">
        <v>45.58869</v>
      </c>
      <c r="C204" s="253">
        <v>-92.108090000000004</v>
      </c>
      <c r="D204" s="10">
        <v>4.5</v>
      </c>
      <c r="E204" s="10" t="s">
        <v>575</v>
      </c>
      <c r="F204" s="119">
        <v>1</v>
      </c>
      <c r="G204" s="26">
        <v>1</v>
      </c>
      <c r="H204" s="44">
        <v>1</v>
      </c>
      <c r="I204" s="10">
        <v>1</v>
      </c>
      <c r="J204" s="16">
        <v>0</v>
      </c>
      <c r="K204" s="27">
        <v>0</v>
      </c>
      <c r="L204" s="27">
        <v>0</v>
      </c>
      <c r="M204" s="27">
        <v>0</v>
      </c>
      <c r="N204" s="27">
        <v>0</v>
      </c>
      <c r="O204" s="27">
        <v>0</v>
      </c>
      <c r="P204" s="10">
        <v>0</v>
      </c>
      <c r="Q204" s="10">
        <v>0</v>
      </c>
      <c r="R204" s="10">
        <v>1</v>
      </c>
      <c r="S204" s="10">
        <v>0</v>
      </c>
      <c r="T204" s="10">
        <v>0</v>
      </c>
      <c r="U204" s="10">
        <v>0</v>
      </c>
      <c r="V204" s="10">
        <v>0</v>
      </c>
      <c r="W204" s="10">
        <v>4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4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16">
        <v>1</v>
      </c>
      <c r="BE204" s="116">
        <v>0</v>
      </c>
      <c r="BF204" s="10">
        <v>0</v>
      </c>
      <c r="BG204" s="10">
        <v>0</v>
      </c>
      <c r="BH204" s="10">
        <v>0</v>
      </c>
    </row>
    <row r="205" spans="1:60">
      <c r="A205" s="26">
        <v>204</v>
      </c>
      <c r="B205" s="253">
        <v>45.588700000000003</v>
      </c>
      <c r="C205" s="253">
        <v>-92.107770000000002</v>
      </c>
      <c r="D205" s="10">
        <v>7</v>
      </c>
      <c r="E205" s="10" t="s">
        <v>574</v>
      </c>
      <c r="F205" s="119">
        <v>1</v>
      </c>
      <c r="G205" s="26">
        <v>1</v>
      </c>
      <c r="H205" s="44">
        <v>3</v>
      </c>
      <c r="I205" s="10">
        <v>3</v>
      </c>
      <c r="J205" s="16">
        <v>0</v>
      </c>
      <c r="K205" s="27">
        <v>0</v>
      </c>
      <c r="L205" s="27">
        <v>0</v>
      </c>
      <c r="M205" s="27">
        <v>0</v>
      </c>
      <c r="N205" s="27">
        <v>1</v>
      </c>
      <c r="O205" s="27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3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1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16">
        <v>0</v>
      </c>
      <c r="BE205" s="116">
        <v>0</v>
      </c>
      <c r="BF205" s="10">
        <v>0</v>
      </c>
      <c r="BG205" s="10">
        <v>0</v>
      </c>
      <c r="BH205" s="10">
        <v>0</v>
      </c>
    </row>
    <row r="206" spans="1:60">
      <c r="A206" s="26">
        <v>205</v>
      </c>
      <c r="B206" s="253">
        <v>45.588700000000003</v>
      </c>
      <c r="C206" s="253">
        <v>-92.10745</v>
      </c>
      <c r="D206" s="10">
        <v>6</v>
      </c>
      <c r="E206" s="10" t="s">
        <v>575</v>
      </c>
      <c r="F206" s="119">
        <v>1</v>
      </c>
      <c r="G206" s="26">
        <v>1</v>
      </c>
      <c r="H206" s="44">
        <v>2</v>
      </c>
      <c r="I206" s="10">
        <v>2</v>
      </c>
      <c r="J206" s="16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1</v>
      </c>
      <c r="W206" s="10">
        <v>0</v>
      </c>
      <c r="X206" s="10">
        <v>0</v>
      </c>
      <c r="Y206" s="10">
        <v>2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16">
        <v>0</v>
      </c>
      <c r="BE206" s="116">
        <v>0</v>
      </c>
      <c r="BF206" s="10">
        <v>0</v>
      </c>
      <c r="BG206" s="10">
        <v>0</v>
      </c>
      <c r="BH206" s="10">
        <v>0</v>
      </c>
    </row>
    <row r="207" spans="1:60">
      <c r="A207" s="26">
        <v>206</v>
      </c>
      <c r="B207" s="253">
        <v>45.588709999999999</v>
      </c>
      <c r="C207" s="253">
        <v>-92.107129999999998</v>
      </c>
      <c r="D207" s="10">
        <v>10</v>
      </c>
      <c r="E207" s="10" t="s">
        <v>575</v>
      </c>
      <c r="F207" s="119">
        <v>1</v>
      </c>
      <c r="G207" s="26">
        <v>1</v>
      </c>
      <c r="H207" s="44">
        <v>5</v>
      </c>
      <c r="I207" s="10">
        <v>3</v>
      </c>
      <c r="J207" s="16">
        <v>1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1</v>
      </c>
      <c r="U207" s="10">
        <v>0</v>
      </c>
      <c r="V207" s="10">
        <v>0</v>
      </c>
      <c r="W207" s="10">
        <v>3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1</v>
      </c>
      <c r="AM207" s="10">
        <v>0</v>
      </c>
      <c r="AN207" s="10">
        <v>0</v>
      </c>
      <c r="AO207" s="10">
        <v>1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1</v>
      </c>
      <c r="BC207" s="10">
        <v>0</v>
      </c>
      <c r="BD207" s="116">
        <v>0</v>
      </c>
      <c r="BE207" s="116">
        <v>0</v>
      </c>
      <c r="BF207" s="10">
        <v>0</v>
      </c>
      <c r="BG207" s="10">
        <v>0</v>
      </c>
      <c r="BH207" s="10">
        <v>0</v>
      </c>
    </row>
    <row r="208" spans="1:60">
      <c r="A208" s="26">
        <v>207</v>
      </c>
      <c r="B208" s="253">
        <v>45.588769999999997</v>
      </c>
      <c r="C208" s="253">
        <v>-92.103610000000003</v>
      </c>
      <c r="D208" s="10">
        <v>8.5</v>
      </c>
      <c r="E208" s="10" t="s">
        <v>575</v>
      </c>
      <c r="F208" s="119">
        <v>1</v>
      </c>
      <c r="G208" s="26">
        <v>1</v>
      </c>
      <c r="H208" s="44">
        <v>2</v>
      </c>
      <c r="I208" s="10">
        <v>2</v>
      </c>
      <c r="J208" s="16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2</v>
      </c>
      <c r="AN208" s="10">
        <v>0</v>
      </c>
      <c r="AO208" s="10">
        <v>1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16">
        <v>0</v>
      </c>
      <c r="BE208" s="116">
        <v>0</v>
      </c>
      <c r="BF208" s="10">
        <v>0</v>
      </c>
      <c r="BG208" s="10">
        <v>0</v>
      </c>
      <c r="BH208" s="10">
        <v>0</v>
      </c>
    </row>
    <row r="209" spans="1:60">
      <c r="A209" s="26">
        <v>208</v>
      </c>
      <c r="B209" s="253">
        <v>45.588909999999998</v>
      </c>
      <c r="C209" s="253">
        <v>-92.108580000000003</v>
      </c>
      <c r="D209" s="10">
        <v>4</v>
      </c>
      <c r="E209" s="10" t="s">
        <v>575</v>
      </c>
      <c r="F209" s="119">
        <v>1</v>
      </c>
      <c r="G209" s="26">
        <v>1</v>
      </c>
      <c r="H209" s="44">
        <v>5</v>
      </c>
      <c r="I209" s="10">
        <v>2</v>
      </c>
      <c r="J209" s="16">
        <v>0</v>
      </c>
      <c r="K209" s="27">
        <v>0</v>
      </c>
      <c r="L209" s="27">
        <v>0</v>
      </c>
      <c r="M209" s="27">
        <v>0</v>
      </c>
      <c r="N209" s="27">
        <v>0</v>
      </c>
      <c r="O209" s="27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2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1</v>
      </c>
      <c r="AG209" s="10">
        <v>1</v>
      </c>
      <c r="AH209" s="10">
        <v>0</v>
      </c>
      <c r="AI209" s="10">
        <v>0</v>
      </c>
      <c r="AJ209" s="10">
        <v>0</v>
      </c>
      <c r="AK209" s="10">
        <v>0</v>
      </c>
      <c r="AL209" s="10">
        <v>1</v>
      </c>
      <c r="AM209" s="10">
        <v>0</v>
      </c>
      <c r="AN209" s="10">
        <v>0</v>
      </c>
      <c r="AO209" s="10">
        <v>1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16">
        <v>0</v>
      </c>
      <c r="BE209" s="116">
        <v>0</v>
      </c>
      <c r="BF209" s="10">
        <v>0</v>
      </c>
      <c r="BG209" s="10">
        <v>0</v>
      </c>
      <c r="BH209" s="10">
        <v>0</v>
      </c>
    </row>
    <row r="210" spans="1:60">
      <c r="A210" s="26">
        <v>209</v>
      </c>
      <c r="B210" s="253">
        <v>45.588909999999998</v>
      </c>
      <c r="C210" s="253">
        <v>-92.108260000000001</v>
      </c>
      <c r="D210" s="10">
        <v>8</v>
      </c>
      <c r="E210" s="10" t="s">
        <v>574</v>
      </c>
      <c r="F210" s="119">
        <v>1</v>
      </c>
      <c r="G210" s="26">
        <v>1</v>
      </c>
      <c r="H210" s="44">
        <v>4</v>
      </c>
      <c r="I210" s="10">
        <v>2</v>
      </c>
      <c r="J210" s="16">
        <v>0</v>
      </c>
      <c r="K210" s="27">
        <v>0</v>
      </c>
      <c r="L210" s="27">
        <v>0</v>
      </c>
      <c r="M210" s="27">
        <v>0</v>
      </c>
      <c r="N210" s="27">
        <v>1</v>
      </c>
      <c r="O210" s="27">
        <v>0</v>
      </c>
      <c r="P210" s="10">
        <v>0</v>
      </c>
      <c r="Q210" s="10">
        <v>0</v>
      </c>
      <c r="R210" s="10">
        <v>2</v>
      </c>
      <c r="S210" s="10">
        <v>0</v>
      </c>
      <c r="T210" s="10">
        <v>0</v>
      </c>
      <c r="U210" s="10">
        <v>0</v>
      </c>
      <c r="V210" s="10">
        <v>0</v>
      </c>
      <c r="W210" s="10">
        <v>4</v>
      </c>
      <c r="X210" s="10">
        <v>0</v>
      </c>
      <c r="Y210" s="10">
        <v>1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1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16">
        <v>0</v>
      </c>
      <c r="BE210" s="116">
        <v>0</v>
      </c>
      <c r="BF210" s="10">
        <v>0</v>
      </c>
      <c r="BG210" s="10">
        <v>0</v>
      </c>
      <c r="BH210" s="10">
        <v>0</v>
      </c>
    </row>
    <row r="211" spans="1:60">
      <c r="A211" s="26">
        <v>210</v>
      </c>
      <c r="B211" s="253">
        <v>45.588920000000002</v>
      </c>
      <c r="C211" s="253">
        <v>-92.107939999999999</v>
      </c>
      <c r="D211" s="10">
        <v>10</v>
      </c>
      <c r="E211" s="10" t="s">
        <v>575</v>
      </c>
      <c r="F211" s="119">
        <v>1</v>
      </c>
      <c r="G211" s="26">
        <v>1</v>
      </c>
      <c r="H211" s="44">
        <v>4</v>
      </c>
      <c r="I211" s="10">
        <v>2</v>
      </c>
      <c r="J211" s="16">
        <v>0</v>
      </c>
      <c r="K211" s="27">
        <v>0</v>
      </c>
      <c r="L211" s="27">
        <v>0</v>
      </c>
      <c r="M211" s="27">
        <v>0</v>
      </c>
      <c r="N211" s="27">
        <v>2</v>
      </c>
      <c r="O211" s="27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1</v>
      </c>
      <c r="AI211" s="10">
        <v>0</v>
      </c>
      <c r="AJ211" s="10">
        <v>0</v>
      </c>
      <c r="AK211" s="10">
        <v>0</v>
      </c>
      <c r="AL211" s="10">
        <v>1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16">
        <v>0</v>
      </c>
      <c r="BE211" s="116">
        <v>0</v>
      </c>
      <c r="BF211" s="10">
        <v>0</v>
      </c>
      <c r="BG211" s="10">
        <v>0</v>
      </c>
      <c r="BH211" s="10">
        <v>0</v>
      </c>
    </row>
    <row r="212" spans="1:60">
      <c r="A212" s="26">
        <v>211</v>
      </c>
      <c r="B212" s="253">
        <v>45.588920000000002</v>
      </c>
      <c r="C212" s="253">
        <v>-92.107619999999997</v>
      </c>
      <c r="D212" s="10">
        <v>17</v>
      </c>
      <c r="E212" s="10" t="s">
        <v>576</v>
      </c>
      <c r="F212" s="119">
        <v>1</v>
      </c>
      <c r="G212" s="26">
        <v>0</v>
      </c>
      <c r="H212" s="44">
        <v>0</v>
      </c>
      <c r="I212" s="10">
        <v>0</v>
      </c>
      <c r="J212" s="16">
        <v>0</v>
      </c>
      <c r="K212" s="27">
        <v>0</v>
      </c>
      <c r="L212" s="27">
        <v>0</v>
      </c>
      <c r="M212" s="27">
        <v>0</v>
      </c>
      <c r="N212" s="27">
        <v>0</v>
      </c>
      <c r="O212" s="27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16">
        <v>0</v>
      </c>
      <c r="BE212" s="116">
        <v>0</v>
      </c>
      <c r="BF212" s="10">
        <v>0</v>
      </c>
      <c r="BG212" s="10">
        <v>0</v>
      </c>
      <c r="BH212" s="10">
        <v>0</v>
      </c>
    </row>
    <row r="213" spans="1:60">
      <c r="A213" s="26">
        <v>212</v>
      </c>
      <c r="B213" s="253">
        <v>45.588990000000003</v>
      </c>
      <c r="C213" s="253">
        <v>-92.103769999999997</v>
      </c>
      <c r="D213" s="10">
        <v>8</v>
      </c>
      <c r="E213" s="10" t="s">
        <v>575</v>
      </c>
      <c r="F213" s="119">
        <v>1</v>
      </c>
      <c r="G213" s="26">
        <v>1</v>
      </c>
      <c r="H213" s="44">
        <v>3</v>
      </c>
      <c r="I213" s="10">
        <v>3</v>
      </c>
      <c r="J213" s="16">
        <v>0</v>
      </c>
      <c r="K213" s="27">
        <v>0</v>
      </c>
      <c r="L213" s="27">
        <v>0</v>
      </c>
      <c r="M213" s="27">
        <v>0</v>
      </c>
      <c r="N213" s="27">
        <v>1</v>
      </c>
      <c r="O213" s="27">
        <v>1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3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16">
        <v>0</v>
      </c>
      <c r="BE213" s="116">
        <v>0</v>
      </c>
      <c r="BF213" s="10">
        <v>0</v>
      </c>
      <c r="BG213" s="10">
        <v>0</v>
      </c>
      <c r="BH213" s="10">
        <v>0</v>
      </c>
    </row>
    <row r="214" spans="1:60">
      <c r="A214" s="26">
        <v>213</v>
      </c>
      <c r="B214" s="253">
        <v>45.589120000000001</v>
      </c>
      <c r="C214" s="253">
        <v>-92.109070000000003</v>
      </c>
      <c r="D214" s="10">
        <v>2</v>
      </c>
      <c r="E214" s="10" t="s">
        <v>575</v>
      </c>
      <c r="F214" s="119">
        <v>1</v>
      </c>
      <c r="G214" s="26">
        <v>1</v>
      </c>
      <c r="H214" s="44">
        <v>3</v>
      </c>
      <c r="I214" s="10">
        <v>2</v>
      </c>
      <c r="J214" s="16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1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1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2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16">
        <v>0</v>
      </c>
      <c r="BE214" s="116">
        <v>0</v>
      </c>
      <c r="BF214" s="10">
        <v>0</v>
      </c>
      <c r="BG214" s="10">
        <v>0</v>
      </c>
      <c r="BH214" s="10">
        <v>0</v>
      </c>
    </row>
    <row r="215" spans="1:60">
      <c r="A215" s="26">
        <v>214</v>
      </c>
      <c r="B215" s="253">
        <v>45.589129999999997</v>
      </c>
      <c r="C215" s="253">
        <v>-92.108750000000001</v>
      </c>
      <c r="D215" s="10">
        <v>8</v>
      </c>
      <c r="E215" s="10" t="s">
        <v>574</v>
      </c>
      <c r="F215" s="119">
        <v>1</v>
      </c>
      <c r="G215" s="26">
        <v>1</v>
      </c>
      <c r="H215" s="44">
        <v>4</v>
      </c>
      <c r="I215" s="10">
        <v>3</v>
      </c>
      <c r="J215" s="16">
        <v>0</v>
      </c>
      <c r="K215" s="27">
        <v>0</v>
      </c>
      <c r="L215" s="27">
        <v>0</v>
      </c>
      <c r="M215" s="27">
        <v>0</v>
      </c>
      <c r="N215" s="27">
        <v>1</v>
      </c>
      <c r="O215" s="27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2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2</v>
      </c>
      <c r="AO215" s="10">
        <v>2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16">
        <v>0</v>
      </c>
      <c r="BE215" s="116">
        <v>0</v>
      </c>
      <c r="BF215" s="10">
        <v>0</v>
      </c>
      <c r="BG215" s="10">
        <v>0</v>
      </c>
      <c r="BH215" s="10">
        <v>0</v>
      </c>
    </row>
    <row r="216" spans="1:60">
      <c r="A216" s="26">
        <v>215</v>
      </c>
      <c r="B216" s="253">
        <v>45.589129999999997</v>
      </c>
      <c r="C216" s="253">
        <v>-92.108429999999998</v>
      </c>
      <c r="D216" s="10">
        <v>19</v>
      </c>
      <c r="E216" s="10" t="s">
        <v>575</v>
      </c>
      <c r="F216" s="119">
        <v>1</v>
      </c>
      <c r="G216" s="26">
        <v>1</v>
      </c>
      <c r="H216" s="44">
        <v>1</v>
      </c>
      <c r="I216" s="10">
        <v>1</v>
      </c>
      <c r="J216" s="16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10">
        <v>0</v>
      </c>
      <c r="Q216" s="10">
        <v>0</v>
      </c>
      <c r="R216" s="10">
        <v>1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16">
        <v>0</v>
      </c>
      <c r="BE216" s="116">
        <v>0</v>
      </c>
      <c r="BF216" s="10">
        <v>0</v>
      </c>
      <c r="BG216" s="10">
        <v>0</v>
      </c>
      <c r="BH216" s="10">
        <v>0</v>
      </c>
    </row>
    <row r="217" spans="1:60">
      <c r="A217" s="26">
        <v>216</v>
      </c>
      <c r="B217" s="253">
        <v>45.589219999999997</v>
      </c>
      <c r="C217" s="253">
        <v>-92.103939999999994</v>
      </c>
      <c r="D217" s="10">
        <v>8.5</v>
      </c>
      <c r="E217" s="10" t="s">
        <v>575</v>
      </c>
      <c r="F217" s="119">
        <v>1</v>
      </c>
      <c r="G217" s="26">
        <v>1</v>
      </c>
      <c r="H217" s="44">
        <v>6</v>
      </c>
      <c r="I217" s="10">
        <v>3</v>
      </c>
      <c r="J217" s="16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1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1</v>
      </c>
      <c r="AG217" s="10">
        <v>2</v>
      </c>
      <c r="AH217" s="10">
        <v>1</v>
      </c>
      <c r="AI217" s="10">
        <v>0</v>
      </c>
      <c r="AJ217" s="10">
        <v>0</v>
      </c>
      <c r="AK217" s="10">
        <v>0</v>
      </c>
      <c r="AL217" s="10">
        <v>2</v>
      </c>
      <c r="AM217" s="10">
        <v>0</v>
      </c>
      <c r="AN217" s="10">
        <v>0</v>
      </c>
      <c r="AO217" s="10">
        <v>2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16">
        <v>0</v>
      </c>
      <c r="BE217" s="116">
        <v>0</v>
      </c>
      <c r="BF217" s="10">
        <v>0</v>
      </c>
      <c r="BG217" s="10">
        <v>0</v>
      </c>
      <c r="BH217" s="10">
        <v>0</v>
      </c>
    </row>
    <row r="218" spans="1:60">
      <c r="A218" s="26">
        <v>217</v>
      </c>
      <c r="B218" s="253">
        <v>45.58934</v>
      </c>
      <c r="C218" s="253">
        <v>-92.10924</v>
      </c>
      <c r="D218" s="10">
        <v>6.5</v>
      </c>
      <c r="E218" s="10" t="s">
        <v>575</v>
      </c>
      <c r="F218" s="119">
        <v>1</v>
      </c>
      <c r="G218" s="26">
        <v>1</v>
      </c>
      <c r="H218" s="44">
        <v>3</v>
      </c>
      <c r="I218" s="10">
        <v>2</v>
      </c>
      <c r="J218" s="16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2</v>
      </c>
      <c r="AD218" s="10">
        <v>0</v>
      </c>
      <c r="AE218" s="10">
        <v>0</v>
      </c>
      <c r="AF218" s="10">
        <v>0</v>
      </c>
      <c r="AG218" s="10">
        <v>0</v>
      </c>
      <c r="AH218" s="10">
        <v>1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1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16">
        <v>0</v>
      </c>
      <c r="BE218" s="116">
        <v>0</v>
      </c>
      <c r="BF218" s="10">
        <v>0</v>
      </c>
      <c r="BG218" s="10">
        <v>0</v>
      </c>
      <c r="BH218" s="10">
        <v>0</v>
      </c>
    </row>
    <row r="219" spans="1:60">
      <c r="A219" s="26">
        <v>218</v>
      </c>
      <c r="B219" s="253">
        <v>45.589350000000003</v>
      </c>
      <c r="C219" s="253">
        <v>-92.108919999999998</v>
      </c>
      <c r="D219" s="10">
        <v>15</v>
      </c>
      <c r="E219" s="10" t="s">
        <v>575</v>
      </c>
      <c r="F219" s="119">
        <v>1</v>
      </c>
      <c r="G219" s="26">
        <v>1</v>
      </c>
      <c r="H219" s="44">
        <v>1</v>
      </c>
      <c r="I219" s="10">
        <v>1</v>
      </c>
      <c r="J219" s="16">
        <v>0</v>
      </c>
      <c r="K219" s="27">
        <v>0</v>
      </c>
      <c r="L219" s="27">
        <v>0</v>
      </c>
      <c r="M219" s="27">
        <v>0</v>
      </c>
      <c r="N219" s="27">
        <v>1</v>
      </c>
      <c r="O219" s="27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16">
        <v>0</v>
      </c>
      <c r="BE219" s="116">
        <v>0</v>
      </c>
      <c r="BF219" s="10">
        <v>0</v>
      </c>
      <c r="BG219" s="10">
        <v>0</v>
      </c>
      <c r="BH219" s="10">
        <v>0</v>
      </c>
    </row>
    <row r="220" spans="1:60">
      <c r="A220" s="26">
        <v>219</v>
      </c>
      <c r="B220" s="253">
        <v>45.589440000000003</v>
      </c>
      <c r="C220" s="253">
        <v>-92.104110000000006</v>
      </c>
      <c r="D220" s="10">
        <v>8.5</v>
      </c>
      <c r="E220" s="10" t="s">
        <v>575</v>
      </c>
      <c r="F220" s="119">
        <v>1</v>
      </c>
      <c r="G220" s="26">
        <v>1</v>
      </c>
      <c r="H220" s="44">
        <v>5</v>
      </c>
      <c r="I220" s="10">
        <v>2</v>
      </c>
      <c r="J220" s="16">
        <v>0</v>
      </c>
      <c r="K220" s="27">
        <v>0</v>
      </c>
      <c r="L220" s="27">
        <v>0</v>
      </c>
      <c r="M220" s="27">
        <v>0</v>
      </c>
      <c r="N220" s="27">
        <v>1</v>
      </c>
      <c r="O220" s="27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2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1</v>
      </c>
      <c r="AG220" s="10">
        <v>0</v>
      </c>
      <c r="AH220" s="10">
        <v>1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1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16">
        <v>0</v>
      </c>
      <c r="BE220" s="116">
        <v>0</v>
      </c>
      <c r="BF220" s="10">
        <v>0</v>
      </c>
      <c r="BG220" s="10">
        <v>0</v>
      </c>
      <c r="BH220" s="10">
        <v>0</v>
      </c>
    </row>
    <row r="221" spans="1:60">
      <c r="A221" s="26">
        <v>220</v>
      </c>
      <c r="B221" s="253">
        <v>45.589559999999999</v>
      </c>
      <c r="C221" s="253">
        <v>-92.109719999999996</v>
      </c>
      <c r="D221" s="10">
        <v>3.5</v>
      </c>
      <c r="E221" s="10" t="s">
        <v>575</v>
      </c>
      <c r="F221" s="119">
        <v>1</v>
      </c>
      <c r="G221" s="26">
        <v>1</v>
      </c>
      <c r="H221" s="44">
        <v>2</v>
      </c>
      <c r="I221" s="10">
        <v>3</v>
      </c>
      <c r="J221" s="16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3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1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16">
        <v>0</v>
      </c>
      <c r="BE221" s="116">
        <v>0</v>
      </c>
      <c r="BF221" s="10">
        <v>0</v>
      </c>
      <c r="BG221" s="10">
        <v>0</v>
      </c>
      <c r="BH221" s="10">
        <v>0</v>
      </c>
    </row>
    <row r="222" spans="1:60">
      <c r="A222" s="26">
        <v>221</v>
      </c>
      <c r="B222" s="253">
        <v>45.589570000000002</v>
      </c>
      <c r="C222" s="253">
        <v>-92.109399999999994</v>
      </c>
      <c r="D222" s="10">
        <v>10</v>
      </c>
      <c r="E222" s="10" t="s">
        <v>575</v>
      </c>
      <c r="F222" s="119">
        <v>1</v>
      </c>
      <c r="G222" s="26">
        <v>1</v>
      </c>
      <c r="H222" s="44">
        <v>3</v>
      </c>
      <c r="I222" s="10">
        <v>1</v>
      </c>
      <c r="J222" s="16">
        <v>0</v>
      </c>
      <c r="K222" s="27">
        <v>0</v>
      </c>
      <c r="L222" s="27">
        <v>0</v>
      </c>
      <c r="M222" s="27">
        <v>0</v>
      </c>
      <c r="N222" s="27">
        <v>1</v>
      </c>
      <c r="O222" s="27">
        <v>0</v>
      </c>
      <c r="P222" s="10">
        <v>0</v>
      </c>
      <c r="Q222" s="10">
        <v>0</v>
      </c>
      <c r="R222" s="10">
        <v>1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1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16">
        <v>2</v>
      </c>
      <c r="BE222" s="116">
        <v>0</v>
      </c>
      <c r="BF222" s="10">
        <v>0</v>
      </c>
      <c r="BG222" s="10">
        <v>0</v>
      </c>
      <c r="BH222" s="10">
        <v>0</v>
      </c>
    </row>
    <row r="223" spans="1:60">
      <c r="A223" s="26">
        <v>222</v>
      </c>
      <c r="B223" s="253">
        <v>45.589660000000002</v>
      </c>
      <c r="C223" s="253">
        <v>-92.104280000000003</v>
      </c>
      <c r="D223" s="10">
        <v>9</v>
      </c>
      <c r="E223" s="10" t="s">
        <v>574</v>
      </c>
      <c r="F223" s="119">
        <v>1</v>
      </c>
      <c r="G223" s="26">
        <v>1</v>
      </c>
      <c r="H223" s="44">
        <v>6</v>
      </c>
      <c r="I223" s="10">
        <v>2</v>
      </c>
      <c r="J223" s="16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2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1</v>
      </c>
      <c r="AM223" s="10">
        <v>1</v>
      </c>
      <c r="AN223" s="10">
        <v>1</v>
      </c>
      <c r="AO223" s="10">
        <v>2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2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16">
        <v>1</v>
      </c>
      <c r="BE223" s="116">
        <v>0</v>
      </c>
      <c r="BF223" s="10">
        <v>0</v>
      </c>
      <c r="BG223" s="10">
        <v>0</v>
      </c>
      <c r="BH223" s="10">
        <v>0</v>
      </c>
    </row>
    <row r="224" spans="1:60">
      <c r="A224" s="26">
        <v>223</v>
      </c>
      <c r="B224" s="253">
        <v>45.589669999999998</v>
      </c>
      <c r="C224" s="253">
        <v>-92.103960000000001</v>
      </c>
      <c r="D224" s="10">
        <v>4</v>
      </c>
      <c r="E224" s="10" t="s">
        <v>575</v>
      </c>
      <c r="F224" s="119">
        <v>1</v>
      </c>
      <c r="G224" s="26">
        <v>1</v>
      </c>
      <c r="H224" s="44">
        <v>4</v>
      </c>
      <c r="I224" s="10">
        <v>2</v>
      </c>
      <c r="J224" s="16">
        <v>1</v>
      </c>
      <c r="K224" s="27">
        <v>0</v>
      </c>
      <c r="L224" s="27">
        <v>0</v>
      </c>
      <c r="M224" s="27">
        <v>0</v>
      </c>
      <c r="N224" s="27">
        <v>0</v>
      </c>
      <c r="O224" s="27">
        <v>2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1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1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1</v>
      </c>
      <c r="BC224" s="10">
        <v>0</v>
      </c>
      <c r="BD224" s="116">
        <v>0</v>
      </c>
      <c r="BE224" s="116">
        <v>0</v>
      </c>
      <c r="BF224" s="10">
        <v>0</v>
      </c>
      <c r="BG224" s="10">
        <v>0</v>
      </c>
      <c r="BH224" s="10">
        <v>0</v>
      </c>
    </row>
    <row r="225" spans="1:60">
      <c r="A225" s="26">
        <v>224</v>
      </c>
      <c r="B225" s="253">
        <v>45.589779999999998</v>
      </c>
      <c r="C225" s="253">
        <v>-92.109889999999993</v>
      </c>
      <c r="D225" s="10">
        <v>3.5</v>
      </c>
      <c r="E225" s="10" t="s">
        <v>574</v>
      </c>
      <c r="F225" s="119">
        <v>1</v>
      </c>
      <c r="G225" s="26">
        <v>1</v>
      </c>
      <c r="H225" s="44">
        <v>3</v>
      </c>
      <c r="I225" s="10">
        <v>3</v>
      </c>
      <c r="J225" s="16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1</v>
      </c>
      <c r="U225" s="10">
        <v>0</v>
      </c>
      <c r="V225" s="10">
        <v>0</v>
      </c>
      <c r="W225" s="10">
        <v>0</v>
      </c>
      <c r="X225" s="10">
        <v>1</v>
      </c>
      <c r="Y225" s="10">
        <v>0</v>
      </c>
      <c r="Z225" s="10">
        <v>0</v>
      </c>
      <c r="AA225" s="10">
        <v>4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3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16">
        <v>2</v>
      </c>
      <c r="BE225" s="116">
        <v>0</v>
      </c>
      <c r="BF225" s="10">
        <v>0</v>
      </c>
      <c r="BG225" s="10">
        <v>0</v>
      </c>
      <c r="BH225" s="10">
        <v>0</v>
      </c>
    </row>
    <row r="226" spans="1:60">
      <c r="A226" s="26">
        <v>225</v>
      </c>
      <c r="B226" s="253">
        <v>45.589880000000001</v>
      </c>
      <c r="C226" s="253">
        <v>-92.10445</v>
      </c>
      <c r="D226" s="10">
        <v>8.5</v>
      </c>
      <c r="E226" s="10" t="s">
        <v>575</v>
      </c>
      <c r="F226" s="119">
        <v>1</v>
      </c>
      <c r="G226" s="26">
        <v>1</v>
      </c>
      <c r="H226" s="44">
        <v>3</v>
      </c>
      <c r="I226" s="10">
        <v>2</v>
      </c>
      <c r="J226" s="16">
        <v>0</v>
      </c>
      <c r="K226" s="27">
        <v>0</v>
      </c>
      <c r="L226" s="27">
        <v>0</v>
      </c>
      <c r="M226" s="27">
        <v>0</v>
      </c>
      <c r="N226" s="27">
        <v>1</v>
      </c>
      <c r="O226" s="27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2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2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16">
        <v>0</v>
      </c>
      <c r="BE226" s="116">
        <v>0</v>
      </c>
      <c r="BF226" s="10">
        <v>0</v>
      </c>
      <c r="BG226" s="10">
        <v>0</v>
      </c>
      <c r="BH226" s="10">
        <v>0</v>
      </c>
    </row>
    <row r="227" spans="1:60">
      <c r="A227" s="26">
        <v>226</v>
      </c>
      <c r="B227" s="253">
        <v>45.589889999999997</v>
      </c>
      <c r="C227" s="253">
        <v>-92.104129999999998</v>
      </c>
      <c r="D227" s="10">
        <v>4</v>
      </c>
      <c r="E227" s="10" t="s">
        <v>575</v>
      </c>
      <c r="F227" s="119">
        <v>1</v>
      </c>
      <c r="G227" s="26">
        <v>1</v>
      </c>
      <c r="H227" s="44">
        <v>8</v>
      </c>
      <c r="I227" s="10">
        <v>3</v>
      </c>
      <c r="J227" s="16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2</v>
      </c>
      <c r="X227" s="10">
        <v>1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1</v>
      </c>
      <c r="AG227" s="10">
        <v>2</v>
      </c>
      <c r="AH227" s="10">
        <v>0</v>
      </c>
      <c r="AI227" s="10">
        <v>0</v>
      </c>
      <c r="AJ227" s="10">
        <v>0</v>
      </c>
      <c r="AK227" s="10">
        <v>0</v>
      </c>
      <c r="AL227" s="10">
        <v>2</v>
      </c>
      <c r="AM227" s="10">
        <v>0</v>
      </c>
      <c r="AN227" s="10">
        <v>0</v>
      </c>
      <c r="AO227" s="10">
        <v>2</v>
      </c>
      <c r="AP227" s="10">
        <v>1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2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16">
        <v>0</v>
      </c>
      <c r="BE227" s="116">
        <v>0</v>
      </c>
      <c r="BF227" s="10">
        <v>0</v>
      </c>
      <c r="BG227" s="10">
        <v>0</v>
      </c>
      <c r="BH227" s="10">
        <v>0</v>
      </c>
    </row>
    <row r="228" spans="1:60">
      <c r="A228" s="26">
        <v>227</v>
      </c>
      <c r="B228" s="253">
        <v>45.59</v>
      </c>
      <c r="C228" s="253">
        <v>-92.110060000000004</v>
      </c>
      <c r="D228" s="10">
        <v>8</v>
      </c>
      <c r="E228" s="10" t="s">
        <v>575</v>
      </c>
      <c r="F228" s="119">
        <v>1</v>
      </c>
      <c r="G228" s="26">
        <v>1</v>
      </c>
      <c r="H228" s="44">
        <v>3</v>
      </c>
      <c r="I228" s="10">
        <v>2</v>
      </c>
      <c r="J228" s="16">
        <v>0</v>
      </c>
      <c r="K228" s="27">
        <v>0</v>
      </c>
      <c r="L228" s="27">
        <v>0</v>
      </c>
      <c r="M228" s="27">
        <v>0</v>
      </c>
      <c r="N228" s="27">
        <v>0</v>
      </c>
      <c r="O228" s="27">
        <v>0</v>
      </c>
      <c r="P228" s="10">
        <v>0</v>
      </c>
      <c r="Q228" s="10">
        <v>0</v>
      </c>
      <c r="R228" s="10">
        <v>1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2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1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16">
        <v>0</v>
      </c>
      <c r="BE228" s="116">
        <v>0</v>
      </c>
      <c r="BF228" s="10">
        <v>0</v>
      </c>
      <c r="BG228" s="10">
        <v>0</v>
      </c>
      <c r="BH228" s="10">
        <v>0</v>
      </c>
    </row>
    <row r="229" spans="1:60">
      <c r="A229" s="26">
        <v>228</v>
      </c>
      <c r="B229" s="253">
        <v>45.5901</v>
      </c>
      <c r="C229" s="253">
        <v>-92.104619999999997</v>
      </c>
      <c r="D229" s="10">
        <v>9</v>
      </c>
      <c r="E229" s="10" t="s">
        <v>575</v>
      </c>
      <c r="F229" s="119">
        <v>1</v>
      </c>
      <c r="G229" s="26">
        <v>1</v>
      </c>
      <c r="H229" s="44">
        <v>5</v>
      </c>
      <c r="I229" s="10">
        <v>2</v>
      </c>
      <c r="J229" s="16">
        <v>0</v>
      </c>
      <c r="K229" s="27">
        <v>0</v>
      </c>
      <c r="L229" s="27">
        <v>0</v>
      </c>
      <c r="M229" s="27">
        <v>0</v>
      </c>
      <c r="N229" s="27">
        <v>2</v>
      </c>
      <c r="O229" s="27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1</v>
      </c>
      <c r="AG229" s="10">
        <v>0</v>
      </c>
      <c r="AH229" s="10">
        <v>1</v>
      </c>
      <c r="AI229" s="10">
        <v>0</v>
      </c>
      <c r="AJ229" s="10">
        <v>0</v>
      </c>
      <c r="AK229" s="10">
        <v>0</v>
      </c>
      <c r="AL229" s="10">
        <v>1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2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16">
        <v>0</v>
      </c>
      <c r="BE229" s="116">
        <v>0</v>
      </c>
      <c r="BF229" s="10">
        <v>0</v>
      </c>
      <c r="BG229" s="10">
        <v>0</v>
      </c>
      <c r="BH229" s="10">
        <v>0</v>
      </c>
    </row>
    <row r="230" spans="1:60">
      <c r="A230" s="26">
        <v>229</v>
      </c>
      <c r="B230" s="253">
        <v>45.590110000000003</v>
      </c>
      <c r="C230" s="253">
        <v>-92.104299999999995</v>
      </c>
      <c r="D230" s="10">
        <v>1.5</v>
      </c>
      <c r="E230" s="10" t="s">
        <v>575</v>
      </c>
      <c r="F230" s="119">
        <v>1</v>
      </c>
      <c r="G230" s="26">
        <v>1</v>
      </c>
      <c r="H230" s="44">
        <v>3</v>
      </c>
      <c r="I230" s="10">
        <v>1</v>
      </c>
      <c r="J230" s="16">
        <v>0</v>
      </c>
      <c r="K230" s="27">
        <v>0</v>
      </c>
      <c r="L230" s="27">
        <v>0</v>
      </c>
      <c r="M230" s="27">
        <v>0</v>
      </c>
      <c r="N230" s="27">
        <v>0</v>
      </c>
      <c r="O230" s="27">
        <v>1</v>
      </c>
      <c r="P230" s="10">
        <v>1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1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16">
        <v>0</v>
      </c>
      <c r="BE230" s="116">
        <v>0</v>
      </c>
      <c r="BF230" s="10">
        <v>0</v>
      </c>
      <c r="BG230" s="10">
        <v>0</v>
      </c>
      <c r="BH230" s="10">
        <v>0</v>
      </c>
    </row>
    <row r="231" spans="1:60">
      <c r="A231" s="26">
        <v>230</v>
      </c>
      <c r="B231" s="253">
        <v>45.590220000000002</v>
      </c>
      <c r="C231" s="253">
        <v>-92.110550000000003</v>
      </c>
      <c r="D231" s="10">
        <v>2.5</v>
      </c>
      <c r="E231" s="10" t="s">
        <v>576</v>
      </c>
      <c r="F231" s="119">
        <v>1</v>
      </c>
      <c r="G231" s="26">
        <v>1</v>
      </c>
      <c r="H231" s="44">
        <v>3</v>
      </c>
      <c r="I231" s="10">
        <v>2</v>
      </c>
      <c r="J231" s="16">
        <v>0</v>
      </c>
      <c r="K231" s="27">
        <v>0</v>
      </c>
      <c r="L231" s="27">
        <v>0</v>
      </c>
      <c r="M231" s="27">
        <v>0</v>
      </c>
      <c r="N231" s="27">
        <v>0</v>
      </c>
      <c r="O231" s="27">
        <v>1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1</v>
      </c>
      <c r="Y231" s="10">
        <v>0</v>
      </c>
      <c r="Z231" s="10">
        <v>2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16">
        <v>0</v>
      </c>
      <c r="BE231" s="116">
        <v>0</v>
      </c>
      <c r="BF231" s="10">
        <v>0</v>
      </c>
      <c r="BG231" s="10">
        <v>0</v>
      </c>
      <c r="BH231" s="10">
        <v>0</v>
      </c>
    </row>
    <row r="232" spans="1:60">
      <c r="A232" s="26">
        <v>231</v>
      </c>
      <c r="B232" s="253">
        <v>45.590229999999998</v>
      </c>
      <c r="C232" s="253">
        <v>-92.110230000000001</v>
      </c>
      <c r="D232" s="10">
        <v>17</v>
      </c>
      <c r="E232" s="10" t="s">
        <v>576</v>
      </c>
      <c r="F232" s="119">
        <v>1</v>
      </c>
      <c r="G232" s="26">
        <v>1</v>
      </c>
      <c r="H232" s="44">
        <v>1</v>
      </c>
      <c r="I232" s="10">
        <v>1</v>
      </c>
      <c r="J232" s="16">
        <v>0</v>
      </c>
      <c r="K232" s="27">
        <v>0</v>
      </c>
      <c r="L232" s="27">
        <v>0</v>
      </c>
      <c r="M232" s="27">
        <v>0</v>
      </c>
      <c r="N232" s="27">
        <v>0</v>
      </c>
      <c r="O232" s="27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1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16">
        <v>0</v>
      </c>
      <c r="BE232" s="116">
        <v>0</v>
      </c>
      <c r="BF232" s="10">
        <v>0</v>
      </c>
      <c r="BG232" s="10">
        <v>0</v>
      </c>
      <c r="BH232" s="10">
        <v>0</v>
      </c>
    </row>
    <row r="233" spans="1:60">
      <c r="A233" s="26">
        <v>232</v>
      </c>
      <c r="B233" s="253">
        <v>45.590330000000002</v>
      </c>
      <c r="C233" s="253">
        <v>-92.104789999999994</v>
      </c>
      <c r="D233" s="10">
        <v>8</v>
      </c>
      <c r="E233" s="10" t="s">
        <v>575</v>
      </c>
      <c r="F233" s="119">
        <v>1</v>
      </c>
      <c r="G233" s="26">
        <v>1</v>
      </c>
      <c r="H233" s="44">
        <v>2</v>
      </c>
      <c r="I233" s="10">
        <v>3</v>
      </c>
      <c r="J233" s="16">
        <v>0</v>
      </c>
      <c r="K233" s="27">
        <v>0</v>
      </c>
      <c r="L233" s="27">
        <v>0</v>
      </c>
      <c r="M233" s="27">
        <v>0</v>
      </c>
      <c r="N233" s="27">
        <v>0</v>
      </c>
      <c r="O233" s="27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1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3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16">
        <v>0</v>
      </c>
      <c r="BE233" s="116">
        <v>0</v>
      </c>
      <c r="BF233" s="10">
        <v>0</v>
      </c>
      <c r="BG233" s="10">
        <v>0</v>
      </c>
      <c r="BH233" s="10">
        <v>0</v>
      </c>
    </row>
    <row r="234" spans="1:60">
      <c r="A234" s="26">
        <v>233</v>
      </c>
      <c r="B234" s="253">
        <v>45.590440000000001</v>
      </c>
      <c r="C234" s="253">
        <v>-92.111040000000003</v>
      </c>
      <c r="D234" s="10">
        <v>1.5</v>
      </c>
      <c r="E234" s="10" t="s">
        <v>576</v>
      </c>
      <c r="F234" s="119">
        <v>1</v>
      </c>
      <c r="G234" s="26">
        <v>1</v>
      </c>
      <c r="H234" s="44">
        <v>2</v>
      </c>
      <c r="I234" s="10">
        <v>1</v>
      </c>
      <c r="J234" s="16">
        <v>1</v>
      </c>
      <c r="K234" s="27">
        <v>0</v>
      </c>
      <c r="L234" s="27">
        <v>0</v>
      </c>
      <c r="M234" s="27">
        <v>0</v>
      </c>
      <c r="N234" s="27">
        <v>0</v>
      </c>
      <c r="O234" s="27">
        <v>1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1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4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16">
        <v>0</v>
      </c>
      <c r="BE234" s="116">
        <v>0</v>
      </c>
      <c r="BF234" s="10">
        <v>0</v>
      </c>
      <c r="BG234" s="10">
        <v>0</v>
      </c>
      <c r="BH234" s="10">
        <v>0</v>
      </c>
    </row>
    <row r="235" spans="1:60">
      <c r="A235" s="26">
        <v>234</v>
      </c>
      <c r="B235" s="253">
        <v>45.590440000000001</v>
      </c>
      <c r="C235" s="253">
        <v>-92.110720000000001</v>
      </c>
      <c r="D235" s="10">
        <v>8</v>
      </c>
      <c r="E235" s="10" t="s">
        <v>574</v>
      </c>
      <c r="F235" s="119">
        <v>1</v>
      </c>
      <c r="G235" s="26">
        <v>1</v>
      </c>
      <c r="H235" s="44">
        <v>3</v>
      </c>
      <c r="I235" s="10">
        <v>2</v>
      </c>
      <c r="J235" s="16">
        <v>0</v>
      </c>
      <c r="K235" s="27">
        <v>0</v>
      </c>
      <c r="L235" s="27">
        <v>0</v>
      </c>
      <c r="M235" s="27">
        <v>0</v>
      </c>
      <c r="N235" s="27">
        <v>0</v>
      </c>
      <c r="O235" s="27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2</v>
      </c>
      <c r="AD235" s="10">
        <v>0</v>
      </c>
      <c r="AE235" s="10">
        <v>0</v>
      </c>
      <c r="AF235" s="10">
        <v>0</v>
      </c>
      <c r="AG235" s="10">
        <v>2</v>
      </c>
      <c r="AH235" s="10">
        <v>1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16">
        <v>0</v>
      </c>
      <c r="BE235" s="116">
        <v>0</v>
      </c>
      <c r="BF235" s="10">
        <v>0</v>
      </c>
      <c r="BG235" s="10">
        <v>0</v>
      </c>
      <c r="BH235" s="10">
        <v>0</v>
      </c>
    </row>
    <row r="236" spans="1:60">
      <c r="A236" s="26">
        <v>235</v>
      </c>
      <c r="B236" s="253">
        <v>45.59055</v>
      </c>
      <c r="C236" s="253">
        <v>-92.104950000000002</v>
      </c>
      <c r="D236" s="10">
        <v>8</v>
      </c>
      <c r="E236" s="10" t="s">
        <v>574</v>
      </c>
      <c r="F236" s="119">
        <v>1</v>
      </c>
      <c r="G236" s="26">
        <v>1</v>
      </c>
      <c r="H236" s="44">
        <v>6</v>
      </c>
      <c r="I236" s="10">
        <v>3</v>
      </c>
      <c r="J236" s="16">
        <v>0</v>
      </c>
      <c r="K236" s="27">
        <v>0</v>
      </c>
      <c r="L236" s="27">
        <v>0</v>
      </c>
      <c r="M236" s="27">
        <v>0</v>
      </c>
      <c r="N236" s="27">
        <v>1</v>
      </c>
      <c r="O236" s="27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2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1</v>
      </c>
      <c r="AG236" s="10">
        <v>2</v>
      </c>
      <c r="AH236" s="10">
        <v>0</v>
      </c>
      <c r="AI236" s="10">
        <v>0</v>
      </c>
      <c r="AJ236" s="10">
        <v>0</v>
      </c>
      <c r="AK236" s="10">
        <v>0</v>
      </c>
      <c r="AL236" s="10">
        <v>1</v>
      </c>
      <c r="AM236" s="10">
        <v>0</v>
      </c>
      <c r="AN236" s="10">
        <v>0</v>
      </c>
      <c r="AO236" s="10">
        <v>2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16">
        <v>0</v>
      </c>
      <c r="BE236" s="116">
        <v>0</v>
      </c>
      <c r="BF236" s="10">
        <v>0</v>
      </c>
      <c r="BG236" s="10">
        <v>0</v>
      </c>
      <c r="BH236" s="10">
        <v>0</v>
      </c>
    </row>
    <row r="237" spans="1:60">
      <c r="A237" s="26">
        <v>236</v>
      </c>
      <c r="B237" s="253">
        <v>45.59055</v>
      </c>
      <c r="C237" s="253">
        <v>-92.10463</v>
      </c>
      <c r="D237" s="10">
        <v>2</v>
      </c>
      <c r="E237" s="10" t="s">
        <v>575</v>
      </c>
      <c r="F237" s="119">
        <v>1</v>
      </c>
      <c r="G237" s="26">
        <v>1</v>
      </c>
      <c r="H237" s="44">
        <v>2</v>
      </c>
      <c r="I237" s="10">
        <v>1</v>
      </c>
      <c r="J237" s="16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1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1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4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16">
        <v>0</v>
      </c>
      <c r="BE237" s="116">
        <v>0</v>
      </c>
      <c r="BF237" s="10">
        <v>0</v>
      </c>
      <c r="BG237" s="10">
        <v>0</v>
      </c>
      <c r="BH237" s="10">
        <v>0</v>
      </c>
    </row>
    <row r="238" spans="1:60">
      <c r="A238" s="26">
        <v>237</v>
      </c>
      <c r="B238" s="253">
        <v>45.59066</v>
      </c>
      <c r="C238" s="253">
        <v>-92.11121</v>
      </c>
      <c r="D238" s="10">
        <v>8</v>
      </c>
      <c r="E238" s="10" t="s">
        <v>574</v>
      </c>
      <c r="F238" s="119">
        <v>1</v>
      </c>
      <c r="G238" s="26">
        <v>1</v>
      </c>
      <c r="H238" s="44">
        <v>2</v>
      </c>
      <c r="I238" s="10">
        <v>3</v>
      </c>
      <c r="J238" s="16">
        <v>0</v>
      </c>
      <c r="K238" s="27">
        <v>0</v>
      </c>
      <c r="L238" s="27">
        <v>0</v>
      </c>
      <c r="M238" s="27">
        <v>0</v>
      </c>
      <c r="N238" s="27">
        <v>1</v>
      </c>
      <c r="O238" s="27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3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4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16">
        <v>0</v>
      </c>
      <c r="BE238" s="116">
        <v>0</v>
      </c>
      <c r="BF238" s="10">
        <v>0</v>
      </c>
      <c r="BG238" s="10">
        <v>0</v>
      </c>
      <c r="BH238" s="10">
        <v>0</v>
      </c>
    </row>
    <row r="239" spans="1:60">
      <c r="A239" s="26">
        <v>238</v>
      </c>
      <c r="B239" s="253">
        <v>45.590769999999999</v>
      </c>
      <c r="C239" s="253">
        <v>-92.105119999999999</v>
      </c>
      <c r="D239" s="10">
        <v>10</v>
      </c>
      <c r="E239" s="10" t="s">
        <v>575</v>
      </c>
      <c r="F239" s="119">
        <v>1</v>
      </c>
      <c r="G239" s="26">
        <v>1</v>
      </c>
      <c r="H239" s="44">
        <v>5</v>
      </c>
      <c r="I239" s="10">
        <v>3</v>
      </c>
      <c r="J239" s="16">
        <v>0</v>
      </c>
      <c r="K239" s="27">
        <v>0</v>
      </c>
      <c r="L239" s="27">
        <v>0</v>
      </c>
      <c r="M239" s="27">
        <v>0</v>
      </c>
      <c r="N239" s="27">
        <v>1</v>
      </c>
      <c r="O239" s="27">
        <v>1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3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1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2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16">
        <v>0</v>
      </c>
      <c r="BE239" s="116">
        <v>0</v>
      </c>
      <c r="BF239" s="10">
        <v>0</v>
      </c>
      <c r="BG239" s="10">
        <v>0</v>
      </c>
      <c r="BH239" s="10">
        <v>0</v>
      </c>
    </row>
    <row r="240" spans="1:60">
      <c r="A240" s="26">
        <v>239</v>
      </c>
      <c r="B240" s="253">
        <v>45.590780000000002</v>
      </c>
      <c r="C240" s="253">
        <v>-92.104799999999997</v>
      </c>
      <c r="D240" s="10">
        <v>4</v>
      </c>
      <c r="E240" s="10" t="s">
        <v>575</v>
      </c>
      <c r="F240" s="119">
        <v>1</v>
      </c>
      <c r="G240" s="26">
        <v>1</v>
      </c>
      <c r="H240" s="44">
        <v>4</v>
      </c>
      <c r="I240" s="10">
        <v>2</v>
      </c>
      <c r="J240" s="16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2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1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2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1</v>
      </c>
      <c r="BC240" s="10">
        <v>0</v>
      </c>
      <c r="BD240" s="116">
        <v>0</v>
      </c>
      <c r="BE240" s="116">
        <v>0</v>
      </c>
      <c r="BF240" s="10">
        <v>0</v>
      </c>
      <c r="BG240" s="10">
        <v>0</v>
      </c>
      <c r="BH240" s="10">
        <v>0</v>
      </c>
    </row>
    <row r="241" spans="1:60">
      <c r="A241" s="26">
        <v>240</v>
      </c>
      <c r="B241" s="253">
        <v>45.590870000000002</v>
      </c>
      <c r="C241" s="253">
        <v>-92.111699999999999</v>
      </c>
      <c r="D241" s="10">
        <v>4.5</v>
      </c>
      <c r="E241" s="10" t="s">
        <v>575</v>
      </c>
      <c r="F241" s="119">
        <v>1</v>
      </c>
      <c r="G241" s="26">
        <v>1</v>
      </c>
      <c r="H241" s="44">
        <v>3</v>
      </c>
      <c r="I241" s="10">
        <v>3</v>
      </c>
      <c r="J241" s="16">
        <v>0</v>
      </c>
      <c r="K241" s="27">
        <v>0</v>
      </c>
      <c r="L241" s="27">
        <v>0</v>
      </c>
      <c r="M241" s="27">
        <v>0</v>
      </c>
      <c r="N241" s="27">
        <v>0</v>
      </c>
      <c r="O241" s="27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1</v>
      </c>
      <c r="X241" s="10">
        <v>0</v>
      </c>
      <c r="Y241" s="10">
        <v>0</v>
      </c>
      <c r="Z241" s="10">
        <v>3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1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16">
        <v>0</v>
      </c>
      <c r="BE241" s="116">
        <v>0</v>
      </c>
      <c r="BF241" s="10">
        <v>0</v>
      </c>
      <c r="BG241" s="10">
        <v>0</v>
      </c>
      <c r="BH241" s="10">
        <v>0</v>
      </c>
    </row>
    <row r="242" spans="1:60">
      <c r="A242" s="26">
        <v>241</v>
      </c>
      <c r="B242" s="253">
        <v>45.590879999999999</v>
      </c>
      <c r="C242" s="253">
        <v>-92.111379999999997</v>
      </c>
      <c r="D242" s="10">
        <v>15</v>
      </c>
      <c r="E242" s="10" t="s">
        <v>575</v>
      </c>
      <c r="F242" s="119">
        <v>1</v>
      </c>
      <c r="G242" s="26">
        <v>0</v>
      </c>
      <c r="H242" s="44">
        <v>0</v>
      </c>
      <c r="I242" s="10">
        <v>0</v>
      </c>
      <c r="J242" s="16">
        <v>0</v>
      </c>
      <c r="K242" s="27">
        <v>0</v>
      </c>
      <c r="L242" s="27">
        <v>0</v>
      </c>
      <c r="M242" s="27">
        <v>0</v>
      </c>
      <c r="N242" s="27">
        <v>0</v>
      </c>
      <c r="O242" s="27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16">
        <v>0</v>
      </c>
      <c r="BE242" s="116">
        <v>0</v>
      </c>
      <c r="BF242" s="10">
        <v>0</v>
      </c>
      <c r="BG242" s="10">
        <v>0</v>
      </c>
      <c r="BH242" s="10">
        <v>0</v>
      </c>
    </row>
    <row r="243" spans="1:60">
      <c r="A243" s="26">
        <v>242</v>
      </c>
      <c r="B243" s="253">
        <v>45.590989999999998</v>
      </c>
      <c r="C243" s="253">
        <v>-92.105289999999997</v>
      </c>
      <c r="D243" s="10">
        <v>11.5</v>
      </c>
      <c r="E243" s="10" t="s">
        <v>575</v>
      </c>
      <c r="F243" s="119">
        <v>1</v>
      </c>
      <c r="G243" s="26">
        <v>0</v>
      </c>
      <c r="H243" s="44">
        <v>0</v>
      </c>
      <c r="I243" s="10">
        <v>0</v>
      </c>
      <c r="J243" s="16">
        <v>0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16">
        <v>0</v>
      </c>
      <c r="BE243" s="116">
        <v>0</v>
      </c>
      <c r="BF243" s="10">
        <v>0</v>
      </c>
      <c r="BG243" s="10">
        <v>0</v>
      </c>
      <c r="BH243" s="10">
        <v>0</v>
      </c>
    </row>
    <row r="244" spans="1:60">
      <c r="A244" s="26">
        <v>243</v>
      </c>
      <c r="B244" s="253">
        <v>45.591000000000001</v>
      </c>
      <c r="C244" s="253">
        <v>-92.104969999999994</v>
      </c>
      <c r="D244" s="10">
        <v>6</v>
      </c>
      <c r="E244" s="10" t="s">
        <v>575</v>
      </c>
      <c r="F244" s="119">
        <v>1</v>
      </c>
      <c r="G244" s="26">
        <v>1</v>
      </c>
      <c r="H244" s="44">
        <v>3</v>
      </c>
      <c r="I244" s="10">
        <v>2</v>
      </c>
      <c r="J244" s="16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1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1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2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16">
        <v>0</v>
      </c>
      <c r="BE244" s="116">
        <v>0</v>
      </c>
      <c r="BF244" s="10">
        <v>0</v>
      </c>
      <c r="BG244" s="10">
        <v>0</v>
      </c>
      <c r="BH244" s="10">
        <v>0</v>
      </c>
    </row>
    <row r="245" spans="1:60">
      <c r="A245" s="26">
        <v>244</v>
      </c>
      <c r="B245" s="253">
        <v>45.591090000000001</v>
      </c>
      <c r="C245" s="253">
        <v>-92.112189999999998</v>
      </c>
      <c r="D245" s="10">
        <v>2.5</v>
      </c>
      <c r="E245" s="10" t="s">
        <v>575</v>
      </c>
      <c r="F245" s="119">
        <v>1</v>
      </c>
      <c r="G245" s="26">
        <v>1</v>
      </c>
      <c r="H245" s="44">
        <v>1</v>
      </c>
      <c r="I245" s="10">
        <v>3</v>
      </c>
      <c r="J245" s="16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3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16">
        <v>0</v>
      </c>
      <c r="BE245" s="116">
        <v>0</v>
      </c>
      <c r="BF245" s="10">
        <v>0</v>
      </c>
      <c r="BG245" s="10">
        <v>0</v>
      </c>
      <c r="BH245" s="10">
        <v>0</v>
      </c>
    </row>
    <row r="246" spans="1:60">
      <c r="A246" s="26">
        <v>245</v>
      </c>
      <c r="B246" s="253">
        <v>45.591099999999997</v>
      </c>
      <c r="C246" s="253">
        <v>-92.111869999999996</v>
      </c>
      <c r="D246" s="10">
        <v>11.5</v>
      </c>
      <c r="E246" s="10" t="s">
        <v>576</v>
      </c>
      <c r="F246" s="119">
        <v>1</v>
      </c>
      <c r="G246" s="26">
        <v>1</v>
      </c>
      <c r="H246" s="44">
        <v>2</v>
      </c>
      <c r="I246" s="10">
        <v>1</v>
      </c>
      <c r="J246" s="16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1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1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16">
        <v>0</v>
      </c>
      <c r="BE246" s="116">
        <v>0</v>
      </c>
      <c r="BF246" s="10">
        <v>0</v>
      </c>
      <c r="BG246" s="10">
        <v>0</v>
      </c>
      <c r="BH246" s="10">
        <v>0</v>
      </c>
    </row>
    <row r="247" spans="1:60">
      <c r="A247" s="26">
        <v>246</v>
      </c>
      <c r="B247" s="253">
        <v>45.591209999999997</v>
      </c>
      <c r="C247" s="253">
        <v>-92.105459999999994</v>
      </c>
      <c r="D247" s="10">
        <v>16.5</v>
      </c>
      <c r="E247" s="10" t="s">
        <v>575</v>
      </c>
      <c r="F247" s="119">
        <v>1</v>
      </c>
      <c r="G247" s="26">
        <v>0</v>
      </c>
      <c r="H247" s="44">
        <v>0</v>
      </c>
      <c r="I247" s="10">
        <v>0</v>
      </c>
      <c r="J247" s="16">
        <v>0</v>
      </c>
      <c r="K247" s="27">
        <v>0</v>
      </c>
      <c r="L247" s="27">
        <v>0</v>
      </c>
      <c r="M247" s="27">
        <v>0</v>
      </c>
      <c r="N247" s="27">
        <v>0</v>
      </c>
      <c r="O247" s="27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16">
        <v>0</v>
      </c>
      <c r="BE247" s="116">
        <v>0</v>
      </c>
      <c r="BF247" s="10">
        <v>0</v>
      </c>
      <c r="BG247" s="10">
        <v>0</v>
      </c>
      <c r="BH247" s="10">
        <v>0</v>
      </c>
    </row>
    <row r="248" spans="1:60">
      <c r="A248" s="26">
        <v>247</v>
      </c>
      <c r="B248" s="253">
        <v>45.59122</v>
      </c>
      <c r="C248" s="253">
        <v>-92.105140000000006</v>
      </c>
      <c r="D248" s="10">
        <v>4</v>
      </c>
      <c r="E248" s="10" t="s">
        <v>576</v>
      </c>
      <c r="F248" s="119">
        <v>1</v>
      </c>
      <c r="G248" s="26">
        <v>1</v>
      </c>
      <c r="H248" s="44">
        <v>5</v>
      </c>
      <c r="I248" s="10">
        <v>1</v>
      </c>
      <c r="J248" s="16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1</v>
      </c>
      <c r="P248" s="10">
        <v>0</v>
      </c>
      <c r="Q248" s="10">
        <v>0</v>
      </c>
      <c r="R248" s="10">
        <v>0</v>
      </c>
      <c r="S248" s="10">
        <v>0</v>
      </c>
      <c r="T248" s="10">
        <v>1</v>
      </c>
      <c r="U248" s="10">
        <v>0</v>
      </c>
      <c r="V248" s="10">
        <v>0</v>
      </c>
      <c r="W248" s="10">
        <v>1</v>
      </c>
      <c r="X248" s="10">
        <v>1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1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16">
        <v>0</v>
      </c>
      <c r="BE248" s="116">
        <v>0</v>
      </c>
      <c r="BF248" s="10">
        <v>0</v>
      </c>
      <c r="BG248" s="10">
        <v>0</v>
      </c>
      <c r="BH248" s="10">
        <v>0</v>
      </c>
    </row>
    <row r="249" spans="1:60">
      <c r="A249" s="26">
        <v>248</v>
      </c>
      <c r="B249" s="253">
        <v>45.59131</v>
      </c>
      <c r="C249" s="253">
        <v>-92.112350000000006</v>
      </c>
      <c r="D249" s="10">
        <v>5</v>
      </c>
      <c r="E249" s="10" t="s">
        <v>574</v>
      </c>
      <c r="F249" s="119">
        <v>1</v>
      </c>
      <c r="G249" s="26">
        <v>1</v>
      </c>
      <c r="H249" s="44">
        <v>5</v>
      </c>
      <c r="I249" s="10">
        <v>2</v>
      </c>
      <c r="J249" s="16">
        <v>1</v>
      </c>
      <c r="K249" s="27">
        <v>0</v>
      </c>
      <c r="L249" s="27">
        <v>0</v>
      </c>
      <c r="M249" s="27">
        <v>0</v>
      </c>
      <c r="N249" s="27">
        <v>1</v>
      </c>
      <c r="O249" s="27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2</v>
      </c>
      <c r="W249" s="10">
        <v>0</v>
      </c>
      <c r="X249" s="10">
        <v>0</v>
      </c>
      <c r="Y249" s="10">
        <v>0</v>
      </c>
      <c r="Z249" s="10">
        <v>1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1</v>
      </c>
      <c r="AM249" s="10">
        <v>0</v>
      </c>
      <c r="AN249" s="10">
        <v>0</v>
      </c>
      <c r="AO249" s="10">
        <v>1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16">
        <v>0</v>
      </c>
      <c r="BE249" s="116">
        <v>0</v>
      </c>
      <c r="BF249" s="10">
        <v>0</v>
      </c>
      <c r="BG249" s="10">
        <v>0</v>
      </c>
      <c r="BH249" s="10">
        <v>0</v>
      </c>
    </row>
    <row r="250" spans="1:60">
      <c r="A250" s="26">
        <v>249</v>
      </c>
      <c r="B250" s="253">
        <v>45.591320000000003</v>
      </c>
      <c r="C250" s="253">
        <v>-92.112030000000004</v>
      </c>
      <c r="D250" s="10">
        <v>18.5</v>
      </c>
      <c r="E250" s="10" t="s">
        <v>575</v>
      </c>
      <c r="F250" s="119">
        <v>1</v>
      </c>
      <c r="G250" s="26">
        <v>0</v>
      </c>
      <c r="H250" s="44">
        <v>0</v>
      </c>
      <c r="I250" s="10">
        <v>0</v>
      </c>
      <c r="J250" s="16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16">
        <v>0</v>
      </c>
      <c r="BE250" s="116">
        <v>0</v>
      </c>
      <c r="BF250" s="10">
        <v>0</v>
      </c>
      <c r="BG250" s="10">
        <v>0</v>
      </c>
      <c r="BH250" s="10">
        <v>0</v>
      </c>
    </row>
    <row r="251" spans="1:60">
      <c r="A251" s="26">
        <v>250</v>
      </c>
      <c r="B251" s="253">
        <v>45.591439999999999</v>
      </c>
      <c r="C251" s="253">
        <v>-92.105630000000005</v>
      </c>
      <c r="D251" s="10">
        <v>11</v>
      </c>
      <c r="E251" s="10" t="s">
        <v>575</v>
      </c>
      <c r="F251" s="119">
        <v>1</v>
      </c>
      <c r="G251" s="26">
        <v>1</v>
      </c>
      <c r="H251" s="44">
        <v>4</v>
      </c>
      <c r="I251" s="10">
        <v>2</v>
      </c>
      <c r="J251" s="16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1</v>
      </c>
      <c r="AG251" s="10">
        <v>2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1</v>
      </c>
      <c r="BC251" s="10">
        <v>0</v>
      </c>
      <c r="BD251" s="116">
        <v>0</v>
      </c>
      <c r="BE251" s="116">
        <v>0</v>
      </c>
      <c r="BF251" s="10">
        <v>0</v>
      </c>
      <c r="BG251" s="10">
        <v>0</v>
      </c>
      <c r="BH251" s="10">
        <v>0</v>
      </c>
    </row>
    <row r="252" spans="1:60">
      <c r="A252" s="26">
        <v>251</v>
      </c>
      <c r="B252" s="253">
        <v>45.591439999999999</v>
      </c>
      <c r="C252" s="253">
        <v>-92.105310000000003</v>
      </c>
      <c r="D252" s="10">
        <v>6</v>
      </c>
      <c r="E252" s="10" t="s">
        <v>575</v>
      </c>
      <c r="F252" s="119">
        <v>1</v>
      </c>
      <c r="G252" s="26">
        <v>1</v>
      </c>
      <c r="H252" s="44">
        <v>6</v>
      </c>
      <c r="I252" s="10">
        <v>2</v>
      </c>
      <c r="J252" s="16">
        <v>0</v>
      </c>
      <c r="K252" s="27">
        <v>0</v>
      </c>
      <c r="L252" s="27">
        <v>0</v>
      </c>
      <c r="M252" s="27">
        <v>0</v>
      </c>
      <c r="N252" s="27">
        <v>2</v>
      </c>
      <c r="O252" s="27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1</v>
      </c>
      <c r="U252" s="10">
        <v>0</v>
      </c>
      <c r="V252" s="10">
        <v>0</v>
      </c>
      <c r="W252" s="10">
        <v>1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1</v>
      </c>
      <c r="AH252" s="10">
        <v>0</v>
      </c>
      <c r="AI252" s="10">
        <v>0</v>
      </c>
      <c r="AJ252" s="10">
        <v>0</v>
      </c>
      <c r="AK252" s="10">
        <v>0</v>
      </c>
      <c r="AL252" s="10">
        <v>1</v>
      </c>
      <c r="AM252" s="10">
        <v>0</v>
      </c>
      <c r="AN252" s="10">
        <v>0</v>
      </c>
      <c r="AO252" s="10">
        <v>1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16">
        <v>1</v>
      </c>
      <c r="BE252" s="116">
        <v>0</v>
      </c>
      <c r="BF252" s="10">
        <v>0</v>
      </c>
      <c r="BG252" s="10">
        <v>0</v>
      </c>
      <c r="BH252" s="10">
        <v>0</v>
      </c>
    </row>
    <row r="253" spans="1:60">
      <c r="A253" s="26">
        <v>252</v>
      </c>
      <c r="B253" s="253">
        <v>45.591529999999999</v>
      </c>
      <c r="C253" s="253">
        <v>-92.112520000000004</v>
      </c>
      <c r="D253" s="10">
        <v>9</v>
      </c>
      <c r="E253" s="10" t="s">
        <v>574</v>
      </c>
      <c r="F253" s="119">
        <v>1</v>
      </c>
      <c r="G253" s="26">
        <v>1</v>
      </c>
      <c r="H253" s="44">
        <v>2</v>
      </c>
      <c r="I253" s="10">
        <v>2</v>
      </c>
      <c r="J253" s="16">
        <v>0</v>
      </c>
      <c r="K253" s="27">
        <v>0</v>
      </c>
      <c r="L253" s="27">
        <v>0</v>
      </c>
      <c r="M253" s="27">
        <v>0</v>
      </c>
      <c r="N253" s="27">
        <v>1</v>
      </c>
      <c r="O253" s="27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2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16">
        <v>0</v>
      </c>
      <c r="BE253" s="116">
        <v>0</v>
      </c>
      <c r="BF253" s="10">
        <v>0</v>
      </c>
      <c r="BG253" s="10">
        <v>0</v>
      </c>
      <c r="BH253" s="10">
        <v>0</v>
      </c>
    </row>
    <row r="254" spans="1:60">
      <c r="A254" s="26">
        <v>253</v>
      </c>
      <c r="B254" s="253">
        <v>45.591659999999997</v>
      </c>
      <c r="C254" s="253">
        <v>-92.105800000000002</v>
      </c>
      <c r="D254" s="10">
        <v>10</v>
      </c>
      <c r="E254" s="10" t="s">
        <v>574</v>
      </c>
      <c r="F254" s="119">
        <v>1</v>
      </c>
      <c r="G254" s="26">
        <v>1</v>
      </c>
      <c r="H254" s="44">
        <v>2</v>
      </c>
      <c r="I254" s="10">
        <v>2</v>
      </c>
      <c r="J254" s="16">
        <v>0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2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2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16">
        <v>0</v>
      </c>
      <c r="BE254" s="116">
        <v>0</v>
      </c>
      <c r="BF254" s="10">
        <v>0</v>
      </c>
      <c r="BG254" s="10">
        <v>0</v>
      </c>
      <c r="BH254" s="10">
        <v>0</v>
      </c>
    </row>
    <row r="255" spans="1:60">
      <c r="A255" s="26">
        <v>254</v>
      </c>
      <c r="B255" s="253">
        <v>45.591659999999997</v>
      </c>
      <c r="C255" s="253">
        <v>-92.10548</v>
      </c>
      <c r="D255" s="10">
        <v>7</v>
      </c>
      <c r="E255" s="10" t="s">
        <v>575</v>
      </c>
      <c r="F255" s="119">
        <v>1</v>
      </c>
      <c r="G255" s="26">
        <v>1</v>
      </c>
      <c r="H255" s="44">
        <v>4</v>
      </c>
      <c r="I255" s="10">
        <v>3</v>
      </c>
      <c r="J255" s="16">
        <v>0</v>
      </c>
      <c r="K255" s="27">
        <v>0</v>
      </c>
      <c r="L255" s="27">
        <v>0</v>
      </c>
      <c r="M255" s="27">
        <v>0</v>
      </c>
      <c r="N255" s="27">
        <v>1</v>
      </c>
      <c r="O255" s="27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3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1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2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16">
        <v>0</v>
      </c>
      <c r="BE255" s="116">
        <v>0</v>
      </c>
      <c r="BF255" s="10">
        <v>0</v>
      </c>
      <c r="BG255" s="10">
        <v>0</v>
      </c>
      <c r="BH255" s="10">
        <v>0</v>
      </c>
    </row>
    <row r="256" spans="1:60">
      <c r="A256" s="26">
        <v>255</v>
      </c>
      <c r="B256" s="253">
        <v>45.591760000000001</v>
      </c>
      <c r="C256" s="253">
        <v>-92.112690000000001</v>
      </c>
      <c r="D256" s="10">
        <v>8</v>
      </c>
      <c r="E256" s="10" t="s">
        <v>575</v>
      </c>
      <c r="F256" s="119">
        <v>1</v>
      </c>
      <c r="G256" s="26">
        <v>1</v>
      </c>
      <c r="H256" s="44">
        <v>3</v>
      </c>
      <c r="I256" s="10">
        <v>3</v>
      </c>
      <c r="J256" s="16">
        <v>0</v>
      </c>
      <c r="K256" s="27">
        <v>0</v>
      </c>
      <c r="L256" s="27">
        <v>0</v>
      </c>
      <c r="M256" s="27">
        <v>0</v>
      </c>
      <c r="N256" s="27">
        <v>1</v>
      </c>
      <c r="O256" s="27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3</v>
      </c>
      <c r="AM256" s="10">
        <v>0</v>
      </c>
      <c r="AN256" s="10">
        <v>0</v>
      </c>
      <c r="AO256" s="10">
        <v>1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16">
        <v>0</v>
      </c>
      <c r="BE256" s="116">
        <v>0</v>
      </c>
      <c r="BF256" s="10">
        <v>0</v>
      </c>
      <c r="BG256" s="10">
        <v>0</v>
      </c>
      <c r="BH256" s="10">
        <v>0</v>
      </c>
    </row>
    <row r="257" spans="1:60">
      <c r="A257" s="26">
        <v>256</v>
      </c>
      <c r="B257" s="253">
        <v>45.59187</v>
      </c>
      <c r="C257" s="253">
        <v>-92.106290000000001</v>
      </c>
      <c r="D257" s="10">
        <v>11</v>
      </c>
      <c r="E257" s="10" t="s">
        <v>574</v>
      </c>
      <c r="F257" s="119">
        <v>1</v>
      </c>
      <c r="G257" s="26">
        <v>1</v>
      </c>
      <c r="H257" s="44">
        <v>1</v>
      </c>
      <c r="I257" s="10">
        <v>1</v>
      </c>
      <c r="J257" s="16">
        <v>0</v>
      </c>
      <c r="K257" s="27">
        <v>0</v>
      </c>
      <c r="L257" s="27">
        <v>0</v>
      </c>
      <c r="M257" s="27">
        <v>0</v>
      </c>
      <c r="N257" s="27">
        <v>1</v>
      </c>
      <c r="O257" s="27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4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16">
        <v>0</v>
      </c>
      <c r="BE257" s="116">
        <v>0</v>
      </c>
      <c r="BF257" s="10">
        <v>0</v>
      </c>
      <c r="BG257" s="10">
        <v>0</v>
      </c>
      <c r="BH257" s="10">
        <v>0</v>
      </c>
    </row>
    <row r="258" spans="1:60">
      <c r="A258" s="26">
        <v>257</v>
      </c>
      <c r="B258" s="253">
        <v>45.591880000000003</v>
      </c>
      <c r="C258" s="253">
        <v>-92.105969999999999</v>
      </c>
      <c r="D258" s="10">
        <v>7.5</v>
      </c>
      <c r="E258" s="10" t="s">
        <v>574</v>
      </c>
      <c r="F258" s="119">
        <v>1</v>
      </c>
      <c r="G258" s="26">
        <v>1</v>
      </c>
      <c r="H258" s="44">
        <v>5</v>
      </c>
      <c r="I258" s="10">
        <v>3</v>
      </c>
      <c r="J258" s="16">
        <v>0</v>
      </c>
      <c r="K258" s="27">
        <v>0</v>
      </c>
      <c r="L258" s="27">
        <v>0</v>
      </c>
      <c r="M258" s="27">
        <v>0</v>
      </c>
      <c r="N258" s="27">
        <v>1</v>
      </c>
      <c r="O258" s="27">
        <v>1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3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1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1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16">
        <v>0</v>
      </c>
      <c r="BE258" s="116">
        <v>0</v>
      </c>
      <c r="BF258" s="10">
        <v>0</v>
      </c>
      <c r="BG258" s="10">
        <v>0</v>
      </c>
      <c r="BH258" s="10">
        <v>0</v>
      </c>
    </row>
    <row r="259" spans="1:60">
      <c r="A259" s="26">
        <v>258</v>
      </c>
      <c r="B259" s="253">
        <v>45.591889999999999</v>
      </c>
      <c r="C259" s="253">
        <v>-92.105649999999997</v>
      </c>
      <c r="D259" s="10">
        <v>6.5</v>
      </c>
      <c r="E259" s="10" t="s">
        <v>574</v>
      </c>
      <c r="F259" s="119">
        <v>1</v>
      </c>
      <c r="G259" s="26">
        <v>1</v>
      </c>
      <c r="H259" s="44">
        <v>3</v>
      </c>
      <c r="I259" s="10">
        <v>2</v>
      </c>
      <c r="J259" s="16">
        <v>0</v>
      </c>
      <c r="K259" s="27">
        <v>0</v>
      </c>
      <c r="L259" s="27">
        <v>0</v>
      </c>
      <c r="M259" s="27">
        <v>0</v>
      </c>
      <c r="N259" s="27">
        <v>1</v>
      </c>
      <c r="O259" s="27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1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2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16">
        <v>0</v>
      </c>
      <c r="BE259" s="116">
        <v>0</v>
      </c>
      <c r="BF259" s="10">
        <v>0</v>
      </c>
      <c r="BG259" s="10">
        <v>0</v>
      </c>
      <c r="BH259" s="10">
        <v>0</v>
      </c>
    </row>
    <row r="260" spans="1:60">
      <c r="A260" s="26">
        <v>259</v>
      </c>
      <c r="B260" s="253">
        <v>45.592089999999999</v>
      </c>
      <c r="C260" s="253">
        <v>-92.106769999999997</v>
      </c>
      <c r="D260" s="10">
        <v>10.5</v>
      </c>
      <c r="E260" s="10" t="s">
        <v>575</v>
      </c>
      <c r="F260" s="119">
        <v>1</v>
      </c>
      <c r="G260" s="26">
        <v>1</v>
      </c>
      <c r="H260" s="44">
        <v>4</v>
      </c>
      <c r="I260" s="10">
        <v>2</v>
      </c>
      <c r="J260" s="16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1</v>
      </c>
      <c r="AG260" s="10">
        <v>2</v>
      </c>
      <c r="AH260" s="10">
        <v>0</v>
      </c>
      <c r="AI260" s="10">
        <v>0</v>
      </c>
      <c r="AJ260" s="10">
        <v>0</v>
      </c>
      <c r="AK260" s="10">
        <v>0</v>
      </c>
      <c r="AL260" s="10">
        <v>2</v>
      </c>
      <c r="AM260" s="10">
        <v>0</v>
      </c>
      <c r="AN260" s="10">
        <v>0</v>
      </c>
      <c r="AO260" s="10">
        <v>1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16">
        <v>0</v>
      </c>
      <c r="BE260" s="116">
        <v>0</v>
      </c>
      <c r="BF260" s="10">
        <v>0</v>
      </c>
      <c r="BG260" s="10">
        <v>0</v>
      </c>
      <c r="BH260" s="10">
        <v>0</v>
      </c>
    </row>
    <row r="261" spans="1:60">
      <c r="A261" s="26">
        <v>260</v>
      </c>
      <c r="B261" s="253">
        <v>45.592100000000002</v>
      </c>
      <c r="C261" s="253">
        <v>-92.106449999999995</v>
      </c>
      <c r="D261" s="10">
        <v>8</v>
      </c>
      <c r="E261" s="10" t="s">
        <v>574</v>
      </c>
      <c r="F261" s="119">
        <v>1</v>
      </c>
      <c r="G261" s="26">
        <v>1</v>
      </c>
      <c r="H261" s="44">
        <v>2</v>
      </c>
      <c r="I261" s="10">
        <v>3</v>
      </c>
      <c r="J261" s="16">
        <v>0</v>
      </c>
      <c r="K261" s="27">
        <v>0</v>
      </c>
      <c r="L261" s="27">
        <v>0</v>
      </c>
      <c r="M261" s="27">
        <v>0</v>
      </c>
      <c r="N261" s="27">
        <v>2</v>
      </c>
      <c r="O261" s="27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3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16">
        <v>0</v>
      </c>
      <c r="BE261" s="116">
        <v>0</v>
      </c>
      <c r="BF261" s="10">
        <v>0</v>
      </c>
      <c r="BG261" s="10">
        <v>0</v>
      </c>
      <c r="BH261" s="10">
        <v>0</v>
      </c>
    </row>
    <row r="262" spans="1:60">
      <c r="A262" s="26">
        <v>261</v>
      </c>
      <c r="B262" s="253">
        <v>45.592100000000002</v>
      </c>
      <c r="C262" s="253">
        <v>-92.106129999999993</v>
      </c>
      <c r="D262" s="10">
        <v>7</v>
      </c>
      <c r="E262" s="10" t="s">
        <v>574</v>
      </c>
      <c r="F262" s="119">
        <v>1</v>
      </c>
      <c r="G262" s="26">
        <v>1</v>
      </c>
      <c r="H262" s="44">
        <v>2</v>
      </c>
      <c r="I262" s="10">
        <v>3</v>
      </c>
      <c r="J262" s="16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10">
        <v>0</v>
      </c>
      <c r="Q262" s="10">
        <v>0</v>
      </c>
      <c r="R262" s="10">
        <v>1</v>
      </c>
      <c r="S262" s="10">
        <v>0</v>
      </c>
      <c r="T262" s="10">
        <v>0</v>
      </c>
      <c r="U262" s="10">
        <v>0</v>
      </c>
      <c r="V262" s="10">
        <v>0</v>
      </c>
      <c r="W262" s="10">
        <v>4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3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4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16">
        <v>0</v>
      </c>
      <c r="BE262" s="116">
        <v>0</v>
      </c>
      <c r="BF262" s="10">
        <v>0</v>
      </c>
      <c r="BG262" s="10">
        <v>0</v>
      </c>
      <c r="BH262" s="10">
        <v>0</v>
      </c>
    </row>
    <row r="263" spans="1:60">
      <c r="A263" s="26">
        <v>262</v>
      </c>
      <c r="B263" s="253">
        <v>45.592210000000001</v>
      </c>
      <c r="C263" s="253">
        <v>-92.112710000000007</v>
      </c>
      <c r="D263" s="10">
        <v>7</v>
      </c>
      <c r="E263" s="10" t="s">
        <v>574</v>
      </c>
      <c r="F263" s="119">
        <v>1</v>
      </c>
      <c r="G263" s="26">
        <v>1</v>
      </c>
      <c r="H263" s="44">
        <v>4</v>
      </c>
      <c r="I263" s="10">
        <v>2</v>
      </c>
      <c r="J263" s="16">
        <v>0</v>
      </c>
      <c r="K263" s="27">
        <v>0</v>
      </c>
      <c r="L263" s="27">
        <v>0</v>
      </c>
      <c r="M263" s="27">
        <v>0</v>
      </c>
      <c r="N263" s="27">
        <v>1</v>
      </c>
      <c r="O263" s="27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2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2</v>
      </c>
      <c r="AM263" s="10">
        <v>0</v>
      </c>
      <c r="AN263" s="10">
        <v>0</v>
      </c>
      <c r="AO263" s="10">
        <v>1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16">
        <v>0</v>
      </c>
      <c r="BE263" s="116">
        <v>0</v>
      </c>
      <c r="BF263" s="10">
        <v>0</v>
      </c>
      <c r="BG263" s="10">
        <v>0</v>
      </c>
      <c r="BH263" s="10">
        <v>0</v>
      </c>
    </row>
    <row r="264" spans="1:60">
      <c r="A264" s="26">
        <v>263</v>
      </c>
      <c r="B264" s="253">
        <v>45.592309999999998</v>
      </c>
      <c r="C264" s="253">
        <v>-92.107259999999997</v>
      </c>
      <c r="D264" s="10">
        <v>8</v>
      </c>
      <c r="E264" s="10" t="s">
        <v>574</v>
      </c>
      <c r="F264" s="119">
        <v>1</v>
      </c>
      <c r="G264" s="26">
        <v>1</v>
      </c>
      <c r="H264" s="44">
        <v>6</v>
      </c>
      <c r="I264" s="10">
        <v>3</v>
      </c>
      <c r="J264" s="16">
        <v>2</v>
      </c>
      <c r="K264" s="27">
        <v>0</v>
      </c>
      <c r="L264" s="27">
        <v>0</v>
      </c>
      <c r="M264" s="27">
        <v>0</v>
      </c>
      <c r="N264" s="27">
        <v>2</v>
      </c>
      <c r="O264" s="27">
        <v>1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1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1</v>
      </c>
      <c r="AH264" s="10">
        <v>1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1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16">
        <v>0</v>
      </c>
      <c r="BE264" s="116">
        <v>0</v>
      </c>
      <c r="BF264" s="10">
        <v>0</v>
      </c>
      <c r="BG264" s="10">
        <v>0</v>
      </c>
      <c r="BH264" s="10">
        <v>0</v>
      </c>
    </row>
    <row r="265" spans="1:60">
      <c r="A265" s="26">
        <v>264</v>
      </c>
      <c r="B265" s="253">
        <v>45.592309999999998</v>
      </c>
      <c r="C265" s="253">
        <v>-92.106939999999994</v>
      </c>
      <c r="D265" s="10">
        <v>8</v>
      </c>
      <c r="E265" s="10" t="s">
        <v>574</v>
      </c>
      <c r="F265" s="119">
        <v>1</v>
      </c>
      <c r="G265" s="26">
        <v>1</v>
      </c>
      <c r="H265" s="44">
        <v>4</v>
      </c>
      <c r="I265" s="10">
        <v>2</v>
      </c>
      <c r="J265" s="16">
        <v>0</v>
      </c>
      <c r="K265" s="27">
        <v>0</v>
      </c>
      <c r="L265" s="27">
        <v>0</v>
      </c>
      <c r="M265" s="27">
        <v>0</v>
      </c>
      <c r="N265" s="27">
        <v>1</v>
      </c>
      <c r="O265" s="27">
        <v>1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2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1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16">
        <v>0</v>
      </c>
      <c r="BE265" s="116">
        <v>0</v>
      </c>
      <c r="BF265" s="10">
        <v>0</v>
      </c>
      <c r="BG265" s="10">
        <v>0</v>
      </c>
      <c r="BH265" s="10">
        <v>0</v>
      </c>
    </row>
    <row r="266" spans="1:60">
      <c r="A266" s="26">
        <v>265</v>
      </c>
      <c r="B266" s="253">
        <v>45.592320000000001</v>
      </c>
      <c r="C266" s="253">
        <v>-92.106620000000007</v>
      </c>
      <c r="D266" s="10">
        <v>7</v>
      </c>
      <c r="E266" s="10" t="s">
        <v>574</v>
      </c>
      <c r="F266" s="119">
        <v>1</v>
      </c>
      <c r="G266" s="26">
        <v>1</v>
      </c>
      <c r="H266" s="44">
        <v>6</v>
      </c>
      <c r="I266" s="10">
        <v>3</v>
      </c>
      <c r="J266" s="16">
        <v>0</v>
      </c>
      <c r="K266" s="27">
        <v>0</v>
      </c>
      <c r="L266" s="27">
        <v>0</v>
      </c>
      <c r="M266" s="27">
        <v>0</v>
      </c>
      <c r="N266" s="27">
        <v>1</v>
      </c>
      <c r="O266" s="27">
        <v>0</v>
      </c>
      <c r="P266" s="10">
        <v>0</v>
      </c>
      <c r="Q266" s="10">
        <v>0</v>
      </c>
      <c r="R266" s="10">
        <v>1</v>
      </c>
      <c r="S266" s="10">
        <v>0</v>
      </c>
      <c r="T266" s="10">
        <v>0</v>
      </c>
      <c r="U266" s="10">
        <v>0</v>
      </c>
      <c r="V266" s="10">
        <v>1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3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1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2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16">
        <v>0</v>
      </c>
      <c r="BE266" s="116">
        <v>0</v>
      </c>
      <c r="BF266" s="10">
        <v>0</v>
      </c>
      <c r="BG266" s="10">
        <v>0</v>
      </c>
      <c r="BH266" s="10">
        <v>0</v>
      </c>
    </row>
    <row r="267" spans="1:60">
      <c r="A267" s="26">
        <v>266</v>
      </c>
      <c r="B267" s="253">
        <v>45.592419999999997</v>
      </c>
      <c r="C267" s="253">
        <v>-92.113200000000006</v>
      </c>
      <c r="D267" s="10">
        <v>0.5</v>
      </c>
      <c r="E267" s="10" t="s">
        <v>576</v>
      </c>
      <c r="F267" s="119">
        <v>1</v>
      </c>
      <c r="G267" s="26">
        <v>1</v>
      </c>
      <c r="H267" s="44">
        <v>2</v>
      </c>
      <c r="I267" s="10">
        <v>1</v>
      </c>
      <c r="J267" s="16">
        <v>0</v>
      </c>
      <c r="K267" s="27">
        <v>0</v>
      </c>
      <c r="L267" s="27">
        <v>0</v>
      </c>
      <c r="M267" s="27">
        <v>0</v>
      </c>
      <c r="N267" s="27">
        <v>0</v>
      </c>
      <c r="O267" s="27">
        <v>1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1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16">
        <v>0</v>
      </c>
      <c r="BE267" s="116">
        <v>0</v>
      </c>
      <c r="BF267" s="10">
        <v>0</v>
      </c>
      <c r="BG267" s="10">
        <v>0</v>
      </c>
      <c r="BH267" s="10">
        <v>0</v>
      </c>
    </row>
    <row r="268" spans="1:60">
      <c r="A268" s="26">
        <v>267</v>
      </c>
      <c r="B268" s="253">
        <v>45.59243</v>
      </c>
      <c r="C268" s="253">
        <v>-92.112880000000004</v>
      </c>
      <c r="D268" s="10">
        <v>5.5</v>
      </c>
      <c r="E268" s="10" t="s">
        <v>575</v>
      </c>
      <c r="F268" s="119">
        <v>1</v>
      </c>
      <c r="G268" s="26">
        <v>1</v>
      </c>
      <c r="H268" s="44">
        <v>7</v>
      </c>
      <c r="I268" s="10">
        <v>2</v>
      </c>
      <c r="J268" s="16">
        <v>0</v>
      </c>
      <c r="K268" s="27">
        <v>0</v>
      </c>
      <c r="L268" s="27">
        <v>0</v>
      </c>
      <c r="M268" s="27">
        <v>0</v>
      </c>
      <c r="N268" s="27">
        <v>1</v>
      </c>
      <c r="O268" s="27">
        <v>1</v>
      </c>
      <c r="P268" s="10">
        <v>0</v>
      </c>
      <c r="Q268" s="10">
        <v>0</v>
      </c>
      <c r="R268" s="10">
        <v>1</v>
      </c>
      <c r="S268" s="10">
        <v>0</v>
      </c>
      <c r="T268" s="10">
        <v>0</v>
      </c>
      <c r="U268" s="10">
        <v>0</v>
      </c>
      <c r="V268" s="10">
        <v>1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1</v>
      </c>
      <c r="AH268" s="10">
        <v>0</v>
      </c>
      <c r="AI268" s="10">
        <v>0</v>
      </c>
      <c r="AJ268" s="10">
        <v>0</v>
      </c>
      <c r="AK268" s="10">
        <v>0</v>
      </c>
      <c r="AL268" s="10">
        <v>2</v>
      </c>
      <c r="AM268" s="10">
        <v>0</v>
      </c>
      <c r="AN268" s="10">
        <v>0</v>
      </c>
      <c r="AO268" s="10">
        <v>1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16">
        <v>0</v>
      </c>
      <c r="BE268" s="116">
        <v>0</v>
      </c>
      <c r="BF268" s="10">
        <v>0</v>
      </c>
      <c r="BG268" s="10">
        <v>0</v>
      </c>
      <c r="BH268" s="10">
        <v>0</v>
      </c>
    </row>
    <row r="269" spans="1:60">
      <c r="A269" s="26">
        <v>268</v>
      </c>
      <c r="B269" s="253">
        <v>45.59252</v>
      </c>
      <c r="C269" s="253">
        <v>-92.107749999999996</v>
      </c>
      <c r="D269" s="10">
        <v>6</v>
      </c>
      <c r="E269" s="10" t="s">
        <v>575</v>
      </c>
      <c r="F269" s="119">
        <v>1</v>
      </c>
      <c r="G269" s="26">
        <v>1</v>
      </c>
      <c r="H269" s="44">
        <v>3</v>
      </c>
      <c r="I269" s="10">
        <v>3</v>
      </c>
      <c r="J269" s="16">
        <v>0</v>
      </c>
      <c r="K269" s="27">
        <v>0</v>
      </c>
      <c r="L269" s="27">
        <v>0</v>
      </c>
      <c r="M269" s="27">
        <v>0</v>
      </c>
      <c r="N269" s="27">
        <v>0</v>
      </c>
      <c r="O269" s="27">
        <v>0</v>
      </c>
      <c r="P269" s="10">
        <v>0</v>
      </c>
      <c r="Q269" s="10">
        <v>0</v>
      </c>
      <c r="R269" s="10">
        <v>1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3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1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16">
        <v>0</v>
      </c>
      <c r="BE269" s="116">
        <v>0</v>
      </c>
      <c r="BF269" s="10">
        <v>0</v>
      </c>
      <c r="BG269" s="10">
        <v>0</v>
      </c>
      <c r="BH269" s="10">
        <v>0</v>
      </c>
    </row>
    <row r="270" spans="1:60">
      <c r="A270" s="26">
        <v>269</v>
      </c>
      <c r="B270" s="253">
        <v>45.592529999999996</v>
      </c>
      <c r="C270" s="253">
        <v>-92.107429999999994</v>
      </c>
      <c r="D270" s="10">
        <v>1.5</v>
      </c>
      <c r="E270" s="10" t="s">
        <v>575</v>
      </c>
      <c r="F270" s="119">
        <v>1</v>
      </c>
      <c r="G270" s="26">
        <v>1</v>
      </c>
      <c r="H270" s="44">
        <v>1</v>
      </c>
      <c r="I270" s="10">
        <v>1</v>
      </c>
      <c r="J270" s="16">
        <v>0</v>
      </c>
      <c r="K270" s="27">
        <v>0</v>
      </c>
      <c r="L270" s="27">
        <v>0</v>
      </c>
      <c r="M270" s="27">
        <v>0</v>
      </c>
      <c r="N270" s="27">
        <v>0</v>
      </c>
      <c r="O270" s="27">
        <v>1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4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16">
        <v>0</v>
      </c>
      <c r="BE270" s="116">
        <v>0</v>
      </c>
      <c r="BF270" s="10">
        <v>0</v>
      </c>
      <c r="BG270" s="10">
        <v>0</v>
      </c>
      <c r="BH270" s="10">
        <v>0</v>
      </c>
    </row>
    <row r="271" spans="1:60">
      <c r="A271" s="26">
        <v>270</v>
      </c>
      <c r="B271" s="253">
        <v>45.592640000000003</v>
      </c>
      <c r="C271" s="253">
        <v>-92.113370000000003</v>
      </c>
      <c r="D271" s="10">
        <v>5</v>
      </c>
      <c r="E271" s="10" t="s">
        <v>575</v>
      </c>
      <c r="F271" s="119">
        <v>1</v>
      </c>
      <c r="G271" s="26">
        <v>1</v>
      </c>
      <c r="H271" s="44">
        <v>1</v>
      </c>
      <c r="I271" s="10">
        <v>3</v>
      </c>
      <c r="J271" s="16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3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16">
        <v>0</v>
      </c>
      <c r="BE271" s="116">
        <v>0</v>
      </c>
      <c r="BF271" s="10">
        <v>0</v>
      </c>
      <c r="BG271" s="10">
        <v>0</v>
      </c>
      <c r="BH271" s="10">
        <v>0</v>
      </c>
    </row>
    <row r="272" spans="1:60">
      <c r="A272" s="26">
        <v>271</v>
      </c>
      <c r="B272" s="253">
        <v>45.592649999999999</v>
      </c>
      <c r="C272" s="253">
        <v>-92.113050000000001</v>
      </c>
      <c r="D272" s="10">
        <v>9</v>
      </c>
      <c r="E272" s="10" t="s">
        <v>575</v>
      </c>
      <c r="F272" s="119">
        <v>1</v>
      </c>
      <c r="G272" s="26">
        <v>1</v>
      </c>
      <c r="H272" s="44">
        <v>4</v>
      </c>
      <c r="I272" s="10">
        <v>2</v>
      </c>
      <c r="J272" s="16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2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1</v>
      </c>
      <c r="AM272" s="10">
        <v>1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1</v>
      </c>
      <c r="BC272" s="10">
        <v>0</v>
      </c>
      <c r="BD272" s="116">
        <v>0</v>
      </c>
      <c r="BE272" s="116">
        <v>0</v>
      </c>
      <c r="BF272" s="10">
        <v>0</v>
      </c>
      <c r="BG272" s="10">
        <v>0</v>
      </c>
      <c r="BH272" s="10">
        <v>0</v>
      </c>
    </row>
    <row r="273" spans="1:60">
      <c r="A273" s="26">
        <v>272</v>
      </c>
      <c r="B273" s="253">
        <v>45.592730000000003</v>
      </c>
      <c r="C273" s="253">
        <v>-92.108559999999997</v>
      </c>
      <c r="D273" s="10">
        <v>7.5</v>
      </c>
      <c r="E273" s="10" t="s">
        <v>574</v>
      </c>
      <c r="F273" s="119">
        <v>1</v>
      </c>
      <c r="G273" s="26">
        <v>1</v>
      </c>
      <c r="H273" s="44">
        <v>2</v>
      </c>
      <c r="I273" s="10">
        <v>3</v>
      </c>
      <c r="J273" s="16">
        <v>0</v>
      </c>
      <c r="K273" s="27">
        <v>0</v>
      </c>
      <c r="L273" s="27">
        <v>0</v>
      </c>
      <c r="M273" s="27">
        <v>0</v>
      </c>
      <c r="N273" s="27">
        <v>1</v>
      </c>
      <c r="O273" s="27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3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116">
        <v>0</v>
      </c>
      <c r="BE273" s="116">
        <v>0</v>
      </c>
      <c r="BF273" s="10">
        <v>0</v>
      </c>
      <c r="BG273" s="10">
        <v>0</v>
      </c>
      <c r="BH273" s="10">
        <v>0</v>
      </c>
    </row>
    <row r="274" spans="1:60">
      <c r="A274" s="26">
        <v>273</v>
      </c>
      <c r="B274" s="253">
        <v>45.592739999999999</v>
      </c>
      <c r="C274" s="253">
        <v>-92.108239999999995</v>
      </c>
      <c r="D274" s="10">
        <v>4.5</v>
      </c>
      <c r="E274" s="10" t="s">
        <v>575</v>
      </c>
      <c r="F274" s="119">
        <v>1</v>
      </c>
      <c r="G274" s="26">
        <v>1</v>
      </c>
      <c r="H274" s="44">
        <v>4</v>
      </c>
      <c r="I274" s="10">
        <v>3</v>
      </c>
      <c r="J274" s="16">
        <v>0</v>
      </c>
      <c r="K274" s="27">
        <v>0</v>
      </c>
      <c r="L274" s="27">
        <v>0</v>
      </c>
      <c r="M274" s="27">
        <v>0</v>
      </c>
      <c r="N274" s="27">
        <v>0</v>
      </c>
      <c r="O274" s="27">
        <v>1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3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1</v>
      </c>
      <c r="AP274" s="10">
        <v>1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16">
        <v>0</v>
      </c>
      <c r="BE274" s="116">
        <v>0</v>
      </c>
      <c r="BF274" s="10">
        <v>0</v>
      </c>
      <c r="BG274" s="10">
        <v>0</v>
      </c>
      <c r="BH274" s="10">
        <v>0</v>
      </c>
    </row>
    <row r="275" spans="1:60">
      <c r="A275" s="26">
        <v>274</v>
      </c>
      <c r="B275" s="253">
        <v>45.592739999999999</v>
      </c>
      <c r="C275" s="253">
        <v>-92.107919999999993</v>
      </c>
      <c r="D275" s="10">
        <v>2</v>
      </c>
      <c r="E275" s="10" t="s">
        <v>575</v>
      </c>
      <c r="F275" s="119">
        <v>1</v>
      </c>
      <c r="G275" s="26">
        <v>1</v>
      </c>
      <c r="H275" s="44">
        <v>3</v>
      </c>
      <c r="I275" s="10">
        <v>2</v>
      </c>
      <c r="J275" s="16">
        <v>0</v>
      </c>
      <c r="K275" s="27">
        <v>0</v>
      </c>
      <c r="L275" s="27">
        <v>0</v>
      </c>
      <c r="M275" s="27">
        <v>0</v>
      </c>
      <c r="N275" s="27">
        <v>0</v>
      </c>
      <c r="O275" s="27">
        <v>1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1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2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16">
        <v>1</v>
      </c>
      <c r="BE275" s="116">
        <v>0</v>
      </c>
      <c r="BF275" s="10">
        <v>0</v>
      </c>
      <c r="BG275" s="10">
        <v>0</v>
      </c>
      <c r="BH275" s="10">
        <v>0</v>
      </c>
    </row>
    <row r="276" spans="1:60">
      <c r="A276" s="26">
        <v>275</v>
      </c>
      <c r="B276" s="253">
        <v>45.592869999999998</v>
      </c>
      <c r="C276" s="253">
        <v>-92.113529999999997</v>
      </c>
      <c r="D276" s="10">
        <v>2.5</v>
      </c>
      <c r="E276" s="10" t="s">
        <v>575</v>
      </c>
      <c r="F276" s="119">
        <v>1</v>
      </c>
      <c r="G276" s="26">
        <v>1</v>
      </c>
      <c r="H276" s="44">
        <v>1</v>
      </c>
      <c r="I276" s="10">
        <v>2</v>
      </c>
      <c r="J276" s="16">
        <v>0</v>
      </c>
      <c r="K276" s="27">
        <v>0</v>
      </c>
      <c r="L276" s="27">
        <v>0</v>
      </c>
      <c r="M276" s="27">
        <v>0</v>
      </c>
      <c r="N276" s="27">
        <v>0</v>
      </c>
      <c r="O276" s="27">
        <v>2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16">
        <v>0</v>
      </c>
      <c r="BE276" s="116">
        <v>0</v>
      </c>
      <c r="BF276" s="10">
        <v>0</v>
      </c>
      <c r="BG276" s="10">
        <v>0</v>
      </c>
      <c r="BH276" s="10">
        <v>0</v>
      </c>
    </row>
    <row r="277" spans="1:60">
      <c r="A277" s="26">
        <v>276</v>
      </c>
      <c r="B277" s="253">
        <v>45.592869999999998</v>
      </c>
      <c r="C277" s="253">
        <v>-92.113209999999995</v>
      </c>
      <c r="D277" s="10">
        <v>12</v>
      </c>
      <c r="E277" s="10" t="s">
        <v>575</v>
      </c>
      <c r="F277" s="119">
        <v>1</v>
      </c>
      <c r="G277" s="26">
        <v>1</v>
      </c>
      <c r="H277" s="44">
        <v>2</v>
      </c>
      <c r="I277" s="10">
        <v>2</v>
      </c>
      <c r="J277" s="16">
        <v>0</v>
      </c>
      <c r="K277" s="27">
        <v>0</v>
      </c>
      <c r="L277" s="27">
        <v>0</v>
      </c>
      <c r="M277" s="27">
        <v>0</v>
      </c>
      <c r="N277" s="27">
        <v>1</v>
      </c>
      <c r="O277" s="27">
        <v>2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16">
        <v>0</v>
      </c>
      <c r="BE277" s="116">
        <v>0</v>
      </c>
      <c r="BF277" s="10">
        <v>0</v>
      </c>
      <c r="BG277" s="10">
        <v>0</v>
      </c>
      <c r="BH277" s="10">
        <v>0</v>
      </c>
    </row>
    <row r="278" spans="1:60">
      <c r="A278" s="26">
        <v>277</v>
      </c>
      <c r="B278" s="253">
        <v>45.592950000000002</v>
      </c>
      <c r="C278" s="253">
        <v>-92.109049999999996</v>
      </c>
      <c r="D278" s="10">
        <v>5.5</v>
      </c>
      <c r="E278" s="10" t="s">
        <v>575</v>
      </c>
      <c r="F278" s="119">
        <v>1</v>
      </c>
      <c r="G278" s="26">
        <v>1</v>
      </c>
      <c r="H278" s="44">
        <v>4</v>
      </c>
      <c r="I278" s="10">
        <v>3</v>
      </c>
      <c r="J278" s="16">
        <v>0</v>
      </c>
      <c r="K278" s="27">
        <v>0</v>
      </c>
      <c r="L278" s="27">
        <v>0</v>
      </c>
      <c r="M278" s="27">
        <v>0</v>
      </c>
      <c r="N278" s="27">
        <v>0</v>
      </c>
      <c r="O278" s="27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4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3</v>
      </c>
      <c r="AH278" s="10">
        <v>0</v>
      </c>
      <c r="AI278" s="10">
        <v>0</v>
      </c>
      <c r="AJ278" s="10">
        <v>0</v>
      </c>
      <c r="AK278" s="10">
        <v>0</v>
      </c>
      <c r="AL278" s="10">
        <v>1</v>
      </c>
      <c r="AM278" s="10">
        <v>0</v>
      </c>
      <c r="AN278" s="10">
        <v>1</v>
      </c>
      <c r="AO278" s="10">
        <v>1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16">
        <v>0</v>
      </c>
      <c r="BE278" s="116">
        <v>0</v>
      </c>
      <c r="BF278" s="10">
        <v>0</v>
      </c>
      <c r="BG278" s="10">
        <v>0</v>
      </c>
      <c r="BH278" s="10">
        <v>0</v>
      </c>
    </row>
    <row r="279" spans="1:60">
      <c r="A279" s="26">
        <v>278</v>
      </c>
      <c r="B279" s="253">
        <v>45.592950000000002</v>
      </c>
      <c r="C279" s="253">
        <v>-92.108729999999994</v>
      </c>
      <c r="D279" s="10">
        <v>3</v>
      </c>
      <c r="E279" s="10" t="s">
        <v>575</v>
      </c>
      <c r="F279" s="119">
        <v>1</v>
      </c>
      <c r="G279" s="26">
        <v>1</v>
      </c>
      <c r="H279" s="44">
        <v>4</v>
      </c>
      <c r="I279" s="10">
        <v>2</v>
      </c>
      <c r="J279" s="16">
        <v>0</v>
      </c>
      <c r="K279" s="27">
        <v>0</v>
      </c>
      <c r="L279" s="27">
        <v>0</v>
      </c>
      <c r="M279" s="27">
        <v>0</v>
      </c>
      <c r="N279" s="27">
        <v>0</v>
      </c>
      <c r="O279" s="27">
        <v>2</v>
      </c>
      <c r="P279" s="10">
        <v>0</v>
      </c>
      <c r="Q279" s="10">
        <v>0</v>
      </c>
      <c r="R279" s="10">
        <v>1</v>
      </c>
      <c r="S279" s="10">
        <v>0</v>
      </c>
      <c r="T279" s="10">
        <v>0</v>
      </c>
      <c r="U279" s="10">
        <v>0</v>
      </c>
      <c r="V279" s="10">
        <v>0</v>
      </c>
      <c r="W279" s="10">
        <v>1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1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16">
        <v>0</v>
      </c>
      <c r="BE279" s="116">
        <v>0</v>
      </c>
      <c r="BF279" s="10">
        <v>0</v>
      </c>
      <c r="BG279" s="10">
        <v>0</v>
      </c>
      <c r="BH279" s="10">
        <v>0</v>
      </c>
    </row>
    <row r="280" spans="1:60">
      <c r="A280" s="26">
        <v>279</v>
      </c>
      <c r="B280" s="253">
        <v>45.593089999999997</v>
      </c>
      <c r="C280" s="253">
        <v>-92.113699999999994</v>
      </c>
      <c r="D280" s="10">
        <v>8.5</v>
      </c>
      <c r="E280" s="10" t="s">
        <v>575</v>
      </c>
      <c r="F280" s="119">
        <v>1</v>
      </c>
      <c r="G280" s="26">
        <v>1</v>
      </c>
      <c r="H280" s="44">
        <v>2</v>
      </c>
      <c r="I280" s="10">
        <v>1</v>
      </c>
      <c r="J280" s="16">
        <v>0</v>
      </c>
      <c r="K280" s="27">
        <v>0</v>
      </c>
      <c r="L280" s="27">
        <v>0</v>
      </c>
      <c r="M280" s="27">
        <v>0</v>
      </c>
      <c r="N280" s="27">
        <v>0</v>
      </c>
      <c r="O280" s="27">
        <v>1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1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16">
        <v>0</v>
      </c>
      <c r="BE280" s="116">
        <v>0</v>
      </c>
      <c r="BF280" s="10">
        <v>0</v>
      </c>
      <c r="BG280" s="10">
        <v>0</v>
      </c>
      <c r="BH280" s="10">
        <v>0</v>
      </c>
    </row>
    <row r="281" spans="1:60">
      <c r="A281" s="26">
        <v>280</v>
      </c>
      <c r="B281" s="253">
        <v>45.593089999999997</v>
      </c>
      <c r="C281" s="253">
        <v>-92.113380000000006</v>
      </c>
      <c r="D281" s="10">
        <v>24.5</v>
      </c>
      <c r="E281" s="10" t="s">
        <v>575</v>
      </c>
      <c r="F281" s="119">
        <v>0</v>
      </c>
      <c r="G281" s="26">
        <v>0</v>
      </c>
      <c r="H281" s="44">
        <v>0</v>
      </c>
      <c r="I281" s="10">
        <v>0</v>
      </c>
      <c r="J281" s="16">
        <v>0</v>
      </c>
      <c r="K281" s="27">
        <v>0</v>
      </c>
      <c r="L281" s="27">
        <v>0</v>
      </c>
      <c r="M281" s="27">
        <v>0</v>
      </c>
      <c r="N281" s="27">
        <v>0</v>
      </c>
      <c r="O281" s="27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16">
        <v>0</v>
      </c>
      <c r="BE281" s="116">
        <v>0</v>
      </c>
      <c r="BF281" s="10">
        <v>0</v>
      </c>
      <c r="BG281" s="10">
        <v>0</v>
      </c>
      <c r="BH281" s="10">
        <v>0</v>
      </c>
    </row>
    <row r="282" spans="1:60">
      <c r="A282" s="26">
        <v>281</v>
      </c>
      <c r="B282" s="253">
        <v>45.593159999999997</v>
      </c>
      <c r="C282" s="253">
        <v>-92.109859999999998</v>
      </c>
      <c r="D282" s="10">
        <v>11</v>
      </c>
      <c r="E282" s="10" t="s">
        <v>575</v>
      </c>
      <c r="F282" s="119">
        <v>1</v>
      </c>
      <c r="G282" s="26">
        <v>1</v>
      </c>
      <c r="H282" s="44">
        <v>5</v>
      </c>
      <c r="I282" s="10">
        <v>2</v>
      </c>
      <c r="J282" s="16">
        <v>0</v>
      </c>
      <c r="K282" s="27">
        <v>0</v>
      </c>
      <c r="L282" s="27">
        <v>0</v>
      </c>
      <c r="M282" s="27">
        <v>0</v>
      </c>
      <c r="N282" s="27">
        <v>1</v>
      </c>
      <c r="O282" s="27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1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2</v>
      </c>
      <c r="AG282" s="10">
        <v>1</v>
      </c>
      <c r="AH282" s="10">
        <v>0</v>
      </c>
      <c r="AI282" s="10">
        <v>0</v>
      </c>
      <c r="AJ282" s="10">
        <v>0</v>
      </c>
      <c r="AK282" s="10">
        <v>0</v>
      </c>
      <c r="AL282" s="10">
        <v>1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16">
        <v>0</v>
      </c>
      <c r="BE282" s="116">
        <v>0</v>
      </c>
      <c r="BF282" s="10">
        <v>0</v>
      </c>
      <c r="BG282" s="10">
        <v>0</v>
      </c>
      <c r="BH282" s="10">
        <v>0</v>
      </c>
    </row>
    <row r="283" spans="1:60">
      <c r="A283" s="26">
        <v>282</v>
      </c>
      <c r="B283" s="253">
        <v>45.593159999999997</v>
      </c>
      <c r="C283" s="253">
        <v>-92.109539999999996</v>
      </c>
      <c r="D283" s="10">
        <v>1.5</v>
      </c>
      <c r="E283" s="10" t="s">
        <v>575</v>
      </c>
      <c r="F283" s="119">
        <v>1</v>
      </c>
      <c r="G283" s="26">
        <v>1</v>
      </c>
      <c r="H283" s="44">
        <v>4</v>
      </c>
      <c r="I283" s="10">
        <v>1</v>
      </c>
      <c r="J283" s="16">
        <v>0</v>
      </c>
      <c r="K283" s="27">
        <v>0</v>
      </c>
      <c r="L283" s="27">
        <v>0</v>
      </c>
      <c r="M283" s="27">
        <v>0</v>
      </c>
      <c r="N283" s="27">
        <v>0</v>
      </c>
      <c r="O283" s="27">
        <v>1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1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1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1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16">
        <v>0</v>
      </c>
      <c r="BE283" s="116">
        <v>0</v>
      </c>
      <c r="BF283" s="10">
        <v>0</v>
      </c>
      <c r="BG283" s="10">
        <v>0</v>
      </c>
      <c r="BH283" s="10">
        <v>0</v>
      </c>
    </row>
    <row r="284" spans="1:60">
      <c r="A284" s="26">
        <v>283</v>
      </c>
      <c r="B284" s="253">
        <v>45.593299999999999</v>
      </c>
      <c r="C284" s="253">
        <v>-92.114189999999994</v>
      </c>
      <c r="D284" s="10">
        <v>6</v>
      </c>
      <c r="E284" s="10" t="s">
        <v>576</v>
      </c>
      <c r="F284" s="119">
        <v>1</v>
      </c>
      <c r="G284" s="26">
        <v>1</v>
      </c>
      <c r="H284" s="44">
        <v>3</v>
      </c>
      <c r="I284" s="10">
        <v>1</v>
      </c>
      <c r="J284" s="16">
        <v>0</v>
      </c>
      <c r="K284" s="27">
        <v>0</v>
      </c>
      <c r="L284" s="27">
        <v>0</v>
      </c>
      <c r="M284" s="27">
        <v>0</v>
      </c>
      <c r="N284" s="27">
        <v>1</v>
      </c>
      <c r="O284" s="27">
        <v>0</v>
      </c>
      <c r="P284" s="10">
        <v>0</v>
      </c>
      <c r="Q284" s="10">
        <v>0</v>
      </c>
      <c r="R284" s="10">
        <v>1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1</v>
      </c>
      <c r="BC284" s="10">
        <v>0</v>
      </c>
      <c r="BD284" s="116">
        <v>2</v>
      </c>
      <c r="BE284" s="116">
        <v>0</v>
      </c>
      <c r="BF284" s="10">
        <v>0</v>
      </c>
      <c r="BG284" s="10">
        <v>0</v>
      </c>
      <c r="BH284" s="10">
        <v>0</v>
      </c>
    </row>
    <row r="285" spans="1:60">
      <c r="A285" s="26">
        <v>284</v>
      </c>
      <c r="B285" s="253">
        <v>45.593310000000002</v>
      </c>
      <c r="C285" s="253">
        <v>-92.113870000000006</v>
      </c>
      <c r="D285" s="10">
        <v>16</v>
      </c>
      <c r="E285" s="10" t="s">
        <v>576</v>
      </c>
      <c r="F285" s="119">
        <v>1</v>
      </c>
      <c r="G285" s="26">
        <v>0</v>
      </c>
      <c r="H285" s="44">
        <v>0</v>
      </c>
      <c r="I285" s="10">
        <v>0</v>
      </c>
      <c r="J285" s="16">
        <v>0</v>
      </c>
      <c r="K285" s="27">
        <v>0</v>
      </c>
      <c r="L285" s="27">
        <v>0</v>
      </c>
      <c r="M285" s="27">
        <v>0</v>
      </c>
      <c r="N285" s="27">
        <v>0</v>
      </c>
      <c r="O285" s="27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16">
        <v>0</v>
      </c>
      <c r="BE285" s="116">
        <v>0</v>
      </c>
      <c r="BF285" s="10">
        <v>0</v>
      </c>
      <c r="BG285" s="10">
        <v>0</v>
      </c>
      <c r="BH285" s="10">
        <v>0</v>
      </c>
    </row>
    <row r="286" spans="1:60">
      <c r="A286" s="26">
        <v>285</v>
      </c>
      <c r="B286" s="253">
        <v>45.59337</v>
      </c>
      <c r="C286" s="253">
        <v>-92.110349999999997</v>
      </c>
      <c r="D286" s="10">
        <v>8</v>
      </c>
      <c r="E286" s="10" t="s">
        <v>574</v>
      </c>
      <c r="F286" s="119">
        <v>1</v>
      </c>
      <c r="G286" s="26">
        <v>1</v>
      </c>
      <c r="H286" s="44">
        <v>4</v>
      </c>
      <c r="I286" s="10">
        <v>2</v>
      </c>
      <c r="J286" s="16">
        <v>0</v>
      </c>
      <c r="K286" s="27">
        <v>0</v>
      </c>
      <c r="L286" s="27">
        <v>0</v>
      </c>
      <c r="M286" s="27">
        <v>0</v>
      </c>
      <c r="N286" s="27">
        <v>1</v>
      </c>
      <c r="O286" s="27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1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2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2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16">
        <v>0</v>
      </c>
      <c r="BE286" s="116">
        <v>0</v>
      </c>
      <c r="BF286" s="10">
        <v>0</v>
      </c>
      <c r="BG286" s="10">
        <v>0</v>
      </c>
      <c r="BH286" s="10">
        <v>0</v>
      </c>
    </row>
    <row r="287" spans="1:60">
      <c r="A287" s="26">
        <v>286</v>
      </c>
      <c r="B287" s="253">
        <v>45.593519999999998</v>
      </c>
      <c r="C287" s="253">
        <v>-92.114680000000007</v>
      </c>
      <c r="D287" s="10">
        <v>7</v>
      </c>
      <c r="E287" s="10" t="s">
        <v>574</v>
      </c>
      <c r="F287" s="119">
        <v>1</v>
      </c>
      <c r="G287" s="26">
        <v>1</v>
      </c>
      <c r="H287" s="44">
        <v>2</v>
      </c>
      <c r="I287" s="10">
        <v>3</v>
      </c>
      <c r="J287" s="16">
        <v>0</v>
      </c>
      <c r="K287" s="27">
        <v>0</v>
      </c>
      <c r="L287" s="27">
        <v>0</v>
      </c>
      <c r="M287" s="27">
        <v>0</v>
      </c>
      <c r="N287" s="27">
        <v>0</v>
      </c>
      <c r="O287" s="27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3</v>
      </c>
      <c r="AM287" s="10">
        <v>1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16">
        <v>0</v>
      </c>
      <c r="BE287" s="116">
        <v>0</v>
      </c>
      <c r="BF287" s="10">
        <v>0</v>
      </c>
      <c r="BG287" s="10">
        <v>0</v>
      </c>
      <c r="BH287" s="10">
        <v>0</v>
      </c>
    </row>
    <row r="288" spans="1:60">
      <c r="A288" s="26">
        <v>287</v>
      </c>
      <c r="B288" s="253">
        <v>45.593530000000001</v>
      </c>
      <c r="C288" s="253">
        <v>-92.114360000000005</v>
      </c>
      <c r="D288" s="10">
        <v>12.5</v>
      </c>
      <c r="E288" s="10" t="s">
        <v>575</v>
      </c>
      <c r="F288" s="119">
        <v>1</v>
      </c>
      <c r="G288" s="26">
        <v>1</v>
      </c>
      <c r="H288" s="44">
        <v>1</v>
      </c>
      <c r="I288" s="10">
        <v>1</v>
      </c>
      <c r="J288" s="16">
        <v>0</v>
      </c>
      <c r="K288" s="27">
        <v>0</v>
      </c>
      <c r="L288" s="27">
        <v>0</v>
      </c>
      <c r="M288" s="27">
        <v>0</v>
      </c>
      <c r="N288" s="27">
        <v>0</v>
      </c>
      <c r="O288" s="27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1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16">
        <v>0</v>
      </c>
      <c r="BE288" s="116">
        <v>0</v>
      </c>
      <c r="BF288" s="10">
        <v>0</v>
      </c>
      <c r="BG288" s="10">
        <v>0</v>
      </c>
      <c r="BH288" s="10">
        <v>0</v>
      </c>
    </row>
    <row r="289" spans="1:60">
      <c r="A289" s="26">
        <v>288</v>
      </c>
      <c r="B289" s="253">
        <v>45.593589999999999</v>
      </c>
      <c r="C289" s="253">
        <v>-92.110839999999996</v>
      </c>
      <c r="D289" s="10">
        <v>7</v>
      </c>
      <c r="E289" s="10" t="s">
        <v>574</v>
      </c>
      <c r="F289" s="119">
        <v>1</v>
      </c>
      <c r="G289" s="26">
        <v>1</v>
      </c>
      <c r="H289" s="44">
        <v>6</v>
      </c>
      <c r="I289" s="10">
        <v>2</v>
      </c>
      <c r="J289" s="16">
        <v>0</v>
      </c>
      <c r="K289" s="27">
        <v>0</v>
      </c>
      <c r="L289" s="27">
        <v>0</v>
      </c>
      <c r="M289" s="27">
        <v>0</v>
      </c>
      <c r="N289" s="27">
        <v>1</v>
      </c>
      <c r="O289" s="27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2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1</v>
      </c>
      <c r="AI289" s="10">
        <v>0</v>
      </c>
      <c r="AJ289" s="10">
        <v>0</v>
      </c>
      <c r="AK289" s="10">
        <v>0</v>
      </c>
      <c r="AL289" s="10">
        <v>1</v>
      </c>
      <c r="AM289" s="10">
        <v>2</v>
      </c>
      <c r="AN289" s="10">
        <v>1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16">
        <v>0</v>
      </c>
      <c r="BE289" s="116">
        <v>0</v>
      </c>
      <c r="BF289" s="10">
        <v>0</v>
      </c>
      <c r="BG289" s="10">
        <v>0</v>
      </c>
      <c r="BH289" s="10">
        <v>0</v>
      </c>
    </row>
    <row r="290" spans="1:60">
      <c r="A290" s="26">
        <v>289</v>
      </c>
      <c r="B290" s="253">
        <v>45.593739999999997</v>
      </c>
      <c r="C290" s="253">
        <v>-92.114850000000004</v>
      </c>
      <c r="D290" s="10">
        <v>15.5</v>
      </c>
      <c r="E290" s="10" t="s">
        <v>575</v>
      </c>
      <c r="F290" s="119">
        <v>1</v>
      </c>
      <c r="G290" s="26">
        <v>1</v>
      </c>
      <c r="H290" s="44">
        <v>1</v>
      </c>
      <c r="I290" s="10">
        <v>1</v>
      </c>
      <c r="J290" s="16">
        <v>0</v>
      </c>
      <c r="K290" s="27">
        <v>0</v>
      </c>
      <c r="L290" s="27">
        <v>0</v>
      </c>
      <c r="M290" s="27">
        <v>0</v>
      </c>
      <c r="N290" s="27">
        <v>0</v>
      </c>
      <c r="O290" s="27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1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16">
        <v>1</v>
      </c>
      <c r="BE290" s="116">
        <v>0</v>
      </c>
      <c r="BF290" s="10">
        <v>0</v>
      </c>
      <c r="BG290" s="10">
        <v>0</v>
      </c>
      <c r="BH290" s="10">
        <v>0</v>
      </c>
    </row>
    <row r="291" spans="1:60">
      <c r="A291" s="26">
        <v>290</v>
      </c>
      <c r="B291" s="253">
        <v>45.593809999999998</v>
      </c>
      <c r="C291" s="253">
        <v>-92.111329999999995</v>
      </c>
      <c r="D291" s="10">
        <v>4</v>
      </c>
      <c r="E291" s="10" t="s">
        <v>575</v>
      </c>
      <c r="F291" s="119">
        <v>1</v>
      </c>
      <c r="G291" s="26">
        <v>1</v>
      </c>
      <c r="H291" s="44">
        <v>5</v>
      </c>
      <c r="I291" s="10">
        <v>2</v>
      </c>
      <c r="J291" s="16">
        <v>0</v>
      </c>
      <c r="K291" s="27">
        <v>0</v>
      </c>
      <c r="L291" s="27">
        <v>0</v>
      </c>
      <c r="M291" s="27">
        <v>0</v>
      </c>
      <c r="N291" s="27">
        <v>0</v>
      </c>
      <c r="O291" s="27">
        <v>2</v>
      </c>
      <c r="P291" s="10">
        <v>0</v>
      </c>
      <c r="Q291" s="10">
        <v>0</v>
      </c>
      <c r="R291" s="10">
        <v>0</v>
      </c>
      <c r="S291" s="10">
        <v>0</v>
      </c>
      <c r="T291" s="10">
        <v>1</v>
      </c>
      <c r="U291" s="10">
        <v>0</v>
      </c>
      <c r="V291" s="10">
        <v>0</v>
      </c>
      <c r="W291" s="10">
        <v>0</v>
      </c>
      <c r="X291" s="10">
        <v>1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1</v>
      </c>
      <c r="AM291" s="10">
        <v>0</v>
      </c>
      <c r="AN291" s="10">
        <v>0</v>
      </c>
      <c r="AO291" s="10">
        <v>1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16">
        <v>0</v>
      </c>
      <c r="BE291" s="116">
        <v>0</v>
      </c>
      <c r="BF291" s="10">
        <v>0</v>
      </c>
      <c r="BG291" s="10">
        <v>0</v>
      </c>
      <c r="BH291" s="10">
        <v>0</v>
      </c>
    </row>
    <row r="292" spans="1:60">
      <c r="A292" s="26">
        <v>291</v>
      </c>
      <c r="B292" s="253">
        <v>45.593960000000003</v>
      </c>
      <c r="C292" s="253">
        <v>-92.115340000000003</v>
      </c>
      <c r="D292" s="10">
        <v>2.5</v>
      </c>
      <c r="E292" s="10" t="s">
        <v>575</v>
      </c>
      <c r="F292" s="119">
        <v>1</v>
      </c>
      <c r="G292" s="26">
        <v>1</v>
      </c>
      <c r="H292" s="44">
        <v>3</v>
      </c>
      <c r="I292" s="10">
        <v>3</v>
      </c>
      <c r="J292" s="16">
        <v>0</v>
      </c>
      <c r="K292" s="27">
        <v>0</v>
      </c>
      <c r="L292" s="27">
        <v>0</v>
      </c>
      <c r="M292" s="27">
        <v>0</v>
      </c>
      <c r="N292" s="27">
        <v>0</v>
      </c>
      <c r="O292" s="27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3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1</v>
      </c>
      <c r="AM292" s="10">
        <v>0</v>
      </c>
      <c r="AN292" s="10">
        <v>0</v>
      </c>
      <c r="AO292" s="10">
        <v>0</v>
      </c>
      <c r="AP292" s="10">
        <v>1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16">
        <v>0</v>
      </c>
      <c r="BE292" s="116">
        <v>0</v>
      </c>
      <c r="BF292" s="10">
        <v>0</v>
      </c>
      <c r="BG292" s="10">
        <v>0</v>
      </c>
      <c r="BH292" s="10">
        <v>0</v>
      </c>
    </row>
    <row r="293" spans="1:60">
      <c r="A293" s="26">
        <v>292</v>
      </c>
      <c r="B293" s="253">
        <v>45.593960000000003</v>
      </c>
      <c r="C293" s="253">
        <v>-92.115020000000001</v>
      </c>
      <c r="D293" s="10">
        <v>17</v>
      </c>
      <c r="E293" s="10" t="s">
        <v>576</v>
      </c>
      <c r="F293" s="119">
        <v>1</v>
      </c>
      <c r="G293" s="26">
        <v>1</v>
      </c>
      <c r="H293" s="44">
        <v>1</v>
      </c>
      <c r="I293" s="10">
        <v>1</v>
      </c>
      <c r="J293" s="16">
        <v>0</v>
      </c>
      <c r="K293" s="27">
        <v>0</v>
      </c>
      <c r="L293" s="27">
        <v>0</v>
      </c>
      <c r="M293" s="27">
        <v>0</v>
      </c>
      <c r="N293" s="27">
        <v>0</v>
      </c>
      <c r="O293" s="27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1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16">
        <v>0</v>
      </c>
      <c r="BE293" s="116">
        <v>0</v>
      </c>
      <c r="BF293" s="10">
        <v>0</v>
      </c>
      <c r="BG293" s="10">
        <v>0</v>
      </c>
      <c r="BH293" s="10">
        <v>0</v>
      </c>
    </row>
    <row r="294" spans="1:60">
      <c r="A294" s="26">
        <v>293</v>
      </c>
      <c r="B294" s="253">
        <v>45.594029999999997</v>
      </c>
      <c r="C294" s="253">
        <v>-92.111490000000003</v>
      </c>
      <c r="D294" s="10">
        <v>5</v>
      </c>
      <c r="E294" s="10" t="s">
        <v>574</v>
      </c>
      <c r="F294" s="119">
        <v>1</v>
      </c>
      <c r="G294" s="26">
        <v>1</v>
      </c>
      <c r="H294" s="44">
        <v>7</v>
      </c>
      <c r="I294" s="10">
        <v>3</v>
      </c>
      <c r="J294" s="16">
        <v>0</v>
      </c>
      <c r="K294" s="27">
        <v>0</v>
      </c>
      <c r="L294" s="27">
        <v>0</v>
      </c>
      <c r="M294" s="27">
        <v>0</v>
      </c>
      <c r="N294" s="27">
        <v>1</v>
      </c>
      <c r="O294" s="27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1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1</v>
      </c>
      <c r="AD294" s="10">
        <v>0</v>
      </c>
      <c r="AE294" s="10">
        <v>0</v>
      </c>
      <c r="AF294" s="10">
        <v>0</v>
      </c>
      <c r="AG294" s="10">
        <v>0</v>
      </c>
      <c r="AH294" s="10">
        <v>4</v>
      </c>
      <c r="AI294" s="10">
        <v>0</v>
      </c>
      <c r="AJ294" s="10">
        <v>0</v>
      </c>
      <c r="AK294" s="10">
        <v>0</v>
      </c>
      <c r="AL294" s="10">
        <v>0</v>
      </c>
      <c r="AM294" s="10">
        <v>2</v>
      </c>
      <c r="AN294" s="10">
        <v>0</v>
      </c>
      <c r="AO294" s="10">
        <v>1</v>
      </c>
      <c r="AP294" s="10">
        <v>1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2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16">
        <v>0</v>
      </c>
      <c r="BE294" s="116">
        <v>0</v>
      </c>
      <c r="BF294" s="10">
        <v>0</v>
      </c>
      <c r="BG294" s="10">
        <v>0</v>
      </c>
      <c r="BH294" s="10">
        <v>0</v>
      </c>
    </row>
    <row r="295" spans="1:60">
      <c r="A295" s="26">
        <v>294</v>
      </c>
      <c r="B295" s="253">
        <v>45.594180000000001</v>
      </c>
      <c r="C295" s="253">
        <v>-92.11551</v>
      </c>
      <c r="D295" s="10">
        <v>8</v>
      </c>
      <c r="E295" s="10" t="s">
        <v>574</v>
      </c>
      <c r="F295" s="119">
        <v>1</v>
      </c>
      <c r="G295" s="26">
        <v>1</v>
      </c>
      <c r="H295" s="44">
        <v>4</v>
      </c>
      <c r="I295" s="10">
        <v>2</v>
      </c>
      <c r="J295" s="16">
        <v>0</v>
      </c>
      <c r="K295" s="27">
        <v>0</v>
      </c>
      <c r="L295" s="27">
        <v>0</v>
      </c>
      <c r="M295" s="27">
        <v>0</v>
      </c>
      <c r="N295" s="27">
        <v>1</v>
      </c>
      <c r="O295" s="27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2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1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4</v>
      </c>
      <c r="AN295" s="10">
        <v>0</v>
      </c>
      <c r="AO295" s="10">
        <v>1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16">
        <v>0</v>
      </c>
      <c r="BE295" s="116">
        <v>0</v>
      </c>
      <c r="BF295" s="10">
        <v>0</v>
      </c>
      <c r="BG295" s="10">
        <v>0</v>
      </c>
      <c r="BH295" s="10">
        <v>0</v>
      </c>
    </row>
    <row r="296" spans="1:60">
      <c r="A296" s="26">
        <v>295</v>
      </c>
      <c r="B296" s="253">
        <v>45.594250000000002</v>
      </c>
      <c r="C296" s="253">
        <v>-92.111660000000001</v>
      </c>
      <c r="D296" s="10">
        <v>6</v>
      </c>
      <c r="E296" s="10" t="s">
        <v>574</v>
      </c>
      <c r="F296" s="119">
        <v>1</v>
      </c>
      <c r="G296" s="26">
        <v>1</v>
      </c>
      <c r="H296" s="44">
        <v>2</v>
      </c>
      <c r="I296" s="10">
        <v>3</v>
      </c>
      <c r="J296" s="16">
        <v>0</v>
      </c>
      <c r="K296" s="27">
        <v>0</v>
      </c>
      <c r="L296" s="27">
        <v>0</v>
      </c>
      <c r="M296" s="27">
        <v>0</v>
      </c>
      <c r="N296" s="27">
        <v>1</v>
      </c>
      <c r="O296" s="27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4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3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16">
        <v>0</v>
      </c>
      <c r="BE296" s="116">
        <v>0</v>
      </c>
      <c r="BF296" s="10">
        <v>0</v>
      </c>
      <c r="BG296" s="10">
        <v>0</v>
      </c>
      <c r="BH296" s="10">
        <v>0</v>
      </c>
    </row>
    <row r="297" spans="1:60">
      <c r="A297" s="26">
        <v>296</v>
      </c>
      <c r="B297" s="253">
        <v>45.594369999999998</v>
      </c>
      <c r="C297" s="253">
        <v>-92.117279999999994</v>
      </c>
      <c r="D297" s="10">
        <v>0.5</v>
      </c>
      <c r="E297" s="10" t="s">
        <v>574</v>
      </c>
      <c r="F297" s="119">
        <v>1</v>
      </c>
      <c r="G297" s="26">
        <v>1</v>
      </c>
      <c r="H297" s="44">
        <v>6</v>
      </c>
      <c r="I297" s="10">
        <v>3</v>
      </c>
      <c r="J297" s="16">
        <v>0</v>
      </c>
      <c r="K297" s="27">
        <v>0</v>
      </c>
      <c r="L297" s="27">
        <v>0</v>
      </c>
      <c r="M297" s="27">
        <v>3</v>
      </c>
      <c r="N297" s="27">
        <v>0</v>
      </c>
      <c r="O297" s="27">
        <v>0</v>
      </c>
      <c r="P297" s="10">
        <v>0</v>
      </c>
      <c r="Q297" s="10">
        <v>1</v>
      </c>
      <c r="R297" s="10">
        <v>0</v>
      </c>
      <c r="S297" s="10">
        <v>0</v>
      </c>
      <c r="T297" s="10">
        <v>0</v>
      </c>
      <c r="U297" s="10">
        <v>2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2</v>
      </c>
      <c r="AX297" s="10">
        <v>0</v>
      </c>
      <c r="AY297" s="10">
        <v>1</v>
      </c>
      <c r="AZ297" s="10">
        <v>0</v>
      </c>
      <c r="BA297" s="10">
        <v>0</v>
      </c>
      <c r="BB297" s="10">
        <v>0</v>
      </c>
      <c r="BC297" s="10">
        <v>2</v>
      </c>
      <c r="BD297" s="116">
        <v>0</v>
      </c>
      <c r="BE297" s="116">
        <v>0</v>
      </c>
      <c r="BF297" s="10">
        <v>0</v>
      </c>
      <c r="BG297" s="10">
        <v>0</v>
      </c>
      <c r="BH297" s="10">
        <v>0</v>
      </c>
    </row>
    <row r="298" spans="1:60">
      <c r="A298" s="26">
        <v>297</v>
      </c>
      <c r="B298" s="253">
        <v>45.594389999999997</v>
      </c>
      <c r="C298" s="253">
        <v>-92.116</v>
      </c>
      <c r="D298" s="10">
        <v>5</v>
      </c>
      <c r="E298" s="10" t="s">
        <v>575</v>
      </c>
      <c r="F298" s="119">
        <v>1</v>
      </c>
      <c r="G298" s="26">
        <v>1</v>
      </c>
      <c r="H298" s="44">
        <v>4</v>
      </c>
      <c r="I298" s="10">
        <v>2</v>
      </c>
      <c r="J298" s="16">
        <v>0</v>
      </c>
      <c r="K298" s="27">
        <v>0</v>
      </c>
      <c r="L298" s="27">
        <v>0</v>
      </c>
      <c r="M298" s="27">
        <v>0</v>
      </c>
      <c r="N298" s="27">
        <v>0</v>
      </c>
      <c r="O298" s="27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1</v>
      </c>
      <c r="AG298" s="10">
        <v>4</v>
      </c>
      <c r="AH298" s="10">
        <v>0</v>
      </c>
      <c r="AI298" s="10">
        <v>0</v>
      </c>
      <c r="AJ298" s="10">
        <v>0</v>
      </c>
      <c r="AK298" s="10">
        <v>0</v>
      </c>
      <c r="AL298" s="10">
        <v>2</v>
      </c>
      <c r="AM298" s="10">
        <v>0</v>
      </c>
      <c r="AN298" s="10">
        <v>0</v>
      </c>
      <c r="AO298" s="10">
        <v>1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1</v>
      </c>
      <c r="BC298" s="10">
        <v>0</v>
      </c>
      <c r="BD298" s="116">
        <v>0</v>
      </c>
      <c r="BE298" s="116">
        <v>0</v>
      </c>
      <c r="BF298" s="10">
        <v>0</v>
      </c>
      <c r="BG298" s="10">
        <v>0</v>
      </c>
      <c r="BH298" s="10">
        <v>0</v>
      </c>
    </row>
    <row r="299" spans="1:60">
      <c r="A299" s="26">
        <v>298</v>
      </c>
      <c r="B299" s="253">
        <v>45.5944</v>
      </c>
      <c r="C299" s="253">
        <v>-92.115679999999998</v>
      </c>
      <c r="D299" s="10">
        <v>12</v>
      </c>
      <c r="E299" s="10" t="s">
        <v>575</v>
      </c>
      <c r="F299" s="119">
        <v>1</v>
      </c>
      <c r="G299" s="26">
        <v>0</v>
      </c>
      <c r="H299" s="44">
        <v>0</v>
      </c>
      <c r="I299" s="10">
        <v>0</v>
      </c>
      <c r="J299" s="16">
        <v>0</v>
      </c>
      <c r="K299" s="27">
        <v>0</v>
      </c>
      <c r="L299" s="27">
        <v>0</v>
      </c>
      <c r="M299" s="27">
        <v>0</v>
      </c>
      <c r="N299" s="27">
        <v>0</v>
      </c>
      <c r="O299" s="27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16">
        <v>0</v>
      </c>
      <c r="BE299" s="116">
        <v>0</v>
      </c>
      <c r="BF299" s="10">
        <v>0</v>
      </c>
      <c r="BG299" s="10">
        <v>0</v>
      </c>
      <c r="BH299" s="10">
        <v>0</v>
      </c>
    </row>
    <row r="300" spans="1:60">
      <c r="A300" s="26">
        <v>299</v>
      </c>
      <c r="B300" s="253">
        <v>45.594479999999997</v>
      </c>
      <c r="C300" s="253">
        <v>-92.111959999999996</v>
      </c>
      <c r="D300" s="10">
        <v>3</v>
      </c>
      <c r="E300" s="10" t="s">
        <v>575</v>
      </c>
      <c r="F300" s="119">
        <v>1</v>
      </c>
      <c r="G300" s="26">
        <v>1</v>
      </c>
      <c r="H300" s="44">
        <v>8</v>
      </c>
      <c r="I300" s="10">
        <v>2</v>
      </c>
      <c r="J300" s="16">
        <v>0</v>
      </c>
      <c r="K300" s="27">
        <v>0</v>
      </c>
      <c r="L300" s="27">
        <v>0</v>
      </c>
      <c r="M300" s="27">
        <v>0</v>
      </c>
      <c r="N300" s="27">
        <v>0</v>
      </c>
      <c r="O300" s="27">
        <v>1</v>
      </c>
      <c r="P300" s="10">
        <v>0</v>
      </c>
      <c r="Q300" s="10">
        <v>0</v>
      </c>
      <c r="R300" s="10">
        <v>1</v>
      </c>
      <c r="S300" s="10">
        <v>0</v>
      </c>
      <c r="T300" s="10">
        <v>1</v>
      </c>
      <c r="U300" s="10">
        <v>0</v>
      </c>
      <c r="V300" s="10">
        <v>0</v>
      </c>
      <c r="W300" s="10">
        <v>0</v>
      </c>
      <c r="X300" s="10">
        <v>1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2</v>
      </c>
      <c r="AH300" s="10">
        <v>0</v>
      </c>
      <c r="AI300" s="10">
        <v>0</v>
      </c>
      <c r="AJ300" s="10">
        <v>0</v>
      </c>
      <c r="AK300" s="10">
        <v>0</v>
      </c>
      <c r="AL300" s="10">
        <v>1</v>
      </c>
      <c r="AM300" s="10">
        <v>0</v>
      </c>
      <c r="AN300" s="10">
        <v>0</v>
      </c>
      <c r="AO300" s="10">
        <v>0</v>
      </c>
      <c r="AP300" s="10">
        <v>1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1</v>
      </c>
      <c r="BC300" s="10">
        <v>0</v>
      </c>
      <c r="BD300" s="116">
        <v>1</v>
      </c>
      <c r="BE300" s="116">
        <v>0</v>
      </c>
      <c r="BF300" s="10">
        <v>0</v>
      </c>
      <c r="BG300" s="10">
        <v>0</v>
      </c>
      <c r="BH300" s="10">
        <v>0</v>
      </c>
    </row>
    <row r="301" spans="1:60">
      <c r="A301" s="26">
        <v>300</v>
      </c>
      <c r="B301" s="253">
        <v>45.594589999999997</v>
      </c>
      <c r="C301" s="253">
        <v>-92.117769999999993</v>
      </c>
      <c r="D301" s="10">
        <v>0.5</v>
      </c>
      <c r="E301" s="10" t="s">
        <v>574</v>
      </c>
      <c r="F301" s="119">
        <v>1</v>
      </c>
      <c r="G301" s="26">
        <v>1</v>
      </c>
      <c r="H301" s="44">
        <v>6</v>
      </c>
      <c r="I301" s="10">
        <v>2</v>
      </c>
      <c r="J301" s="16">
        <v>0</v>
      </c>
      <c r="K301" s="27">
        <v>0</v>
      </c>
      <c r="L301" s="27">
        <v>0</v>
      </c>
      <c r="M301" s="27">
        <v>1</v>
      </c>
      <c r="N301" s="27">
        <v>2</v>
      </c>
      <c r="O301" s="27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3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1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1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2</v>
      </c>
      <c r="BD301" s="116">
        <v>0</v>
      </c>
      <c r="BE301" s="116">
        <v>0</v>
      </c>
      <c r="BF301" s="10">
        <v>0</v>
      </c>
      <c r="BG301" s="10">
        <v>0</v>
      </c>
      <c r="BH301" s="10">
        <v>4</v>
      </c>
    </row>
    <row r="302" spans="1:60">
      <c r="A302" s="26">
        <v>301</v>
      </c>
      <c r="B302" s="253">
        <v>45.594589999999997</v>
      </c>
      <c r="C302" s="253">
        <v>-92.117450000000005</v>
      </c>
      <c r="D302" s="10">
        <v>1.5</v>
      </c>
      <c r="E302" s="10" t="s">
        <v>574</v>
      </c>
      <c r="F302" s="119">
        <v>1</v>
      </c>
      <c r="G302" s="26">
        <v>1</v>
      </c>
      <c r="H302" s="44">
        <v>7</v>
      </c>
      <c r="I302" s="10">
        <v>3</v>
      </c>
      <c r="J302" s="16">
        <v>0</v>
      </c>
      <c r="K302" s="27">
        <v>0</v>
      </c>
      <c r="L302" s="27">
        <v>0</v>
      </c>
      <c r="M302" s="27">
        <v>0</v>
      </c>
      <c r="N302" s="27">
        <v>3</v>
      </c>
      <c r="O302" s="27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1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1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1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1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2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2</v>
      </c>
      <c r="BD302" s="116">
        <v>0</v>
      </c>
      <c r="BE302" s="116">
        <v>0</v>
      </c>
      <c r="BF302" s="10">
        <v>0</v>
      </c>
      <c r="BG302" s="10">
        <v>0</v>
      </c>
      <c r="BH302" s="10">
        <v>0</v>
      </c>
    </row>
    <row r="303" spans="1:60">
      <c r="A303" s="26">
        <v>302</v>
      </c>
      <c r="B303" s="253">
        <v>45.5946</v>
      </c>
      <c r="C303" s="253">
        <v>-92.117130000000003</v>
      </c>
      <c r="D303" s="10">
        <v>1</v>
      </c>
      <c r="E303" s="10" t="s">
        <v>574</v>
      </c>
      <c r="F303" s="119">
        <v>1</v>
      </c>
      <c r="G303" s="26">
        <v>1</v>
      </c>
      <c r="H303" s="44">
        <v>7</v>
      </c>
      <c r="I303" s="10">
        <v>3</v>
      </c>
      <c r="J303" s="16">
        <v>0</v>
      </c>
      <c r="K303" s="27">
        <v>0</v>
      </c>
      <c r="L303" s="27">
        <v>0</v>
      </c>
      <c r="M303" s="27">
        <v>0</v>
      </c>
      <c r="N303" s="27">
        <v>3</v>
      </c>
      <c r="O303" s="27">
        <v>0</v>
      </c>
      <c r="P303" s="10">
        <v>0</v>
      </c>
      <c r="Q303" s="10">
        <v>0</v>
      </c>
      <c r="R303" s="10">
        <v>1</v>
      </c>
      <c r="S303" s="10">
        <v>0</v>
      </c>
      <c r="T303" s="10">
        <v>0</v>
      </c>
      <c r="U303" s="10">
        <v>2</v>
      </c>
      <c r="V303" s="10">
        <v>1</v>
      </c>
      <c r="W303" s="10">
        <v>0</v>
      </c>
      <c r="X303" s="10">
        <v>0</v>
      </c>
      <c r="Y303" s="10">
        <v>0</v>
      </c>
      <c r="Z303" s="10">
        <v>2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2</v>
      </c>
      <c r="AX303" s="10">
        <v>0</v>
      </c>
      <c r="AY303" s="10">
        <v>4</v>
      </c>
      <c r="AZ303" s="10">
        <v>0</v>
      </c>
      <c r="BA303" s="10">
        <v>0</v>
      </c>
      <c r="BB303" s="10">
        <v>0</v>
      </c>
      <c r="BC303" s="10">
        <v>1</v>
      </c>
      <c r="BD303" s="116">
        <v>0</v>
      </c>
      <c r="BE303" s="116">
        <v>0</v>
      </c>
      <c r="BF303" s="10">
        <v>0</v>
      </c>
      <c r="BG303" s="10">
        <v>0</v>
      </c>
      <c r="BH303" s="10">
        <v>0</v>
      </c>
    </row>
    <row r="304" spans="1:60">
      <c r="A304" s="26">
        <v>303</v>
      </c>
      <c r="B304" s="253">
        <v>45.594619999999999</v>
      </c>
      <c r="C304" s="253">
        <v>-92.116159999999994</v>
      </c>
      <c r="D304" s="10">
        <v>6</v>
      </c>
      <c r="E304" s="10" t="s">
        <v>575</v>
      </c>
      <c r="F304" s="119">
        <v>1</v>
      </c>
      <c r="G304" s="26">
        <v>1</v>
      </c>
      <c r="H304" s="44">
        <v>7</v>
      </c>
      <c r="I304" s="10">
        <v>3</v>
      </c>
      <c r="J304" s="16">
        <v>0</v>
      </c>
      <c r="K304" s="27">
        <v>0</v>
      </c>
      <c r="L304" s="27">
        <v>0</v>
      </c>
      <c r="M304" s="27">
        <v>0</v>
      </c>
      <c r="N304" s="27">
        <v>1</v>
      </c>
      <c r="O304" s="27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1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1</v>
      </c>
      <c r="AG304" s="10">
        <v>1</v>
      </c>
      <c r="AH304" s="10">
        <v>0</v>
      </c>
      <c r="AI304" s="10">
        <v>0</v>
      </c>
      <c r="AJ304" s="10">
        <v>0</v>
      </c>
      <c r="AK304" s="10">
        <v>0</v>
      </c>
      <c r="AL304" s="10">
        <v>3</v>
      </c>
      <c r="AM304" s="10">
        <v>0</v>
      </c>
      <c r="AN304" s="10">
        <v>0</v>
      </c>
      <c r="AO304" s="10">
        <v>1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16">
        <v>0</v>
      </c>
      <c r="BE304" s="116">
        <v>0</v>
      </c>
      <c r="BF304" s="10">
        <v>0</v>
      </c>
      <c r="BG304" s="10">
        <v>0</v>
      </c>
      <c r="BH304" s="10">
        <v>0</v>
      </c>
    </row>
    <row r="305" spans="1:60">
      <c r="A305" s="26">
        <v>304</v>
      </c>
      <c r="B305" s="253">
        <v>45.594619999999999</v>
      </c>
      <c r="C305" s="253">
        <v>-92.115840000000006</v>
      </c>
      <c r="D305" s="10">
        <v>17</v>
      </c>
      <c r="E305" s="10" t="s">
        <v>576</v>
      </c>
      <c r="F305" s="119">
        <v>1</v>
      </c>
      <c r="G305" s="26">
        <v>1</v>
      </c>
      <c r="H305" s="44">
        <v>2</v>
      </c>
      <c r="I305" s="10">
        <v>1</v>
      </c>
      <c r="J305" s="16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1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16">
        <v>0</v>
      </c>
      <c r="BE305" s="116">
        <v>0</v>
      </c>
      <c r="BF305" s="10">
        <v>0</v>
      </c>
      <c r="BG305" s="10">
        <v>0</v>
      </c>
      <c r="BH305" s="10">
        <v>0</v>
      </c>
    </row>
    <row r="306" spans="1:60">
      <c r="A306" s="26">
        <v>305</v>
      </c>
      <c r="B306" s="253">
        <v>45.59469</v>
      </c>
      <c r="C306" s="253">
        <v>-92.112319999999997</v>
      </c>
      <c r="D306" s="10">
        <v>6</v>
      </c>
      <c r="E306" s="10" t="s">
        <v>574</v>
      </c>
      <c r="F306" s="119">
        <v>1</v>
      </c>
      <c r="G306" s="26">
        <v>1</v>
      </c>
      <c r="H306" s="44">
        <v>5</v>
      </c>
      <c r="I306" s="10">
        <v>2</v>
      </c>
      <c r="J306" s="16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1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1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1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2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16">
        <v>0</v>
      </c>
      <c r="BE306" s="116">
        <v>0</v>
      </c>
      <c r="BF306" s="10">
        <v>0</v>
      </c>
      <c r="BG306" s="10">
        <v>0</v>
      </c>
      <c r="BH306" s="10">
        <v>0</v>
      </c>
    </row>
    <row r="307" spans="1:60">
      <c r="A307" s="26">
        <v>306</v>
      </c>
      <c r="B307" s="253">
        <v>45.594810000000003</v>
      </c>
      <c r="C307" s="253">
        <v>-92.117930000000001</v>
      </c>
      <c r="D307" s="10">
        <v>2.5</v>
      </c>
      <c r="E307" s="10" t="s">
        <v>574</v>
      </c>
      <c r="F307" s="119">
        <v>1</v>
      </c>
      <c r="G307" s="26">
        <v>1</v>
      </c>
      <c r="H307" s="44">
        <v>7</v>
      </c>
      <c r="I307" s="10">
        <v>3</v>
      </c>
      <c r="J307" s="16">
        <v>0</v>
      </c>
      <c r="K307" s="27">
        <v>0</v>
      </c>
      <c r="L307" s="27">
        <v>0</v>
      </c>
      <c r="M307" s="27">
        <v>0</v>
      </c>
      <c r="N307" s="27">
        <v>1</v>
      </c>
      <c r="O307" s="27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1</v>
      </c>
      <c r="V307" s="10">
        <v>1</v>
      </c>
      <c r="W307" s="10">
        <v>0</v>
      </c>
      <c r="X307" s="10">
        <v>0</v>
      </c>
      <c r="Y307" s="10">
        <v>0</v>
      </c>
      <c r="Z307" s="10">
        <v>3</v>
      </c>
      <c r="AA307" s="10">
        <v>1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2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2</v>
      </c>
      <c r="BD307" s="116">
        <v>0</v>
      </c>
      <c r="BE307" s="116">
        <v>0</v>
      </c>
      <c r="BF307" s="10">
        <v>0</v>
      </c>
      <c r="BG307" s="10">
        <v>0</v>
      </c>
      <c r="BH307" s="10">
        <v>0</v>
      </c>
    </row>
    <row r="308" spans="1:60">
      <c r="A308" s="26">
        <v>307</v>
      </c>
      <c r="B308" s="253">
        <v>45.594810000000003</v>
      </c>
      <c r="C308" s="253">
        <v>-92.117609999999999</v>
      </c>
      <c r="D308" s="10">
        <v>2</v>
      </c>
      <c r="E308" s="10" t="s">
        <v>574</v>
      </c>
      <c r="F308" s="119">
        <v>1</v>
      </c>
      <c r="G308" s="26">
        <v>1</v>
      </c>
      <c r="H308" s="44">
        <v>6</v>
      </c>
      <c r="I308" s="10">
        <v>3</v>
      </c>
      <c r="J308" s="16">
        <v>0</v>
      </c>
      <c r="K308" s="27">
        <v>0</v>
      </c>
      <c r="L308" s="27">
        <v>0</v>
      </c>
      <c r="M308" s="27">
        <v>0</v>
      </c>
      <c r="N308" s="27">
        <v>1</v>
      </c>
      <c r="O308" s="27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2</v>
      </c>
      <c r="V308" s="10">
        <v>1</v>
      </c>
      <c r="W308" s="10">
        <v>0</v>
      </c>
      <c r="X308" s="10">
        <v>0</v>
      </c>
      <c r="Y308" s="10">
        <v>0</v>
      </c>
      <c r="Z308" s="10">
        <v>3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3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2</v>
      </c>
      <c r="BD308" s="116">
        <v>0</v>
      </c>
      <c r="BE308" s="116">
        <v>0</v>
      </c>
      <c r="BF308" s="10">
        <v>0</v>
      </c>
      <c r="BG308" s="10">
        <v>0</v>
      </c>
      <c r="BH308" s="10">
        <v>0</v>
      </c>
    </row>
    <row r="309" spans="1:60">
      <c r="A309" s="26">
        <v>308</v>
      </c>
      <c r="B309" s="253">
        <v>45.594819999999999</v>
      </c>
      <c r="C309" s="253">
        <v>-92.117289999999997</v>
      </c>
      <c r="D309" s="10">
        <v>1.5</v>
      </c>
      <c r="E309" s="10" t="s">
        <v>574</v>
      </c>
      <c r="F309" s="119">
        <v>1</v>
      </c>
      <c r="G309" s="26">
        <v>1</v>
      </c>
      <c r="H309" s="44">
        <v>8</v>
      </c>
      <c r="I309" s="10">
        <v>3</v>
      </c>
      <c r="J309" s="16">
        <v>0</v>
      </c>
      <c r="K309" s="27">
        <v>0</v>
      </c>
      <c r="L309" s="27">
        <v>0</v>
      </c>
      <c r="M309" s="27">
        <v>0</v>
      </c>
      <c r="N309" s="27">
        <v>3</v>
      </c>
      <c r="O309" s="27">
        <v>0</v>
      </c>
      <c r="P309" s="10">
        <v>0</v>
      </c>
      <c r="Q309" s="10">
        <v>0</v>
      </c>
      <c r="R309" s="10">
        <v>1</v>
      </c>
      <c r="S309" s="10">
        <v>0</v>
      </c>
      <c r="T309" s="10">
        <v>0</v>
      </c>
      <c r="U309" s="10">
        <v>1</v>
      </c>
      <c r="V309" s="10">
        <v>1</v>
      </c>
      <c r="W309" s="10">
        <v>0</v>
      </c>
      <c r="X309" s="10">
        <v>0</v>
      </c>
      <c r="Y309" s="10">
        <v>0</v>
      </c>
      <c r="Z309" s="10">
        <v>3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1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4</v>
      </c>
      <c r="AV309" s="10">
        <v>0</v>
      </c>
      <c r="AW309" s="10">
        <v>2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1</v>
      </c>
      <c r="BD309" s="116">
        <v>0</v>
      </c>
      <c r="BE309" s="116">
        <v>0</v>
      </c>
      <c r="BF309" s="10">
        <v>0</v>
      </c>
      <c r="BG309" s="10">
        <v>0</v>
      </c>
      <c r="BH309" s="10">
        <v>0</v>
      </c>
    </row>
    <row r="310" spans="1:60">
      <c r="A310" s="26">
        <v>309</v>
      </c>
      <c r="B310" s="253">
        <v>45.594839999999998</v>
      </c>
      <c r="C310" s="253">
        <v>-92.116330000000005</v>
      </c>
      <c r="D310" s="10">
        <v>7.5</v>
      </c>
      <c r="E310" s="10" t="s">
        <v>574</v>
      </c>
      <c r="F310" s="119">
        <v>1</v>
      </c>
      <c r="G310" s="26">
        <v>1</v>
      </c>
      <c r="H310" s="44">
        <v>5</v>
      </c>
      <c r="I310" s="10">
        <v>3</v>
      </c>
      <c r="J310" s="16">
        <v>0</v>
      </c>
      <c r="K310" s="27">
        <v>0</v>
      </c>
      <c r="L310" s="27">
        <v>0</v>
      </c>
      <c r="M310" s="27">
        <v>0</v>
      </c>
      <c r="N310" s="27">
        <v>1</v>
      </c>
      <c r="O310" s="27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1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1</v>
      </c>
      <c r="AI310" s="10">
        <v>0</v>
      </c>
      <c r="AJ310" s="10">
        <v>0</v>
      </c>
      <c r="AK310" s="10">
        <v>0</v>
      </c>
      <c r="AL310" s="10">
        <v>3</v>
      </c>
      <c r="AM310" s="10">
        <v>0</v>
      </c>
      <c r="AN310" s="10">
        <v>0</v>
      </c>
      <c r="AO310" s="10">
        <v>1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16">
        <v>0</v>
      </c>
      <c r="BE310" s="116">
        <v>0</v>
      </c>
      <c r="BF310" s="10">
        <v>0</v>
      </c>
      <c r="BG310" s="10">
        <v>0</v>
      </c>
      <c r="BH310" s="10">
        <v>0</v>
      </c>
    </row>
    <row r="311" spans="1:60">
      <c r="A311" s="26">
        <v>310</v>
      </c>
      <c r="B311" s="253">
        <v>45.594900000000003</v>
      </c>
      <c r="C311" s="253">
        <v>-92.112809999999996</v>
      </c>
      <c r="D311" s="10">
        <v>8.5</v>
      </c>
      <c r="E311" s="10" t="s">
        <v>575</v>
      </c>
      <c r="F311" s="119">
        <v>1</v>
      </c>
      <c r="G311" s="26">
        <v>1</v>
      </c>
      <c r="H311" s="44">
        <v>6</v>
      </c>
      <c r="I311" s="10">
        <v>2</v>
      </c>
      <c r="J311" s="16">
        <v>0</v>
      </c>
      <c r="K311" s="27">
        <v>0</v>
      </c>
      <c r="L311" s="27">
        <v>0</v>
      </c>
      <c r="M311" s="27">
        <v>0</v>
      </c>
      <c r="N311" s="27">
        <v>2</v>
      </c>
      <c r="O311" s="27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1</v>
      </c>
      <c r="U311" s="10">
        <v>0</v>
      </c>
      <c r="V311" s="10">
        <v>0</v>
      </c>
      <c r="W311" s="10">
        <v>1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1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1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1</v>
      </c>
      <c r="BC311" s="10">
        <v>0</v>
      </c>
      <c r="BD311" s="116">
        <v>0</v>
      </c>
      <c r="BE311" s="116">
        <v>0</v>
      </c>
      <c r="BF311" s="10">
        <v>0</v>
      </c>
      <c r="BG311" s="10">
        <v>0</v>
      </c>
      <c r="BH311" s="10">
        <v>0</v>
      </c>
    </row>
    <row r="312" spans="1:60">
      <c r="A312" s="26">
        <v>311</v>
      </c>
      <c r="B312" s="253">
        <v>45.595019999999998</v>
      </c>
      <c r="C312" s="253">
        <v>-92.11842</v>
      </c>
      <c r="D312" s="10">
        <v>0.5</v>
      </c>
      <c r="E312" s="10" t="s">
        <v>574</v>
      </c>
      <c r="F312" s="119">
        <v>1</v>
      </c>
      <c r="G312" s="26">
        <v>1</v>
      </c>
      <c r="H312" s="44">
        <v>4</v>
      </c>
      <c r="I312" s="10">
        <v>3</v>
      </c>
      <c r="J312" s="16">
        <v>0</v>
      </c>
      <c r="K312" s="27">
        <v>0</v>
      </c>
      <c r="L312" s="27">
        <v>0</v>
      </c>
      <c r="M312" s="27">
        <v>3</v>
      </c>
      <c r="N312" s="27">
        <v>0</v>
      </c>
      <c r="O312" s="27">
        <v>0</v>
      </c>
      <c r="P312" s="10">
        <v>0</v>
      </c>
      <c r="Q312" s="10">
        <v>2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4</v>
      </c>
      <c r="AS312" s="10">
        <v>0</v>
      </c>
      <c r="AT312" s="10">
        <v>1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16">
        <v>0</v>
      </c>
      <c r="BE312" s="116">
        <v>0</v>
      </c>
      <c r="BF312" s="10">
        <v>4</v>
      </c>
      <c r="BG312" s="10">
        <v>1</v>
      </c>
      <c r="BH312" s="10">
        <v>0</v>
      </c>
    </row>
    <row r="313" spans="1:60">
      <c r="A313" s="26">
        <v>312</v>
      </c>
      <c r="B313" s="253">
        <v>45.595030000000001</v>
      </c>
      <c r="C313" s="253">
        <v>-92.118099999999998</v>
      </c>
      <c r="D313" s="10">
        <v>2</v>
      </c>
      <c r="E313" s="10" t="s">
        <v>574</v>
      </c>
      <c r="F313" s="119">
        <v>1</v>
      </c>
      <c r="G313" s="26">
        <v>1</v>
      </c>
      <c r="H313" s="44">
        <v>8</v>
      </c>
      <c r="I313" s="10">
        <v>3</v>
      </c>
      <c r="J313" s="16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0</v>
      </c>
      <c r="P313" s="10">
        <v>0</v>
      </c>
      <c r="Q313" s="10">
        <v>0</v>
      </c>
      <c r="R313" s="10">
        <v>1</v>
      </c>
      <c r="S313" s="10">
        <v>0</v>
      </c>
      <c r="T313" s="10">
        <v>1</v>
      </c>
      <c r="U313" s="10">
        <v>2</v>
      </c>
      <c r="V313" s="10">
        <v>1</v>
      </c>
      <c r="W313" s="10">
        <v>0</v>
      </c>
      <c r="X313" s="10">
        <v>0</v>
      </c>
      <c r="Y313" s="10">
        <v>0</v>
      </c>
      <c r="Z313" s="10">
        <v>3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3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1</v>
      </c>
      <c r="BD313" s="116">
        <v>0</v>
      </c>
      <c r="BE313" s="116">
        <v>0</v>
      </c>
      <c r="BF313" s="10">
        <v>0</v>
      </c>
      <c r="BG313" s="10">
        <v>0</v>
      </c>
      <c r="BH313" s="10">
        <v>0</v>
      </c>
    </row>
    <row r="314" spans="1:60">
      <c r="A314" s="26">
        <v>313</v>
      </c>
      <c r="B314" s="253">
        <v>45.595039999999997</v>
      </c>
      <c r="C314" s="253">
        <v>-92.117779999999996</v>
      </c>
      <c r="D314" s="10">
        <v>2.5</v>
      </c>
      <c r="E314" s="10" t="s">
        <v>574</v>
      </c>
      <c r="F314" s="119">
        <v>1</v>
      </c>
      <c r="G314" s="26">
        <v>1</v>
      </c>
      <c r="H314" s="44">
        <v>9</v>
      </c>
      <c r="I314" s="10">
        <v>3</v>
      </c>
      <c r="J314" s="16">
        <v>0</v>
      </c>
      <c r="K314" s="27">
        <v>0</v>
      </c>
      <c r="L314" s="27">
        <v>0</v>
      </c>
      <c r="M314" s="27">
        <v>0</v>
      </c>
      <c r="N314" s="27">
        <v>3</v>
      </c>
      <c r="O314" s="27">
        <v>0</v>
      </c>
      <c r="P314" s="10">
        <v>0</v>
      </c>
      <c r="Q314" s="10">
        <v>0</v>
      </c>
      <c r="R314" s="10">
        <v>1</v>
      </c>
      <c r="S314" s="10">
        <v>0</v>
      </c>
      <c r="T314" s="10">
        <v>0</v>
      </c>
      <c r="U314" s="10">
        <v>1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1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4</v>
      </c>
      <c r="AJ314" s="10">
        <v>0</v>
      </c>
      <c r="AK314" s="10">
        <v>0</v>
      </c>
      <c r="AL314" s="10">
        <v>0</v>
      </c>
      <c r="AM314" s="10">
        <v>1</v>
      </c>
      <c r="AN314" s="10">
        <v>1</v>
      </c>
      <c r="AO314" s="10">
        <v>1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1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1</v>
      </c>
      <c r="BD314" s="116">
        <v>3</v>
      </c>
      <c r="BE314" s="116">
        <v>0</v>
      </c>
      <c r="BF314" s="10">
        <v>0</v>
      </c>
      <c r="BG314" s="10">
        <v>0</v>
      </c>
      <c r="BH314" s="10">
        <v>0</v>
      </c>
    </row>
    <row r="315" spans="1:60">
      <c r="A315" s="26">
        <v>314</v>
      </c>
      <c r="B315" s="253">
        <v>45.595039999999997</v>
      </c>
      <c r="C315" s="253">
        <v>-92.117459999999994</v>
      </c>
      <c r="D315" s="10">
        <v>0.5</v>
      </c>
      <c r="E315" s="10" t="s">
        <v>574</v>
      </c>
      <c r="F315" s="119">
        <v>1</v>
      </c>
      <c r="G315" s="26">
        <v>1</v>
      </c>
      <c r="H315" s="44">
        <v>7</v>
      </c>
      <c r="I315" s="10">
        <v>2</v>
      </c>
      <c r="J315" s="16">
        <v>0</v>
      </c>
      <c r="K315" s="27">
        <v>0</v>
      </c>
      <c r="L315" s="27">
        <v>0</v>
      </c>
      <c r="M315" s="27">
        <v>0</v>
      </c>
      <c r="N315" s="27">
        <v>1</v>
      </c>
      <c r="O315" s="27">
        <v>0</v>
      </c>
      <c r="P315" s="10">
        <v>0</v>
      </c>
      <c r="Q315" s="10">
        <v>2</v>
      </c>
      <c r="R315" s="10">
        <v>0</v>
      </c>
      <c r="S315" s="10">
        <v>0</v>
      </c>
      <c r="T315" s="10">
        <v>0</v>
      </c>
      <c r="U315" s="10">
        <v>1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4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4</v>
      </c>
      <c r="AP315" s="10">
        <v>0</v>
      </c>
      <c r="AQ315" s="10">
        <v>0</v>
      </c>
      <c r="AR315" s="10">
        <v>0</v>
      </c>
      <c r="AS315" s="10">
        <v>0</v>
      </c>
      <c r="AT315" s="10">
        <v>2</v>
      </c>
      <c r="AU315" s="10">
        <v>0</v>
      </c>
      <c r="AV315" s="10">
        <v>0</v>
      </c>
      <c r="AW315" s="10">
        <v>2</v>
      </c>
      <c r="AX315" s="10">
        <v>0</v>
      </c>
      <c r="AY315" s="10">
        <v>1</v>
      </c>
      <c r="AZ315" s="10">
        <v>0</v>
      </c>
      <c r="BA315" s="10">
        <v>0</v>
      </c>
      <c r="BB315" s="10">
        <v>0</v>
      </c>
      <c r="BC315" s="10">
        <v>1</v>
      </c>
      <c r="BD315" s="116">
        <v>0</v>
      </c>
      <c r="BE315" s="116">
        <v>0</v>
      </c>
      <c r="BF315" s="10">
        <v>0</v>
      </c>
      <c r="BG315" s="10">
        <v>0</v>
      </c>
      <c r="BH315" s="10">
        <v>0</v>
      </c>
    </row>
    <row r="316" spans="1:60">
      <c r="A316" s="26">
        <v>315</v>
      </c>
      <c r="B316" s="253">
        <v>45.595059999999997</v>
      </c>
      <c r="C316" s="253">
        <v>-92.116500000000002</v>
      </c>
      <c r="D316" s="10">
        <v>8</v>
      </c>
      <c r="E316" s="10" t="s">
        <v>574</v>
      </c>
      <c r="F316" s="119">
        <v>1</v>
      </c>
      <c r="G316" s="26">
        <v>1</v>
      </c>
      <c r="H316" s="44">
        <v>2</v>
      </c>
      <c r="I316" s="10">
        <v>3</v>
      </c>
      <c r="J316" s="16">
        <v>0</v>
      </c>
      <c r="K316" s="27">
        <v>0</v>
      </c>
      <c r="L316" s="27">
        <v>0</v>
      </c>
      <c r="M316" s="27">
        <v>0</v>
      </c>
      <c r="N316" s="27">
        <v>1</v>
      </c>
      <c r="O316" s="27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3</v>
      </c>
      <c r="AM316" s="10">
        <v>4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16">
        <v>0</v>
      </c>
      <c r="BE316" s="116">
        <v>0</v>
      </c>
      <c r="BF316" s="10">
        <v>0</v>
      </c>
      <c r="BG316" s="10">
        <v>0</v>
      </c>
      <c r="BH316" s="10">
        <v>0</v>
      </c>
    </row>
    <row r="317" spans="1:60">
      <c r="A317" s="26">
        <v>316</v>
      </c>
      <c r="B317" s="253">
        <v>45.595129999999997</v>
      </c>
      <c r="C317" s="253">
        <v>-92.112979999999993</v>
      </c>
      <c r="D317" s="10">
        <v>6</v>
      </c>
      <c r="E317" s="10" t="s">
        <v>575</v>
      </c>
      <c r="F317" s="119">
        <v>1</v>
      </c>
      <c r="G317" s="26">
        <v>1</v>
      </c>
      <c r="H317" s="44">
        <v>5</v>
      </c>
      <c r="I317" s="10">
        <v>2</v>
      </c>
      <c r="J317" s="16">
        <v>0</v>
      </c>
      <c r="K317" s="27">
        <v>0</v>
      </c>
      <c r="L317" s="27">
        <v>0</v>
      </c>
      <c r="M317" s="27">
        <v>0</v>
      </c>
      <c r="N317" s="27">
        <v>1</v>
      </c>
      <c r="O317" s="27">
        <v>0</v>
      </c>
      <c r="P317" s="10">
        <v>0</v>
      </c>
      <c r="Q317" s="10">
        <v>0</v>
      </c>
      <c r="R317" s="10">
        <v>1</v>
      </c>
      <c r="S317" s="10">
        <v>0</v>
      </c>
      <c r="T317" s="10">
        <v>0</v>
      </c>
      <c r="U317" s="10">
        <v>0</v>
      </c>
      <c r="V317" s="10">
        <v>0</v>
      </c>
      <c r="W317" s="10">
        <v>1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2</v>
      </c>
      <c r="AN317" s="10">
        <v>0</v>
      </c>
      <c r="AO317" s="10">
        <v>1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4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16">
        <v>0</v>
      </c>
      <c r="BE317" s="116">
        <v>0</v>
      </c>
      <c r="BF317" s="10">
        <v>0</v>
      </c>
      <c r="BG317" s="10">
        <v>0</v>
      </c>
      <c r="BH317" s="10">
        <v>0</v>
      </c>
    </row>
    <row r="318" spans="1:60">
      <c r="A318" s="26">
        <v>317</v>
      </c>
      <c r="B318" s="253">
        <v>45.59525</v>
      </c>
      <c r="C318" s="253">
        <v>-92.118269999999995</v>
      </c>
      <c r="D318" s="10">
        <v>2.5</v>
      </c>
      <c r="E318" s="10" t="s">
        <v>574</v>
      </c>
      <c r="F318" s="119">
        <v>1</v>
      </c>
      <c r="G318" s="26">
        <v>1</v>
      </c>
      <c r="H318" s="44">
        <v>6</v>
      </c>
      <c r="I318" s="10">
        <v>3</v>
      </c>
      <c r="J318" s="16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1</v>
      </c>
      <c r="V318" s="10">
        <v>3</v>
      </c>
      <c r="W318" s="10">
        <v>0</v>
      </c>
      <c r="X318" s="10">
        <v>0</v>
      </c>
      <c r="Y318" s="10">
        <v>0</v>
      </c>
      <c r="Z318" s="10">
        <v>3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2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1</v>
      </c>
      <c r="BD318" s="116">
        <v>2</v>
      </c>
      <c r="BE318" s="116">
        <v>0</v>
      </c>
      <c r="BF318" s="10">
        <v>0</v>
      </c>
      <c r="BG318" s="10">
        <v>0</v>
      </c>
      <c r="BH318" s="10">
        <v>0</v>
      </c>
    </row>
    <row r="319" spans="1:60">
      <c r="A319" s="26">
        <v>318</v>
      </c>
      <c r="B319" s="253">
        <v>45.595260000000003</v>
      </c>
      <c r="C319" s="253">
        <v>-92.117949999999993</v>
      </c>
      <c r="D319" s="10">
        <v>4</v>
      </c>
      <c r="E319" s="10" t="s">
        <v>574</v>
      </c>
      <c r="F319" s="119">
        <v>1</v>
      </c>
      <c r="G319" s="26">
        <v>1</v>
      </c>
      <c r="H319" s="44">
        <v>3</v>
      </c>
      <c r="I319" s="10">
        <v>3</v>
      </c>
      <c r="J319" s="16">
        <v>0</v>
      </c>
      <c r="K319" s="27">
        <v>0</v>
      </c>
      <c r="L319" s="27">
        <v>0</v>
      </c>
      <c r="M319" s="27">
        <v>0</v>
      </c>
      <c r="N319" s="27">
        <v>2</v>
      </c>
      <c r="O319" s="27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2</v>
      </c>
      <c r="W319" s="10">
        <v>0</v>
      </c>
      <c r="X319" s="10">
        <v>0</v>
      </c>
      <c r="Y319" s="10">
        <v>0</v>
      </c>
      <c r="Z319" s="10">
        <v>3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16">
        <v>1</v>
      </c>
      <c r="BE319" s="116">
        <v>0</v>
      </c>
      <c r="BF319" s="10">
        <v>0</v>
      </c>
      <c r="BG319" s="10">
        <v>0</v>
      </c>
      <c r="BH319" s="10">
        <v>0</v>
      </c>
    </row>
    <row r="320" spans="1:60">
      <c r="A320" s="26">
        <v>319</v>
      </c>
      <c r="B320" s="253">
        <v>45.595260000000003</v>
      </c>
      <c r="C320" s="253">
        <v>-92.117630000000005</v>
      </c>
      <c r="D320" s="10">
        <v>3.5</v>
      </c>
      <c r="E320" s="10" t="s">
        <v>574</v>
      </c>
      <c r="F320" s="119">
        <v>1</v>
      </c>
      <c r="G320" s="26">
        <v>1</v>
      </c>
      <c r="H320" s="44">
        <v>6</v>
      </c>
      <c r="I320" s="10">
        <v>2</v>
      </c>
      <c r="J320" s="16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2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1</v>
      </c>
      <c r="V320" s="10">
        <v>1</v>
      </c>
      <c r="W320" s="10">
        <v>1</v>
      </c>
      <c r="X320" s="10">
        <v>0</v>
      </c>
      <c r="Y320" s="10">
        <v>0</v>
      </c>
      <c r="Z320" s="10">
        <v>4</v>
      </c>
      <c r="AA320" s="10">
        <v>4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1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1</v>
      </c>
      <c r="BD320" s="116">
        <v>2</v>
      </c>
      <c r="BE320" s="116">
        <v>0</v>
      </c>
      <c r="BF320" s="10">
        <v>0</v>
      </c>
      <c r="BG320" s="10">
        <v>0</v>
      </c>
      <c r="BH320" s="10">
        <v>0</v>
      </c>
    </row>
    <row r="321" spans="1:60">
      <c r="A321" s="26">
        <v>320</v>
      </c>
      <c r="B321" s="253">
        <v>45.595280000000002</v>
      </c>
      <c r="C321" s="253">
        <v>-92.116669999999999</v>
      </c>
      <c r="D321" s="10">
        <v>11</v>
      </c>
      <c r="E321" s="10" t="s">
        <v>575</v>
      </c>
      <c r="F321" s="119">
        <v>1</v>
      </c>
      <c r="G321" s="26">
        <v>1</v>
      </c>
      <c r="H321" s="44">
        <v>4</v>
      </c>
      <c r="I321" s="10">
        <v>1</v>
      </c>
      <c r="J321" s="16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1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1</v>
      </c>
      <c r="AM321" s="10">
        <v>0</v>
      </c>
      <c r="AN321" s="10">
        <v>0</v>
      </c>
      <c r="AO321" s="10">
        <v>1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1</v>
      </c>
      <c r="BC321" s="10">
        <v>0</v>
      </c>
      <c r="BD321" s="116">
        <v>0</v>
      </c>
      <c r="BE321" s="116">
        <v>0</v>
      </c>
      <c r="BF321" s="10">
        <v>0</v>
      </c>
      <c r="BG321" s="10">
        <v>0</v>
      </c>
      <c r="BH321" s="10">
        <v>0</v>
      </c>
    </row>
    <row r="322" spans="1:60">
      <c r="A322" s="26">
        <v>321</v>
      </c>
      <c r="B322" s="253">
        <v>45.59534</v>
      </c>
      <c r="C322" s="253">
        <v>-92.113470000000007</v>
      </c>
      <c r="D322" s="10">
        <v>17</v>
      </c>
      <c r="E322" s="10" t="s">
        <v>575</v>
      </c>
      <c r="F322" s="119">
        <v>1</v>
      </c>
      <c r="G322" s="26">
        <v>1</v>
      </c>
      <c r="H322" s="44">
        <v>1</v>
      </c>
      <c r="I322" s="10">
        <v>2</v>
      </c>
      <c r="J322" s="16">
        <v>0</v>
      </c>
      <c r="K322" s="27">
        <v>0</v>
      </c>
      <c r="L322" s="27">
        <v>0</v>
      </c>
      <c r="M322" s="27">
        <v>0</v>
      </c>
      <c r="N322" s="27">
        <v>0</v>
      </c>
      <c r="O322" s="27">
        <v>2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16">
        <v>0</v>
      </c>
      <c r="BE322" s="116">
        <v>0</v>
      </c>
      <c r="BF322" s="10">
        <v>0</v>
      </c>
      <c r="BG322" s="10">
        <v>0</v>
      </c>
      <c r="BH322" s="10">
        <v>0</v>
      </c>
    </row>
    <row r="323" spans="1:60">
      <c r="A323" s="26">
        <v>322</v>
      </c>
      <c r="B323" s="253">
        <v>45.595350000000003</v>
      </c>
      <c r="C323" s="253">
        <v>-92.113150000000005</v>
      </c>
      <c r="D323" s="10">
        <v>6</v>
      </c>
      <c r="E323" s="10" t="s">
        <v>575</v>
      </c>
      <c r="F323" s="119">
        <v>1</v>
      </c>
      <c r="G323" s="26">
        <v>1</v>
      </c>
      <c r="H323" s="44">
        <v>3</v>
      </c>
      <c r="I323" s="10">
        <v>2</v>
      </c>
      <c r="J323" s="16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1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2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1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16">
        <v>0</v>
      </c>
      <c r="BE323" s="116">
        <v>0</v>
      </c>
      <c r="BF323" s="10">
        <v>0</v>
      </c>
      <c r="BG323" s="10">
        <v>0</v>
      </c>
      <c r="BH323" s="10">
        <v>0</v>
      </c>
    </row>
    <row r="324" spans="1:60">
      <c r="A324" s="26">
        <v>323</v>
      </c>
      <c r="B324" s="253">
        <v>45.595469999999999</v>
      </c>
      <c r="C324" s="253">
        <v>-92.118440000000007</v>
      </c>
      <c r="D324" s="10">
        <v>4</v>
      </c>
      <c r="E324" s="10" t="s">
        <v>574</v>
      </c>
      <c r="F324" s="119">
        <v>1</v>
      </c>
      <c r="G324" s="26">
        <v>1</v>
      </c>
      <c r="H324" s="44">
        <v>4</v>
      </c>
      <c r="I324" s="10">
        <v>2</v>
      </c>
      <c r="J324" s="16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10">
        <v>0</v>
      </c>
      <c r="Q324" s="10">
        <v>0</v>
      </c>
      <c r="R324" s="10">
        <v>1</v>
      </c>
      <c r="S324" s="10">
        <v>0</v>
      </c>
      <c r="T324" s="10">
        <v>0</v>
      </c>
      <c r="U324" s="10">
        <v>0</v>
      </c>
      <c r="V324" s="10">
        <v>1</v>
      </c>
      <c r="W324" s="10">
        <v>0</v>
      </c>
      <c r="X324" s="10">
        <v>0</v>
      </c>
      <c r="Y324" s="10">
        <v>0</v>
      </c>
      <c r="Z324" s="10">
        <v>0</v>
      </c>
      <c r="AA324" s="10">
        <v>2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1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16">
        <v>0</v>
      </c>
      <c r="BE324" s="116">
        <v>0</v>
      </c>
      <c r="BF324" s="10">
        <v>0</v>
      </c>
      <c r="BG324" s="10">
        <v>0</v>
      </c>
      <c r="BH324" s="10">
        <v>0</v>
      </c>
    </row>
    <row r="325" spans="1:60">
      <c r="A325" s="26">
        <v>324</v>
      </c>
      <c r="B325" s="253">
        <v>45.595480000000002</v>
      </c>
      <c r="C325" s="253">
        <v>-92.118120000000005</v>
      </c>
      <c r="D325" s="10">
        <v>4.5</v>
      </c>
      <c r="E325" s="10" t="s">
        <v>574</v>
      </c>
      <c r="F325" s="119">
        <v>1</v>
      </c>
      <c r="G325" s="26">
        <v>1</v>
      </c>
      <c r="H325" s="44">
        <v>6</v>
      </c>
      <c r="I325" s="10">
        <v>3</v>
      </c>
      <c r="J325" s="16">
        <v>0</v>
      </c>
      <c r="K325" s="27">
        <v>0</v>
      </c>
      <c r="L325" s="27">
        <v>0</v>
      </c>
      <c r="M325" s="27">
        <v>0</v>
      </c>
      <c r="N325" s="27">
        <v>1</v>
      </c>
      <c r="O325" s="27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1</v>
      </c>
      <c r="W325" s="10">
        <v>0</v>
      </c>
      <c r="X325" s="10">
        <v>0</v>
      </c>
      <c r="Y325" s="10">
        <v>0</v>
      </c>
      <c r="Z325" s="10">
        <v>0</v>
      </c>
      <c r="AA325" s="10">
        <v>1</v>
      </c>
      <c r="AB325" s="10">
        <v>0</v>
      </c>
      <c r="AC325" s="10">
        <v>1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3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2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16">
        <v>1</v>
      </c>
      <c r="BE325" s="116">
        <v>0</v>
      </c>
      <c r="BF325" s="10">
        <v>0</v>
      </c>
      <c r="BG325" s="10">
        <v>0</v>
      </c>
      <c r="BH325" s="10">
        <v>0</v>
      </c>
    </row>
    <row r="326" spans="1:60">
      <c r="A326" s="26">
        <v>325</v>
      </c>
      <c r="B326" s="253">
        <v>45.595489999999998</v>
      </c>
      <c r="C326" s="253">
        <v>-92.117800000000003</v>
      </c>
      <c r="D326" s="10">
        <v>5</v>
      </c>
      <c r="E326" s="10" t="s">
        <v>574</v>
      </c>
      <c r="F326" s="119">
        <v>1</v>
      </c>
      <c r="G326" s="26">
        <v>1</v>
      </c>
      <c r="H326" s="44">
        <v>4</v>
      </c>
      <c r="I326" s="10">
        <v>3</v>
      </c>
      <c r="J326" s="16">
        <v>0</v>
      </c>
      <c r="K326" s="27">
        <v>0</v>
      </c>
      <c r="L326" s="27">
        <v>0</v>
      </c>
      <c r="M326" s="27">
        <v>0</v>
      </c>
      <c r="N326" s="27">
        <v>3</v>
      </c>
      <c r="O326" s="27">
        <v>0</v>
      </c>
      <c r="P326" s="10">
        <v>0</v>
      </c>
      <c r="Q326" s="10">
        <v>0</v>
      </c>
      <c r="R326" s="10">
        <v>1</v>
      </c>
      <c r="S326" s="10">
        <v>0</v>
      </c>
      <c r="T326" s="10">
        <v>1</v>
      </c>
      <c r="U326" s="10">
        <v>0</v>
      </c>
      <c r="V326" s="10">
        <v>1</v>
      </c>
      <c r="W326" s="10">
        <v>0</v>
      </c>
      <c r="X326" s="10">
        <v>0</v>
      </c>
      <c r="Y326" s="10">
        <v>0</v>
      </c>
      <c r="Z326" s="10">
        <v>4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16">
        <v>0</v>
      </c>
      <c r="BE326" s="116">
        <v>0</v>
      </c>
      <c r="BF326" s="10">
        <v>0</v>
      </c>
      <c r="BG326" s="10">
        <v>0</v>
      </c>
      <c r="BH326" s="10">
        <v>0</v>
      </c>
    </row>
    <row r="327" spans="1:60">
      <c r="A327" s="26">
        <v>326</v>
      </c>
      <c r="B327" s="253">
        <v>45.595489999999998</v>
      </c>
      <c r="C327" s="253">
        <v>-92.11748</v>
      </c>
      <c r="D327" s="10">
        <v>4.5</v>
      </c>
      <c r="E327" s="10" t="s">
        <v>574</v>
      </c>
      <c r="F327" s="119">
        <v>1</v>
      </c>
      <c r="G327" s="26">
        <v>1</v>
      </c>
      <c r="H327" s="44">
        <v>3</v>
      </c>
      <c r="I327" s="10">
        <v>3</v>
      </c>
      <c r="J327" s="16">
        <v>1</v>
      </c>
      <c r="K327" s="27">
        <v>0</v>
      </c>
      <c r="L327" s="27">
        <v>0</v>
      </c>
      <c r="M327" s="27">
        <v>0</v>
      </c>
      <c r="N327" s="27">
        <v>3</v>
      </c>
      <c r="O327" s="27">
        <v>0</v>
      </c>
      <c r="P327" s="10">
        <v>0</v>
      </c>
      <c r="Q327" s="10">
        <v>0</v>
      </c>
      <c r="R327" s="10">
        <v>1</v>
      </c>
      <c r="S327" s="10">
        <v>0</v>
      </c>
      <c r="T327" s="10">
        <v>0</v>
      </c>
      <c r="U327" s="10">
        <v>0</v>
      </c>
      <c r="V327" s="10">
        <v>1</v>
      </c>
      <c r="W327" s="10">
        <v>0</v>
      </c>
      <c r="X327" s="10">
        <v>0</v>
      </c>
      <c r="Y327" s="10">
        <v>0</v>
      </c>
      <c r="Z327" s="10">
        <v>4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16">
        <v>0</v>
      </c>
      <c r="BE327" s="116">
        <v>0</v>
      </c>
      <c r="BF327" s="10">
        <v>0</v>
      </c>
      <c r="BG327" s="10">
        <v>0</v>
      </c>
      <c r="BH327" s="10">
        <v>0</v>
      </c>
    </row>
    <row r="328" spans="1:60">
      <c r="A328" s="26">
        <v>327</v>
      </c>
      <c r="B328" s="253">
        <v>45.595500000000001</v>
      </c>
      <c r="C328" s="253">
        <v>-92.117159999999998</v>
      </c>
      <c r="D328" s="10">
        <v>3.5</v>
      </c>
      <c r="E328" s="10" t="s">
        <v>575</v>
      </c>
      <c r="F328" s="119">
        <v>1</v>
      </c>
      <c r="G328" s="26">
        <v>1</v>
      </c>
      <c r="H328" s="44">
        <v>3</v>
      </c>
      <c r="I328" s="10">
        <v>2</v>
      </c>
      <c r="J328" s="16">
        <v>0</v>
      </c>
      <c r="K328" s="27">
        <v>0</v>
      </c>
      <c r="L328" s="27">
        <v>0</v>
      </c>
      <c r="M328" s="27">
        <v>0</v>
      </c>
      <c r="N328" s="27">
        <v>0</v>
      </c>
      <c r="O328" s="27">
        <v>2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1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1</v>
      </c>
      <c r="BC328" s="10">
        <v>0</v>
      </c>
      <c r="BD328" s="116">
        <v>0</v>
      </c>
      <c r="BE328" s="116">
        <v>0</v>
      </c>
      <c r="BF328" s="10">
        <v>0</v>
      </c>
      <c r="BG328" s="10">
        <v>0</v>
      </c>
      <c r="BH328" s="10">
        <v>0</v>
      </c>
    </row>
    <row r="329" spans="1:60">
      <c r="A329" s="26">
        <v>328</v>
      </c>
      <c r="B329" s="253">
        <v>45.595500000000001</v>
      </c>
      <c r="C329" s="253">
        <v>-92.116839999999996</v>
      </c>
      <c r="D329" s="10">
        <v>9</v>
      </c>
      <c r="E329" s="10" t="s">
        <v>575</v>
      </c>
      <c r="F329" s="119">
        <v>1</v>
      </c>
      <c r="G329" s="26">
        <v>1</v>
      </c>
      <c r="H329" s="44">
        <v>5</v>
      </c>
      <c r="I329" s="10">
        <v>3</v>
      </c>
      <c r="J329" s="16">
        <v>0</v>
      </c>
      <c r="K329" s="27">
        <v>0</v>
      </c>
      <c r="L329" s="27">
        <v>0</v>
      </c>
      <c r="M329" s="27">
        <v>0</v>
      </c>
      <c r="N329" s="27">
        <v>2</v>
      </c>
      <c r="O329" s="27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1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2</v>
      </c>
      <c r="AM329" s="10">
        <v>0</v>
      </c>
      <c r="AN329" s="10">
        <v>0</v>
      </c>
      <c r="AO329" s="10">
        <v>2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16">
        <v>0</v>
      </c>
      <c r="BE329" s="116">
        <v>0</v>
      </c>
      <c r="BF329" s="10">
        <v>0</v>
      </c>
      <c r="BG329" s="10">
        <v>0</v>
      </c>
      <c r="BH329" s="10">
        <v>0</v>
      </c>
    </row>
    <row r="330" spans="1:60">
      <c r="A330" s="26">
        <v>329</v>
      </c>
      <c r="B330" s="253">
        <v>45.595570000000002</v>
      </c>
      <c r="C330" s="253">
        <v>-92.113320000000002</v>
      </c>
      <c r="D330" s="10">
        <v>5.5</v>
      </c>
      <c r="E330" s="10" t="s">
        <v>575</v>
      </c>
      <c r="F330" s="119">
        <v>1</v>
      </c>
      <c r="G330" s="26">
        <v>1</v>
      </c>
      <c r="H330" s="44">
        <v>6</v>
      </c>
      <c r="I330" s="10">
        <v>2</v>
      </c>
      <c r="J330" s="16">
        <v>0</v>
      </c>
      <c r="K330" s="27">
        <v>0</v>
      </c>
      <c r="L330" s="27">
        <v>0</v>
      </c>
      <c r="M330" s="27">
        <v>0</v>
      </c>
      <c r="N330" s="27">
        <v>0</v>
      </c>
      <c r="O330" s="27">
        <v>1</v>
      </c>
      <c r="P330" s="10">
        <v>0</v>
      </c>
      <c r="Q330" s="10">
        <v>0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1</v>
      </c>
      <c r="AN330" s="10">
        <v>0</v>
      </c>
      <c r="AO330" s="10">
        <v>0</v>
      </c>
      <c r="AP330" s="10">
        <v>1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2</v>
      </c>
      <c r="AY330" s="10">
        <v>0</v>
      </c>
      <c r="AZ330" s="10">
        <v>0</v>
      </c>
      <c r="BA330" s="10">
        <v>0</v>
      </c>
      <c r="BB330" s="10">
        <v>1</v>
      </c>
      <c r="BC330" s="10">
        <v>0</v>
      </c>
      <c r="BD330" s="116">
        <v>0</v>
      </c>
      <c r="BE330" s="116">
        <v>0</v>
      </c>
      <c r="BF330" s="10">
        <v>0</v>
      </c>
      <c r="BG330" s="10">
        <v>0</v>
      </c>
      <c r="BH330" s="10">
        <v>0</v>
      </c>
    </row>
    <row r="331" spans="1:60">
      <c r="A331" s="26">
        <v>330</v>
      </c>
      <c r="B331" s="253">
        <v>45.595579999999998</v>
      </c>
      <c r="C331" s="253">
        <v>-92.113</v>
      </c>
      <c r="D331" s="10">
        <v>2</v>
      </c>
      <c r="E331" s="10" t="s">
        <v>575</v>
      </c>
      <c r="F331" s="119">
        <v>1</v>
      </c>
      <c r="G331" s="26">
        <v>0</v>
      </c>
      <c r="H331" s="44">
        <v>0</v>
      </c>
      <c r="I331" s="10">
        <v>0</v>
      </c>
      <c r="J331" s="16">
        <v>0</v>
      </c>
      <c r="K331" s="27">
        <v>0</v>
      </c>
      <c r="L331" s="27">
        <v>0</v>
      </c>
      <c r="M331" s="27">
        <v>0</v>
      </c>
      <c r="N331" s="27">
        <v>0</v>
      </c>
      <c r="O331" s="27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4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4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16">
        <v>0</v>
      </c>
      <c r="BE331" s="116">
        <v>0</v>
      </c>
      <c r="BF331" s="10">
        <v>0</v>
      </c>
      <c r="BG331" s="10">
        <v>0</v>
      </c>
      <c r="BH331" s="10">
        <v>0</v>
      </c>
    </row>
    <row r="332" spans="1:60">
      <c r="A332" s="26">
        <v>331</v>
      </c>
      <c r="B332" s="253">
        <v>45.595700000000001</v>
      </c>
      <c r="C332" s="253">
        <v>-92.118610000000004</v>
      </c>
      <c r="D332" s="10">
        <v>5.5</v>
      </c>
      <c r="E332" s="10" t="s">
        <v>574</v>
      </c>
      <c r="F332" s="119">
        <v>1</v>
      </c>
      <c r="G332" s="26">
        <v>1</v>
      </c>
      <c r="H332" s="44">
        <v>5</v>
      </c>
      <c r="I332" s="10">
        <v>2</v>
      </c>
      <c r="J332" s="16">
        <v>0</v>
      </c>
      <c r="K332" s="27">
        <v>0</v>
      </c>
      <c r="L332" s="27">
        <v>0</v>
      </c>
      <c r="M332" s="27">
        <v>0</v>
      </c>
      <c r="N332" s="27">
        <v>1</v>
      </c>
      <c r="O332" s="27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1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2</v>
      </c>
      <c r="AM332" s="10">
        <v>1</v>
      </c>
      <c r="AN332" s="10">
        <v>0</v>
      </c>
      <c r="AO332" s="10">
        <v>1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16">
        <v>0</v>
      </c>
      <c r="BE332" s="116">
        <v>0</v>
      </c>
      <c r="BF332" s="10">
        <v>0</v>
      </c>
      <c r="BG332" s="10">
        <v>0</v>
      </c>
      <c r="BH332" s="10">
        <v>0</v>
      </c>
    </row>
    <row r="333" spans="1:60">
      <c r="A333" s="26">
        <v>332</v>
      </c>
      <c r="B333" s="253">
        <v>45.595700000000001</v>
      </c>
      <c r="C333" s="253">
        <v>-92.118290000000002</v>
      </c>
      <c r="D333" s="10">
        <v>6</v>
      </c>
      <c r="E333" s="10" t="s">
        <v>574</v>
      </c>
      <c r="F333" s="119">
        <v>1</v>
      </c>
      <c r="G333" s="26">
        <v>1</v>
      </c>
      <c r="H333" s="44">
        <v>4</v>
      </c>
      <c r="I333" s="10">
        <v>3</v>
      </c>
      <c r="J333" s="16">
        <v>0</v>
      </c>
      <c r="K333" s="27">
        <v>0</v>
      </c>
      <c r="L333" s="27">
        <v>0</v>
      </c>
      <c r="M333" s="27">
        <v>0</v>
      </c>
      <c r="N333" s="27">
        <v>0</v>
      </c>
      <c r="O333" s="27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1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1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1</v>
      </c>
      <c r="AN333" s="10">
        <v>0</v>
      </c>
      <c r="AO333" s="10">
        <v>3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16">
        <v>0</v>
      </c>
      <c r="BE333" s="116">
        <v>0</v>
      </c>
      <c r="BF333" s="10">
        <v>0</v>
      </c>
      <c r="BG333" s="10">
        <v>0</v>
      </c>
      <c r="BH333" s="10">
        <v>0</v>
      </c>
    </row>
    <row r="334" spans="1:60">
      <c r="A334" s="26">
        <v>333</v>
      </c>
      <c r="B334" s="253">
        <v>45.595709999999997</v>
      </c>
      <c r="C334" s="253">
        <v>-92.11797</v>
      </c>
      <c r="D334" s="10">
        <v>6</v>
      </c>
      <c r="E334" s="10" t="s">
        <v>574</v>
      </c>
      <c r="F334" s="119">
        <v>1</v>
      </c>
      <c r="G334" s="26">
        <v>1</v>
      </c>
      <c r="H334" s="44">
        <v>3</v>
      </c>
      <c r="I334" s="10">
        <v>3</v>
      </c>
      <c r="J334" s="16">
        <v>0</v>
      </c>
      <c r="K334" s="27">
        <v>0</v>
      </c>
      <c r="L334" s="27">
        <v>0</v>
      </c>
      <c r="M334" s="27">
        <v>0</v>
      </c>
      <c r="N334" s="27">
        <v>3</v>
      </c>
      <c r="O334" s="27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2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2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16">
        <v>0</v>
      </c>
      <c r="BE334" s="116">
        <v>0</v>
      </c>
      <c r="BF334" s="10">
        <v>0</v>
      </c>
      <c r="BG334" s="10">
        <v>0</v>
      </c>
      <c r="BH334" s="10">
        <v>0</v>
      </c>
    </row>
    <row r="335" spans="1:60">
      <c r="A335" s="26">
        <v>334</v>
      </c>
      <c r="B335" s="253">
        <v>45.595709999999997</v>
      </c>
      <c r="C335" s="253">
        <v>-92.117649999999998</v>
      </c>
      <c r="D335" s="10">
        <v>7</v>
      </c>
      <c r="E335" s="10" t="s">
        <v>574</v>
      </c>
      <c r="F335" s="119">
        <v>1</v>
      </c>
      <c r="G335" s="26">
        <v>1</v>
      </c>
      <c r="H335" s="44">
        <v>2</v>
      </c>
      <c r="I335" s="10">
        <v>2</v>
      </c>
      <c r="J335" s="16">
        <v>0</v>
      </c>
      <c r="K335" s="27">
        <v>0</v>
      </c>
      <c r="L335" s="27">
        <v>0</v>
      </c>
      <c r="M335" s="27">
        <v>0</v>
      </c>
      <c r="N335" s="27">
        <v>2</v>
      </c>
      <c r="O335" s="27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1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16">
        <v>0</v>
      </c>
      <c r="BE335" s="116">
        <v>0</v>
      </c>
      <c r="BF335" s="10">
        <v>0</v>
      </c>
      <c r="BG335" s="10">
        <v>0</v>
      </c>
      <c r="BH335" s="10">
        <v>0</v>
      </c>
    </row>
    <row r="336" spans="1:60">
      <c r="A336" s="26">
        <v>335</v>
      </c>
      <c r="B336" s="253">
        <v>45.59572</v>
      </c>
      <c r="C336" s="253">
        <v>-92.117329999999995</v>
      </c>
      <c r="D336" s="10">
        <v>7.5</v>
      </c>
      <c r="E336" s="10" t="s">
        <v>574</v>
      </c>
      <c r="F336" s="119">
        <v>1</v>
      </c>
      <c r="G336" s="26">
        <v>1</v>
      </c>
      <c r="H336" s="44">
        <v>3</v>
      </c>
      <c r="I336" s="10">
        <v>2</v>
      </c>
      <c r="J336" s="16">
        <v>0</v>
      </c>
      <c r="K336" s="27">
        <v>0</v>
      </c>
      <c r="L336" s="27">
        <v>0</v>
      </c>
      <c r="M336" s="27">
        <v>0</v>
      </c>
      <c r="N336" s="27">
        <v>0</v>
      </c>
      <c r="O336" s="27">
        <v>0</v>
      </c>
      <c r="P336" s="10">
        <v>0</v>
      </c>
      <c r="Q336" s="10">
        <v>0</v>
      </c>
      <c r="R336" s="10">
        <v>2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1</v>
      </c>
      <c r="AM336" s="10">
        <v>0</v>
      </c>
      <c r="AN336" s="10">
        <v>0</v>
      </c>
      <c r="AO336" s="10">
        <v>2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16">
        <v>0</v>
      </c>
      <c r="BE336" s="116">
        <v>0</v>
      </c>
      <c r="BF336" s="10">
        <v>0</v>
      </c>
      <c r="BG336" s="10">
        <v>0</v>
      </c>
      <c r="BH336" s="10">
        <v>0</v>
      </c>
    </row>
    <row r="337" spans="1:60">
      <c r="A337" s="26">
        <v>336</v>
      </c>
      <c r="B337" s="253">
        <v>45.595730000000003</v>
      </c>
      <c r="C337" s="253">
        <v>-92.117009999999993</v>
      </c>
      <c r="D337" s="10">
        <v>10</v>
      </c>
      <c r="E337" s="10" t="s">
        <v>574</v>
      </c>
      <c r="F337" s="119">
        <v>1</v>
      </c>
      <c r="G337" s="26">
        <v>1</v>
      </c>
      <c r="H337" s="44">
        <v>1</v>
      </c>
      <c r="I337" s="10">
        <v>2</v>
      </c>
      <c r="J337" s="16">
        <v>0</v>
      </c>
      <c r="K337" s="27">
        <v>0</v>
      </c>
      <c r="L337" s="27">
        <v>0</v>
      </c>
      <c r="M337" s="27">
        <v>0</v>
      </c>
      <c r="N337" s="27">
        <v>2</v>
      </c>
      <c r="O337" s="27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16">
        <v>0</v>
      </c>
      <c r="BE337" s="116">
        <v>0</v>
      </c>
      <c r="BF337" s="10">
        <v>0</v>
      </c>
      <c r="BG337" s="10">
        <v>0</v>
      </c>
      <c r="BH337" s="10">
        <v>0</v>
      </c>
    </row>
    <row r="338" spans="1:60">
      <c r="A338" s="26">
        <v>337</v>
      </c>
      <c r="B338" s="253">
        <v>45.595790000000001</v>
      </c>
      <c r="C338" s="253">
        <v>-92.113479999999996</v>
      </c>
      <c r="D338" s="10">
        <v>5.5</v>
      </c>
      <c r="E338" s="10" t="s">
        <v>574</v>
      </c>
      <c r="F338" s="119">
        <v>1</v>
      </c>
      <c r="G338" s="26">
        <v>1</v>
      </c>
      <c r="H338" s="44">
        <v>4</v>
      </c>
      <c r="I338" s="10">
        <v>3</v>
      </c>
      <c r="J338" s="16">
        <v>0</v>
      </c>
      <c r="K338" s="27">
        <v>0</v>
      </c>
      <c r="L338" s="27">
        <v>0</v>
      </c>
      <c r="M338" s="27">
        <v>0</v>
      </c>
      <c r="N338" s="27">
        <v>1</v>
      </c>
      <c r="O338" s="27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1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3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2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16">
        <v>0</v>
      </c>
      <c r="BE338" s="116">
        <v>0</v>
      </c>
      <c r="BF338" s="10">
        <v>0</v>
      </c>
      <c r="BG338" s="10">
        <v>0</v>
      </c>
      <c r="BH338" s="10">
        <v>0</v>
      </c>
    </row>
    <row r="339" spans="1:60">
      <c r="A339" s="26">
        <v>338</v>
      </c>
      <c r="B339" s="253">
        <v>45.595799999999997</v>
      </c>
      <c r="C339" s="253">
        <v>-92.113159999999993</v>
      </c>
      <c r="D339" s="10">
        <v>3</v>
      </c>
      <c r="E339" s="10" t="s">
        <v>575</v>
      </c>
      <c r="F339" s="119">
        <v>1</v>
      </c>
      <c r="G339" s="26">
        <v>1</v>
      </c>
      <c r="H339" s="44">
        <v>3</v>
      </c>
      <c r="I339" s="10">
        <v>2</v>
      </c>
      <c r="J339" s="16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1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1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16">
        <v>0</v>
      </c>
      <c r="BE339" s="116">
        <v>0</v>
      </c>
      <c r="BF339" s="10">
        <v>0</v>
      </c>
      <c r="BG339" s="10">
        <v>0</v>
      </c>
      <c r="BH339" s="10">
        <v>0</v>
      </c>
    </row>
    <row r="340" spans="1:60">
      <c r="A340" s="26">
        <v>339</v>
      </c>
      <c r="B340" s="253">
        <v>45.59592</v>
      </c>
      <c r="C340" s="253">
        <v>-92.118780000000001</v>
      </c>
      <c r="D340" s="10">
        <v>6</v>
      </c>
      <c r="E340" s="10" t="s">
        <v>574</v>
      </c>
      <c r="F340" s="119">
        <v>1</v>
      </c>
      <c r="G340" s="26">
        <v>1</v>
      </c>
      <c r="H340" s="44">
        <v>4</v>
      </c>
      <c r="I340" s="10">
        <v>2</v>
      </c>
      <c r="J340" s="16">
        <v>0</v>
      </c>
      <c r="K340" s="27">
        <v>0</v>
      </c>
      <c r="L340" s="27">
        <v>0</v>
      </c>
      <c r="M340" s="27">
        <v>0</v>
      </c>
      <c r="N340" s="27">
        <v>1</v>
      </c>
      <c r="O340" s="27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1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4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2</v>
      </c>
      <c r="AN340" s="10">
        <v>0</v>
      </c>
      <c r="AO340" s="10">
        <v>1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16">
        <v>0</v>
      </c>
      <c r="BE340" s="116">
        <v>0</v>
      </c>
      <c r="BF340" s="10">
        <v>0</v>
      </c>
      <c r="BG340" s="10">
        <v>0</v>
      </c>
      <c r="BH340" s="10">
        <v>0</v>
      </c>
    </row>
    <row r="341" spans="1:60">
      <c r="A341" s="26">
        <v>340</v>
      </c>
      <c r="B341" s="253">
        <v>45.59592</v>
      </c>
      <c r="C341" s="253">
        <v>-92.118459999999999</v>
      </c>
      <c r="D341" s="10">
        <v>9</v>
      </c>
      <c r="E341" s="10" t="s">
        <v>574</v>
      </c>
      <c r="F341" s="119">
        <v>1</v>
      </c>
      <c r="G341" s="26">
        <v>1</v>
      </c>
      <c r="H341" s="44">
        <v>3</v>
      </c>
      <c r="I341" s="10">
        <v>3</v>
      </c>
      <c r="J341" s="16">
        <v>0</v>
      </c>
      <c r="K341" s="27">
        <v>0</v>
      </c>
      <c r="L341" s="27">
        <v>0</v>
      </c>
      <c r="M341" s="27">
        <v>0</v>
      </c>
      <c r="N341" s="27">
        <v>2</v>
      </c>
      <c r="O341" s="27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2</v>
      </c>
      <c r="AN341" s="10">
        <v>0</v>
      </c>
      <c r="AO341" s="10">
        <v>2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16">
        <v>0</v>
      </c>
      <c r="BE341" s="116">
        <v>0</v>
      </c>
      <c r="BF341" s="10">
        <v>0</v>
      </c>
      <c r="BG341" s="10">
        <v>0</v>
      </c>
      <c r="BH341" s="10">
        <v>0</v>
      </c>
    </row>
    <row r="342" spans="1:60">
      <c r="A342" s="26">
        <v>341</v>
      </c>
      <c r="B342" s="253">
        <v>45.595930000000003</v>
      </c>
      <c r="C342" s="253">
        <v>-92.118139999999997</v>
      </c>
      <c r="D342" s="10">
        <v>9.5</v>
      </c>
      <c r="E342" s="10" t="s">
        <v>574</v>
      </c>
      <c r="F342" s="119">
        <v>1</v>
      </c>
      <c r="G342" s="26">
        <v>1</v>
      </c>
      <c r="H342" s="44">
        <v>4</v>
      </c>
      <c r="I342" s="10">
        <v>3</v>
      </c>
      <c r="J342" s="16">
        <v>0</v>
      </c>
      <c r="K342" s="27">
        <v>0</v>
      </c>
      <c r="L342" s="27">
        <v>0</v>
      </c>
      <c r="M342" s="27">
        <v>0</v>
      </c>
      <c r="N342" s="27">
        <v>1</v>
      </c>
      <c r="O342" s="27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1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3</v>
      </c>
      <c r="AN342" s="10">
        <v>0</v>
      </c>
      <c r="AO342" s="10">
        <v>1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16">
        <v>0</v>
      </c>
      <c r="BE342" s="116">
        <v>0</v>
      </c>
      <c r="BF342" s="10">
        <v>0</v>
      </c>
      <c r="BG342" s="10">
        <v>0</v>
      </c>
      <c r="BH342" s="10">
        <v>0</v>
      </c>
    </row>
    <row r="343" spans="1:60">
      <c r="A343" s="26">
        <v>342</v>
      </c>
      <c r="B343" s="253">
        <v>45.595939999999999</v>
      </c>
      <c r="C343" s="253">
        <v>-92.117819999999995</v>
      </c>
      <c r="D343" s="10">
        <v>12.5</v>
      </c>
      <c r="E343" s="10" t="s">
        <v>576</v>
      </c>
      <c r="F343" s="119">
        <v>1</v>
      </c>
      <c r="G343" s="26">
        <v>1</v>
      </c>
      <c r="H343" s="44">
        <v>1</v>
      </c>
      <c r="I343" s="10">
        <v>1</v>
      </c>
      <c r="J343" s="16">
        <v>0</v>
      </c>
      <c r="K343" s="27">
        <v>0</v>
      </c>
      <c r="L343" s="27">
        <v>0</v>
      </c>
      <c r="M343" s="27">
        <v>0</v>
      </c>
      <c r="N343" s="27">
        <v>0</v>
      </c>
      <c r="O343" s="27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1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16">
        <v>0</v>
      </c>
      <c r="BE343" s="116">
        <v>0</v>
      </c>
      <c r="BF343" s="10">
        <v>0</v>
      </c>
      <c r="BG343" s="10">
        <v>0</v>
      </c>
      <c r="BH343" s="10">
        <v>0</v>
      </c>
    </row>
    <row r="344" spans="1:60">
      <c r="A344" s="26">
        <v>343</v>
      </c>
      <c r="B344" s="253">
        <v>45.59601</v>
      </c>
      <c r="C344" s="253">
        <v>-92.113650000000007</v>
      </c>
      <c r="D344" s="10">
        <v>6</v>
      </c>
      <c r="E344" s="10" t="s">
        <v>574</v>
      </c>
      <c r="F344" s="119">
        <v>1</v>
      </c>
      <c r="G344" s="26">
        <v>1</v>
      </c>
      <c r="H344" s="44">
        <v>6</v>
      </c>
      <c r="I344" s="10">
        <v>2</v>
      </c>
      <c r="J344" s="16">
        <v>0</v>
      </c>
      <c r="K344" s="27">
        <v>0</v>
      </c>
      <c r="L344" s="27">
        <v>0</v>
      </c>
      <c r="M344" s="27">
        <v>0</v>
      </c>
      <c r="N344" s="27">
        <v>1</v>
      </c>
      <c r="O344" s="27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1</v>
      </c>
      <c r="U344" s="10">
        <v>0</v>
      </c>
      <c r="V344" s="10">
        <v>1</v>
      </c>
      <c r="W344" s="10">
        <v>2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1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1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16">
        <v>0</v>
      </c>
      <c r="BE344" s="116">
        <v>0</v>
      </c>
      <c r="BF344" s="10">
        <v>0</v>
      </c>
      <c r="BG344" s="10">
        <v>0</v>
      </c>
      <c r="BH344" s="10">
        <v>0</v>
      </c>
    </row>
    <row r="345" spans="1:60">
      <c r="A345" s="26">
        <v>344</v>
      </c>
      <c r="B345" s="253">
        <v>45.596020000000003</v>
      </c>
      <c r="C345" s="253">
        <v>-92.113330000000005</v>
      </c>
      <c r="D345" s="10">
        <v>2</v>
      </c>
      <c r="E345" s="10" t="s">
        <v>575</v>
      </c>
      <c r="F345" s="119">
        <v>1</v>
      </c>
      <c r="G345" s="26">
        <v>1</v>
      </c>
      <c r="H345" s="44">
        <v>3</v>
      </c>
      <c r="I345" s="10">
        <v>3</v>
      </c>
      <c r="J345" s="16">
        <v>0</v>
      </c>
      <c r="K345" s="27">
        <v>0</v>
      </c>
      <c r="L345" s="27">
        <v>0</v>
      </c>
      <c r="M345" s="27">
        <v>0</v>
      </c>
      <c r="N345" s="27">
        <v>0</v>
      </c>
      <c r="O345" s="27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1</v>
      </c>
      <c r="V345" s="10">
        <v>0</v>
      </c>
      <c r="W345" s="10">
        <v>0</v>
      </c>
      <c r="X345" s="10">
        <v>0</v>
      </c>
      <c r="Y345" s="10">
        <v>0</v>
      </c>
      <c r="Z345" s="10">
        <v>3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1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4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16">
        <v>0</v>
      </c>
      <c r="BE345" s="116">
        <v>0</v>
      </c>
      <c r="BF345" s="10">
        <v>0</v>
      </c>
      <c r="BG345" s="10">
        <v>0</v>
      </c>
      <c r="BH345" s="10">
        <v>0</v>
      </c>
    </row>
    <row r="346" spans="1:60">
      <c r="A346" s="26">
        <v>345</v>
      </c>
      <c r="B346" s="253">
        <v>45.596029999999999</v>
      </c>
      <c r="C346" s="253">
        <v>-92.113010000000003</v>
      </c>
      <c r="D346" s="10">
        <v>0.5</v>
      </c>
      <c r="E346" s="10" t="s">
        <v>574</v>
      </c>
      <c r="F346" s="119">
        <v>1</v>
      </c>
      <c r="G346" s="26">
        <v>1</v>
      </c>
      <c r="H346" s="44">
        <v>3</v>
      </c>
      <c r="I346" s="10">
        <v>3</v>
      </c>
      <c r="J346" s="16">
        <v>0</v>
      </c>
      <c r="K346" s="27">
        <v>0</v>
      </c>
      <c r="L346" s="27">
        <v>0</v>
      </c>
      <c r="M346" s="27">
        <v>3</v>
      </c>
      <c r="N346" s="27">
        <v>0</v>
      </c>
      <c r="O346" s="27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3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2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16">
        <v>0</v>
      </c>
      <c r="BE346" s="116">
        <v>0</v>
      </c>
      <c r="BF346" s="10">
        <v>0</v>
      </c>
      <c r="BG346" s="10">
        <v>0</v>
      </c>
      <c r="BH346" s="10">
        <v>0</v>
      </c>
    </row>
    <row r="347" spans="1:60">
      <c r="A347" s="26">
        <v>346</v>
      </c>
      <c r="B347" s="253">
        <v>45.596130000000002</v>
      </c>
      <c r="C347" s="253">
        <v>-92.11927</v>
      </c>
      <c r="D347" s="10">
        <v>5.5</v>
      </c>
      <c r="E347" s="10" t="s">
        <v>575</v>
      </c>
      <c r="F347" s="119">
        <v>1</v>
      </c>
      <c r="G347" s="26">
        <v>1</v>
      </c>
      <c r="H347" s="44">
        <v>4</v>
      </c>
      <c r="I347" s="10">
        <v>3</v>
      </c>
      <c r="J347" s="16">
        <v>0</v>
      </c>
      <c r="K347" s="27">
        <v>0</v>
      </c>
      <c r="L347" s="27">
        <v>0</v>
      </c>
      <c r="M347" s="27">
        <v>0</v>
      </c>
      <c r="N347" s="27">
        <v>1</v>
      </c>
      <c r="O347" s="27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3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1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1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16">
        <v>0</v>
      </c>
      <c r="BE347" s="116">
        <v>0</v>
      </c>
      <c r="BF347" s="10">
        <v>0</v>
      </c>
      <c r="BG347" s="10">
        <v>0</v>
      </c>
      <c r="BH347" s="10">
        <v>0</v>
      </c>
    </row>
    <row r="348" spans="1:60">
      <c r="A348" s="26">
        <v>347</v>
      </c>
      <c r="B348" s="253">
        <v>45.596139999999998</v>
      </c>
      <c r="C348" s="253">
        <v>-92.118949999999998</v>
      </c>
      <c r="D348" s="10">
        <v>7</v>
      </c>
      <c r="E348" s="10" t="s">
        <v>574</v>
      </c>
      <c r="F348" s="119">
        <v>1</v>
      </c>
      <c r="G348" s="26">
        <v>1</v>
      </c>
      <c r="H348" s="44">
        <v>5</v>
      </c>
      <c r="I348" s="10">
        <v>3</v>
      </c>
      <c r="J348" s="16">
        <v>0</v>
      </c>
      <c r="K348" s="27">
        <v>0</v>
      </c>
      <c r="L348" s="27">
        <v>0</v>
      </c>
      <c r="M348" s="27">
        <v>0</v>
      </c>
      <c r="N348" s="27">
        <v>1</v>
      </c>
      <c r="O348" s="27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1</v>
      </c>
      <c r="AM348" s="10">
        <v>3</v>
      </c>
      <c r="AN348" s="10">
        <v>0</v>
      </c>
      <c r="AO348" s="10">
        <v>1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1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16">
        <v>0</v>
      </c>
      <c r="BE348" s="116">
        <v>0</v>
      </c>
      <c r="BF348" s="10">
        <v>0</v>
      </c>
      <c r="BG348" s="10">
        <v>0</v>
      </c>
      <c r="BH348" s="10">
        <v>0</v>
      </c>
    </row>
    <row r="349" spans="1:60">
      <c r="A349" s="26">
        <v>348</v>
      </c>
      <c r="B349" s="253">
        <v>45.596150000000002</v>
      </c>
      <c r="C349" s="253">
        <v>-92.118629999999996</v>
      </c>
      <c r="D349" s="10">
        <v>12</v>
      </c>
      <c r="E349" s="10" t="s">
        <v>574</v>
      </c>
      <c r="F349" s="119">
        <v>1</v>
      </c>
      <c r="G349" s="26">
        <v>1</v>
      </c>
      <c r="H349" s="44">
        <v>3</v>
      </c>
      <c r="I349" s="10">
        <v>2</v>
      </c>
      <c r="J349" s="16">
        <v>0</v>
      </c>
      <c r="K349" s="27">
        <v>0</v>
      </c>
      <c r="L349" s="27">
        <v>0</v>
      </c>
      <c r="M349" s="27">
        <v>0</v>
      </c>
      <c r="N349" s="27">
        <v>2</v>
      </c>
      <c r="O349" s="27">
        <v>0</v>
      </c>
      <c r="P349" s="10">
        <v>0</v>
      </c>
      <c r="Q349" s="10">
        <v>0</v>
      </c>
      <c r="R349" s="10">
        <v>1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1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16">
        <v>0</v>
      </c>
      <c r="BE349" s="116">
        <v>0</v>
      </c>
      <c r="BF349" s="10">
        <v>0</v>
      </c>
      <c r="BG349" s="10">
        <v>0</v>
      </c>
      <c r="BH349" s="10">
        <v>0</v>
      </c>
    </row>
    <row r="350" spans="1:60">
      <c r="A350" s="26">
        <v>349</v>
      </c>
      <c r="B350" s="253">
        <v>45.596150000000002</v>
      </c>
      <c r="C350" s="253">
        <v>-92.118309999999994</v>
      </c>
      <c r="D350" s="10">
        <v>11.5</v>
      </c>
      <c r="E350" s="10" t="s">
        <v>574</v>
      </c>
      <c r="F350" s="119">
        <v>1</v>
      </c>
      <c r="G350" s="26">
        <v>1</v>
      </c>
      <c r="H350" s="44">
        <v>4</v>
      </c>
      <c r="I350" s="10">
        <v>3</v>
      </c>
      <c r="J350" s="16">
        <v>0</v>
      </c>
      <c r="K350" s="27">
        <v>0</v>
      </c>
      <c r="L350" s="27">
        <v>0</v>
      </c>
      <c r="M350" s="27">
        <v>0</v>
      </c>
      <c r="N350" s="27">
        <v>2</v>
      </c>
      <c r="O350" s="27">
        <v>0</v>
      </c>
      <c r="P350" s="10">
        <v>0</v>
      </c>
      <c r="Q350" s="10">
        <v>0</v>
      </c>
      <c r="R350" s="10">
        <v>1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2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16">
        <v>0</v>
      </c>
      <c r="BE350" s="116">
        <v>0</v>
      </c>
      <c r="BF350" s="10">
        <v>0</v>
      </c>
      <c r="BG350" s="10">
        <v>0</v>
      </c>
      <c r="BH350" s="10">
        <v>0</v>
      </c>
    </row>
    <row r="351" spans="1:60">
      <c r="A351" s="26">
        <v>350</v>
      </c>
      <c r="B351" s="253">
        <v>45.596159999999998</v>
      </c>
      <c r="C351" s="253">
        <v>-92.117990000000006</v>
      </c>
      <c r="D351" s="10">
        <v>9</v>
      </c>
      <c r="E351" s="10" t="s">
        <v>575</v>
      </c>
      <c r="F351" s="119">
        <v>1</v>
      </c>
      <c r="G351" s="26">
        <v>1</v>
      </c>
      <c r="H351" s="44">
        <v>4</v>
      </c>
      <c r="I351" s="10">
        <v>3</v>
      </c>
      <c r="J351" s="16">
        <v>3</v>
      </c>
      <c r="K351" s="27">
        <v>0</v>
      </c>
      <c r="L351" s="27">
        <v>0</v>
      </c>
      <c r="M351" s="27">
        <v>0</v>
      </c>
      <c r="N351" s="27">
        <v>0</v>
      </c>
      <c r="O351" s="27">
        <v>1</v>
      </c>
      <c r="P351" s="10">
        <v>0</v>
      </c>
      <c r="Q351" s="10">
        <v>0</v>
      </c>
      <c r="R351" s="10">
        <v>1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1</v>
      </c>
      <c r="AD351" s="10">
        <v>0</v>
      </c>
      <c r="AE351" s="10">
        <v>0</v>
      </c>
      <c r="AF351" s="10">
        <v>0</v>
      </c>
      <c r="AG351" s="10">
        <v>0</v>
      </c>
      <c r="AH351" s="10">
        <v>1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16">
        <v>0</v>
      </c>
      <c r="BE351" s="116">
        <v>0</v>
      </c>
      <c r="BF351" s="10">
        <v>0</v>
      </c>
      <c r="BG351" s="10">
        <v>0</v>
      </c>
      <c r="BH351" s="10">
        <v>0</v>
      </c>
    </row>
    <row r="352" spans="1:60">
      <c r="A352" s="26">
        <v>351</v>
      </c>
      <c r="B352" s="253">
        <v>45.596240000000002</v>
      </c>
      <c r="C352" s="253">
        <v>-92.113820000000004</v>
      </c>
      <c r="D352" s="10">
        <v>7.5</v>
      </c>
      <c r="E352" s="10" t="s">
        <v>575</v>
      </c>
      <c r="F352" s="119">
        <v>1</v>
      </c>
      <c r="G352" s="26">
        <v>1</v>
      </c>
      <c r="H352" s="44">
        <v>4</v>
      </c>
      <c r="I352" s="10">
        <v>2</v>
      </c>
      <c r="J352" s="16">
        <v>0</v>
      </c>
      <c r="K352" s="27">
        <v>0</v>
      </c>
      <c r="L352" s="27">
        <v>0</v>
      </c>
      <c r="M352" s="27">
        <v>0</v>
      </c>
      <c r="N352" s="27">
        <v>0</v>
      </c>
      <c r="O352" s="27">
        <v>0</v>
      </c>
      <c r="P352" s="10">
        <v>0</v>
      </c>
      <c r="Q352" s="10">
        <v>0</v>
      </c>
      <c r="R352" s="10">
        <v>1</v>
      </c>
      <c r="S352" s="10">
        <v>0</v>
      </c>
      <c r="T352" s="10">
        <v>0</v>
      </c>
      <c r="U352" s="10">
        <v>0</v>
      </c>
      <c r="V352" s="10">
        <v>0</v>
      </c>
      <c r="W352" s="10">
        <v>2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1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2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16">
        <v>0</v>
      </c>
      <c r="BE352" s="116">
        <v>0</v>
      </c>
      <c r="BF352" s="10">
        <v>0</v>
      </c>
      <c r="BG352" s="10">
        <v>0</v>
      </c>
      <c r="BH352" s="10">
        <v>0</v>
      </c>
    </row>
    <row r="353" spans="1:60">
      <c r="A353" s="26">
        <v>352</v>
      </c>
      <c r="B353" s="253">
        <v>45.596240000000002</v>
      </c>
      <c r="C353" s="253">
        <v>-92.113500000000002</v>
      </c>
      <c r="D353" s="10">
        <v>3</v>
      </c>
      <c r="E353" s="10" t="s">
        <v>576</v>
      </c>
      <c r="F353" s="119">
        <v>1</v>
      </c>
      <c r="G353" s="26">
        <v>1</v>
      </c>
      <c r="H353" s="44">
        <v>2</v>
      </c>
      <c r="I353" s="10">
        <v>2</v>
      </c>
      <c r="J353" s="16">
        <v>0</v>
      </c>
      <c r="K353" s="27">
        <v>0</v>
      </c>
      <c r="L353" s="27">
        <v>0</v>
      </c>
      <c r="M353" s="27">
        <v>0</v>
      </c>
      <c r="N353" s="27">
        <v>0</v>
      </c>
      <c r="O353" s="27">
        <v>2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1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16">
        <v>0</v>
      </c>
      <c r="BE353" s="116">
        <v>0</v>
      </c>
      <c r="BF353" s="10">
        <v>0</v>
      </c>
      <c r="BG353" s="10">
        <v>0</v>
      </c>
      <c r="BH353" s="10">
        <v>0</v>
      </c>
    </row>
    <row r="354" spans="1:60">
      <c r="A354" s="26">
        <v>353</v>
      </c>
      <c r="B354" s="253">
        <v>45.596249999999998</v>
      </c>
      <c r="C354" s="253">
        <v>-92.11318</v>
      </c>
      <c r="D354" s="10">
        <v>1</v>
      </c>
      <c r="E354" s="10" t="s">
        <v>575</v>
      </c>
      <c r="F354" s="119">
        <v>1</v>
      </c>
      <c r="G354" s="26">
        <v>1</v>
      </c>
      <c r="H354" s="44">
        <v>6</v>
      </c>
      <c r="I354" s="10">
        <v>2</v>
      </c>
      <c r="J354" s="16">
        <v>0</v>
      </c>
      <c r="K354" s="27">
        <v>0</v>
      </c>
      <c r="L354" s="27">
        <v>0</v>
      </c>
      <c r="M354" s="27">
        <v>0</v>
      </c>
      <c r="N354" s="27">
        <v>0</v>
      </c>
      <c r="O354" s="27">
        <v>2</v>
      </c>
      <c r="P354" s="10">
        <v>0</v>
      </c>
      <c r="Q354" s="10">
        <v>0</v>
      </c>
      <c r="R354" s="10">
        <v>0</v>
      </c>
      <c r="S354" s="10">
        <v>0</v>
      </c>
      <c r="T354" s="10">
        <v>1</v>
      </c>
      <c r="U354" s="10">
        <v>0</v>
      </c>
      <c r="V354" s="10">
        <v>0</v>
      </c>
      <c r="W354" s="10">
        <v>0</v>
      </c>
      <c r="X354" s="10">
        <v>1</v>
      </c>
      <c r="Y354" s="10">
        <v>0</v>
      </c>
      <c r="Z354" s="10">
        <v>4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1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1</v>
      </c>
      <c r="AN354" s="10">
        <v>0</v>
      </c>
      <c r="AO354" s="10">
        <v>0</v>
      </c>
      <c r="AP354" s="10">
        <v>0</v>
      </c>
      <c r="AQ354" s="10">
        <v>2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16">
        <v>0</v>
      </c>
      <c r="BE354" s="116">
        <v>0</v>
      </c>
      <c r="BF354" s="10">
        <v>0</v>
      </c>
      <c r="BG354" s="10">
        <v>0</v>
      </c>
      <c r="BH354" s="10">
        <v>0</v>
      </c>
    </row>
    <row r="355" spans="1:60">
      <c r="A355" s="26">
        <v>354</v>
      </c>
      <c r="B355" s="253">
        <v>45.596359999999997</v>
      </c>
      <c r="C355" s="253">
        <v>-92.119439999999997</v>
      </c>
      <c r="D355" s="10">
        <v>7</v>
      </c>
      <c r="E355" s="10" t="s">
        <v>574</v>
      </c>
      <c r="F355" s="119">
        <v>1</v>
      </c>
      <c r="G355" s="26">
        <v>1</v>
      </c>
      <c r="H355" s="44">
        <v>6</v>
      </c>
      <c r="I355" s="10">
        <v>3</v>
      </c>
      <c r="J355" s="16">
        <v>0</v>
      </c>
      <c r="K355" s="27">
        <v>0</v>
      </c>
      <c r="L355" s="27">
        <v>0</v>
      </c>
      <c r="M355" s="27">
        <v>0</v>
      </c>
      <c r="N355" s="27">
        <v>2</v>
      </c>
      <c r="O355" s="27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2</v>
      </c>
      <c r="X355" s="10">
        <v>0</v>
      </c>
      <c r="Y355" s="10">
        <v>0</v>
      </c>
      <c r="Z355" s="10">
        <v>4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1</v>
      </c>
      <c r="AI355" s="10">
        <v>0</v>
      </c>
      <c r="AJ355" s="10">
        <v>0</v>
      </c>
      <c r="AK355" s="10">
        <v>0</v>
      </c>
      <c r="AL355" s="10">
        <v>2</v>
      </c>
      <c r="AM355" s="10">
        <v>2</v>
      </c>
      <c r="AN355" s="10">
        <v>0</v>
      </c>
      <c r="AO355" s="10">
        <v>2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16">
        <v>0</v>
      </c>
      <c r="BE355" s="116">
        <v>0</v>
      </c>
      <c r="BF355" s="10">
        <v>0</v>
      </c>
      <c r="BG355" s="10">
        <v>0</v>
      </c>
      <c r="BH355" s="10">
        <v>0</v>
      </c>
    </row>
    <row r="356" spans="1:60">
      <c r="A356" s="26">
        <v>355</v>
      </c>
      <c r="B356" s="253">
        <v>45.596359999999997</v>
      </c>
      <c r="C356" s="253">
        <v>-92.119119999999995</v>
      </c>
      <c r="D356" s="10">
        <v>14</v>
      </c>
      <c r="E356" s="10" t="s">
        <v>575</v>
      </c>
      <c r="F356" s="119">
        <v>1</v>
      </c>
      <c r="G356" s="26">
        <v>1</v>
      </c>
      <c r="H356" s="44">
        <v>2</v>
      </c>
      <c r="I356" s="10">
        <v>1</v>
      </c>
      <c r="J356" s="16">
        <v>0</v>
      </c>
      <c r="K356" s="27">
        <v>0</v>
      </c>
      <c r="L356" s="27">
        <v>0</v>
      </c>
      <c r="M356" s="27">
        <v>0</v>
      </c>
      <c r="N356" s="27">
        <v>0</v>
      </c>
      <c r="O356" s="27">
        <v>0</v>
      </c>
      <c r="P356" s="10">
        <v>0</v>
      </c>
      <c r="Q356" s="10">
        <v>0</v>
      </c>
      <c r="R356" s="10">
        <v>1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1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16">
        <v>0</v>
      </c>
      <c r="BE356" s="116">
        <v>0</v>
      </c>
      <c r="BF356" s="10">
        <v>0</v>
      </c>
      <c r="BG356" s="10">
        <v>0</v>
      </c>
      <c r="BH356" s="10">
        <v>0</v>
      </c>
    </row>
    <row r="357" spans="1:60">
      <c r="A357" s="26">
        <v>356</v>
      </c>
      <c r="B357" s="253">
        <v>45.59637</v>
      </c>
      <c r="C357" s="253">
        <v>-92.118790000000004</v>
      </c>
      <c r="D357" s="10">
        <v>16</v>
      </c>
      <c r="E357" s="10" t="s">
        <v>574</v>
      </c>
      <c r="F357" s="119">
        <v>1</v>
      </c>
      <c r="G357" s="26">
        <v>1</v>
      </c>
      <c r="H357" s="44">
        <v>1</v>
      </c>
      <c r="I357" s="10">
        <v>1</v>
      </c>
      <c r="J357" s="16">
        <v>0</v>
      </c>
      <c r="K357" s="27">
        <v>0</v>
      </c>
      <c r="L357" s="27">
        <v>0</v>
      </c>
      <c r="M357" s="27">
        <v>0</v>
      </c>
      <c r="N357" s="27">
        <v>1</v>
      </c>
      <c r="O357" s="27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16">
        <v>0</v>
      </c>
      <c r="BE357" s="116">
        <v>0</v>
      </c>
      <c r="BF357" s="10">
        <v>0</v>
      </c>
      <c r="BG357" s="10">
        <v>0</v>
      </c>
      <c r="BH357" s="10">
        <v>0</v>
      </c>
    </row>
    <row r="358" spans="1:60">
      <c r="A358" s="26">
        <v>357</v>
      </c>
      <c r="B358" s="253">
        <v>45.59637</v>
      </c>
      <c r="C358" s="253">
        <v>-92.118470000000002</v>
      </c>
      <c r="D358" s="10">
        <v>14</v>
      </c>
      <c r="E358" s="10" t="s">
        <v>574</v>
      </c>
      <c r="F358" s="119">
        <v>1</v>
      </c>
      <c r="G358" s="26">
        <v>1</v>
      </c>
      <c r="H358" s="44">
        <v>1</v>
      </c>
      <c r="I358" s="10">
        <v>1</v>
      </c>
      <c r="J358" s="16">
        <v>0</v>
      </c>
      <c r="K358" s="27">
        <v>0</v>
      </c>
      <c r="L358" s="27">
        <v>0</v>
      </c>
      <c r="M358" s="27">
        <v>0</v>
      </c>
      <c r="N358" s="27">
        <v>0</v>
      </c>
      <c r="O358" s="27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1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16">
        <v>0</v>
      </c>
      <c r="BE358" s="116">
        <v>0</v>
      </c>
      <c r="BF358" s="10">
        <v>0</v>
      </c>
      <c r="BG358" s="10">
        <v>0</v>
      </c>
      <c r="BH358" s="10">
        <v>0</v>
      </c>
    </row>
    <row r="359" spans="1:60">
      <c r="A359" s="26">
        <v>358</v>
      </c>
      <c r="B359" s="253">
        <v>45.596380000000003</v>
      </c>
      <c r="C359" s="253">
        <v>-92.11815</v>
      </c>
      <c r="D359" s="10">
        <v>9.5</v>
      </c>
      <c r="E359" s="10" t="s">
        <v>574</v>
      </c>
      <c r="F359" s="119">
        <v>1</v>
      </c>
      <c r="G359" s="26">
        <v>1</v>
      </c>
      <c r="H359" s="44">
        <v>5</v>
      </c>
      <c r="I359" s="10">
        <v>3</v>
      </c>
      <c r="J359" s="16">
        <v>0</v>
      </c>
      <c r="K359" s="27">
        <v>0</v>
      </c>
      <c r="L359" s="27">
        <v>0</v>
      </c>
      <c r="M359" s="27">
        <v>0</v>
      </c>
      <c r="N359" s="27">
        <v>1</v>
      </c>
      <c r="O359" s="27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1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1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2</v>
      </c>
      <c r="AN359" s="10">
        <v>0</v>
      </c>
      <c r="AO359" s="10">
        <v>3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16">
        <v>0</v>
      </c>
      <c r="BE359" s="116">
        <v>0</v>
      </c>
      <c r="BF359" s="10">
        <v>0</v>
      </c>
      <c r="BG359" s="10">
        <v>0</v>
      </c>
      <c r="BH359" s="10">
        <v>0</v>
      </c>
    </row>
    <row r="360" spans="1:60">
      <c r="A360" s="26">
        <v>359</v>
      </c>
      <c r="B360" s="253">
        <v>45.59639</v>
      </c>
      <c r="C360" s="253">
        <v>-92.117829999999998</v>
      </c>
      <c r="D360" s="10">
        <v>8</v>
      </c>
      <c r="E360" s="10" t="s">
        <v>574</v>
      </c>
      <c r="F360" s="119">
        <v>1</v>
      </c>
      <c r="G360" s="26">
        <v>1</v>
      </c>
      <c r="H360" s="44">
        <v>4</v>
      </c>
      <c r="I360" s="10">
        <v>3</v>
      </c>
      <c r="J360" s="16">
        <v>0</v>
      </c>
      <c r="K360" s="27">
        <v>0</v>
      </c>
      <c r="L360" s="27">
        <v>0</v>
      </c>
      <c r="M360" s="27">
        <v>0</v>
      </c>
      <c r="N360" s="27">
        <v>2</v>
      </c>
      <c r="O360" s="27">
        <v>0</v>
      </c>
      <c r="P360" s="10">
        <v>0</v>
      </c>
      <c r="Q360" s="10">
        <v>0</v>
      </c>
      <c r="R360" s="10">
        <v>3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1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1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16">
        <v>0</v>
      </c>
      <c r="BE360" s="116">
        <v>0</v>
      </c>
      <c r="BF360" s="10">
        <v>0</v>
      </c>
      <c r="BG360" s="10">
        <v>0</v>
      </c>
      <c r="BH360" s="10">
        <v>0</v>
      </c>
    </row>
    <row r="361" spans="1:60">
      <c r="A361" s="26">
        <v>360</v>
      </c>
      <c r="B361" s="253">
        <v>45.59639</v>
      </c>
      <c r="C361" s="253">
        <v>-92.117509999999996</v>
      </c>
      <c r="D361" s="10">
        <v>10</v>
      </c>
      <c r="E361" s="10" t="s">
        <v>574</v>
      </c>
      <c r="F361" s="119">
        <v>1</v>
      </c>
      <c r="G361" s="26">
        <v>1</v>
      </c>
      <c r="H361" s="44">
        <v>4</v>
      </c>
      <c r="I361" s="10">
        <v>3</v>
      </c>
      <c r="J361" s="16">
        <v>0</v>
      </c>
      <c r="K361" s="27">
        <v>0</v>
      </c>
      <c r="L361" s="27">
        <v>0</v>
      </c>
      <c r="M361" s="27">
        <v>0</v>
      </c>
      <c r="N361" s="27">
        <v>0</v>
      </c>
      <c r="O361" s="27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1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1</v>
      </c>
      <c r="AI361" s="10">
        <v>0</v>
      </c>
      <c r="AJ361" s="10">
        <v>0</v>
      </c>
      <c r="AK361" s="10">
        <v>0</v>
      </c>
      <c r="AL361" s="10">
        <v>2</v>
      </c>
      <c r="AM361" s="10">
        <v>0</v>
      </c>
      <c r="AN361" s="10">
        <v>0</v>
      </c>
      <c r="AO361" s="10">
        <v>3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16">
        <v>0</v>
      </c>
      <c r="BE361" s="116">
        <v>0</v>
      </c>
      <c r="BF361" s="10">
        <v>0</v>
      </c>
      <c r="BG361" s="10">
        <v>0</v>
      </c>
      <c r="BH361" s="10">
        <v>0</v>
      </c>
    </row>
    <row r="362" spans="1:60">
      <c r="A362" s="26">
        <v>361</v>
      </c>
      <c r="B362" s="253">
        <v>45.59646</v>
      </c>
      <c r="C362" s="253">
        <v>-92.113990000000001</v>
      </c>
      <c r="D362" s="10">
        <v>8</v>
      </c>
      <c r="E362" s="10" t="s">
        <v>574</v>
      </c>
      <c r="F362" s="119">
        <v>1</v>
      </c>
      <c r="G362" s="26">
        <v>1</v>
      </c>
      <c r="H362" s="44">
        <v>4</v>
      </c>
      <c r="I362" s="10">
        <v>2</v>
      </c>
      <c r="J362" s="16">
        <v>0</v>
      </c>
      <c r="K362" s="27">
        <v>0</v>
      </c>
      <c r="L362" s="27">
        <v>0</v>
      </c>
      <c r="M362" s="27">
        <v>0</v>
      </c>
      <c r="N362" s="27">
        <v>1</v>
      </c>
      <c r="O362" s="27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1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2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1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16">
        <v>0</v>
      </c>
      <c r="BE362" s="116">
        <v>0</v>
      </c>
      <c r="BF362" s="10">
        <v>0</v>
      </c>
      <c r="BG362" s="10">
        <v>0</v>
      </c>
      <c r="BH362" s="10">
        <v>0</v>
      </c>
    </row>
    <row r="363" spans="1:60">
      <c r="A363" s="26">
        <v>362</v>
      </c>
      <c r="B363" s="253">
        <v>45.59646</v>
      </c>
      <c r="C363" s="253">
        <v>-92.113669999999999</v>
      </c>
      <c r="D363" s="10">
        <v>6.5</v>
      </c>
      <c r="E363" s="10" t="s">
        <v>575</v>
      </c>
      <c r="F363" s="119">
        <v>1</v>
      </c>
      <c r="G363" s="26">
        <v>1</v>
      </c>
      <c r="H363" s="44">
        <v>5</v>
      </c>
      <c r="I363" s="10">
        <v>3</v>
      </c>
      <c r="J363" s="16">
        <v>0</v>
      </c>
      <c r="K363" s="27">
        <v>0</v>
      </c>
      <c r="L363" s="27">
        <v>0</v>
      </c>
      <c r="M363" s="27">
        <v>0</v>
      </c>
      <c r="N363" s="27">
        <v>2</v>
      </c>
      <c r="O363" s="27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3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2</v>
      </c>
      <c r="AI363" s="10">
        <v>0</v>
      </c>
      <c r="AJ363" s="10">
        <v>0</v>
      </c>
      <c r="AK363" s="10">
        <v>0</v>
      </c>
      <c r="AL363" s="10">
        <v>1</v>
      </c>
      <c r="AM363" s="10">
        <v>0</v>
      </c>
      <c r="AN363" s="10">
        <v>0</v>
      </c>
      <c r="AO363" s="10">
        <v>2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16">
        <v>0</v>
      </c>
      <c r="BE363" s="116">
        <v>0</v>
      </c>
      <c r="BF363" s="10">
        <v>0</v>
      </c>
      <c r="BG363" s="10">
        <v>0</v>
      </c>
      <c r="BH363" s="10">
        <v>0</v>
      </c>
    </row>
    <row r="364" spans="1:60">
      <c r="A364" s="26">
        <v>363</v>
      </c>
      <c r="B364" s="253">
        <v>45.596469999999997</v>
      </c>
      <c r="C364" s="253">
        <v>-92.113349999999997</v>
      </c>
      <c r="D364" s="10">
        <v>4</v>
      </c>
      <c r="E364" s="10" t="s">
        <v>576</v>
      </c>
      <c r="F364" s="119">
        <v>1</v>
      </c>
      <c r="G364" s="26">
        <v>1</v>
      </c>
      <c r="H364" s="44">
        <v>5</v>
      </c>
      <c r="I364" s="10">
        <v>2</v>
      </c>
      <c r="J364" s="16">
        <v>0</v>
      </c>
      <c r="K364" s="27">
        <v>0</v>
      </c>
      <c r="L364" s="27">
        <v>0</v>
      </c>
      <c r="M364" s="27">
        <v>0</v>
      </c>
      <c r="N364" s="27">
        <v>1</v>
      </c>
      <c r="O364" s="27">
        <v>2</v>
      </c>
      <c r="P364" s="10">
        <v>0</v>
      </c>
      <c r="Q364" s="10">
        <v>0</v>
      </c>
      <c r="R364" s="10">
        <v>1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1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1</v>
      </c>
      <c r="BC364" s="10">
        <v>0</v>
      </c>
      <c r="BD364" s="116">
        <v>0</v>
      </c>
      <c r="BE364" s="116">
        <v>0</v>
      </c>
      <c r="BF364" s="10">
        <v>0</v>
      </c>
      <c r="BG364" s="10">
        <v>0</v>
      </c>
      <c r="BH364" s="10">
        <v>0</v>
      </c>
    </row>
    <row r="365" spans="1:60">
      <c r="A365" s="26">
        <v>364</v>
      </c>
      <c r="B365" s="253">
        <v>45.59648</v>
      </c>
      <c r="C365" s="253">
        <v>-92.113029999999995</v>
      </c>
      <c r="D365" s="10">
        <v>2.5</v>
      </c>
      <c r="E365" s="10" t="s">
        <v>575</v>
      </c>
      <c r="F365" s="119">
        <v>1</v>
      </c>
      <c r="G365" s="26">
        <v>1</v>
      </c>
      <c r="H365" s="44">
        <v>4</v>
      </c>
      <c r="I365" s="10">
        <v>3</v>
      </c>
      <c r="J365" s="16">
        <v>0</v>
      </c>
      <c r="K365" s="27">
        <v>0</v>
      </c>
      <c r="L365" s="27">
        <v>0</v>
      </c>
      <c r="M365" s="27">
        <v>0</v>
      </c>
      <c r="N365" s="27">
        <v>0</v>
      </c>
      <c r="O365" s="27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3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4</v>
      </c>
      <c r="AJ365" s="10">
        <v>0</v>
      </c>
      <c r="AK365" s="10">
        <v>0</v>
      </c>
      <c r="AL365" s="10">
        <v>1</v>
      </c>
      <c r="AM365" s="10">
        <v>0</v>
      </c>
      <c r="AN365" s="10">
        <v>0</v>
      </c>
      <c r="AO365" s="10">
        <v>1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1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16">
        <v>0</v>
      </c>
      <c r="BE365" s="116">
        <v>0</v>
      </c>
      <c r="BF365" s="10">
        <v>0</v>
      </c>
      <c r="BG365" s="10">
        <v>0</v>
      </c>
      <c r="BH365" s="10">
        <v>0</v>
      </c>
    </row>
    <row r="366" spans="1:60">
      <c r="A366" s="26">
        <v>365</v>
      </c>
      <c r="B366" s="253">
        <v>45.596580000000003</v>
      </c>
      <c r="C366" s="253">
        <v>-92.119600000000005</v>
      </c>
      <c r="D366" s="10">
        <v>11.5</v>
      </c>
      <c r="E366" s="10" t="s">
        <v>574</v>
      </c>
      <c r="F366" s="119">
        <v>1</v>
      </c>
      <c r="G366" s="26">
        <v>1</v>
      </c>
      <c r="H366" s="44">
        <v>1</v>
      </c>
      <c r="I366" s="10">
        <v>1</v>
      </c>
      <c r="J366" s="16">
        <v>0</v>
      </c>
      <c r="K366" s="27">
        <v>0</v>
      </c>
      <c r="L366" s="27">
        <v>0</v>
      </c>
      <c r="M366" s="27">
        <v>0</v>
      </c>
      <c r="N366" s="27">
        <v>1</v>
      </c>
      <c r="O366" s="27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16">
        <v>0</v>
      </c>
      <c r="BE366" s="116">
        <v>0</v>
      </c>
      <c r="BF366" s="10">
        <v>0</v>
      </c>
      <c r="BG366" s="10">
        <v>0</v>
      </c>
      <c r="BH366" s="10">
        <v>0</v>
      </c>
    </row>
    <row r="367" spans="1:60">
      <c r="A367" s="26">
        <v>366</v>
      </c>
      <c r="B367" s="253">
        <v>45.596580000000003</v>
      </c>
      <c r="C367" s="253">
        <v>-92.119280000000003</v>
      </c>
      <c r="D367" s="10">
        <v>18</v>
      </c>
      <c r="E367" s="10" t="s">
        <v>574</v>
      </c>
      <c r="F367" s="119">
        <v>1</v>
      </c>
      <c r="G367" s="26">
        <v>0</v>
      </c>
      <c r="H367" s="44">
        <v>0</v>
      </c>
      <c r="I367" s="10">
        <v>0</v>
      </c>
      <c r="J367" s="16">
        <v>0</v>
      </c>
      <c r="K367" s="27">
        <v>0</v>
      </c>
      <c r="L367" s="27">
        <v>0</v>
      </c>
      <c r="M367" s="27">
        <v>0</v>
      </c>
      <c r="N367" s="27">
        <v>0</v>
      </c>
      <c r="O367" s="27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16">
        <v>0</v>
      </c>
      <c r="BE367" s="116">
        <v>0</v>
      </c>
      <c r="BF367" s="10">
        <v>0</v>
      </c>
      <c r="BG367" s="10">
        <v>0</v>
      </c>
      <c r="BH367" s="10">
        <v>0</v>
      </c>
    </row>
    <row r="368" spans="1:60">
      <c r="A368" s="26">
        <v>367</v>
      </c>
      <c r="B368" s="253">
        <v>45.596600000000002</v>
      </c>
      <c r="C368" s="253">
        <v>-92.118639999999999</v>
      </c>
      <c r="D368" s="10">
        <v>15</v>
      </c>
      <c r="E368" s="10" t="s">
        <v>574</v>
      </c>
      <c r="F368" s="119">
        <v>1</v>
      </c>
      <c r="G368" s="26">
        <v>1</v>
      </c>
      <c r="H368" s="44">
        <v>2</v>
      </c>
      <c r="I368" s="10">
        <v>1</v>
      </c>
      <c r="J368" s="16">
        <v>0</v>
      </c>
      <c r="K368" s="27">
        <v>0</v>
      </c>
      <c r="L368" s="27">
        <v>0</v>
      </c>
      <c r="M368" s="27">
        <v>0</v>
      </c>
      <c r="N368" s="27">
        <v>1</v>
      </c>
      <c r="O368" s="27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1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16">
        <v>1</v>
      </c>
      <c r="BE368" s="116">
        <v>0</v>
      </c>
      <c r="BF368" s="10">
        <v>0</v>
      </c>
      <c r="BG368" s="10">
        <v>0</v>
      </c>
      <c r="BH368" s="10">
        <v>0</v>
      </c>
    </row>
    <row r="369" spans="1:60">
      <c r="A369" s="26">
        <v>368</v>
      </c>
      <c r="B369" s="253">
        <v>45.596600000000002</v>
      </c>
      <c r="C369" s="253">
        <v>-92.118319999999997</v>
      </c>
      <c r="D369" s="10">
        <v>15</v>
      </c>
      <c r="E369" s="10" t="s">
        <v>574</v>
      </c>
      <c r="F369" s="119">
        <v>1</v>
      </c>
      <c r="G369" s="26">
        <v>1</v>
      </c>
      <c r="H369" s="44">
        <v>4</v>
      </c>
      <c r="I369" s="10">
        <v>3</v>
      </c>
      <c r="J369" s="16">
        <v>0</v>
      </c>
      <c r="K369" s="27">
        <v>0</v>
      </c>
      <c r="L369" s="27">
        <v>0</v>
      </c>
      <c r="M369" s="27">
        <v>0</v>
      </c>
      <c r="N369" s="27">
        <v>1</v>
      </c>
      <c r="O369" s="27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1</v>
      </c>
      <c r="AM369" s="10">
        <v>1</v>
      </c>
      <c r="AN369" s="10">
        <v>0</v>
      </c>
      <c r="AO369" s="10">
        <v>3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16">
        <v>0</v>
      </c>
      <c r="BE369" s="116">
        <v>0</v>
      </c>
      <c r="BF369" s="10">
        <v>0</v>
      </c>
      <c r="BG369" s="10">
        <v>0</v>
      </c>
      <c r="BH369" s="10">
        <v>0</v>
      </c>
    </row>
    <row r="370" spans="1:60">
      <c r="A370" s="26">
        <v>369</v>
      </c>
      <c r="B370" s="253">
        <v>45.596609999999998</v>
      </c>
      <c r="C370" s="253">
        <v>-92.117999999999995</v>
      </c>
      <c r="D370" s="10">
        <v>7.5</v>
      </c>
      <c r="E370" s="10" t="s">
        <v>574</v>
      </c>
      <c r="F370" s="119">
        <v>1</v>
      </c>
      <c r="G370" s="26">
        <v>1</v>
      </c>
      <c r="H370" s="44">
        <v>7</v>
      </c>
      <c r="I370" s="10">
        <v>3</v>
      </c>
      <c r="J370" s="16">
        <v>0</v>
      </c>
      <c r="K370" s="27">
        <v>0</v>
      </c>
      <c r="L370" s="27">
        <v>0</v>
      </c>
      <c r="M370" s="27">
        <v>0</v>
      </c>
      <c r="N370" s="27">
        <v>1</v>
      </c>
      <c r="O370" s="27">
        <v>0</v>
      </c>
      <c r="P370" s="10">
        <v>0</v>
      </c>
      <c r="Q370" s="10">
        <v>0</v>
      </c>
      <c r="R370" s="10">
        <v>1</v>
      </c>
      <c r="S370" s="10">
        <v>0</v>
      </c>
      <c r="T370" s="10">
        <v>0</v>
      </c>
      <c r="U370" s="10">
        <v>0</v>
      </c>
      <c r="V370" s="10">
        <v>0</v>
      </c>
      <c r="W370" s="10">
        <v>2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1</v>
      </c>
      <c r="AG370" s="10">
        <v>0</v>
      </c>
      <c r="AH370" s="10">
        <v>1</v>
      </c>
      <c r="AI370" s="10">
        <v>0</v>
      </c>
      <c r="AJ370" s="10">
        <v>0</v>
      </c>
      <c r="AK370" s="10">
        <v>0</v>
      </c>
      <c r="AL370" s="10">
        <v>3</v>
      </c>
      <c r="AM370" s="10">
        <v>0</v>
      </c>
      <c r="AN370" s="10">
        <v>0</v>
      </c>
      <c r="AO370" s="10">
        <v>1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16">
        <v>0</v>
      </c>
      <c r="BE370" s="116">
        <v>0</v>
      </c>
      <c r="BF370" s="10">
        <v>0</v>
      </c>
      <c r="BG370" s="10">
        <v>0</v>
      </c>
      <c r="BH370" s="10">
        <v>0</v>
      </c>
    </row>
    <row r="371" spans="1:60">
      <c r="A371" s="26">
        <v>370</v>
      </c>
      <c r="B371" s="253">
        <v>45.596609999999998</v>
      </c>
      <c r="C371" s="253">
        <v>-92.117679999999993</v>
      </c>
      <c r="D371" s="10">
        <v>8</v>
      </c>
      <c r="E371" s="10" t="s">
        <v>574</v>
      </c>
      <c r="F371" s="119">
        <v>1</v>
      </c>
      <c r="G371" s="26">
        <v>1</v>
      </c>
      <c r="H371" s="44">
        <v>6</v>
      </c>
      <c r="I371" s="10">
        <v>3</v>
      </c>
      <c r="J371" s="16">
        <v>0</v>
      </c>
      <c r="K371" s="27">
        <v>0</v>
      </c>
      <c r="L371" s="27">
        <v>0</v>
      </c>
      <c r="M371" s="27">
        <v>0</v>
      </c>
      <c r="N371" s="27">
        <v>1</v>
      </c>
      <c r="O371" s="27">
        <v>0</v>
      </c>
      <c r="P371" s="10">
        <v>0</v>
      </c>
      <c r="Q371" s="10">
        <v>0</v>
      </c>
      <c r="R371" s="10">
        <v>1</v>
      </c>
      <c r="S371" s="10">
        <v>0</v>
      </c>
      <c r="T371" s="10">
        <v>0</v>
      </c>
      <c r="U371" s="10">
        <v>0</v>
      </c>
      <c r="V371" s="10">
        <v>0</v>
      </c>
      <c r="W371" s="10">
        <v>2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1</v>
      </c>
      <c r="AM371" s="10">
        <v>3</v>
      </c>
      <c r="AN371" s="10">
        <v>0</v>
      </c>
      <c r="AO371" s="10">
        <v>1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16">
        <v>0</v>
      </c>
      <c r="BE371" s="116">
        <v>0</v>
      </c>
      <c r="BF371" s="10">
        <v>0</v>
      </c>
      <c r="BG371" s="10">
        <v>0</v>
      </c>
      <c r="BH371" s="10">
        <v>0</v>
      </c>
    </row>
    <row r="372" spans="1:60">
      <c r="A372" s="26">
        <v>371</v>
      </c>
      <c r="B372" s="253">
        <v>45.596620000000001</v>
      </c>
      <c r="C372" s="253">
        <v>-92.117360000000005</v>
      </c>
      <c r="D372" s="10">
        <v>9</v>
      </c>
      <c r="E372" s="10" t="s">
        <v>574</v>
      </c>
      <c r="F372" s="119">
        <v>1</v>
      </c>
      <c r="G372" s="26">
        <v>1</v>
      </c>
      <c r="H372" s="44">
        <v>2</v>
      </c>
      <c r="I372" s="10">
        <v>3</v>
      </c>
      <c r="J372" s="16">
        <v>3</v>
      </c>
      <c r="K372" s="27">
        <v>0</v>
      </c>
      <c r="L372" s="27">
        <v>0</v>
      </c>
      <c r="M372" s="27">
        <v>0</v>
      </c>
      <c r="N372" s="27">
        <v>2</v>
      </c>
      <c r="O372" s="27">
        <v>0</v>
      </c>
      <c r="P372" s="10">
        <v>0</v>
      </c>
      <c r="Q372" s="10">
        <v>0</v>
      </c>
      <c r="R372" s="10">
        <v>1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16">
        <v>0</v>
      </c>
      <c r="BE372" s="116">
        <v>0</v>
      </c>
      <c r="BF372" s="10">
        <v>0</v>
      </c>
      <c r="BG372" s="10">
        <v>0</v>
      </c>
      <c r="BH372" s="10">
        <v>0</v>
      </c>
    </row>
    <row r="373" spans="1:60">
      <c r="A373" s="26">
        <v>372</v>
      </c>
      <c r="B373" s="253">
        <v>45.596629999999998</v>
      </c>
      <c r="C373" s="253">
        <v>-92.117040000000003</v>
      </c>
      <c r="D373" s="10">
        <v>9</v>
      </c>
      <c r="E373" s="10" t="s">
        <v>574</v>
      </c>
      <c r="F373" s="119">
        <v>1</v>
      </c>
      <c r="G373" s="26">
        <v>1</v>
      </c>
      <c r="H373" s="44">
        <v>3</v>
      </c>
      <c r="I373" s="10">
        <v>3</v>
      </c>
      <c r="J373" s="16">
        <v>0</v>
      </c>
      <c r="K373" s="27">
        <v>0</v>
      </c>
      <c r="L373" s="27">
        <v>0</v>
      </c>
      <c r="M373" s="27">
        <v>0</v>
      </c>
      <c r="N373" s="27">
        <v>1</v>
      </c>
      <c r="O373" s="27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1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3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16">
        <v>0</v>
      </c>
      <c r="BE373" s="116">
        <v>0</v>
      </c>
      <c r="BF373" s="10">
        <v>0</v>
      </c>
      <c r="BG373" s="10">
        <v>0</v>
      </c>
      <c r="BH373" s="10">
        <v>0</v>
      </c>
    </row>
    <row r="374" spans="1:60">
      <c r="A374" s="26">
        <v>373</v>
      </c>
      <c r="B374" s="253">
        <v>45.596679999999999</v>
      </c>
      <c r="C374" s="253">
        <v>-92.114159999999998</v>
      </c>
      <c r="D374" s="10">
        <v>9.5</v>
      </c>
      <c r="E374" s="10" t="s">
        <v>574</v>
      </c>
      <c r="F374" s="119">
        <v>1</v>
      </c>
      <c r="G374" s="26">
        <v>1</v>
      </c>
      <c r="H374" s="44">
        <v>3</v>
      </c>
      <c r="I374" s="10">
        <v>3</v>
      </c>
      <c r="J374" s="16">
        <v>3</v>
      </c>
      <c r="K374" s="27">
        <v>0</v>
      </c>
      <c r="L374" s="27">
        <v>0</v>
      </c>
      <c r="M374" s="27">
        <v>0</v>
      </c>
      <c r="N374" s="27">
        <v>1</v>
      </c>
      <c r="O374" s="27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1</v>
      </c>
      <c r="AH374" s="10">
        <v>0</v>
      </c>
      <c r="AI374" s="10">
        <v>0</v>
      </c>
      <c r="AJ374" s="10">
        <v>0</v>
      </c>
      <c r="AK374" s="10">
        <v>0</v>
      </c>
      <c r="AL374" s="10">
        <v>1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16">
        <v>0</v>
      </c>
      <c r="BE374" s="116">
        <v>0</v>
      </c>
      <c r="BF374" s="10">
        <v>0</v>
      </c>
      <c r="BG374" s="10">
        <v>0</v>
      </c>
      <c r="BH374" s="10">
        <v>0</v>
      </c>
    </row>
    <row r="375" spans="1:60">
      <c r="A375" s="26">
        <v>374</v>
      </c>
      <c r="B375" s="253">
        <v>45.596690000000002</v>
      </c>
      <c r="C375" s="253">
        <v>-92.113839999999996</v>
      </c>
      <c r="D375" s="10">
        <v>7</v>
      </c>
      <c r="E375" s="10" t="s">
        <v>574</v>
      </c>
      <c r="F375" s="119">
        <v>1</v>
      </c>
      <c r="G375" s="26">
        <v>1</v>
      </c>
      <c r="H375" s="44">
        <v>6</v>
      </c>
      <c r="I375" s="10">
        <v>3</v>
      </c>
      <c r="J375" s="16">
        <v>0</v>
      </c>
      <c r="K375" s="27">
        <v>0</v>
      </c>
      <c r="L375" s="27">
        <v>0</v>
      </c>
      <c r="M375" s="27">
        <v>0</v>
      </c>
      <c r="N375" s="27">
        <v>2</v>
      </c>
      <c r="O375" s="27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1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1</v>
      </c>
      <c r="AM375" s="10">
        <v>2</v>
      </c>
      <c r="AN375" s="10">
        <v>0</v>
      </c>
      <c r="AO375" s="10">
        <v>1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1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16">
        <v>0</v>
      </c>
      <c r="BE375" s="116">
        <v>0</v>
      </c>
      <c r="BF375" s="10">
        <v>0</v>
      </c>
      <c r="BG375" s="10">
        <v>0</v>
      </c>
      <c r="BH375" s="10">
        <v>0</v>
      </c>
    </row>
    <row r="376" spans="1:60">
      <c r="A376" s="26">
        <v>375</v>
      </c>
      <c r="B376" s="253">
        <v>45.596690000000002</v>
      </c>
      <c r="C376" s="253">
        <v>-92.113519999999994</v>
      </c>
      <c r="D376" s="10">
        <v>6</v>
      </c>
      <c r="E376" s="10" t="s">
        <v>574</v>
      </c>
      <c r="F376" s="119">
        <v>1</v>
      </c>
      <c r="G376" s="26">
        <v>1</v>
      </c>
      <c r="H376" s="44">
        <v>5</v>
      </c>
      <c r="I376" s="10">
        <v>3</v>
      </c>
      <c r="J376" s="16">
        <v>0</v>
      </c>
      <c r="K376" s="27">
        <v>0</v>
      </c>
      <c r="L376" s="27">
        <v>0</v>
      </c>
      <c r="M376" s="27">
        <v>0</v>
      </c>
      <c r="N376" s="27">
        <v>0</v>
      </c>
      <c r="O376" s="27">
        <v>0</v>
      </c>
      <c r="P376" s="10">
        <v>0</v>
      </c>
      <c r="Q376" s="10">
        <v>0</v>
      </c>
      <c r="R376" s="10">
        <v>1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1</v>
      </c>
      <c r="AN376" s="10">
        <v>1</v>
      </c>
      <c r="AO376" s="10">
        <v>3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2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16">
        <v>0</v>
      </c>
      <c r="BE376" s="116">
        <v>0</v>
      </c>
      <c r="BF376" s="10">
        <v>0</v>
      </c>
      <c r="BG376" s="10">
        <v>0</v>
      </c>
      <c r="BH376" s="10">
        <v>0</v>
      </c>
    </row>
    <row r="377" spans="1:60">
      <c r="A377" s="26">
        <v>376</v>
      </c>
      <c r="B377" s="253">
        <v>45.596699999999998</v>
      </c>
      <c r="C377" s="253">
        <v>-92.113200000000006</v>
      </c>
      <c r="D377" s="10">
        <v>2</v>
      </c>
      <c r="E377" s="10" t="s">
        <v>575</v>
      </c>
      <c r="F377" s="119">
        <v>1</v>
      </c>
      <c r="G377" s="26">
        <v>1</v>
      </c>
      <c r="H377" s="44">
        <v>1</v>
      </c>
      <c r="I377" s="10">
        <v>2</v>
      </c>
      <c r="J377" s="16">
        <v>0</v>
      </c>
      <c r="K377" s="27">
        <v>0</v>
      </c>
      <c r="L377" s="27">
        <v>0</v>
      </c>
      <c r="M377" s="27">
        <v>0</v>
      </c>
      <c r="N377" s="27">
        <v>0</v>
      </c>
      <c r="O377" s="27">
        <v>2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4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4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16">
        <v>0</v>
      </c>
      <c r="BE377" s="116">
        <v>0</v>
      </c>
      <c r="BF377" s="10">
        <v>0</v>
      </c>
      <c r="BG377" s="10">
        <v>0</v>
      </c>
      <c r="BH377" s="10">
        <v>0</v>
      </c>
    </row>
    <row r="378" spans="1:60">
      <c r="A378" s="26">
        <v>377</v>
      </c>
      <c r="B378" s="253">
        <v>45.596800000000002</v>
      </c>
      <c r="C378" s="253">
        <v>-92.119770000000003</v>
      </c>
      <c r="D378" s="10">
        <v>11.5</v>
      </c>
      <c r="E378" s="10" t="s">
        <v>574</v>
      </c>
      <c r="F378" s="119">
        <v>1</v>
      </c>
      <c r="G378" s="26">
        <v>1</v>
      </c>
      <c r="H378" s="44">
        <v>2</v>
      </c>
      <c r="I378" s="10">
        <v>1</v>
      </c>
      <c r="J378" s="16">
        <v>0</v>
      </c>
      <c r="K378" s="27">
        <v>0</v>
      </c>
      <c r="L378" s="27">
        <v>0</v>
      </c>
      <c r="M378" s="27">
        <v>0</v>
      </c>
      <c r="N378" s="27">
        <v>0</v>
      </c>
      <c r="O378" s="27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4</v>
      </c>
      <c r="AD378" s="10">
        <v>0</v>
      </c>
      <c r="AE378" s="10">
        <v>0</v>
      </c>
      <c r="AF378" s="10">
        <v>0</v>
      </c>
      <c r="AG378" s="10">
        <v>0</v>
      </c>
      <c r="AH378" s="10">
        <v>1</v>
      </c>
      <c r="AI378" s="10">
        <v>0</v>
      </c>
      <c r="AJ378" s="10">
        <v>0</v>
      </c>
      <c r="AK378" s="10">
        <v>0</v>
      </c>
      <c r="AL378" s="10">
        <v>1</v>
      </c>
      <c r="AM378" s="10">
        <v>0</v>
      </c>
      <c r="AN378" s="10">
        <v>0</v>
      </c>
      <c r="AO378" s="10">
        <v>4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16">
        <v>0</v>
      </c>
      <c r="BE378" s="116">
        <v>0</v>
      </c>
      <c r="BF378" s="10">
        <v>0</v>
      </c>
      <c r="BG378" s="10">
        <v>0</v>
      </c>
      <c r="BH378" s="10">
        <v>0</v>
      </c>
    </row>
    <row r="379" spans="1:60">
      <c r="A379" s="26">
        <v>378</v>
      </c>
      <c r="B379" s="253">
        <v>45.596820000000001</v>
      </c>
      <c r="C379" s="253">
        <v>-92.118489999999994</v>
      </c>
      <c r="D379" s="10">
        <v>8.5</v>
      </c>
      <c r="E379" s="10" t="s">
        <v>574</v>
      </c>
      <c r="F379" s="119">
        <v>1</v>
      </c>
      <c r="G379" s="26">
        <v>1</v>
      </c>
      <c r="H379" s="44">
        <v>6</v>
      </c>
      <c r="I379" s="10">
        <v>3</v>
      </c>
      <c r="J379" s="16">
        <v>4</v>
      </c>
      <c r="K379" s="27">
        <v>0</v>
      </c>
      <c r="L379" s="27">
        <v>0</v>
      </c>
      <c r="M379" s="27">
        <v>0</v>
      </c>
      <c r="N379" s="27">
        <v>0</v>
      </c>
      <c r="O379" s="27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1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1</v>
      </c>
      <c r="AG379" s="10">
        <v>0</v>
      </c>
      <c r="AH379" s="10">
        <v>1</v>
      </c>
      <c r="AI379" s="10">
        <v>0</v>
      </c>
      <c r="AJ379" s="10">
        <v>0</v>
      </c>
      <c r="AK379" s="10">
        <v>0</v>
      </c>
      <c r="AL379" s="10">
        <v>1</v>
      </c>
      <c r="AM379" s="10">
        <v>0</v>
      </c>
      <c r="AN379" s="10">
        <v>0</v>
      </c>
      <c r="AO379" s="10">
        <v>3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1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16">
        <v>0</v>
      </c>
      <c r="BE379" s="116">
        <v>0</v>
      </c>
      <c r="BF379" s="10">
        <v>0</v>
      </c>
      <c r="BG379" s="10">
        <v>0</v>
      </c>
      <c r="BH379" s="10">
        <v>0</v>
      </c>
    </row>
    <row r="380" spans="1:60">
      <c r="A380" s="26">
        <v>379</v>
      </c>
      <c r="B380" s="253">
        <v>45.596829999999997</v>
      </c>
      <c r="C380" s="253">
        <v>-92.118170000000006</v>
      </c>
      <c r="D380" s="10">
        <v>8</v>
      </c>
      <c r="E380" s="10" t="s">
        <v>574</v>
      </c>
      <c r="F380" s="119">
        <v>1</v>
      </c>
      <c r="G380" s="26">
        <v>1</v>
      </c>
      <c r="H380" s="44">
        <v>4</v>
      </c>
      <c r="I380" s="10">
        <v>3</v>
      </c>
      <c r="J380" s="16">
        <v>0</v>
      </c>
      <c r="K380" s="27">
        <v>0</v>
      </c>
      <c r="L380" s="27">
        <v>0</v>
      </c>
      <c r="M380" s="27">
        <v>0</v>
      </c>
      <c r="N380" s="27">
        <v>1</v>
      </c>
      <c r="O380" s="27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3</v>
      </c>
      <c r="AN380" s="10">
        <v>1</v>
      </c>
      <c r="AO380" s="10">
        <v>1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16">
        <v>0</v>
      </c>
      <c r="BE380" s="116">
        <v>0</v>
      </c>
      <c r="BF380" s="10">
        <v>0</v>
      </c>
      <c r="BG380" s="10">
        <v>0</v>
      </c>
      <c r="BH380" s="10">
        <v>0</v>
      </c>
    </row>
    <row r="381" spans="1:60">
      <c r="A381" s="26">
        <v>380</v>
      </c>
      <c r="B381" s="253">
        <v>45.59684</v>
      </c>
      <c r="C381" s="253">
        <v>-92.117850000000004</v>
      </c>
      <c r="D381" s="10">
        <v>8</v>
      </c>
      <c r="E381" s="10" t="s">
        <v>574</v>
      </c>
      <c r="F381" s="119">
        <v>1</v>
      </c>
      <c r="G381" s="26">
        <v>1</v>
      </c>
      <c r="H381" s="44">
        <v>5</v>
      </c>
      <c r="I381" s="10">
        <v>3</v>
      </c>
      <c r="J381" s="16">
        <v>0</v>
      </c>
      <c r="K381" s="27">
        <v>0</v>
      </c>
      <c r="L381" s="27">
        <v>0</v>
      </c>
      <c r="M381" s="27">
        <v>0</v>
      </c>
      <c r="N381" s="27">
        <v>1</v>
      </c>
      <c r="O381" s="27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1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1</v>
      </c>
      <c r="AM381" s="10">
        <v>3</v>
      </c>
      <c r="AN381" s="10">
        <v>0</v>
      </c>
      <c r="AO381" s="10">
        <v>1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16">
        <v>1</v>
      </c>
      <c r="BE381" s="116">
        <v>0</v>
      </c>
      <c r="BF381" s="10">
        <v>0</v>
      </c>
      <c r="BG381" s="10">
        <v>0</v>
      </c>
      <c r="BH381" s="10">
        <v>0</v>
      </c>
    </row>
    <row r="382" spans="1:60">
      <c r="A382" s="26">
        <v>381</v>
      </c>
      <c r="B382" s="253">
        <v>45.59684</v>
      </c>
      <c r="C382" s="253">
        <v>-92.117530000000002</v>
      </c>
      <c r="D382" s="10">
        <v>8.5</v>
      </c>
      <c r="E382" s="10" t="s">
        <v>574</v>
      </c>
      <c r="F382" s="119">
        <v>1</v>
      </c>
      <c r="G382" s="26">
        <v>1</v>
      </c>
      <c r="H382" s="44">
        <v>3</v>
      </c>
      <c r="I382" s="10">
        <v>3</v>
      </c>
      <c r="J382" s="16">
        <v>0</v>
      </c>
      <c r="K382" s="27">
        <v>0</v>
      </c>
      <c r="L382" s="27">
        <v>0</v>
      </c>
      <c r="M382" s="27">
        <v>0</v>
      </c>
      <c r="N382" s="27">
        <v>1</v>
      </c>
      <c r="O382" s="27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3</v>
      </c>
      <c r="AN382" s="10">
        <v>0</v>
      </c>
      <c r="AO382" s="10">
        <v>1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16">
        <v>0</v>
      </c>
      <c r="BE382" s="116">
        <v>0</v>
      </c>
      <c r="BF382" s="10">
        <v>0</v>
      </c>
      <c r="BG382" s="10">
        <v>0</v>
      </c>
      <c r="BH382" s="10">
        <v>0</v>
      </c>
    </row>
    <row r="383" spans="1:60">
      <c r="A383" s="26">
        <v>382</v>
      </c>
      <c r="B383" s="253">
        <v>45.596850000000003</v>
      </c>
      <c r="C383" s="253">
        <v>-92.11721</v>
      </c>
      <c r="D383" s="10">
        <v>8.5</v>
      </c>
      <c r="E383" s="10" t="s">
        <v>574</v>
      </c>
      <c r="F383" s="119">
        <v>1</v>
      </c>
      <c r="G383" s="26">
        <v>1</v>
      </c>
      <c r="H383" s="44">
        <v>4</v>
      </c>
      <c r="I383" s="10">
        <v>3</v>
      </c>
      <c r="J383" s="16">
        <v>0</v>
      </c>
      <c r="K383" s="27">
        <v>0</v>
      </c>
      <c r="L383" s="27">
        <v>0</v>
      </c>
      <c r="M383" s="27">
        <v>0</v>
      </c>
      <c r="N383" s="27">
        <v>1</v>
      </c>
      <c r="O383" s="27">
        <v>0</v>
      </c>
      <c r="P383" s="10">
        <v>0</v>
      </c>
      <c r="Q383" s="10">
        <v>0</v>
      </c>
      <c r="R383" s="10">
        <v>2</v>
      </c>
      <c r="S383" s="10">
        <v>0</v>
      </c>
      <c r="T383" s="10">
        <v>0</v>
      </c>
      <c r="U383" s="10">
        <v>0</v>
      </c>
      <c r="V383" s="10">
        <v>0</v>
      </c>
      <c r="W383" s="10">
        <v>2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4</v>
      </c>
      <c r="AN383" s="10">
        <v>0</v>
      </c>
      <c r="AO383" s="10">
        <v>3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16">
        <v>0</v>
      </c>
      <c r="BE383" s="116">
        <v>0</v>
      </c>
      <c r="BF383" s="10">
        <v>0</v>
      </c>
      <c r="BG383" s="10">
        <v>0</v>
      </c>
      <c r="BH383" s="10">
        <v>0</v>
      </c>
    </row>
    <row r="384" spans="1:60">
      <c r="A384" s="26">
        <v>383</v>
      </c>
      <c r="B384" s="253">
        <v>45.596850000000003</v>
      </c>
      <c r="C384" s="253">
        <v>-92.116889999999998</v>
      </c>
      <c r="D384" s="10">
        <v>9</v>
      </c>
      <c r="E384" s="10" t="s">
        <v>574</v>
      </c>
      <c r="F384" s="119">
        <v>1</v>
      </c>
      <c r="G384" s="26">
        <v>1</v>
      </c>
      <c r="H384" s="44">
        <v>5</v>
      </c>
      <c r="I384" s="10">
        <v>3</v>
      </c>
      <c r="J384" s="16">
        <v>1</v>
      </c>
      <c r="K384" s="27">
        <v>0</v>
      </c>
      <c r="L384" s="27">
        <v>0</v>
      </c>
      <c r="M384" s="27">
        <v>0</v>
      </c>
      <c r="N384" s="27">
        <v>2</v>
      </c>
      <c r="O384" s="27">
        <v>0</v>
      </c>
      <c r="P384" s="10">
        <v>0</v>
      </c>
      <c r="Q384" s="10">
        <v>0</v>
      </c>
      <c r="R384" s="10">
        <v>1</v>
      </c>
      <c r="S384" s="10">
        <v>0</v>
      </c>
      <c r="T384" s="10">
        <v>0</v>
      </c>
      <c r="U384" s="10">
        <v>0</v>
      </c>
      <c r="V384" s="10">
        <v>0</v>
      </c>
      <c r="W384" s="10">
        <v>2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2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1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16">
        <v>0</v>
      </c>
      <c r="BE384" s="116">
        <v>0</v>
      </c>
      <c r="BF384" s="10">
        <v>0</v>
      </c>
      <c r="BG384" s="10">
        <v>0</v>
      </c>
      <c r="BH384" s="10">
        <v>0</v>
      </c>
    </row>
    <row r="385" spans="1:60">
      <c r="A385" s="26">
        <v>384</v>
      </c>
      <c r="B385" s="253">
        <v>45.596910000000001</v>
      </c>
      <c r="C385" s="253">
        <v>-92.114009999999993</v>
      </c>
      <c r="D385" s="10">
        <v>8.5</v>
      </c>
      <c r="E385" s="10" t="s">
        <v>574</v>
      </c>
      <c r="F385" s="119">
        <v>1</v>
      </c>
      <c r="G385" s="26">
        <v>1</v>
      </c>
      <c r="H385" s="44">
        <v>5</v>
      </c>
      <c r="I385" s="10">
        <v>3</v>
      </c>
      <c r="J385" s="16">
        <v>0</v>
      </c>
      <c r="K385" s="27">
        <v>0</v>
      </c>
      <c r="L385" s="27">
        <v>0</v>
      </c>
      <c r="M385" s="27">
        <v>0</v>
      </c>
      <c r="N385" s="27">
        <v>1</v>
      </c>
      <c r="O385" s="27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2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3</v>
      </c>
      <c r="AM385" s="10">
        <v>0</v>
      </c>
      <c r="AN385" s="10">
        <v>0</v>
      </c>
      <c r="AO385" s="10">
        <v>1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1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16">
        <v>0</v>
      </c>
      <c r="BE385" s="116">
        <v>0</v>
      </c>
      <c r="BF385" s="10">
        <v>0</v>
      </c>
      <c r="BG385" s="10">
        <v>0</v>
      </c>
      <c r="BH385" s="10">
        <v>0</v>
      </c>
    </row>
    <row r="386" spans="1:60">
      <c r="A386" s="26">
        <v>385</v>
      </c>
      <c r="B386" s="253">
        <v>45.596910000000001</v>
      </c>
      <c r="C386" s="253">
        <v>-92.113690000000005</v>
      </c>
      <c r="D386" s="10">
        <v>7</v>
      </c>
      <c r="E386" s="10" t="s">
        <v>574</v>
      </c>
      <c r="F386" s="119">
        <v>1</v>
      </c>
      <c r="G386" s="26">
        <v>1</v>
      </c>
      <c r="H386" s="44">
        <v>4</v>
      </c>
      <c r="I386" s="10">
        <v>3</v>
      </c>
      <c r="J386" s="16">
        <v>0</v>
      </c>
      <c r="K386" s="27">
        <v>0</v>
      </c>
      <c r="L386" s="27">
        <v>0</v>
      </c>
      <c r="M386" s="27">
        <v>0</v>
      </c>
      <c r="N386" s="27">
        <v>1</v>
      </c>
      <c r="O386" s="27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2</v>
      </c>
      <c r="AN386" s="10">
        <v>0</v>
      </c>
      <c r="AO386" s="10">
        <v>3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1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16">
        <v>0</v>
      </c>
      <c r="BE386" s="116">
        <v>0</v>
      </c>
      <c r="BF386" s="10">
        <v>0</v>
      </c>
      <c r="BG386" s="10">
        <v>0</v>
      </c>
      <c r="BH386" s="10">
        <v>0</v>
      </c>
    </row>
    <row r="387" spans="1:60">
      <c r="A387" s="26">
        <v>386</v>
      </c>
      <c r="B387" s="253">
        <v>45.596919999999997</v>
      </c>
      <c r="C387" s="253">
        <v>-92.113370000000003</v>
      </c>
      <c r="D387" s="10">
        <v>5.5</v>
      </c>
      <c r="E387" s="10" t="s">
        <v>575</v>
      </c>
      <c r="F387" s="119">
        <v>1</v>
      </c>
      <c r="G387" s="26">
        <v>1</v>
      </c>
      <c r="H387" s="44">
        <v>6</v>
      </c>
      <c r="I387" s="10">
        <v>2</v>
      </c>
      <c r="J387" s="16">
        <v>0</v>
      </c>
      <c r="K387" s="27">
        <v>0</v>
      </c>
      <c r="L387" s="27">
        <v>0</v>
      </c>
      <c r="M387" s="27">
        <v>0</v>
      </c>
      <c r="N387" s="27">
        <v>0</v>
      </c>
      <c r="O387" s="27">
        <v>0</v>
      </c>
      <c r="P387" s="10">
        <v>0</v>
      </c>
      <c r="Q387" s="10">
        <v>0</v>
      </c>
      <c r="R387" s="10">
        <v>2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1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2</v>
      </c>
      <c r="AN387" s="10">
        <v>1</v>
      </c>
      <c r="AO387" s="10">
        <v>1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1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16">
        <v>0</v>
      </c>
      <c r="BE387" s="116">
        <v>0</v>
      </c>
      <c r="BF387" s="10">
        <v>0</v>
      </c>
      <c r="BG387" s="10">
        <v>0</v>
      </c>
      <c r="BH387" s="10">
        <v>0</v>
      </c>
    </row>
    <row r="388" spans="1:60">
      <c r="A388" s="26">
        <v>387</v>
      </c>
      <c r="B388" s="253">
        <v>45.597020000000001</v>
      </c>
      <c r="C388" s="253">
        <v>-92.11994</v>
      </c>
      <c r="D388" s="10">
        <v>7.5</v>
      </c>
      <c r="E388" s="10" t="s">
        <v>574</v>
      </c>
      <c r="F388" s="119">
        <v>1</v>
      </c>
      <c r="G388" s="26">
        <v>1</v>
      </c>
      <c r="H388" s="44">
        <v>4</v>
      </c>
      <c r="I388" s="10">
        <v>2</v>
      </c>
      <c r="J388" s="16">
        <v>0</v>
      </c>
      <c r="K388" s="27">
        <v>0</v>
      </c>
      <c r="L388" s="27">
        <v>0</v>
      </c>
      <c r="M388" s="27">
        <v>0</v>
      </c>
      <c r="N388" s="27">
        <v>1</v>
      </c>
      <c r="O388" s="27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1</v>
      </c>
      <c r="W388" s="10">
        <v>1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2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16">
        <v>0</v>
      </c>
      <c r="BE388" s="116">
        <v>0</v>
      </c>
      <c r="BF388" s="10">
        <v>0</v>
      </c>
      <c r="BG388" s="10">
        <v>0</v>
      </c>
      <c r="BH388" s="10">
        <v>0</v>
      </c>
    </row>
    <row r="389" spans="1:60">
      <c r="A389" s="26">
        <v>388</v>
      </c>
      <c r="B389" s="253">
        <v>45.597050000000003</v>
      </c>
      <c r="C389" s="253">
        <v>-92.118660000000006</v>
      </c>
      <c r="D389" s="10">
        <v>11</v>
      </c>
      <c r="E389" s="10" t="s">
        <v>574</v>
      </c>
      <c r="F389" s="119">
        <v>1</v>
      </c>
      <c r="G389" s="26">
        <v>1</v>
      </c>
      <c r="H389" s="44">
        <v>2</v>
      </c>
      <c r="I389" s="10">
        <v>1</v>
      </c>
      <c r="J389" s="16">
        <v>1</v>
      </c>
      <c r="K389" s="27">
        <v>0</v>
      </c>
      <c r="L389" s="27">
        <v>0</v>
      </c>
      <c r="M389" s="27">
        <v>0</v>
      </c>
      <c r="N389" s="27">
        <v>0</v>
      </c>
      <c r="O389" s="27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1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4</v>
      </c>
      <c r="AN389" s="10">
        <v>0</v>
      </c>
      <c r="AO389" s="10">
        <v>1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16">
        <v>0</v>
      </c>
      <c r="BE389" s="116">
        <v>0</v>
      </c>
      <c r="BF389" s="10">
        <v>0</v>
      </c>
      <c r="BG389" s="10">
        <v>0</v>
      </c>
      <c r="BH389" s="10">
        <v>0</v>
      </c>
    </row>
    <row r="390" spans="1:60">
      <c r="A390" s="26">
        <v>389</v>
      </c>
      <c r="B390" s="253">
        <v>45.597050000000003</v>
      </c>
      <c r="C390" s="253">
        <v>-92.118340000000003</v>
      </c>
      <c r="D390" s="10">
        <v>8.5</v>
      </c>
      <c r="E390" s="10" t="s">
        <v>574</v>
      </c>
      <c r="F390" s="119">
        <v>1</v>
      </c>
      <c r="G390" s="26">
        <v>1</v>
      </c>
      <c r="H390" s="44">
        <v>2</v>
      </c>
      <c r="I390" s="10">
        <v>1</v>
      </c>
      <c r="J390" s="16">
        <v>0</v>
      </c>
      <c r="K390" s="27">
        <v>0</v>
      </c>
      <c r="L390" s="27">
        <v>0</v>
      </c>
      <c r="M390" s="27">
        <v>0</v>
      </c>
      <c r="N390" s="27">
        <v>1</v>
      </c>
      <c r="O390" s="27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1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4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16">
        <v>1</v>
      </c>
      <c r="BE390" s="116">
        <v>0</v>
      </c>
      <c r="BF390" s="10">
        <v>0</v>
      </c>
      <c r="BG390" s="10">
        <v>0</v>
      </c>
      <c r="BH390" s="10">
        <v>0</v>
      </c>
    </row>
    <row r="391" spans="1:60">
      <c r="A391" s="26">
        <v>390</v>
      </c>
      <c r="B391" s="253">
        <v>45.597059999999999</v>
      </c>
      <c r="C391" s="253">
        <v>-92.118020000000001</v>
      </c>
      <c r="D391" s="10">
        <v>12.5</v>
      </c>
      <c r="E391" s="10" t="s">
        <v>574</v>
      </c>
      <c r="F391" s="119">
        <v>1</v>
      </c>
      <c r="G391" s="26">
        <v>1</v>
      </c>
      <c r="H391" s="44">
        <v>1</v>
      </c>
      <c r="I391" s="10">
        <v>2</v>
      </c>
      <c r="J391" s="16">
        <v>0</v>
      </c>
      <c r="K391" s="27">
        <v>0</v>
      </c>
      <c r="L391" s="27">
        <v>0</v>
      </c>
      <c r="M391" s="27">
        <v>0</v>
      </c>
      <c r="N391" s="27">
        <v>0</v>
      </c>
      <c r="O391" s="27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2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16">
        <v>0</v>
      </c>
      <c r="BE391" s="116">
        <v>0</v>
      </c>
      <c r="BF391" s="10">
        <v>0</v>
      </c>
      <c r="BG391" s="10">
        <v>0</v>
      </c>
      <c r="BH391" s="10">
        <v>0</v>
      </c>
    </row>
    <row r="392" spans="1:60">
      <c r="A392" s="26">
        <v>391</v>
      </c>
      <c r="B392" s="253">
        <v>45.597059999999999</v>
      </c>
      <c r="C392" s="253">
        <v>-92.117699999999999</v>
      </c>
      <c r="D392" s="10">
        <v>12</v>
      </c>
      <c r="E392" s="10" t="s">
        <v>574</v>
      </c>
      <c r="F392" s="119">
        <v>1</v>
      </c>
      <c r="G392" s="26">
        <v>1</v>
      </c>
      <c r="H392" s="44">
        <v>2</v>
      </c>
      <c r="I392" s="10">
        <v>1</v>
      </c>
      <c r="J392" s="16">
        <v>0</v>
      </c>
      <c r="K392" s="27">
        <v>0</v>
      </c>
      <c r="L392" s="27">
        <v>0</v>
      </c>
      <c r="M392" s="27">
        <v>0</v>
      </c>
      <c r="N392" s="27">
        <v>1</v>
      </c>
      <c r="O392" s="27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1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4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16">
        <v>0</v>
      </c>
      <c r="BE392" s="116">
        <v>0</v>
      </c>
      <c r="BF392" s="10">
        <v>0</v>
      </c>
      <c r="BG392" s="10">
        <v>0</v>
      </c>
      <c r="BH392" s="10">
        <v>0</v>
      </c>
    </row>
    <row r="393" spans="1:60">
      <c r="A393" s="26">
        <v>392</v>
      </c>
      <c r="B393" s="253">
        <v>45.597070000000002</v>
      </c>
      <c r="C393" s="253">
        <v>-92.117379999999997</v>
      </c>
      <c r="D393" s="10">
        <v>13.5</v>
      </c>
      <c r="E393" s="10" t="s">
        <v>575</v>
      </c>
      <c r="F393" s="119">
        <v>1</v>
      </c>
      <c r="G393" s="26">
        <v>0</v>
      </c>
      <c r="H393" s="44">
        <v>0</v>
      </c>
      <c r="I393" s="10">
        <v>0</v>
      </c>
      <c r="J393" s="16">
        <v>0</v>
      </c>
      <c r="K393" s="27">
        <v>0</v>
      </c>
      <c r="L393" s="27">
        <v>0</v>
      </c>
      <c r="M393" s="27">
        <v>0</v>
      </c>
      <c r="N393" s="27">
        <v>0</v>
      </c>
      <c r="O393" s="27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16">
        <v>0</v>
      </c>
      <c r="BE393" s="116">
        <v>0</v>
      </c>
      <c r="BF393" s="10">
        <v>0</v>
      </c>
      <c r="BG393" s="10">
        <v>0</v>
      </c>
      <c r="BH393" s="10">
        <v>0</v>
      </c>
    </row>
    <row r="394" spans="1:60">
      <c r="A394" s="26">
        <v>393</v>
      </c>
      <c r="B394" s="253">
        <v>45.597079999999998</v>
      </c>
      <c r="C394" s="253">
        <v>-92.117059999999995</v>
      </c>
      <c r="D394" s="10">
        <v>10</v>
      </c>
      <c r="E394" s="10" t="s">
        <v>575</v>
      </c>
      <c r="F394" s="119">
        <v>1</v>
      </c>
      <c r="G394" s="26">
        <v>1</v>
      </c>
      <c r="H394" s="44">
        <v>2</v>
      </c>
      <c r="I394" s="10">
        <v>2</v>
      </c>
      <c r="J394" s="16">
        <v>0</v>
      </c>
      <c r="K394" s="27">
        <v>0</v>
      </c>
      <c r="L394" s="27">
        <v>0</v>
      </c>
      <c r="M394" s="27">
        <v>0</v>
      </c>
      <c r="N394" s="27">
        <v>2</v>
      </c>
      <c r="O394" s="27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4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1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16">
        <v>0</v>
      </c>
      <c r="BE394" s="116">
        <v>0</v>
      </c>
      <c r="BF394" s="10">
        <v>0</v>
      </c>
      <c r="BG394" s="10">
        <v>0</v>
      </c>
      <c r="BH394" s="10">
        <v>0</v>
      </c>
    </row>
    <row r="395" spans="1:60">
      <c r="A395" s="26">
        <v>394</v>
      </c>
      <c r="B395" s="253">
        <v>45.597079999999998</v>
      </c>
      <c r="C395" s="253">
        <v>-92.116739999999993</v>
      </c>
      <c r="D395" s="10">
        <v>18</v>
      </c>
      <c r="E395" s="10" t="s">
        <v>575</v>
      </c>
      <c r="F395" s="119">
        <v>1</v>
      </c>
      <c r="G395" s="26">
        <v>1</v>
      </c>
      <c r="H395" s="44">
        <v>1</v>
      </c>
      <c r="I395" s="10">
        <v>2</v>
      </c>
      <c r="J395" s="16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2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16">
        <v>0</v>
      </c>
      <c r="BE395" s="116">
        <v>0</v>
      </c>
      <c r="BF395" s="10">
        <v>0</v>
      </c>
      <c r="BG395" s="10">
        <v>0</v>
      </c>
      <c r="BH395" s="10">
        <v>0</v>
      </c>
    </row>
    <row r="396" spans="1:60">
      <c r="A396" s="26">
        <v>395</v>
      </c>
      <c r="B396" s="253">
        <v>45.59713</v>
      </c>
      <c r="C396" s="253">
        <v>-92.113860000000003</v>
      </c>
      <c r="D396" s="10">
        <v>8.5</v>
      </c>
      <c r="E396" s="10" t="s">
        <v>575</v>
      </c>
      <c r="F396" s="119">
        <v>1</v>
      </c>
      <c r="G396" s="26">
        <v>1</v>
      </c>
      <c r="H396" s="44">
        <v>6</v>
      </c>
      <c r="I396" s="10">
        <v>3</v>
      </c>
      <c r="J396" s="16">
        <v>0</v>
      </c>
      <c r="K396" s="27">
        <v>0</v>
      </c>
      <c r="L396" s="27">
        <v>0</v>
      </c>
      <c r="M396" s="27">
        <v>0</v>
      </c>
      <c r="N396" s="27">
        <v>1</v>
      </c>
      <c r="O396" s="27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2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2</v>
      </c>
      <c r="AG396" s="10">
        <v>1</v>
      </c>
      <c r="AH396" s="10">
        <v>0</v>
      </c>
      <c r="AI396" s="10">
        <v>0</v>
      </c>
      <c r="AJ396" s="10">
        <v>0</v>
      </c>
      <c r="AK396" s="10">
        <v>0</v>
      </c>
      <c r="AL396" s="10">
        <v>3</v>
      </c>
      <c r="AM396" s="10">
        <v>0</v>
      </c>
      <c r="AN396" s="10">
        <v>0</v>
      </c>
      <c r="AO396" s="10">
        <v>1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16">
        <v>0</v>
      </c>
      <c r="BE396" s="116">
        <v>0</v>
      </c>
      <c r="BF396" s="10">
        <v>0</v>
      </c>
      <c r="BG396" s="10">
        <v>0</v>
      </c>
      <c r="BH396" s="10">
        <v>0</v>
      </c>
    </row>
    <row r="397" spans="1:60">
      <c r="A397" s="26">
        <v>396</v>
      </c>
      <c r="B397" s="253">
        <v>45.597140000000003</v>
      </c>
      <c r="C397" s="253">
        <v>-92.113529999999997</v>
      </c>
      <c r="D397" s="10">
        <v>6</v>
      </c>
      <c r="E397" s="10" t="s">
        <v>575</v>
      </c>
      <c r="F397" s="119">
        <v>1</v>
      </c>
      <c r="G397" s="26">
        <v>1</v>
      </c>
      <c r="H397" s="44">
        <v>6</v>
      </c>
      <c r="I397" s="10">
        <v>3</v>
      </c>
      <c r="J397" s="16">
        <v>0</v>
      </c>
      <c r="K397" s="27">
        <v>0</v>
      </c>
      <c r="L397" s="27">
        <v>0</v>
      </c>
      <c r="M397" s="27">
        <v>0</v>
      </c>
      <c r="N397" s="27">
        <v>1</v>
      </c>
      <c r="O397" s="27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2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1</v>
      </c>
      <c r="AM397" s="10">
        <v>2</v>
      </c>
      <c r="AN397" s="10">
        <v>0</v>
      </c>
      <c r="AO397" s="10">
        <v>2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1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16">
        <v>0</v>
      </c>
      <c r="BE397" s="116">
        <v>0</v>
      </c>
      <c r="BF397" s="10">
        <v>0</v>
      </c>
      <c r="BG397" s="10">
        <v>0</v>
      </c>
      <c r="BH397" s="10">
        <v>0</v>
      </c>
    </row>
    <row r="398" spans="1:60">
      <c r="A398" s="26">
        <v>397</v>
      </c>
      <c r="B398" s="253">
        <v>45.597250000000003</v>
      </c>
      <c r="C398" s="253">
        <v>-92.119789999999995</v>
      </c>
      <c r="D398" s="10">
        <v>12</v>
      </c>
      <c r="E398" s="10" t="s">
        <v>574</v>
      </c>
      <c r="F398" s="119">
        <v>1</v>
      </c>
      <c r="G398" s="26">
        <v>1</v>
      </c>
      <c r="H398" s="44">
        <v>4</v>
      </c>
      <c r="I398" s="10">
        <v>2</v>
      </c>
      <c r="J398" s="16">
        <v>0</v>
      </c>
      <c r="K398" s="27">
        <v>0</v>
      </c>
      <c r="L398" s="27">
        <v>0</v>
      </c>
      <c r="M398" s="27">
        <v>0</v>
      </c>
      <c r="N398" s="27">
        <v>0</v>
      </c>
      <c r="O398" s="27">
        <v>1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1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2</v>
      </c>
      <c r="AM398" s="10">
        <v>0</v>
      </c>
      <c r="AN398" s="10">
        <v>0</v>
      </c>
      <c r="AO398" s="10">
        <v>1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16">
        <v>0</v>
      </c>
      <c r="BE398" s="116">
        <v>0</v>
      </c>
      <c r="BF398" s="10">
        <v>0</v>
      </c>
      <c r="BG398" s="10">
        <v>0</v>
      </c>
      <c r="BH398" s="10">
        <v>0</v>
      </c>
    </row>
    <row r="399" spans="1:60">
      <c r="A399" s="26">
        <v>398</v>
      </c>
      <c r="B399" s="253">
        <v>45.597360000000002</v>
      </c>
      <c r="C399" s="253">
        <v>-92.113699999999994</v>
      </c>
      <c r="D399" s="10">
        <v>7</v>
      </c>
      <c r="E399" s="10" t="s">
        <v>575</v>
      </c>
      <c r="F399" s="119">
        <v>1</v>
      </c>
      <c r="G399" s="26">
        <v>1</v>
      </c>
      <c r="H399" s="44">
        <v>5</v>
      </c>
      <c r="I399" s="10">
        <v>2</v>
      </c>
      <c r="J399" s="16">
        <v>0</v>
      </c>
      <c r="K399" s="27">
        <v>0</v>
      </c>
      <c r="L399" s="27">
        <v>0</v>
      </c>
      <c r="M399" s="27">
        <v>0</v>
      </c>
      <c r="N399" s="27">
        <v>1</v>
      </c>
      <c r="O399" s="27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1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2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1</v>
      </c>
      <c r="AO399" s="10">
        <v>2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16">
        <v>0</v>
      </c>
      <c r="BE399" s="116">
        <v>0</v>
      </c>
      <c r="BF399" s="10">
        <v>0</v>
      </c>
      <c r="BG399" s="10">
        <v>0</v>
      </c>
      <c r="BH399" s="10">
        <v>0</v>
      </c>
    </row>
    <row r="400" spans="1:60">
      <c r="A400" s="26">
        <v>399</v>
      </c>
      <c r="B400" s="253">
        <v>45.597470000000001</v>
      </c>
      <c r="C400" s="253">
        <v>-92.119960000000006</v>
      </c>
      <c r="D400" s="10">
        <v>7</v>
      </c>
      <c r="E400" s="10" t="s">
        <v>576</v>
      </c>
      <c r="F400" s="119">
        <v>1</v>
      </c>
      <c r="G400" s="26">
        <v>1</v>
      </c>
      <c r="H400" s="44">
        <v>2</v>
      </c>
      <c r="I400" s="10">
        <v>1</v>
      </c>
      <c r="J400" s="16">
        <v>0</v>
      </c>
      <c r="K400" s="27">
        <v>0</v>
      </c>
      <c r="L400" s="27">
        <v>0</v>
      </c>
      <c r="M400" s="27">
        <v>0</v>
      </c>
      <c r="N400" s="27">
        <v>1</v>
      </c>
      <c r="O400" s="27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1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4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16">
        <v>0</v>
      </c>
      <c r="BE400" s="116">
        <v>0</v>
      </c>
      <c r="BF400" s="10">
        <v>0</v>
      </c>
      <c r="BG400" s="10">
        <v>0</v>
      </c>
      <c r="BH400" s="10">
        <v>0</v>
      </c>
    </row>
    <row r="401" spans="1:60">
      <c r="A401" s="26">
        <v>400</v>
      </c>
      <c r="B401" s="253">
        <v>45.597580000000001</v>
      </c>
      <c r="C401" s="253">
        <v>-92.113870000000006</v>
      </c>
      <c r="D401" s="10">
        <v>6.5</v>
      </c>
      <c r="E401" s="10" t="s">
        <v>575</v>
      </c>
      <c r="F401" s="119">
        <v>1</v>
      </c>
      <c r="G401" s="26">
        <v>1</v>
      </c>
      <c r="H401" s="44">
        <v>5</v>
      </c>
      <c r="I401" s="10">
        <v>3</v>
      </c>
      <c r="J401" s="16">
        <v>0</v>
      </c>
      <c r="K401" s="27">
        <v>0</v>
      </c>
      <c r="L401" s="27">
        <v>0</v>
      </c>
      <c r="M401" s="27">
        <v>0</v>
      </c>
      <c r="N401" s="27">
        <v>1</v>
      </c>
      <c r="O401" s="27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1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3</v>
      </c>
      <c r="AM401" s="10">
        <v>2</v>
      </c>
      <c r="AN401" s="10">
        <v>0</v>
      </c>
      <c r="AO401" s="10">
        <v>1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16">
        <v>0</v>
      </c>
      <c r="BE401" s="116">
        <v>0</v>
      </c>
      <c r="BF401" s="10">
        <v>0</v>
      </c>
      <c r="BG401" s="10">
        <v>0</v>
      </c>
      <c r="BH401" s="10">
        <v>0</v>
      </c>
    </row>
    <row r="402" spans="1:60">
      <c r="A402" s="26">
        <v>401</v>
      </c>
      <c r="B402" s="253">
        <v>45.597700000000003</v>
      </c>
      <c r="C402" s="253">
        <v>-92.119810000000001</v>
      </c>
      <c r="D402" s="10">
        <v>12</v>
      </c>
      <c r="E402" s="10" t="s">
        <v>575</v>
      </c>
      <c r="F402" s="119">
        <v>1</v>
      </c>
      <c r="G402" s="26">
        <v>1</v>
      </c>
      <c r="H402" s="44">
        <v>1</v>
      </c>
      <c r="I402" s="10">
        <v>1</v>
      </c>
      <c r="J402" s="16">
        <v>0</v>
      </c>
      <c r="K402" s="27">
        <v>0</v>
      </c>
      <c r="L402" s="27">
        <v>0</v>
      </c>
      <c r="M402" s="27">
        <v>0</v>
      </c>
      <c r="N402" s="27">
        <v>0</v>
      </c>
      <c r="O402" s="27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1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16">
        <v>0</v>
      </c>
      <c r="BE402" s="116">
        <v>0</v>
      </c>
      <c r="BF402" s="10">
        <v>0</v>
      </c>
      <c r="BG402" s="10">
        <v>0</v>
      </c>
      <c r="BH402" s="10">
        <v>0</v>
      </c>
    </row>
    <row r="403" spans="1:60">
      <c r="A403" s="26">
        <v>402</v>
      </c>
      <c r="B403" s="253">
        <v>45.597810000000003</v>
      </c>
      <c r="C403" s="253">
        <v>-92.114040000000003</v>
      </c>
      <c r="D403" s="10">
        <v>5.5</v>
      </c>
      <c r="E403" s="10" t="s">
        <v>575</v>
      </c>
      <c r="F403" s="119">
        <v>1</v>
      </c>
      <c r="G403" s="26">
        <v>1</v>
      </c>
      <c r="H403" s="44">
        <v>5</v>
      </c>
      <c r="I403" s="10">
        <v>2</v>
      </c>
      <c r="J403" s="16">
        <v>0</v>
      </c>
      <c r="K403" s="27">
        <v>0</v>
      </c>
      <c r="L403" s="27">
        <v>0</v>
      </c>
      <c r="M403" s="27">
        <v>0</v>
      </c>
      <c r="N403" s="27">
        <v>0</v>
      </c>
      <c r="O403" s="27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2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1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2</v>
      </c>
      <c r="AM403" s="10">
        <v>0</v>
      </c>
      <c r="AN403" s="10">
        <v>0</v>
      </c>
      <c r="AO403" s="10">
        <v>1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1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16">
        <v>0</v>
      </c>
      <c r="BE403" s="116">
        <v>0</v>
      </c>
      <c r="BF403" s="10">
        <v>0</v>
      </c>
      <c r="BG403" s="10">
        <v>0</v>
      </c>
      <c r="BH403" s="10">
        <v>0</v>
      </c>
    </row>
    <row r="404" spans="1:60">
      <c r="A404" s="26">
        <v>403</v>
      </c>
      <c r="B404" s="253">
        <v>45.597929999999998</v>
      </c>
      <c r="C404" s="253">
        <v>-92.119649999999993</v>
      </c>
      <c r="D404" s="10">
        <v>9</v>
      </c>
      <c r="E404" s="10" t="s">
        <v>575</v>
      </c>
      <c r="F404" s="119">
        <v>1</v>
      </c>
      <c r="G404" s="26">
        <v>1</v>
      </c>
      <c r="H404" s="44">
        <v>5</v>
      </c>
      <c r="I404" s="10">
        <v>2</v>
      </c>
      <c r="J404" s="16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1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1</v>
      </c>
      <c r="AG404" s="10">
        <v>0</v>
      </c>
      <c r="AH404" s="10">
        <v>1</v>
      </c>
      <c r="AI404" s="10">
        <v>0</v>
      </c>
      <c r="AJ404" s="10">
        <v>0</v>
      </c>
      <c r="AK404" s="10">
        <v>0</v>
      </c>
      <c r="AL404" s="10">
        <v>2</v>
      </c>
      <c r="AM404" s="10">
        <v>0</v>
      </c>
      <c r="AN404" s="10">
        <v>0</v>
      </c>
      <c r="AO404" s="10">
        <v>1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16">
        <v>0</v>
      </c>
      <c r="BE404" s="116">
        <v>0</v>
      </c>
      <c r="BF404" s="10">
        <v>0</v>
      </c>
      <c r="BG404" s="10">
        <v>0</v>
      </c>
      <c r="BH404" s="10">
        <v>0</v>
      </c>
    </row>
    <row r="405" spans="1:60">
      <c r="A405" s="26">
        <v>404</v>
      </c>
      <c r="B405" s="253">
        <v>45.598030000000001</v>
      </c>
      <c r="C405" s="253">
        <v>-92.11421</v>
      </c>
      <c r="D405" s="10">
        <v>6</v>
      </c>
      <c r="E405" s="10" t="s">
        <v>575</v>
      </c>
      <c r="F405" s="119">
        <v>1</v>
      </c>
      <c r="G405" s="26">
        <v>1</v>
      </c>
      <c r="H405" s="44">
        <v>3</v>
      </c>
      <c r="I405" s="10">
        <v>2</v>
      </c>
      <c r="J405" s="16">
        <v>0</v>
      </c>
      <c r="K405" s="27">
        <v>0</v>
      </c>
      <c r="L405" s="27">
        <v>0</v>
      </c>
      <c r="M405" s="27">
        <v>0</v>
      </c>
      <c r="N405" s="27">
        <v>0</v>
      </c>
      <c r="O405" s="27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1</v>
      </c>
      <c r="AG405" s="10">
        <v>2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1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16">
        <v>0</v>
      </c>
      <c r="BE405" s="116">
        <v>0</v>
      </c>
      <c r="BF405" s="10">
        <v>0</v>
      </c>
      <c r="BG405" s="10">
        <v>0</v>
      </c>
      <c r="BH405" s="10">
        <v>0</v>
      </c>
    </row>
    <row r="406" spans="1:60">
      <c r="A406" s="26">
        <v>405</v>
      </c>
      <c r="B406" s="253">
        <v>45.598149999999997</v>
      </c>
      <c r="C406" s="253">
        <v>-92.119820000000004</v>
      </c>
      <c r="D406" s="10">
        <v>7</v>
      </c>
      <c r="E406" s="10" t="s">
        <v>574</v>
      </c>
      <c r="F406" s="119">
        <v>1</v>
      </c>
      <c r="G406" s="26">
        <v>1</v>
      </c>
      <c r="H406" s="44">
        <v>4</v>
      </c>
      <c r="I406" s="10">
        <v>2</v>
      </c>
      <c r="J406" s="16">
        <v>0</v>
      </c>
      <c r="K406" s="27">
        <v>0</v>
      </c>
      <c r="L406" s="27">
        <v>0</v>
      </c>
      <c r="M406" s="27">
        <v>0</v>
      </c>
      <c r="N406" s="27">
        <v>0</v>
      </c>
      <c r="O406" s="27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2</v>
      </c>
      <c r="W406" s="10">
        <v>4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2</v>
      </c>
      <c r="AI406" s="10">
        <v>0</v>
      </c>
      <c r="AJ406" s="10">
        <v>0</v>
      </c>
      <c r="AK406" s="10">
        <v>0</v>
      </c>
      <c r="AL406" s="10">
        <v>1</v>
      </c>
      <c r="AM406" s="10">
        <v>0</v>
      </c>
      <c r="AN406" s="10">
        <v>0</v>
      </c>
      <c r="AO406" s="10">
        <v>1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16">
        <v>0</v>
      </c>
      <c r="BE406" s="116">
        <v>0</v>
      </c>
      <c r="BF406" s="10">
        <v>0</v>
      </c>
      <c r="BG406" s="10">
        <v>0</v>
      </c>
      <c r="BH406" s="10">
        <v>0</v>
      </c>
    </row>
    <row r="407" spans="1:60">
      <c r="A407" s="26">
        <v>406</v>
      </c>
      <c r="B407" s="253">
        <v>45.59816</v>
      </c>
      <c r="C407" s="253">
        <v>-92.119500000000002</v>
      </c>
      <c r="D407" s="10">
        <v>18</v>
      </c>
      <c r="E407" s="10" t="s">
        <v>575</v>
      </c>
      <c r="F407" s="119">
        <v>1</v>
      </c>
      <c r="G407" s="26">
        <v>0</v>
      </c>
      <c r="H407" s="44">
        <v>0</v>
      </c>
      <c r="I407" s="10">
        <v>0</v>
      </c>
      <c r="J407" s="16">
        <v>0</v>
      </c>
      <c r="K407" s="27">
        <v>0</v>
      </c>
      <c r="L407" s="27">
        <v>0</v>
      </c>
      <c r="M407" s="27">
        <v>0</v>
      </c>
      <c r="N407" s="27">
        <v>0</v>
      </c>
      <c r="O407" s="27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16">
        <v>0</v>
      </c>
      <c r="BE407" s="116">
        <v>0</v>
      </c>
      <c r="BF407" s="10">
        <v>0</v>
      </c>
      <c r="BG407" s="10">
        <v>0</v>
      </c>
      <c r="BH407" s="10">
        <v>0</v>
      </c>
    </row>
    <row r="408" spans="1:60">
      <c r="A408" s="26">
        <v>407</v>
      </c>
      <c r="B408" s="253">
        <v>45.59825</v>
      </c>
      <c r="C408" s="253">
        <v>-92.114379999999997</v>
      </c>
      <c r="D408" s="10">
        <v>8.5</v>
      </c>
      <c r="E408" s="10" t="s">
        <v>574</v>
      </c>
      <c r="F408" s="119">
        <v>1</v>
      </c>
      <c r="G408" s="26">
        <v>1</v>
      </c>
      <c r="H408" s="44">
        <v>4</v>
      </c>
      <c r="I408" s="10">
        <v>3</v>
      </c>
      <c r="J408" s="16">
        <v>0</v>
      </c>
      <c r="K408" s="27">
        <v>0</v>
      </c>
      <c r="L408" s="27">
        <v>0</v>
      </c>
      <c r="M408" s="27">
        <v>0</v>
      </c>
      <c r="N408" s="27">
        <v>0</v>
      </c>
      <c r="O408" s="27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1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2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3</v>
      </c>
      <c r="AM408" s="10">
        <v>1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16">
        <v>0</v>
      </c>
      <c r="BE408" s="116">
        <v>0</v>
      </c>
      <c r="BF408" s="10">
        <v>0</v>
      </c>
      <c r="BG408" s="10">
        <v>0</v>
      </c>
      <c r="BH408" s="10">
        <v>0</v>
      </c>
    </row>
    <row r="409" spans="1:60">
      <c r="A409" s="26">
        <v>408</v>
      </c>
      <c r="B409" s="253">
        <v>45.598379999999999</v>
      </c>
      <c r="C409" s="253">
        <v>-92.119669999999999</v>
      </c>
      <c r="D409" s="10">
        <v>8.5</v>
      </c>
      <c r="E409" s="10" t="s">
        <v>574</v>
      </c>
      <c r="F409" s="119">
        <v>1</v>
      </c>
      <c r="G409" s="26">
        <v>1</v>
      </c>
      <c r="H409" s="44">
        <v>5</v>
      </c>
      <c r="I409" s="10">
        <v>2</v>
      </c>
      <c r="J409" s="16">
        <v>0</v>
      </c>
      <c r="K409" s="27">
        <v>0</v>
      </c>
      <c r="L409" s="27">
        <v>0</v>
      </c>
      <c r="M409" s="27">
        <v>0</v>
      </c>
      <c r="N409" s="27">
        <v>1</v>
      </c>
      <c r="O409" s="27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1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2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2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1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16">
        <v>0</v>
      </c>
      <c r="BE409" s="116">
        <v>0</v>
      </c>
      <c r="BF409" s="10">
        <v>0</v>
      </c>
      <c r="BG409" s="10">
        <v>0</v>
      </c>
      <c r="BH409" s="10">
        <v>0</v>
      </c>
    </row>
    <row r="410" spans="1:60">
      <c r="A410" s="26">
        <v>409</v>
      </c>
      <c r="B410" s="253">
        <v>45.598610000000001</v>
      </c>
      <c r="C410" s="253">
        <v>-92.114540000000005</v>
      </c>
      <c r="D410" s="10">
        <v>11</v>
      </c>
      <c r="E410" s="10" t="s">
        <v>575</v>
      </c>
      <c r="F410" s="119">
        <v>1</v>
      </c>
      <c r="G410" s="26">
        <v>1</v>
      </c>
      <c r="H410" s="44">
        <v>2</v>
      </c>
      <c r="I410" s="10">
        <v>1</v>
      </c>
      <c r="J410" s="16">
        <v>0</v>
      </c>
      <c r="K410" s="27">
        <v>0</v>
      </c>
      <c r="L410" s="27">
        <v>0</v>
      </c>
      <c r="M410" s="27">
        <v>0</v>
      </c>
      <c r="N410" s="27">
        <v>0</v>
      </c>
      <c r="O410" s="27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1</v>
      </c>
      <c r="X410" s="10">
        <v>0</v>
      </c>
      <c r="Y410" s="10">
        <v>1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16">
        <v>0</v>
      </c>
      <c r="BE410" s="116">
        <v>0</v>
      </c>
      <c r="BF410" s="10">
        <v>0</v>
      </c>
      <c r="BG410" s="10">
        <v>0</v>
      </c>
      <c r="BH410" s="10">
        <v>0</v>
      </c>
    </row>
    <row r="411" spans="1:60">
      <c r="A411" s="26">
        <v>410</v>
      </c>
      <c r="B411" s="253">
        <v>45.598610000000001</v>
      </c>
      <c r="C411" s="253">
        <v>-92.119519999999994</v>
      </c>
      <c r="D411" s="10">
        <v>14.5</v>
      </c>
      <c r="E411" s="10" t="s">
        <v>575</v>
      </c>
      <c r="F411" s="119">
        <v>1</v>
      </c>
      <c r="G411" s="26">
        <v>1</v>
      </c>
      <c r="H411" s="44">
        <v>1</v>
      </c>
      <c r="I411" s="10">
        <v>3</v>
      </c>
      <c r="J411" s="16">
        <v>0</v>
      </c>
      <c r="K411" s="27">
        <v>0</v>
      </c>
      <c r="L411" s="27">
        <v>0</v>
      </c>
      <c r="M411" s="27">
        <v>0</v>
      </c>
      <c r="N411" s="27">
        <v>0</v>
      </c>
      <c r="O411" s="27">
        <v>3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16">
        <v>0</v>
      </c>
      <c r="BE411" s="116">
        <v>0</v>
      </c>
      <c r="BF411" s="10">
        <v>0</v>
      </c>
      <c r="BG411" s="10">
        <v>0</v>
      </c>
      <c r="BH411" s="10">
        <v>0</v>
      </c>
    </row>
    <row r="412" spans="1:60">
      <c r="A412" s="26">
        <v>411</v>
      </c>
      <c r="B412" s="253">
        <v>45.59883</v>
      </c>
      <c r="C412" s="253">
        <v>-92.119690000000006</v>
      </c>
      <c r="D412" s="10">
        <v>5.5</v>
      </c>
      <c r="E412" s="10" t="s">
        <v>575</v>
      </c>
      <c r="F412" s="119">
        <v>1</v>
      </c>
      <c r="G412" s="26">
        <v>1</v>
      </c>
      <c r="H412" s="44">
        <v>3</v>
      </c>
      <c r="I412" s="10">
        <v>2</v>
      </c>
      <c r="J412" s="16">
        <v>0</v>
      </c>
      <c r="K412" s="27">
        <v>0</v>
      </c>
      <c r="L412" s="27">
        <v>0</v>
      </c>
      <c r="M412" s="27">
        <v>0</v>
      </c>
      <c r="N412" s="27">
        <v>0</v>
      </c>
      <c r="O412" s="27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2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1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2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16">
        <v>0</v>
      </c>
      <c r="BE412" s="116">
        <v>0</v>
      </c>
      <c r="BF412" s="10">
        <v>0</v>
      </c>
      <c r="BG412" s="10">
        <v>0</v>
      </c>
      <c r="BH412" s="10">
        <v>0</v>
      </c>
    </row>
    <row r="413" spans="1:60">
      <c r="A413" s="26">
        <v>412</v>
      </c>
      <c r="B413" s="253">
        <v>45.59883</v>
      </c>
      <c r="C413" s="253">
        <v>-92.119370000000004</v>
      </c>
      <c r="D413" s="10">
        <v>16</v>
      </c>
      <c r="E413" s="10" t="s">
        <v>575</v>
      </c>
      <c r="F413" s="119">
        <v>1</v>
      </c>
      <c r="G413" s="26">
        <v>1</v>
      </c>
      <c r="H413" s="44">
        <v>2</v>
      </c>
      <c r="I413" s="10">
        <v>1</v>
      </c>
      <c r="J413" s="16">
        <v>0</v>
      </c>
      <c r="K413" s="27">
        <v>0</v>
      </c>
      <c r="L413" s="27">
        <v>0</v>
      </c>
      <c r="M413" s="27">
        <v>0</v>
      </c>
      <c r="N413" s="27">
        <v>1</v>
      </c>
      <c r="O413" s="27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1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116">
        <v>0</v>
      </c>
      <c r="BE413" s="116">
        <v>0</v>
      </c>
      <c r="BF413" s="10">
        <v>0</v>
      </c>
      <c r="BG413" s="10">
        <v>0</v>
      </c>
      <c r="BH413" s="10">
        <v>0</v>
      </c>
    </row>
    <row r="414" spans="1:60">
      <c r="A414" s="26">
        <v>413</v>
      </c>
      <c r="B414" s="253">
        <v>45.59892</v>
      </c>
      <c r="C414" s="253">
        <v>-92.114559999999997</v>
      </c>
      <c r="D414" s="10">
        <v>2</v>
      </c>
      <c r="E414" s="10" t="s">
        <v>575</v>
      </c>
      <c r="F414" s="119">
        <v>1</v>
      </c>
      <c r="G414" s="26">
        <v>1</v>
      </c>
      <c r="H414" s="44">
        <v>1</v>
      </c>
      <c r="I414" s="10">
        <v>2</v>
      </c>
      <c r="J414" s="16">
        <v>0</v>
      </c>
      <c r="K414" s="27">
        <v>0</v>
      </c>
      <c r="L414" s="27">
        <v>0</v>
      </c>
      <c r="M414" s="27">
        <v>0</v>
      </c>
      <c r="N414" s="27">
        <v>0</v>
      </c>
      <c r="O414" s="27">
        <v>2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4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4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16">
        <v>0</v>
      </c>
      <c r="BE414" s="116">
        <v>0</v>
      </c>
      <c r="BF414" s="10">
        <v>0</v>
      </c>
      <c r="BG414" s="10">
        <v>0</v>
      </c>
      <c r="BH414" s="10">
        <v>0</v>
      </c>
    </row>
    <row r="415" spans="1:60">
      <c r="A415" s="26">
        <v>414</v>
      </c>
      <c r="B415" s="253">
        <v>45.599049999999998</v>
      </c>
      <c r="C415" s="253">
        <v>-92.119540000000001</v>
      </c>
      <c r="D415" s="10">
        <v>6.5</v>
      </c>
      <c r="E415" s="10" t="s">
        <v>575</v>
      </c>
      <c r="F415" s="119">
        <v>1</v>
      </c>
      <c r="G415" s="26">
        <v>1</v>
      </c>
      <c r="H415" s="44">
        <v>4</v>
      </c>
      <c r="I415" s="10">
        <v>2</v>
      </c>
      <c r="J415" s="16">
        <v>0</v>
      </c>
      <c r="K415" s="27">
        <v>0</v>
      </c>
      <c r="L415" s="27">
        <v>0</v>
      </c>
      <c r="M415" s="27">
        <v>0</v>
      </c>
      <c r="N415" s="27">
        <v>0</v>
      </c>
      <c r="O415" s="27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2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1</v>
      </c>
      <c r="AM415" s="10">
        <v>0</v>
      </c>
      <c r="AN415" s="10">
        <v>0</v>
      </c>
      <c r="AO415" s="10">
        <v>2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1</v>
      </c>
      <c r="BC415" s="10">
        <v>0</v>
      </c>
      <c r="BD415" s="116">
        <v>0</v>
      </c>
      <c r="BE415" s="116">
        <v>0</v>
      </c>
      <c r="BF415" s="10">
        <v>0</v>
      </c>
      <c r="BG415" s="10">
        <v>0</v>
      </c>
      <c r="BH415" s="10">
        <v>0</v>
      </c>
    </row>
    <row r="416" spans="1:60">
      <c r="A416" s="26">
        <v>415</v>
      </c>
      <c r="B416" s="253">
        <v>45.599139999999998</v>
      </c>
      <c r="C416" s="253">
        <v>-92.114729999999994</v>
      </c>
      <c r="D416" s="10">
        <v>1.5</v>
      </c>
      <c r="E416" s="10" t="s">
        <v>576</v>
      </c>
      <c r="F416" s="119">
        <v>1</v>
      </c>
      <c r="G416" s="26">
        <v>1</v>
      </c>
      <c r="H416" s="44">
        <v>3</v>
      </c>
      <c r="I416" s="10">
        <v>2</v>
      </c>
      <c r="J416" s="16">
        <v>0</v>
      </c>
      <c r="K416" s="27">
        <v>0</v>
      </c>
      <c r="L416" s="27">
        <v>0</v>
      </c>
      <c r="M416" s="27">
        <v>0</v>
      </c>
      <c r="N416" s="27">
        <v>0</v>
      </c>
      <c r="O416" s="27">
        <v>2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1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2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16">
        <v>0</v>
      </c>
      <c r="BE416" s="116">
        <v>0</v>
      </c>
      <c r="BF416" s="10">
        <v>0</v>
      </c>
      <c r="BG416" s="10">
        <v>0</v>
      </c>
      <c r="BH416" s="10">
        <v>0</v>
      </c>
    </row>
    <row r="417" spans="1:60">
      <c r="A417" s="26">
        <v>416</v>
      </c>
      <c r="B417" s="253">
        <v>45.59928</v>
      </c>
      <c r="C417" s="253">
        <v>-92.119389999999996</v>
      </c>
      <c r="D417" s="10">
        <v>7</v>
      </c>
      <c r="E417" s="10" t="s">
        <v>574</v>
      </c>
      <c r="F417" s="119">
        <v>1</v>
      </c>
      <c r="G417" s="26">
        <v>1</v>
      </c>
      <c r="H417" s="44">
        <v>5</v>
      </c>
      <c r="I417" s="10">
        <v>2</v>
      </c>
      <c r="J417" s="16">
        <v>0</v>
      </c>
      <c r="K417" s="27">
        <v>0</v>
      </c>
      <c r="L417" s="27">
        <v>0</v>
      </c>
      <c r="M417" s="27">
        <v>0</v>
      </c>
      <c r="N417" s="27">
        <v>0</v>
      </c>
      <c r="O417" s="27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1</v>
      </c>
      <c r="W417" s="10">
        <v>1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1</v>
      </c>
      <c r="AG417" s="10">
        <v>4</v>
      </c>
      <c r="AH417" s="10">
        <v>0</v>
      </c>
      <c r="AI417" s="10">
        <v>0</v>
      </c>
      <c r="AJ417" s="10">
        <v>0</v>
      </c>
      <c r="AK417" s="10">
        <v>0</v>
      </c>
      <c r="AL417" s="10">
        <v>2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2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16">
        <v>0</v>
      </c>
      <c r="BE417" s="116">
        <v>0</v>
      </c>
      <c r="BF417" s="10">
        <v>0</v>
      </c>
      <c r="BG417" s="10">
        <v>0</v>
      </c>
      <c r="BH417" s="10">
        <v>0</v>
      </c>
    </row>
    <row r="418" spans="1:60">
      <c r="A418" s="26">
        <v>417</v>
      </c>
      <c r="B418" s="253">
        <v>45.59937</v>
      </c>
      <c r="C418" s="253">
        <v>-92.114900000000006</v>
      </c>
      <c r="D418" s="10">
        <v>1</v>
      </c>
      <c r="E418" s="10" t="s">
        <v>576</v>
      </c>
      <c r="F418" s="119">
        <v>1</v>
      </c>
      <c r="G418" s="26">
        <v>1</v>
      </c>
      <c r="H418" s="44">
        <v>2</v>
      </c>
      <c r="I418" s="10">
        <v>1</v>
      </c>
      <c r="J418" s="16">
        <v>0</v>
      </c>
      <c r="K418" s="27">
        <v>0</v>
      </c>
      <c r="L418" s="27">
        <v>0</v>
      </c>
      <c r="M418" s="27">
        <v>0</v>
      </c>
      <c r="N418" s="27">
        <v>0</v>
      </c>
      <c r="O418" s="27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1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4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1</v>
      </c>
      <c r="BC418" s="10">
        <v>0</v>
      </c>
      <c r="BD418" s="116">
        <v>0</v>
      </c>
      <c r="BE418" s="116">
        <v>0</v>
      </c>
      <c r="BF418" s="10">
        <v>0</v>
      </c>
      <c r="BG418" s="10">
        <v>0</v>
      </c>
      <c r="BH418" s="10">
        <v>0</v>
      </c>
    </row>
    <row r="419" spans="1:60">
      <c r="A419" s="26">
        <v>418</v>
      </c>
      <c r="B419" s="253">
        <v>45.599510000000002</v>
      </c>
      <c r="C419" s="253">
        <v>-92.119230000000002</v>
      </c>
      <c r="D419" s="10">
        <v>7</v>
      </c>
      <c r="E419" s="10" t="s">
        <v>574</v>
      </c>
      <c r="F419" s="119">
        <v>1</v>
      </c>
      <c r="G419" s="26">
        <v>1</v>
      </c>
      <c r="H419" s="44">
        <v>5</v>
      </c>
      <c r="I419" s="10">
        <v>2</v>
      </c>
      <c r="J419" s="16">
        <v>0</v>
      </c>
      <c r="K419" s="27">
        <v>0</v>
      </c>
      <c r="L419" s="27">
        <v>0</v>
      </c>
      <c r="M419" s="27">
        <v>0</v>
      </c>
      <c r="N419" s="27">
        <v>2</v>
      </c>
      <c r="O419" s="27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1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1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2</v>
      </c>
      <c r="AM419" s="10">
        <v>0</v>
      </c>
      <c r="AN419" s="10">
        <v>0</v>
      </c>
      <c r="AO419" s="10">
        <v>1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16">
        <v>0</v>
      </c>
      <c r="BE419" s="116">
        <v>0</v>
      </c>
      <c r="BF419" s="10">
        <v>0</v>
      </c>
      <c r="BG419" s="10">
        <v>0</v>
      </c>
      <c r="BH419" s="10">
        <v>0</v>
      </c>
    </row>
    <row r="420" spans="1:60">
      <c r="A420" s="26">
        <v>419</v>
      </c>
      <c r="B420" s="253">
        <v>45.599589999999999</v>
      </c>
      <c r="C420" s="253">
        <v>-92.115070000000003</v>
      </c>
      <c r="D420" s="10">
        <v>1.5</v>
      </c>
      <c r="E420" s="10" t="s">
        <v>576</v>
      </c>
      <c r="F420" s="119">
        <v>1</v>
      </c>
      <c r="G420" s="26">
        <v>1</v>
      </c>
      <c r="H420" s="44">
        <v>2</v>
      </c>
      <c r="I420" s="10">
        <v>2</v>
      </c>
      <c r="J420" s="16">
        <v>0</v>
      </c>
      <c r="K420" s="27">
        <v>0</v>
      </c>
      <c r="L420" s="27">
        <v>0</v>
      </c>
      <c r="M420" s="27">
        <v>0</v>
      </c>
      <c r="N420" s="27">
        <v>0</v>
      </c>
      <c r="O420" s="27">
        <v>2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4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4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1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16">
        <v>0</v>
      </c>
      <c r="BE420" s="116">
        <v>0</v>
      </c>
      <c r="BF420" s="10">
        <v>0</v>
      </c>
      <c r="BG420" s="10">
        <v>0</v>
      </c>
      <c r="BH420" s="10">
        <v>0</v>
      </c>
    </row>
    <row r="421" spans="1:60">
      <c r="A421" s="26">
        <v>420</v>
      </c>
      <c r="B421" s="253">
        <v>45.599809999999998</v>
      </c>
      <c r="C421" s="253">
        <v>-92.11524</v>
      </c>
      <c r="D421" s="10">
        <v>12</v>
      </c>
      <c r="E421" s="10" t="s">
        <v>576</v>
      </c>
      <c r="F421" s="119">
        <v>1</v>
      </c>
      <c r="G421" s="26">
        <v>0</v>
      </c>
      <c r="H421" s="44">
        <v>0</v>
      </c>
      <c r="I421" s="10">
        <v>0</v>
      </c>
      <c r="J421" s="16">
        <v>0</v>
      </c>
      <c r="K421" s="27">
        <v>0</v>
      </c>
      <c r="L421" s="27">
        <v>0</v>
      </c>
      <c r="M421" s="27">
        <v>0</v>
      </c>
      <c r="N421" s="27">
        <v>0</v>
      </c>
      <c r="O421" s="27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16">
        <v>0</v>
      </c>
      <c r="BE421" s="116">
        <v>0</v>
      </c>
      <c r="BF421" s="10">
        <v>0</v>
      </c>
      <c r="BG421" s="10">
        <v>0</v>
      </c>
      <c r="BH421" s="10">
        <v>0</v>
      </c>
    </row>
    <row r="422" spans="1:60">
      <c r="A422" s="26">
        <v>421</v>
      </c>
      <c r="B422" s="253">
        <v>45.599960000000003</v>
      </c>
      <c r="C422" s="253">
        <v>-92.119249999999994</v>
      </c>
      <c r="D422" s="10">
        <v>6</v>
      </c>
      <c r="E422" s="10" t="s">
        <v>575</v>
      </c>
      <c r="F422" s="119">
        <v>1</v>
      </c>
      <c r="G422" s="26">
        <v>1</v>
      </c>
      <c r="H422" s="44">
        <v>4</v>
      </c>
      <c r="I422" s="10">
        <v>2</v>
      </c>
      <c r="J422" s="16">
        <v>0</v>
      </c>
      <c r="K422" s="27">
        <v>0</v>
      </c>
      <c r="L422" s="27">
        <v>0</v>
      </c>
      <c r="M422" s="27">
        <v>0</v>
      </c>
      <c r="N422" s="27">
        <v>0</v>
      </c>
      <c r="O422" s="27">
        <v>1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1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1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2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16">
        <v>0</v>
      </c>
      <c r="BE422" s="116">
        <v>0</v>
      </c>
      <c r="BF422" s="10">
        <v>0</v>
      </c>
      <c r="BG422" s="10">
        <v>0</v>
      </c>
      <c r="BH422" s="10">
        <v>0</v>
      </c>
    </row>
    <row r="423" spans="1:60">
      <c r="A423" s="26">
        <v>422</v>
      </c>
      <c r="B423" s="253">
        <v>45.600029999999997</v>
      </c>
      <c r="C423" s="253">
        <v>-92.115409999999997</v>
      </c>
      <c r="D423" s="10">
        <v>11</v>
      </c>
      <c r="E423" s="10" t="s">
        <v>576</v>
      </c>
      <c r="F423" s="119">
        <v>1</v>
      </c>
      <c r="G423" s="26">
        <v>1</v>
      </c>
      <c r="H423" s="44">
        <v>1</v>
      </c>
      <c r="I423" s="10">
        <v>1</v>
      </c>
      <c r="J423" s="16">
        <v>0</v>
      </c>
      <c r="K423" s="27">
        <v>0</v>
      </c>
      <c r="L423" s="27">
        <v>0</v>
      </c>
      <c r="M423" s="27">
        <v>0</v>
      </c>
      <c r="N423" s="27">
        <v>0</v>
      </c>
      <c r="O423" s="27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1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16">
        <v>0</v>
      </c>
      <c r="BE423" s="116">
        <v>0</v>
      </c>
      <c r="BF423" s="10">
        <v>0</v>
      </c>
      <c r="BG423" s="10">
        <v>0</v>
      </c>
      <c r="BH423" s="10">
        <v>0</v>
      </c>
    </row>
    <row r="424" spans="1:60">
      <c r="A424" s="26">
        <v>423</v>
      </c>
      <c r="B424" s="253">
        <v>45.600180000000002</v>
      </c>
      <c r="C424" s="253">
        <v>-92.119420000000005</v>
      </c>
      <c r="D424" s="10">
        <v>1.5</v>
      </c>
      <c r="E424" s="10" t="s">
        <v>575</v>
      </c>
      <c r="F424" s="119">
        <v>1</v>
      </c>
      <c r="G424" s="26">
        <v>1</v>
      </c>
      <c r="H424" s="44">
        <v>5</v>
      </c>
      <c r="I424" s="10">
        <v>2</v>
      </c>
      <c r="J424" s="16">
        <v>0</v>
      </c>
      <c r="K424" s="27">
        <v>0</v>
      </c>
      <c r="L424" s="27">
        <v>0</v>
      </c>
      <c r="M424" s="27">
        <v>0</v>
      </c>
      <c r="N424" s="27">
        <v>0</v>
      </c>
      <c r="O424" s="27">
        <v>2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1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1</v>
      </c>
      <c r="AH424" s="10">
        <v>0</v>
      </c>
      <c r="AI424" s="10">
        <v>0</v>
      </c>
      <c r="AJ424" s="10">
        <v>0</v>
      </c>
      <c r="AK424" s="10">
        <v>0</v>
      </c>
      <c r="AL424" s="10">
        <v>1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1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16">
        <v>0</v>
      </c>
      <c r="BE424" s="116">
        <v>0</v>
      </c>
      <c r="BF424" s="10">
        <v>0</v>
      </c>
      <c r="BG424" s="10">
        <v>0</v>
      </c>
      <c r="BH424" s="10">
        <v>0</v>
      </c>
    </row>
    <row r="425" spans="1:60">
      <c r="A425" s="26">
        <v>424</v>
      </c>
      <c r="B425" s="253">
        <v>45.600250000000003</v>
      </c>
      <c r="C425" s="253">
        <v>-92.115579999999994</v>
      </c>
      <c r="D425" s="10">
        <v>6</v>
      </c>
      <c r="E425" s="10" t="s">
        <v>575</v>
      </c>
      <c r="F425" s="119">
        <v>1</v>
      </c>
      <c r="G425" s="26">
        <v>1</v>
      </c>
      <c r="H425" s="44">
        <v>7</v>
      </c>
      <c r="I425" s="10">
        <v>2</v>
      </c>
      <c r="J425" s="16">
        <v>0</v>
      </c>
      <c r="K425" s="27">
        <v>0</v>
      </c>
      <c r="L425" s="27">
        <v>0</v>
      </c>
      <c r="M425" s="27">
        <v>0</v>
      </c>
      <c r="N425" s="27">
        <v>0</v>
      </c>
      <c r="O425" s="27">
        <v>1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1</v>
      </c>
      <c r="X425" s="10">
        <v>1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1</v>
      </c>
      <c r="AG425" s="10">
        <v>1</v>
      </c>
      <c r="AH425" s="10">
        <v>0</v>
      </c>
      <c r="AI425" s="10">
        <v>0</v>
      </c>
      <c r="AJ425" s="10">
        <v>0</v>
      </c>
      <c r="AK425" s="10">
        <v>0</v>
      </c>
      <c r="AL425" s="10">
        <v>2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1</v>
      </c>
      <c r="BC425" s="10">
        <v>0</v>
      </c>
      <c r="BD425" s="116">
        <v>0</v>
      </c>
      <c r="BE425" s="116">
        <v>0</v>
      </c>
      <c r="BF425" s="10">
        <v>0</v>
      </c>
      <c r="BG425" s="10">
        <v>0</v>
      </c>
      <c r="BH425" s="10">
        <v>0</v>
      </c>
    </row>
    <row r="426" spans="1:60">
      <c r="A426" s="26">
        <v>425</v>
      </c>
      <c r="B426" s="253">
        <v>45.600389999999997</v>
      </c>
      <c r="C426" s="253">
        <v>-92.120549999999994</v>
      </c>
      <c r="D426" s="10">
        <v>2.5</v>
      </c>
      <c r="E426" s="10" t="s">
        <v>575</v>
      </c>
      <c r="F426" s="119">
        <v>1</v>
      </c>
      <c r="G426" s="26">
        <v>1</v>
      </c>
      <c r="H426" s="44">
        <v>4</v>
      </c>
      <c r="I426" s="10">
        <v>3</v>
      </c>
      <c r="J426" s="16">
        <v>0</v>
      </c>
      <c r="K426" s="27">
        <v>0</v>
      </c>
      <c r="L426" s="27">
        <v>0</v>
      </c>
      <c r="M426" s="27">
        <v>0</v>
      </c>
      <c r="N426" s="27">
        <v>0</v>
      </c>
      <c r="O426" s="27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1</v>
      </c>
      <c r="U426" s="10">
        <v>0</v>
      </c>
      <c r="V426" s="10">
        <v>0</v>
      </c>
      <c r="W426" s="10">
        <v>1</v>
      </c>
      <c r="X426" s="10">
        <v>0</v>
      </c>
      <c r="Y426" s="10">
        <v>0</v>
      </c>
      <c r="Z426" s="10">
        <v>4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3</v>
      </c>
      <c r="AN426" s="10">
        <v>0</v>
      </c>
      <c r="AO426" s="10">
        <v>0</v>
      </c>
      <c r="AP426" s="10">
        <v>0</v>
      </c>
      <c r="AQ426" s="10">
        <v>1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16">
        <v>0</v>
      </c>
      <c r="BE426" s="116">
        <v>0</v>
      </c>
      <c r="BF426" s="10">
        <v>0</v>
      </c>
      <c r="BG426" s="10">
        <v>0</v>
      </c>
      <c r="BH426" s="10">
        <v>0</v>
      </c>
    </row>
    <row r="427" spans="1:60">
      <c r="A427" s="26">
        <v>426</v>
      </c>
      <c r="B427" s="253">
        <v>45.600389999999997</v>
      </c>
      <c r="C427" s="253">
        <v>-92.120230000000006</v>
      </c>
      <c r="D427" s="10">
        <v>6</v>
      </c>
      <c r="E427" s="10" t="s">
        <v>575</v>
      </c>
      <c r="F427" s="119">
        <v>1</v>
      </c>
      <c r="G427" s="26">
        <v>1</v>
      </c>
      <c r="H427" s="44">
        <v>4</v>
      </c>
      <c r="I427" s="10">
        <v>2</v>
      </c>
      <c r="J427" s="16">
        <v>0</v>
      </c>
      <c r="K427" s="27">
        <v>0</v>
      </c>
      <c r="L427" s="27">
        <v>0</v>
      </c>
      <c r="M427" s="27">
        <v>0</v>
      </c>
      <c r="N427" s="27">
        <v>1</v>
      </c>
      <c r="O427" s="27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1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2</v>
      </c>
      <c r="AM427" s="10">
        <v>1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16">
        <v>0</v>
      </c>
      <c r="BE427" s="116">
        <v>0</v>
      </c>
      <c r="BF427" s="10">
        <v>0</v>
      </c>
      <c r="BG427" s="10">
        <v>0</v>
      </c>
      <c r="BH427" s="10">
        <v>0</v>
      </c>
    </row>
    <row r="428" spans="1:60">
      <c r="A428" s="26">
        <v>427</v>
      </c>
      <c r="B428" s="253">
        <v>45.6004</v>
      </c>
      <c r="C428" s="253">
        <v>-92.119910000000004</v>
      </c>
      <c r="D428" s="10">
        <v>9</v>
      </c>
      <c r="E428" s="10" t="s">
        <v>575</v>
      </c>
      <c r="F428" s="119">
        <v>1</v>
      </c>
      <c r="G428" s="26">
        <v>1</v>
      </c>
      <c r="H428" s="44">
        <v>2</v>
      </c>
      <c r="I428" s="10">
        <v>2</v>
      </c>
      <c r="J428" s="16">
        <v>0</v>
      </c>
      <c r="K428" s="27">
        <v>0</v>
      </c>
      <c r="L428" s="27">
        <v>0</v>
      </c>
      <c r="M428" s="27">
        <v>0</v>
      </c>
      <c r="N428" s="27">
        <v>0</v>
      </c>
      <c r="O428" s="27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1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2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16">
        <v>0</v>
      </c>
      <c r="BE428" s="116">
        <v>0</v>
      </c>
      <c r="BF428" s="10">
        <v>0</v>
      </c>
      <c r="BG428" s="10">
        <v>0</v>
      </c>
      <c r="BH428" s="10">
        <v>0</v>
      </c>
    </row>
    <row r="429" spans="1:60">
      <c r="A429" s="26">
        <v>428</v>
      </c>
      <c r="B429" s="253">
        <v>45.6004</v>
      </c>
      <c r="C429" s="253">
        <v>-92.119590000000002</v>
      </c>
      <c r="D429" s="10">
        <v>5</v>
      </c>
      <c r="E429" s="10" t="s">
        <v>575</v>
      </c>
      <c r="F429" s="119">
        <v>1</v>
      </c>
      <c r="G429" s="26">
        <v>1</v>
      </c>
      <c r="H429" s="44">
        <v>5</v>
      </c>
      <c r="I429" s="10">
        <v>2</v>
      </c>
      <c r="J429" s="16">
        <v>0</v>
      </c>
      <c r="K429" s="27">
        <v>0</v>
      </c>
      <c r="L429" s="27">
        <v>0</v>
      </c>
      <c r="M429" s="27">
        <v>0</v>
      </c>
      <c r="N429" s="27">
        <v>0</v>
      </c>
      <c r="O429" s="27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2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1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1</v>
      </c>
      <c r="AM429" s="10">
        <v>1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2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16">
        <v>0</v>
      </c>
      <c r="BE429" s="116">
        <v>0</v>
      </c>
      <c r="BF429" s="10">
        <v>0</v>
      </c>
      <c r="BG429" s="10">
        <v>0</v>
      </c>
      <c r="BH429" s="10">
        <v>0</v>
      </c>
    </row>
    <row r="430" spans="1:60">
      <c r="A430" s="26">
        <v>429</v>
      </c>
      <c r="B430" s="253">
        <v>45.600409999999997</v>
      </c>
      <c r="C430" s="253">
        <v>-92.11927</v>
      </c>
      <c r="D430" s="10">
        <v>7</v>
      </c>
      <c r="E430" s="10" t="s">
        <v>575</v>
      </c>
      <c r="F430" s="119">
        <v>1</v>
      </c>
      <c r="G430" s="26">
        <v>1</v>
      </c>
      <c r="H430" s="44">
        <v>2</v>
      </c>
      <c r="I430" s="10">
        <v>3</v>
      </c>
      <c r="J430" s="16">
        <v>3</v>
      </c>
      <c r="K430" s="27">
        <v>0</v>
      </c>
      <c r="L430" s="27">
        <v>0</v>
      </c>
      <c r="M430" s="27">
        <v>0</v>
      </c>
      <c r="N430" s="27">
        <v>0</v>
      </c>
      <c r="O430" s="27">
        <v>0</v>
      </c>
      <c r="P430" s="10">
        <v>0</v>
      </c>
      <c r="Q430" s="10">
        <v>0</v>
      </c>
      <c r="R430" s="10">
        <v>1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1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16">
        <v>1</v>
      </c>
      <c r="BE430" s="116">
        <v>0</v>
      </c>
      <c r="BF430" s="10">
        <v>0</v>
      </c>
      <c r="BG430" s="10">
        <v>0</v>
      </c>
      <c r="BH430" s="10">
        <v>0</v>
      </c>
    </row>
    <row r="431" spans="1:60">
      <c r="A431" s="26">
        <v>430</v>
      </c>
      <c r="B431" s="253">
        <v>45.600479999999997</v>
      </c>
      <c r="C431" s="253">
        <v>-92.115740000000002</v>
      </c>
      <c r="D431" s="10">
        <v>5.5</v>
      </c>
      <c r="E431" s="10" t="s">
        <v>575</v>
      </c>
      <c r="F431" s="119">
        <v>1</v>
      </c>
      <c r="G431" s="26">
        <v>1</v>
      </c>
      <c r="H431" s="44">
        <v>6</v>
      </c>
      <c r="I431" s="10">
        <v>3</v>
      </c>
      <c r="J431" s="16">
        <v>0</v>
      </c>
      <c r="K431" s="27">
        <v>0</v>
      </c>
      <c r="L431" s="27">
        <v>0</v>
      </c>
      <c r="M431" s="27">
        <v>0</v>
      </c>
      <c r="N431" s="27">
        <v>0</v>
      </c>
      <c r="O431" s="27">
        <v>1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2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2</v>
      </c>
      <c r="AM431" s="10">
        <v>0</v>
      </c>
      <c r="AN431" s="10">
        <v>0</v>
      </c>
      <c r="AO431" s="10">
        <v>2</v>
      </c>
      <c r="AP431" s="10">
        <v>1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1</v>
      </c>
      <c r="BC431" s="10">
        <v>0</v>
      </c>
      <c r="BD431" s="116">
        <v>0</v>
      </c>
      <c r="BE431" s="116">
        <v>0</v>
      </c>
      <c r="BF431" s="10">
        <v>0</v>
      </c>
      <c r="BG431" s="10">
        <v>0</v>
      </c>
      <c r="BH431" s="10">
        <v>0</v>
      </c>
    </row>
    <row r="432" spans="1:60">
      <c r="A432" s="26">
        <v>431</v>
      </c>
      <c r="B432" s="253">
        <v>45.600610000000003</v>
      </c>
      <c r="C432" s="253">
        <v>-92.120720000000006</v>
      </c>
      <c r="D432" s="10">
        <v>5</v>
      </c>
      <c r="E432" s="10" t="s">
        <v>574</v>
      </c>
      <c r="F432" s="119">
        <v>1</v>
      </c>
      <c r="G432" s="26">
        <v>1</v>
      </c>
      <c r="H432" s="44">
        <v>6</v>
      </c>
      <c r="I432" s="10">
        <v>2</v>
      </c>
      <c r="J432" s="16">
        <v>0</v>
      </c>
      <c r="K432" s="27">
        <v>0</v>
      </c>
      <c r="L432" s="27">
        <v>0</v>
      </c>
      <c r="M432" s="27">
        <v>0</v>
      </c>
      <c r="N432" s="27">
        <v>1</v>
      </c>
      <c r="O432" s="27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2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1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1</v>
      </c>
      <c r="AM432" s="10">
        <v>0</v>
      </c>
      <c r="AN432" s="10">
        <v>0</v>
      </c>
      <c r="AO432" s="10">
        <v>2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2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16">
        <v>0</v>
      </c>
      <c r="BE432" s="116">
        <v>0</v>
      </c>
      <c r="BF432" s="10">
        <v>0</v>
      </c>
      <c r="BG432" s="10">
        <v>0</v>
      </c>
      <c r="BH432" s="10">
        <v>0</v>
      </c>
    </row>
    <row r="433" spans="1:60">
      <c r="A433" s="26">
        <v>432</v>
      </c>
      <c r="B433" s="253">
        <v>45.600610000000003</v>
      </c>
      <c r="C433" s="253">
        <v>-92.120400000000004</v>
      </c>
      <c r="D433" s="10">
        <v>19</v>
      </c>
      <c r="E433" s="10" t="s">
        <v>574</v>
      </c>
      <c r="F433" s="119">
        <v>1</v>
      </c>
      <c r="G433" s="26">
        <v>0</v>
      </c>
      <c r="H433" s="44">
        <v>0</v>
      </c>
      <c r="I433" s="10">
        <v>0</v>
      </c>
      <c r="J433" s="16">
        <v>0</v>
      </c>
      <c r="K433" s="27">
        <v>0</v>
      </c>
      <c r="L433" s="27">
        <v>0</v>
      </c>
      <c r="M433" s="27">
        <v>0</v>
      </c>
      <c r="N433" s="27">
        <v>0</v>
      </c>
      <c r="O433" s="27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16">
        <v>0</v>
      </c>
      <c r="BE433" s="116">
        <v>0</v>
      </c>
      <c r="BF433" s="10">
        <v>0</v>
      </c>
      <c r="BG433" s="10">
        <v>0</v>
      </c>
      <c r="BH433" s="10">
        <v>0</v>
      </c>
    </row>
    <row r="434" spans="1:60">
      <c r="A434" s="26">
        <v>433</v>
      </c>
      <c r="B434" s="253">
        <v>45.600700000000003</v>
      </c>
      <c r="C434" s="253">
        <v>-92.11591</v>
      </c>
      <c r="D434" s="10">
        <v>6</v>
      </c>
      <c r="E434" s="10" t="s">
        <v>575</v>
      </c>
      <c r="F434" s="119">
        <v>1</v>
      </c>
      <c r="G434" s="26">
        <v>1</v>
      </c>
      <c r="H434" s="44">
        <v>6</v>
      </c>
      <c r="I434" s="10">
        <v>3</v>
      </c>
      <c r="J434" s="16">
        <v>0</v>
      </c>
      <c r="K434" s="27">
        <v>0</v>
      </c>
      <c r="L434" s="27">
        <v>0</v>
      </c>
      <c r="M434" s="27">
        <v>0</v>
      </c>
      <c r="N434" s="27">
        <v>1</v>
      </c>
      <c r="O434" s="27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1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2</v>
      </c>
      <c r="AG434" s="10">
        <v>1</v>
      </c>
      <c r="AH434" s="10">
        <v>0</v>
      </c>
      <c r="AI434" s="10">
        <v>0</v>
      </c>
      <c r="AJ434" s="10">
        <v>0</v>
      </c>
      <c r="AK434" s="10">
        <v>0</v>
      </c>
      <c r="AL434" s="10">
        <v>3</v>
      </c>
      <c r="AM434" s="10">
        <v>0</v>
      </c>
      <c r="AN434" s="10">
        <v>0</v>
      </c>
      <c r="AO434" s="10">
        <v>2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16">
        <v>0</v>
      </c>
      <c r="BE434" s="116">
        <v>0</v>
      </c>
      <c r="BF434" s="10">
        <v>0</v>
      </c>
      <c r="BG434" s="10">
        <v>0</v>
      </c>
      <c r="BH434" s="10">
        <v>0</v>
      </c>
    </row>
    <row r="435" spans="1:60">
      <c r="A435" s="26">
        <v>434</v>
      </c>
      <c r="B435" s="253">
        <v>45.601109999999998</v>
      </c>
      <c r="C435" s="253">
        <v>-92.12133</v>
      </c>
      <c r="D435" s="10">
        <v>7.5</v>
      </c>
      <c r="E435" s="10" t="s">
        <v>575</v>
      </c>
      <c r="F435" s="119">
        <v>1</v>
      </c>
      <c r="G435" s="26">
        <v>1</v>
      </c>
      <c r="H435" s="44">
        <v>3</v>
      </c>
      <c r="I435" s="10">
        <v>3</v>
      </c>
      <c r="J435" s="16">
        <v>0</v>
      </c>
      <c r="K435" s="27">
        <v>0</v>
      </c>
      <c r="L435" s="27">
        <v>0</v>
      </c>
      <c r="M435" s="27">
        <v>0</v>
      </c>
      <c r="N435" s="27">
        <v>0</v>
      </c>
      <c r="O435" s="27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1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1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3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16">
        <v>0</v>
      </c>
      <c r="BE435" s="116">
        <v>0</v>
      </c>
      <c r="BF435" s="10">
        <v>0</v>
      </c>
      <c r="BG435" s="10">
        <v>0</v>
      </c>
      <c r="BH435" s="10">
        <v>0</v>
      </c>
    </row>
    <row r="436" spans="1:60">
      <c r="A436" s="26">
        <v>435</v>
      </c>
      <c r="B436" s="253">
        <v>45.600760000000001</v>
      </c>
      <c r="C436" s="253">
        <v>-92.120990000000006</v>
      </c>
      <c r="D436" s="10">
        <v>5.5</v>
      </c>
      <c r="E436" s="10" t="s">
        <v>575</v>
      </c>
      <c r="F436" s="119">
        <v>1</v>
      </c>
      <c r="G436" s="26">
        <v>1</v>
      </c>
      <c r="H436" s="44">
        <v>7</v>
      </c>
      <c r="I436" s="10">
        <v>2</v>
      </c>
      <c r="J436" s="16">
        <v>0</v>
      </c>
      <c r="K436" s="27">
        <v>0</v>
      </c>
      <c r="L436" s="27">
        <v>0</v>
      </c>
      <c r="M436" s="27">
        <v>0</v>
      </c>
      <c r="N436" s="27">
        <v>1</v>
      </c>
      <c r="O436" s="27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1</v>
      </c>
      <c r="W436" s="10">
        <v>1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1</v>
      </c>
      <c r="AD436" s="10">
        <v>0</v>
      </c>
      <c r="AE436" s="10">
        <v>0</v>
      </c>
      <c r="AF436" s="10">
        <v>1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2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1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16">
        <v>0</v>
      </c>
      <c r="BE436" s="116">
        <v>0</v>
      </c>
      <c r="BF436" s="10">
        <v>0</v>
      </c>
      <c r="BG436" s="10">
        <v>0</v>
      </c>
      <c r="BH436" s="10">
        <v>0</v>
      </c>
    </row>
    <row r="437" spans="1:60">
      <c r="A437" s="26">
        <v>436</v>
      </c>
      <c r="B437" s="253">
        <v>45.600920000000002</v>
      </c>
      <c r="C437" s="253">
        <v>-92.116079999999997</v>
      </c>
      <c r="D437" s="10">
        <v>5</v>
      </c>
      <c r="E437" s="10" t="s">
        <v>575</v>
      </c>
      <c r="F437" s="119">
        <v>1</v>
      </c>
      <c r="G437" s="26">
        <v>1</v>
      </c>
      <c r="H437" s="44">
        <v>4</v>
      </c>
      <c r="I437" s="10">
        <v>2</v>
      </c>
      <c r="J437" s="16">
        <v>0</v>
      </c>
      <c r="K437" s="27">
        <v>0</v>
      </c>
      <c r="L437" s="27">
        <v>0</v>
      </c>
      <c r="M437" s="27">
        <v>0</v>
      </c>
      <c r="N437" s="27">
        <v>0</v>
      </c>
      <c r="O437" s="27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1</v>
      </c>
      <c r="AG437" s="10">
        <v>1</v>
      </c>
      <c r="AH437" s="10">
        <v>0</v>
      </c>
      <c r="AI437" s="10">
        <v>0</v>
      </c>
      <c r="AJ437" s="10">
        <v>0</v>
      </c>
      <c r="AK437" s="10">
        <v>0</v>
      </c>
      <c r="AL437" s="10">
        <v>2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16">
        <v>0</v>
      </c>
      <c r="BE437" s="116">
        <v>0</v>
      </c>
      <c r="BF437" s="10">
        <v>0</v>
      </c>
      <c r="BG437" s="10">
        <v>0</v>
      </c>
      <c r="BH437" s="10">
        <v>0</v>
      </c>
    </row>
    <row r="438" spans="1:60">
      <c r="A438" s="26">
        <v>437</v>
      </c>
      <c r="B438" s="253">
        <v>45.601439999999997</v>
      </c>
      <c r="C438" s="253">
        <v>-92.121489999999994</v>
      </c>
      <c r="D438" s="10">
        <v>11</v>
      </c>
      <c r="E438" s="10" t="s">
        <v>575</v>
      </c>
      <c r="F438" s="119">
        <v>1</v>
      </c>
      <c r="G438" s="26">
        <v>1</v>
      </c>
      <c r="H438" s="44">
        <v>2</v>
      </c>
      <c r="I438" s="10">
        <v>2</v>
      </c>
      <c r="J438" s="16">
        <v>0</v>
      </c>
      <c r="K438" s="27">
        <v>0</v>
      </c>
      <c r="L438" s="27">
        <v>0</v>
      </c>
      <c r="M438" s="27">
        <v>0</v>
      </c>
      <c r="N438" s="27">
        <v>0</v>
      </c>
      <c r="O438" s="27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2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1</v>
      </c>
      <c r="BC438" s="10">
        <v>0</v>
      </c>
      <c r="BD438" s="116">
        <v>0</v>
      </c>
      <c r="BE438" s="116">
        <v>0</v>
      </c>
      <c r="BF438" s="10">
        <v>0</v>
      </c>
      <c r="BG438" s="10">
        <v>0</v>
      </c>
      <c r="BH438" s="10">
        <v>0</v>
      </c>
    </row>
    <row r="439" spans="1:60">
      <c r="A439" s="26">
        <v>438</v>
      </c>
      <c r="B439" s="253">
        <v>45.601140000000001</v>
      </c>
      <c r="C439" s="253">
        <v>-92.116569999999996</v>
      </c>
      <c r="D439" s="10">
        <v>4.5</v>
      </c>
      <c r="E439" s="10" t="s">
        <v>575</v>
      </c>
      <c r="F439" s="119">
        <v>1</v>
      </c>
      <c r="G439" s="26">
        <v>1</v>
      </c>
      <c r="H439" s="44">
        <v>6</v>
      </c>
      <c r="I439" s="10">
        <v>2</v>
      </c>
      <c r="J439" s="16">
        <v>0</v>
      </c>
      <c r="K439" s="27">
        <v>1</v>
      </c>
      <c r="L439" s="27">
        <v>0</v>
      </c>
      <c r="M439" s="27">
        <v>0</v>
      </c>
      <c r="N439" s="27">
        <v>0</v>
      </c>
      <c r="O439" s="27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1</v>
      </c>
      <c r="AM439" s="10">
        <v>0</v>
      </c>
      <c r="AN439" s="10">
        <v>1</v>
      </c>
      <c r="AO439" s="10">
        <v>1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2</v>
      </c>
      <c r="AY439" s="10">
        <v>0</v>
      </c>
      <c r="AZ439" s="10">
        <v>0</v>
      </c>
      <c r="BA439" s="10">
        <v>0</v>
      </c>
      <c r="BB439" s="10">
        <v>2</v>
      </c>
      <c r="BC439" s="10">
        <v>0</v>
      </c>
      <c r="BD439" s="116">
        <v>0</v>
      </c>
      <c r="BE439" s="116">
        <v>0</v>
      </c>
      <c r="BF439" s="10">
        <v>0</v>
      </c>
      <c r="BG439" s="10">
        <v>0</v>
      </c>
      <c r="BH439" s="10">
        <v>0</v>
      </c>
    </row>
    <row r="440" spans="1:60">
      <c r="A440" s="26">
        <v>439</v>
      </c>
      <c r="B440" s="253">
        <v>45.601140000000001</v>
      </c>
      <c r="C440" s="253">
        <v>-92.116249999999994</v>
      </c>
      <c r="D440" s="10">
        <v>2.5</v>
      </c>
      <c r="E440" s="10" t="s">
        <v>575</v>
      </c>
      <c r="F440" s="119">
        <v>1</v>
      </c>
      <c r="G440" s="26">
        <v>1</v>
      </c>
      <c r="H440" s="44">
        <v>4</v>
      </c>
      <c r="I440" s="10">
        <v>3</v>
      </c>
      <c r="J440" s="16">
        <v>0</v>
      </c>
      <c r="K440" s="27">
        <v>0</v>
      </c>
      <c r="L440" s="27">
        <v>0</v>
      </c>
      <c r="M440" s="27">
        <v>0</v>
      </c>
      <c r="N440" s="27">
        <v>0</v>
      </c>
      <c r="O440" s="27">
        <v>3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4</v>
      </c>
      <c r="AB440" s="10">
        <v>0</v>
      </c>
      <c r="AC440" s="10">
        <v>0</v>
      </c>
      <c r="AD440" s="10">
        <v>0</v>
      </c>
      <c r="AE440" s="10">
        <v>0</v>
      </c>
      <c r="AF440" s="10">
        <v>1</v>
      </c>
      <c r="AG440" s="10">
        <v>1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1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16">
        <v>0</v>
      </c>
      <c r="BE440" s="116">
        <v>0</v>
      </c>
      <c r="BF440" s="10">
        <v>0</v>
      </c>
      <c r="BG440" s="10">
        <v>0</v>
      </c>
      <c r="BH440" s="10">
        <v>0</v>
      </c>
    </row>
    <row r="441" spans="1:60">
      <c r="A441" s="26">
        <v>440</v>
      </c>
      <c r="B441" s="253">
        <v>45.601349999999996</v>
      </c>
      <c r="C441" s="253">
        <v>-92.117379999999997</v>
      </c>
      <c r="D441" s="10">
        <v>7</v>
      </c>
      <c r="E441" s="10" t="s">
        <v>575</v>
      </c>
      <c r="F441" s="119">
        <v>1</v>
      </c>
      <c r="G441" s="26">
        <v>1</v>
      </c>
      <c r="H441" s="44">
        <v>3</v>
      </c>
      <c r="I441" s="10">
        <v>2</v>
      </c>
      <c r="J441" s="16">
        <v>0</v>
      </c>
      <c r="K441" s="27">
        <v>0</v>
      </c>
      <c r="L441" s="27">
        <v>0</v>
      </c>
      <c r="M441" s="27">
        <v>0</v>
      </c>
      <c r="N441" s="27">
        <v>0</v>
      </c>
      <c r="O441" s="27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1</v>
      </c>
      <c r="AH441" s="10">
        <v>0</v>
      </c>
      <c r="AI441" s="10">
        <v>0</v>
      </c>
      <c r="AJ441" s="10">
        <v>0</v>
      </c>
      <c r="AK441" s="10">
        <v>0</v>
      </c>
      <c r="AL441" s="10">
        <v>2</v>
      </c>
      <c r="AM441" s="10">
        <v>0</v>
      </c>
      <c r="AN441" s="10">
        <v>0</v>
      </c>
      <c r="AO441" s="10">
        <v>1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16">
        <v>0</v>
      </c>
      <c r="BE441" s="116">
        <v>0</v>
      </c>
      <c r="BF441" s="10">
        <v>0</v>
      </c>
      <c r="BG441" s="10">
        <v>0</v>
      </c>
      <c r="BH441" s="10">
        <v>0</v>
      </c>
    </row>
    <row r="442" spans="1:60">
      <c r="A442" s="26">
        <v>441</v>
      </c>
      <c r="B442" s="253">
        <v>45.601559999999999</v>
      </c>
      <c r="C442" s="253">
        <v>-92.118189999999998</v>
      </c>
      <c r="D442" s="10">
        <v>14.5</v>
      </c>
      <c r="E442" s="10" t="s">
        <v>575</v>
      </c>
      <c r="F442" s="119">
        <v>1</v>
      </c>
      <c r="G442" s="26">
        <v>1</v>
      </c>
      <c r="H442" s="44">
        <v>3</v>
      </c>
      <c r="I442" s="10">
        <v>2</v>
      </c>
      <c r="J442" s="16">
        <v>0</v>
      </c>
      <c r="K442" s="27">
        <v>0</v>
      </c>
      <c r="L442" s="27">
        <v>0</v>
      </c>
      <c r="M442" s="27">
        <v>0</v>
      </c>
      <c r="N442" s="27">
        <v>0</v>
      </c>
      <c r="O442" s="27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1</v>
      </c>
      <c r="AM442" s="10">
        <v>0</v>
      </c>
      <c r="AN442" s="10">
        <v>1</v>
      </c>
      <c r="AO442" s="10">
        <v>2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16">
        <v>0</v>
      </c>
      <c r="BE442" s="116">
        <v>0</v>
      </c>
      <c r="BF442" s="10">
        <v>0</v>
      </c>
      <c r="BG442" s="10">
        <v>0</v>
      </c>
      <c r="BH442" s="10">
        <v>0</v>
      </c>
    </row>
    <row r="443" spans="1:60">
      <c r="A443" s="26">
        <v>442</v>
      </c>
      <c r="B443" s="253">
        <v>45.601559999999999</v>
      </c>
      <c r="C443" s="253">
        <v>-92.117869999999996</v>
      </c>
      <c r="D443" s="10">
        <v>2</v>
      </c>
      <c r="E443" s="10" t="s">
        <v>575</v>
      </c>
      <c r="F443" s="119">
        <v>1</v>
      </c>
      <c r="G443" s="26">
        <v>1</v>
      </c>
      <c r="H443" s="44">
        <v>2</v>
      </c>
      <c r="I443" s="10">
        <v>2</v>
      </c>
      <c r="J443" s="16">
        <v>0</v>
      </c>
      <c r="K443" s="27">
        <v>0</v>
      </c>
      <c r="L443" s="27">
        <v>0</v>
      </c>
      <c r="M443" s="27">
        <v>0</v>
      </c>
      <c r="N443" s="27">
        <v>0</v>
      </c>
      <c r="O443" s="27">
        <v>2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1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16">
        <v>0</v>
      </c>
      <c r="BE443" s="116">
        <v>0</v>
      </c>
      <c r="BF443" s="10">
        <v>0</v>
      </c>
      <c r="BG443" s="10">
        <v>0</v>
      </c>
      <c r="BH443" s="10">
        <v>0</v>
      </c>
    </row>
    <row r="444" spans="1:60">
      <c r="A444" s="26">
        <v>443</v>
      </c>
      <c r="B444" s="253">
        <v>45.601570000000002</v>
      </c>
      <c r="C444" s="253">
        <v>-92.117549999999994</v>
      </c>
      <c r="D444" s="10">
        <v>2</v>
      </c>
      <c r="E444" s="10" t="s">
        <v>575</v>
      </c>
      <c r="F444" s="119">
        <v>1</v>
      </c>
      <c r="G444" s="26">
        <v>1</v>
      </c>
      <c r="H444" s="44">
        <v>4</v>
      </c>
      <c r="I444" s="10">
        <v>3</v>
      </c>
      <c r="J444" s="16">
        <v>0</v>
      </c>
      <c r="K444" s="27">
        <v>0</v>
      </c>
      <c r="L444" s="27">
        <v>0</v>
      </c>
      <c r="M444" s="27">
        <v>0</v>
      </c>
      <c r="N444" s="27">
        <v>0</v>
      </c>
      <c r="O444" s="27">
        <v>3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1</v>
      </c>
      <c r="AH444" s="10">
        <v>0</v>
      </c>
      <c r="AI444" s="10">
        <v>0</v>
      </c>
      <c r="AJ444" s="10">
        <v>0</v>
      </c>
      <c r="AK444" s="10">
        <v>0</v>
      </c>
      <c r="AL444" s="10">
        <v>1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1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16">
        <v>1</v>
      </c>
      <c r="BE444" s="116">
        <v>0</v>
      </c>
      <c r="BF444" s="10">
        <v>0</v>
      </c>
      <c r="BG444" s="10">
        <v>0</v>
      </c>
      <c r="BH444" s="10">
        <v>0</v>
      </c>
    </row>
    <row r="445" spans="1:60">
      <c r="A445" s="26">
        <v>444</v>
      </c>
      <c r="B445" s="253">
        <v>45.60172</v>
      </c>
      <c r="C445" s="253">
        <v>-92.121560000000002</v>
      </c>
      <c r="D445" s="10">
        <v>16</v>
      </c>
      <c r="E445" s="10" t="s">
        <v>576</v>
      </c>
      <c r="F445" s="119">
        <v>1</v>
      </c>
      <c r="G445" s="26">
        <v>0</v>
      </c>
      <c r="H445" s="44">
        <v>0</v>
      </c>
      <c r="I445" s="10">
        <v>0</v>
      </c>
      <c r="J445" s="16">
        <v>0</v>
      </c>
      <c r="K445" s="27">
        <v>0</v>
      </c>
      <c r="L445" s="27">
        <v>0</v>
      </c>
      <c r="M445" s="27">
        <v>0</v>
      </c>
      <c r="N445" s="27">
        <v>0</v>
      </c>
      <c r="O445" s="27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16">
        <v>0</v>
      </c>
      <c r="BE445" s="116">
        <v>0</v>
      </c>
      <c r="BF445" s="10">
        <v>0</v>
      </c>
      <c r="BG445" s="10">
        <v>0</v>
      </c>
      <c r="BH445" s="10">
        <v>0</v>
      </c>
    </row>
    <row r="446" spans="1:60">
      <c r="A446" s="26">
        <v>445</v>
      </c>
      <c r="B446" s="253">
        <v>45.601779999999998</v>
      </c>
      <c r="C446" s="253">
        <v>-92.118359999999996</v>
      </c>
      <c r="D446" s="10">
        <v>6</v>
      </c>
      <c r="E446" s="10" t="s">
        <v>575</v>
      </c>
      <c r="F446" s="119">
        <v>1</v>
      </c>
      <c r="G446" s="26">
        <v>1</v>
      </c>
      <c r="H446" s="44">
        <v>4</v>
      </c>
      <c r="I446" s="10">
        <v>3</v>
      </c>
      <c r="J446" s="16">
        <v>0</v>
      </c>
      <c r="K446" s="27">
        <v>0</v>
      </c>
      <c r="L446" s="27">
        <v>0</v>
      </c>
      <c r="M446" s="27">
        <v>0</v>
      </c>
      <c r="N446" s="27">
        <v>1</v>
      </c>
      <c r="O446" s="27">
        <v>0</v>
      </c>
      <c r="P446" s="10">
        <v>0</v>
      </c>
      <c r="Q446" s="10">
        <v>0</v>
      </c>
      <c r="R446" s="10">
        <v>2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2</v>
      </c>
      <c r="AN446" s="10">
        <v>0</v>
      </c>
      <c r="AO446" s="10">
        <v>2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16">
        <v>1</v>
      </c>
      <c r="BE446" s="116">
        <v>0</v>
      </c>
      <c r="BF446" s="10">
        <v>0</v>
      </c>
      <c r="BG446" s="10">
        <v>0</v>
      </c>
      <c r="BH446" s="10">
        <v>0</v>
      </c>
    </row>
    <row r="447" spans="1:60">
      <c r="A447" s="26">
        <v>446</v>
      </c>
      <c r="B447" s="253">
        <v>45.601779999999998</v>
      </c>
      <c r="C447" s="253">
        <v>-92.118039999999993</v>
      </c>
      <c r="D447" s="10">
        <v>2</v>
      </c>
      <c r="E447" s="10" t="s">
        <v>575</v>
      </c>
      <c r="F447" s="119">
        <v>1</v>
      </c>
      <c r="G447" s="26">
        <v>1</v>
      </c>
      <c r="H447" s="44">
        <v>4</v>
      </c>
      <c r="I447" s="10">
        <v>3</v>
      </c>
      <c r="J447" s="16">
        <v>0</v>
      </c>
      <c r="K447" s="27">
        <v>0</v>
      </c>
      <c r="L447" s="27">
        <v>0</v>
      </c>
      <c r="M447" s="27">
        <v>0</v>
      </c>
      <c r="N447" s="27">
        <v>0</v>
      </c>
      <c r="O447" s="27">
        <v>2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1</v>
      </c>
      <c r="W447" s="10">
        <v>0</v>
      </c>
      <c r="X447" s="10">
        <v>0</v>
      </c>
      <c r="Y447" s="10">
        <v>0</v>
      </c>
      <c r="Z447" s="10">
        <v>3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1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16">
        <v>0</v>
      </c>
      <c r="BE447" s="116">
        <v>0</v>
      </c>
      <c r="BF447" s="10">
        <v>0</v>
      </c>
      <c r="BG447" s="10">
        <v>0</v>
      </c>
      <c r="BH447" s="10">
        <v>0</v>
      </c>
    </row>
    <row r="448" spans="1:60">
      <c r="A448" s="26">
        <v>447</v>
      </c>
      <c r="B448" s="253">
        <v>45.601939999999999</v>
      </c>
      <c r="C448" s="253">
        <v>-92.121729999999999</v>
      </c>
      <c r="D448" s="10">
        <v>8</v>
      </c>
      <c r="E448" s="10" t="s">
        <v>575</v>
      </c>
      <c r="F448" s="119">
        <v>1</v>
      </c>
      <c r="G448" s="26">
        <v>1</v>
      </c>
      <c r="H448" s="44">
        <v>4</v>
      </c>
      <c r="I448" s="10">
        <v>3</v>
      </c>
      <c r="J448" s="16">
        <v>0</v>
      </c>
      <c r="K448" s="27">
        <v>0</v>
      </c>
      <c r="L448" s="27">
        <v>0</v>
      </c>
      <c r="M448" s="27">
        <v>0</v>
      </c>
      <c r="N448" s="27">
        <v>1</v>
      </c>
      <c r="O448" s="27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1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3</v>
      </c>
      <c r="AM448" s="10">
        <v>4</v>
      </c>
      <c r="AN448" s="10">
        <v>0</v>
      </c>
      <c r="AO448" s="10">
        <v>0</v>
      </c>
      <c r="AP448" s="10">
        <v>1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16">
        <v>0</v>
      </c>
      <c r="BE448" s="116">
        <v>0</v>
      </c>
      <c r="BF448" s="10">
        <v>0</v>
      </c>
      <c r="BG448" s="10">
        <v>0</v>
      </c>
      <c r="BH448" s="10">
        <v>0</v>
      </c>
    </row>
    <row r="449" spans="1:60">
      <c r="A449" s="26">
        <v>448</v>
      </c>
      <c r="B449" s="253">
        <v>45.601999999999997</v>
      </c>
      <c r="C449" s="253">
        <v>-92.118210000000005</v>
      </c>
      <c r="D449" s="10">
        <v>0.5</v>
      </c>
      <c r="E449" s="10" t="s">
        <v>575</v>
      </c>
      <c r="F449" s="119">
        <v>1</v>
      </c>
      <c r="G449" s="26">
        <v>1</v>
      </c>
      <c r="H449" s="44">
        <v>4</v>
      </c>
      <c r="I449" s="10">
        <v>2</v>
      </c>
      <c r="J449" s="16">
        <v>0</v>
      </c>
      <c r="K449" s="27">
        <v>0</v>
      </c>
      <c r="L449" s="27">
        <v>0</v>
      </c>
      <c r="M449" s="27">
        <v>0</v>
      </c>
      <c r="N449" s="27">
        <v>0</v>
      </c>
      <c r="O449" s="27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1</v>
      </c>
      <c r="W449" s="10">
        <v>0</v>
      </c>
      <c r="X449" s="10">
        <v>1</v>
      </c>
      <c r="Y449" s="10">
        <v>0</v>
      </c>
      <c r="Z449" s="10">
        <v>2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2</v>
      </c>
      <c r="AZ449" s="10">
        <v>0</v>
      </c>
      <c r="BA449" s="10">
        <v>0</v>
      </c>
      <c r="BB449" s="10">
        <v>0</v>
      </c>
      <c r="BC449" s="10">
        <v>0</v>
      </c>
      <c r="BD449" s="116">
        <v>0</v>
      </c>
      <c r="BE449" s="116">
        <v>0</v>
      </c>
      <c r="BF449" s="10">
        <v>0</v>
      </c>
      <c r="BG449" s="10">
        <v>0</v>
      </c>
      <c r="BH449" s="10">
        <v>0</v>
      </c>
    </row>
    <row r="450" spans="1:60">
      <c r="A450" s="26">
        <v>449</v>
      </c>
      <c r="B450" s="253">
        <v>45.602159999999998</v>
      </c>
      <c r="C450" s="253">
        <v>-92.121899999999997</v>
      </c>
      <c r="D450" s="10">
        <v>5.5</v>
      </c>
      <c r="E450" s="10" t="s">
        <v>575</v>
      </c>
      <c r="F450" s="119">
        <v>1</v>
      </c>
      <c r="G450" s="26">
        <v>1</v>
      </c>
      <c r="H450" s="44">
        <v>7</v>
      </c>
      <c r="I450" s="10">
        <v>2</v>
      </c>
      <c r="J450" s="16">
        <v>0</v>
      </c>
      <c r="K450" s="27">
        <v>0</v>
      </c>
      <c r="L450" s="27">
        <v>0</v>
      </c>
      <c r="M450" s="27">
        <v>0</v>
      </c>
      <c r="N450" s="27">
        <v>0</v>
      </c>
      <c r="O450" s="27">
        <v>2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1</v>
      </c>
      <c r="X450" s="10">
        <v>1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2</v>
      </c>
      <c r="AM450" s="10">
        <v>0</v>
      </c>
      <c r="AN450" s="10">
        <v>1</v>
      </c>
      <c r="AO450" s="10">
        <v>1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1</v>
      </c>
      <c r="BC450" s="10">
        <v>0</v>
      </c>
      <c r="BD450" s="116">
        <v>0</v>
      </c>
      <c r="BE450" s="116">
        <v>0</v>
      </c>
      <c r="BF450" s="10">
        <v>0</v>
      </c>
      <c r="BG450" s="10">
        <v>0</v>
      </c>
      <c r="BH450" s="10">
        <v>0</v>
      </c>
    </row>
    <row r="451" spans="1:60">
      <c r="A451" s="26">
        <v>450</v>
      </c>
      <c r="B451" s="253">
        <v>45.602220000000003</v>
      </c>
      <c r="C451" s="253">
        <v>-92.118690000000001</v>
      </c>
      <c r="D451" s="10">
        <v>11</v>
      </c>
      <c r="E451" s="10" t="s">
        <v>575</v>
      </c>
      <c r="F451" s="119">
        <v>1</v>
      </c>
      <c r="G451" s="26">
        <v>1</v>
      </c>
      <c r="H451" s="44">
        <v>6</v>
      </c>
      <c r="I451" s="10">
        <v>1</v>
      </c>
      <c r="J451" s="16">
        <v>0</v>
      </c>
      <c r="K451" s="27">
        <v>0</v>
      </c>
      <c r="L451" s="27">
        <v>0</v>
      </c>
      <c r="M451" s="27">
        <v>0</v>
      </c>
      <c r="N451" s="27">
        <v>0</v>
      </c>
      <c r="O451" s="27">
        <v>0</v>
      </c>
      <c r="P451" s="10">
        <v>0</v>
      </c>
      <c r="Q451" s="10">
        <v>0</v>
      </c>
      <c r="R451" s="10">
        <v>1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1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1</v>
      </c>
      <c r="AM451" s="10">
        <v>1</v>
      </c>
      <c r="AN451" s="10">
        <v>0</v>
      </c>
      <c r="AO451" s="10">
        <v>1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1</v>
      </c>
      <c r="BC451" s="10">
        <v>0</v>
      </c>
      <c r="BD451" s="116">
        <v>1</v>
      </c>
      <c r="BE451" s="116">
        <v>0</v>
      </c>
      <c r="BF451" s="10">
        <v>0</v>
      </c>
      <c r="BG451" s="10">
        <v>0</v>
      </c>
      <c r="BH451" s="10">
        <v>0</v>
      </c>
    </row>
    <row r="452" spans="1:60">
      <c r="A452" s="26">
        <v>451</v>
      </c>
      <c r="B452" s="253">
        <v>45.602229999999999</v>
      </c>
      <c r="C452" s="253">
        <v>-92.118369999999999</v>
      </c>
      <c r="D452" s="10">
        <v>2.5</v>
      </c>
      <c r="E452" s="10" t="s">
        <v>575</v>
      </c>
      <c r="F452" s="119">
        <v>1</v>
      </c>
      <c r="G452" s="26">
        <v>1</v>
      </c>
      <c r="H452" s="44">
        <v>6</v>
      </c>
      <c r="I452" s="10">
        <v>3</v>
      </c>
      <c r="J452" s="16">
        <v>0</v>
      </c>
      <c r="K452" s="27">
        <v>0</v>
      </c>
      <c r="L452" s="27">
        <v>0</v>
      </c>
      <c r="M452" s="27">
        <v>0</v>
      </c>
      <c r="N452" s="27">
        <v>0</v>
      </c>
      <c r="O452" s="27">
        <v>0</v>
      </c>
      <c r="P452" s="10">
        <v>0</v>
      </c>
      <c r="Q452" s="10">
        <v>0</v>
      </c>
      <c r="R452" s="10">
        <v>1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3</v>
      </c>
      <c r="AA452" s="10">
        <v>1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1</v>
      </c>
      <c r="AH452" s="10">
        <v>0</v>
      </c>
      <c r="AI452" s="10">
        <v>0</v>
      </c>
      <c r="AJ452" s="10">
        <v>1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1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16">
        <v>0</v>
      </c>
      <c r="BE452" s="116">
        <v>0</v>
      </c>
      <c r="BF452" s="10">
        <v>0</v>
      </c>
      <c r="BG452" s="10">
        <v>0</v>
      </c>
      <c r="BH452" s="10">
        <v>0</v>
      </c>
    </row>
    <row r="453" spans="1:60">
      <c r="A453" s="26">
        <v>452</v>
      </c>
      <c r="B453" s="253">
        <v>45.602379999999997</v>
      </c>
      <c r="C453" s="253">
        <v>-92.122069999999994</v>
      </c>
      <c r="D453" s="10">
        <v>6.5</v>
      </c>
      <c r="E453" s="10" t="s">
        <v>575</v>
      </c>
      <c r="F453" s="119">
        <v>1</v>
      </c>
      <c r="G453" s="26">
        <v>1</v>
      </c>
      <c r="H453" s="44">
        <v>4</v>
      </c>
      <c r="I453" s="10">
        <v>2</v>
      </c>
      <c r="J453" s="16">
        <v>0</v>
      </c>
      <c r="K453" s="27">
        <v>0</v>
      </c>
      <c r="L453" s="27">
        <v>0</v>
      </c>
      <c r="M453" s="27">
        <v>0</v>
      </c>
      <c r="N453" s="27">
        <v>0</v>
      </c>
      <c r="O453" s="27">
        <v>0</v>
      </c>
      <c r="P453" s="10">
        <v>0</v>
      </c>
      <c r="Q453" s="10">
        <v>0</v>
      </c>
      <c r="R453" s="10">
        <v>1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2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2</v>
      </c>
      <c r="AM453" s="10">
        <v>4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1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16">
        <v>0</v>
      </c>
      <c r="BE453" s="116">
        <v>0</v>
      </c>
      <c r="BF453" s="10">
        <v>0</v>
      </c>
      <c r="BG453" s="10">
        <v>0</v>
      </c>
      <c r="BH453" s="10">
        <v>0</v>
      </c>
    </row>
    <row r="454" spans="1:60">
      <c r="A454" s="26">
        <v>453</v>
      </c>
      <c r="B454" s="253">
        <v>45.602440000000001</v>
      </c>
      <c r="C454" s="253">
        <v>-92.11918</v>
      </c>
      <c r="D454" s="10">
        <v>7</v>
      </c>
      <c r="E454" s="10" t="s">
        <v>574</v>
      </c>
      <c r="F454" s="119">
        <v>1</v>
      </c>
      <c r="G454" s="26">
        <v>1</v>
      </c>
      <c r="H454" s="44">
        <v>5</v>
      </c>
      <c r="I454" s="10">
        <v>3</v>
      </c>
      <c r="J454" s="16">
        <v>0</v>
      </c>
      <c r="K454" s="27">
        <v>0</v>
      </c>
      <c r="L454" s="27">
        <v>0</v>
      </c>
      <c r="M454" s="27">
        <v>0</v>
      </c>
      <c r="N454" s="27">
        <v>1</v>
      </c>
      <c r="O454" s="27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1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1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3</v>
      </c>
      <c r="AM454" s="10">
        <v>1</v>
      </c>
      <c r="AN454" s="10">
        <v>0</v>
      </c>
      <c r="AO454" s="10">
        <v>4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16">
        <v>0</v>
      </c>
      <c r="BE454" s="116">
        <v>0</v>
      </c>
      <c r="BF454" s="10">
        <v>0</v>
      </c>
      <c r="BG454" s="10">
        <v>0</v>
      </c>
      <c r="BH454" s="10">
        <v>0</v>
      </c>
    </row>
    <row r="455" spans="1:60">
      <c r="A455" s="26">
        <v>454</v>
      </c>
      <c r="B455" s="253">
        <v>45.602440000000001</v>
      </c>
      <c r="C455" s="253">
        <v>-92.118859999999998</v>
      </c>
      <c r="D455" s="10">
        <v>5</v>
      </c>
      <c r="E455" s="10" t="s">
        <v>574</v>
      </c>
      <c r="F455" s="119">
        <v>1</v>
      </c>
      <c r="G455" s="26">
        <v>1</v>
      </c>
      <c r="H455" s="44">
        <v>3</v>
      </c>
      <c r="I455" s="10">
        <v>2</v>
      </c>
      <c r="J455" s="16">
        <v>0</v>
      </c>
      <c r="K455" s="27">
        <v>0</v>
      </c>
      <c r="L455" s="27">
        <v>0</v>
      </c>
      <c r="M455" s="27">
        <v>0</v>
      </c>
      <c r="N455" s="27">
        <v>0</v>
      </c>
      <c r="O455" s="27">
        <v>0</v>
      </c>
      <c r="P455" s="10">
        <v>0</v>
      </c>
      <c r="Q455" s="10">
        <v>0</v>
      </c>
      <c r="R455" s="10">
        <v>1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4</v>
      </c>
      <c r="AD455" s="10">
        <v>0</v>
      </c>
      <c r="AE455" s="10">
        <v>0</v>
      </c>
      <c r="AF455" s="10">
        <v>0</v>
      </c>
      <c r="AG455" s="10">
        <v>1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2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16">
        <v>1</v>
      </c>
      <c r="BE455" s="116">
        <v>0</v>
      </c>
      <c r="BF455" s="10">
        <v>0</v>
      </c>
      <c r="BG455" s="10">
        <v>0</v>
      </c>
      <c r="BH455" s="10">
        <v>0</v>
      </c>
    </row>
    <row r="456" spans="1:60">
      <c r="A456" s="26">
        <v>455</v>
      </c>
      <c r="B456" s="253">
        <v>45.602449999999997</v>
      </c>
      <c r="C456" s="253">
        <v>-92.118539999999996</v>
      </c>
      <c r="D456" s="10">
        <v>2.5</v>
      </c>
      <c r="E456" s="10" t="s">
        <v>575</v>
      </c>
      <c r="F456" s="119">
        <v>1</v>
      </c>
      <c r="G456" s="26">
        <v>1</v>
      </c>
      <c r="H456" s="44">
        <v>6</v>
      </c>
      <c r="I456" s="10">
        <v>3</v>
      </c>
      <c r="J456" s="16">
        <v>0</v>
      </c>
      <c r="K456" s="27">
        <v>0</v>
      </c>
      <c r="L456" s="27">
        <v>0</v>
      </c>
      <c r="M456" s="27">
        <v>0</v>
      </c>
      <c r="N456" s="27">
        <v>0</v>
      </c>
      <c r="O456" s="27">
        <v>0</v>
      </c>
      <c r="P456" s="10">
        <v>0</v>
      </c>
      <c r="Q456" s="10">
        <v>0</v>
      </c>
      <c r="R456" s="10">
        <v>0</v>
      </c>
      <c r="S456" s="10">
        <v>4</v>
      </c>
      <c r="T456" s="10">
        <v>0</v>
      </c>
      <c r="U456" s="10">
        <v>1</v>
      </c>
      <c r="V456" s="10">
        <v>1</v>
      </c>
      <c r="W456" s="10">
        <v>0</v>
      </c>
      <c r="X456" s="10">
        <v>0</v>
      </c>
      <c r="Y456" s="10">
        <v>0</v>
      </c>
      <c r="Z456" s="10">
        <v>2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1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2</v>
      </c>
      <c r="AW456" s="10">
        <v>1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16">
        <v>0</v>
      </c>
      <c r="BE456" s="116">
        <v>0</v>
      </c>
      <c r="BF456" s="10">
        <v>0</v>
      </c>
      <c r="BG456" s="10">
        <v>0</v>
      </c>
      <c r="BH456" s="10">
        <v>0</v>
      </c>
    </row>
    <row r="457" spans="1:60">
      <c r="A457" s="26">
        <v>456</v>
      </c>
      <c r="B457" s="253">
        <v>45.602609999999999</v>
      </c>
      <c r="C457" s="253">
        <v>-92.122240000000005</v>
      </c>
      <c r="D457" s="10">
        <v>5</v>
      </c>
      <c r="E457" s="10" t="s">
        <v>576</v>
      </c>
      <c r="F457" s="119">
        <v>1</v>
      </c>
      <c r="G457" s="26">
        <v>1</v>
      </c>
      <c r="H457" s="44">
        <v>3</v>
      </c>
      <c r="I457" s="10">
        <v>2</v>
      </c>
      <c r="J457" s="16">
        <v>0</v>
      </c>
      <c r="K457" s="27">
        <v>0</v>
      </c>
      <c r="L457" s="27">
        <v>0</v>
      </c>
      <c r="M457" s="27">
        <v>0</v>
      </c>
      <c r="N457" s="27">
        <v>0</v>
      </c>
      <c r="O457" s="27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1</v>
      </c>
      <c r="AM457" s="10">
        <v>0</v>
      </c>
      <c r="AN457" s="10">
        <v>0</v>
      </c>
      <c r="AO457" s="10">
        <v>2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1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16">
        <v>0</v>
      </c>
      <c r="BE457" s="116">
        <v>0</v>
      </c>
      <c r="BF457" s="10">
        <v>0</v>
      </c>
      <c r="BG457" s="10">
        <v>0</v>
      </c>
      <c r="BH457" s="10">
        <v>0</v>
      </c>
    </row>
    <row r="458" spans="1:60">
      <c r="A458" s="26">
        <v>457</v>
      </c>
      <c r="B458" s="253">
        <v>45.602609999999999</v>
      </c>
      <c r="C458" s="253">
        <v>-92.121920000000003</v>
      </c>
      <c r="D458" s="10">
        <v>9</v>
      </c>
      <c r="E458" s="10" t="s">
        <v>575</v>
      </c>
      <c r="F458" s="119">
        <v>1</v>
      </c>
      <c r="G458" s="26">
        <v>1</v>
      </c>
      <c r="H458" s="44">
        <v>1</v>
      </c>
      <c r="I458" s="10">
        <v>2</v>
      </c>
      <c r="J458" s="16">
        <v>0</v>
      </c>
      <c r="K458" s="27">
        <v>0</v>
      </c>
      <c r="L458" s="27">
        <v>0</v>
      </c>
      <c r="M458" s="27">
        <v>0</v>
      </c>
      <c r="N458" s="27">
        <v>0</v>
      </c>
      <c r="O458" s="27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2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16">
        <v>0</v>
      </c>
      <c r="BE458" s="116">
        <v>0</v>
      </c>
      <c r="BF458" s="10">
        <v>0</v>
      </c>
      <c r="BG458" s="10">
        <v>0</v>
      </c>
      <c r="BH458" s="10">
        <v>0</v>
      </c>
    </row>
    <row r="459" spans="1:60">
      <c r="A459" s="26">
        <v>458</v>
      </c>
      <c r="B459" s="253">
        <v>45.602649999999997</v>
      </c>
      <c r="C459" s="253">
        <v>-92.119990000000001</v>
      </c>
      <c r="D459" s="10">
        <v>14.5</v>
      </c>
      <c r="E459" s="10" t="s">
        <v>575</v>
      </c>
      <c r="F459" s="119">
        <v>1</v>
      </c>
      <c r="G459" s="26">
        <v>1</v>
      </c>
      <c r="H459" s="44">
        <v>3</v>
      </c>
      <c r="I459" s="10">
        <v>2</v>
      </c>
      <c r="J459" s="16">
        <v>0</v>
      </c>
      <c r="K459" s="27">
        <v>0</v>
      </c>
      <c r="L459" s="27">
        <v>0</v>
      </c>
      <c r="M459" s="27">
        <v>0</v>
      </c>
      <c r="N459" s="27">
        <v>0</v>
      </c>
      <c r="O459" s="27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2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1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1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16">
        <v>0</v>
      </c>
      <c r="BE459" s="116">
        <v>0</v>
      </c>
      <c r="BF459" s="10">
        <v>0</v>
      </c>
      <c r="BG459" s="10">
        <v>0</v>
      </c>
      <c r="BH459" s="10">
        <v>0</v>
      </c>
    </row>
    <row r="460" spans="1:60">
      <c r="A460" s="26">
        <v>459</v>
      </c>
      <c r="B460" s="253">
        <v>45.602649999999997</v>
      </c>
      <c r="C460" s="253">
        <v>-92.119669999999999</v>
      </c>
      <c r="D460" s="10">
        <v>6</v>
      </c>
      <c r="E460" s="10" t="s">
        <v>574</v>
      </c>
      <c r="F460" s="119">
        <v>1</v>
      </c>
      <c r="G460" s="26">
        <v>1</v>
      </c>
      <c r="H460" s="44">
        <v>6</v>
      </c>
      <c r="I460" s="10">
        <v>2</v>
      </c>
      <c r="J460" s="16">
        <v>0</v>
      </c>
      <c r="K460" s="27">
        <v>0</v>
      </c>
      <c r="L460" s="27">
        <v>0</v>
      </c>
      <c r="M460" s="27">
        <v>0</v>
      </c>
      <c r="N460" s="27">
        <v>1</v>
      </c>
      <c r="O460" s="27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1</v>
      </c>
      <c r="U460" s="10">
        <v>0</v>
      </c>
      <c r="V460" s="10">
        <v>0</v>
      </c>
      <c r="W460" s="10">
        <v>2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1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1</v>
      </c>
      <c r="AM460" s="10">
        <v>0</v>
      </c>
      <c r="AN460" s="10">
        <v>0</v>
      </c>
      <c r="AO460" s="10">
        <v>2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16">
        <v>0</v>
      </c>
      <c r="BE460" s="116">
        <v>0</v>
      </c>
      <c r="BF460" s="10">
        <v>0</v>
      </c>
      <c r="BG460" s="10">
        <v>0</v>
      </c>
      <c r="BH460" s="10">
        <v>0</v>
      </c>
    </row>
    <row r="461" spans="1:60">
      <c r="A461" s="26">
        <v>460</v>
      </c>
      <c r="B461" s="253">
        <v>45.60266</v>
      </c>
      <c r="C461" s="253">
        <v>-92.119349999999997</v>
      </c>
      <c r="D461" s="10">
        <v>5</v>
      </c>
      <c r="E461" s="10" t="s">
        <v>575</v>
      </c>
      <c r="F461" s="119">
        <v>1</v>
      </c>
      <c r="G461" s="26">
        <v>1</v>
      </c>
      <c r="H461" s="44">
        <v>5</v>
      </c>
      <c r="I461" s="10">
        <v>2</v>
      </c>
      <c r="J461" s="16">
        <v>0</v>
      </c>
      <c r="K461" s="27">
        <v>0</v>
      </c>
      <c r="L461" s="27">
        <v>0</v>
      </c>
      <c r="M461" s="27">
        <v>0</v>
      </c>
      <c r="N461" s="27">
        <v>1</v>
      </c>
      <c r="O461" s="27">
        <v>2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1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1</v>
      </c>
      <c r="AM461" s="10">
        <v>0</v>
      </c>
      <c r="AN461" s="10">
        <v>0</v>
      </c>
      <c r="AO461" s="10">
        <v>4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1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16">
        <v>0</v>
      </c>
      <c r="BE461" s="116">
        <v>0</v>
      </c>
      <c r="BF461" s="10">
        <v>0</v>
      </c>
      <c r="BG461" s="10">
        <v>0</v>
      </c>
      <c r="BH461" s="10">
        <v>0</v>
      </c>
    </row>
    <row r="462" spans="1:60">
      <c r="A462" s="26">
        <v>461</v>
      </c>
      <c r="B462" s="253">
        <v>45.602829999999997</v>
      </c>
      <c r="C462" s="253">
        <v>-92.122399999999999</v>
      </c>
      <c r="D462" s="10">
        <v>5.5</v>
      </c>
      <c r="E462" s="10" t="s">
        <v>575</v>
      </c>
      <c r="F462" s="119">
        <v>1</v>
      </c>
      <c r="G462" s="26">
        <v>1</v>
      </c>
      <c r="H462" s="44">
        <v>5</v>
      </c>
      <c r="I462" s="10">
        <v>2</v>
      </c>
      <c r="J462" s="16">
        <v>0</v>
      </c>
      <c r="K462" s="27">
        <v>0</v>
      </c>
      <c r="L462" s="27">
        <v>0</v>
      </c>
      <c r="M462" s="27">
        <v>0</v>
      </c>
      <c r="N462" s="27">
        <v>1</v>
      </c>
      <c r="O462" s="27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2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1</v>
      </c>
      <c r="AO462" s="10">
        <v>1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2</v>
      </c>
      <c r="BC462" s="10">
        <v>0</v>
      </c>
      <c r="BD462" s="116">
        <v>0</v>
      </c>
      <c r="BE462" s="116">
        <v>0</v>
      </c>
      <c r="BF462" s="10">
        <v>0</v>
      </c>
      <c r="BG462" s="10">
        <v>0</v>
      </c>
      <c r="BH462" s="10">
        <v>0</v>
      </c>
    </row>
    <row r="463" spans="1:60">
      <c r="A463" s="26">
        <v>462</v>
      </c>
      <c r="B463" s="253">
        <v>45.602829999999997</v>
      </c>
      <c r="C463" s="253">
        <v>-92.122079999999997</v>
      </c>
      <c r="D463" s="10">
        <v>9.5</v>
      </c>
      <c r="E463" s="10" t="s">
        <v>575</v>
      </c>
      <c r="F463" s="119">
        <v>1</v>
      </c>
      <c r="G463" s="26">
        <v>1</v>
      </c>
      <c r="H463" s="44">
        <v>6</v>
      </c>
      <c r="I463" s="10">
        <v>1</v>
      </c>
      <c r="J463" s="16">
        <v>0</v>
      </c>
      <c r="K463" s="27">
        <v>0</v>
      </c>
      <c r="L463" s="27">
        <v>0</v>
      </c>
      <c r="M463" s="27">
        <v>0</v>
      </c>
      <c r="N463" s="27">
        <v>0</v>
      </c>
      <c r="O463" s="27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1</v>
      </c>
      <c r="U463" s="10">
        <v>0</v>
      </c>
      <c r="V463" s="10">
        <v>0</v>
      </c>
      <c r="W463" s="10">
        <v>1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1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1</v>
      </c>
      <c r="AM463" s="10">
        <v>1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1</v>
      </c>
      <c r="BC463" s="10">
        <v>0</v>
      </c>
      <c r="BD463" s="116">
        <v>0</v>
      </c>
      <c r="BE463" s="116">
        <v>0</v>
      </c>
      <c r="BF463" s="10">
        <v>0</v>
      </c>
      <c r="BG463" s="10">
        <v>0</v>
      </c>
      <c r="BH463" s="10">
        <v>0</v>
      </c>
    </row>
    <row r="464" spans="1:60">
      <c r="A464" s="26">
        <v>463</v>
      </c>
      <c r="B464" s="253">
        <v>45.602870000000003</v>
      </c>
      <c r="C464" s="253">
        <v>-92.120159999999998</v>
      </c>
      <c r="D464" s="10">
        <v>6.5</v>
      </c>
      <c r="E464" s="10" t="s">
        <v>575</v>
      </c>
      <c r="F464" s="119">
        <v>1</v>
      </c>
      <c r="G464" s="26">
        <v>1</v>
      </c>
      <c r="H464" s="44">
        <v>3</v>
      </c>
      <c r="I464" s="10">
        <v>2</v>
      </c>
      <c r="J464" s="16">
        <v>0</v>
      </c>
      <c r="K464" s="27">
        <v>0</v>
      </c>
      <c r="L464" s="27">
        <v>0</v>
      </c>
      <c r="M464" s="27">
        <v>0</v>
      </c>
      <c r="N464" s="27">
        <v>0</v>
      </c>
      <c r="O464" s="27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1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2</v>
      </c>
      <c r="AM464" s="10">
        <v>1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16">
        <v>0</v>
      </c>
      <c r="BE464" s="116">
        <v>0</v>
      </c>
      <c r="BF464" s="10">
        <v>0</v>
      </c>
      <c r="BG464" s="10">
        <v>0</v>
      </c>
      <c r="BH464" s="10">
        <v>0</v>
      </c>
    </row>
    <row r="465" spans="1:60">
      <c r="A465" s="26">
        <v>464</v>
      </c>
      <c r="B465" s="253">
        <v>45.603050000000003</v>
      </c>
      <c r="C465" s="253">
        <v>-92.122569999999996</v>
      </c>
      <c r="D465" s="10">
        <v>3.5</v>
      </c>
      <c r="E465" s="10" t="s">
        <v>575</v>
      </c>
      <c r="F465" s="119">
        <v>1</v>
      </c>
      <c r="G465" s="26">
        <v>1</v>
      </c>
      <c r="H465" s="44">
        <v>5</v>
      </c>
      <c r="I465" s="10">
        <v>2</v>
      </c>
      <c r="J465" s="16">
        <v>0</v>
      </c>
      <c r="K465" s="27">
        <v>0</v>
      </c>
      <c r="L465" s="27">
        <v>0</v>
      </c>
      <c r="M465" s="27">
        <v>0</v>
      </c>
      <c r="N465" s="27">
        <v>1</v>
      </c>
      <c r="O465" s="27">
        <v>0</v>
      </c>
      <c r="P465" s="10">
        <v>0</v>
      </c>
      <c r="Q465" s="10">
        <v>0</v>
      </c>
      <c r="R465" s="10">
        <v>1</v>
      </c>
      <c r="S465" s="10">
        <v>0</v>
      </c>
      <c r="T465" s="10">
        <v>0</v>
      </c>
      <c r="U465" s="10">
        <v>0</v>
      </c>
      <c r="V465" s="10">
        <v>0</v>
      </c>
      <c r="W465" s="10">
        <v>4</v>
      </c>
      <c r="X465" s="10">
        <v>0</v>
      </c>
      <c r="Y465" s="10">
        <v>0</v>
      </c>
      <c r="Z465" s="10">
        <v>0</v>
      </c>
      <c r="AA465" s="10">
        <v>4</v>
      </c>
      <c r="AB465" s="10">
        <v>0</v>
      </c>
      <c r="AC465" s="10">
        <v>0</v>
      </c>
      <c r="AD465" s="10">
        <v>0</v>
      </c>
      <c r="AE465" s="10">
        <v>0</v>
      </c>
      <c r="AF465" s="10">
        <v>1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1</v>
      </c>
      <c r="AM465" s="10">
        <v>0</v>
      </c>
      <c r="AN465" s="10">
        <v>0</v>
      </c>
      <c r="AO465" s="10">
        <v>2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4</v>
      </c>
      <c r="BC465" s="10">
        <v>0</v>
      </c>
      <c r="BD465" s="116">
        <v>0</v>
      </c>
      <c r="BE465" s="116">
        <v>0</v>
      </c>
      <c r="BF465" s="10">
        <v>0</v>
      </c>
      <c r="BG465" s="10">
        <v>0</v>
      </c>
      <c r="BH465" s="10">
        <v>0</v>
      </c>
    </row>
    <row r="466" spans="1:60">
      <c r="A466" s="26">
        <v>465</v>
      </c>
      <c r="B466" s="253">
        <v>45.603050000000003</v>
      </c>
      <c r="C466" s="253">
        <v>-92.122249999999994</v>
      </c>
      <c r="D466" s="10">
        <v>9.5</v>
      </c>
      <c r="E466" s="10" t="s">
        <v>575</v>
      </c>
      <c r="F466" s="119">
        <v>1</v>
      </c>
      <c r="G466" s="26">
        <v>1</v>
      </c>
      <c r="H466" s="44">
        <v>2</v>
      </c>
      <c r="I466" s="10">
        <v>2</v>
      </c>
      <c r="J466" s="16">
        <v>0</v>
      </c>
      <c r="K466" s="27">
        <v>0</v>
      </c>
      <c r="L466" s="27">
        <v>0</v>
      </c>
      <c r="M466" s="27">
        <v>0</v>
      </c>
      <c r="N466" s="27">
        <v>0</v>
      </c>
      <c r="O466" s="27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4</v>
      </c>
      <c r="AD466" s="10">
        <v>0</v>
      </c>
      <c r="AE466" s="10">
        <v>0</v>
      </c>
      <c r="AF466" s="10">
        <v>1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2</v>
      </c>
      <c r="AM466" s="10">
        <v>4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16">
        <v>0</v>
      </c>
      <c r="BE466" s="116">
        <v>0</v>
      </c>
      <c r="BF466" s="10">
        <v>0</v>
      </c>
      <c r="BG466" s="10">
        <v>0</v>
      </c>
      <c r="BH466" s="10">
        <v>0</v>
      </c>
    </row>
    <row r="467" spans="1:60">
      <c r="A467" s="26">
        <v>466</v>
      </c>
      <c r="B467" s="253">
        <v>45.603090000000002</v>
      </c>
      <c r="C467" s="253">
        <v>-92.120329999999996</v>
      </c>
      <c r="D467" s="10">
        <v>4</v>
      </c>
      <c r="E467" s="10" t="s">
        <v>575</v>
      </c>
      <c r="F467" s="119">
        <v>1</v>
      </c>
      <c r="G467" s="26">
        <v>1</v>
      </c>
      <c r="H467" s="44">
        <v>5</v>
      </c>
      <c r="I467" s="10">
        <v>3</v>
      </c>
      <c r="J467" s="16">
        <v>0</v>
      </c>
      <c r="K467" s="27">
        <v>0</v>
      </c>
      <c r="L467" s="27">
        <v>0</v>
      </c>
      <c r="M467" s="27">
        <v>0</v>
      </c>
      <c r="N467" s="27">
        <v>0</v>
      </c>
      <c r="O467" s="27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1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2</v>
      </c>
      <c r="AM467" s="10">
        <v>4</v>
      </c>
      <c r="AN467" s="10">
        <v>0</v>
      </c>
      <c r="AO467" s="10">
        <v>2</v>
      </c>
      <c r="AP467" s="10">
        <v>1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2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16">
        <v>1</v>
      </c>
      <c r="BE467" s="116">
        <v>0</v>
      </c>
      <c r="BF467" s="10">
        <v>0</v>
      </c>
      <c r="BG467" s="10">
        <v>0</v>
      </c>
      <c r="BH467" s="10">
        <v>0</v>
      </c>
    </row>
    <row r="468" spans="1:60">
      <c r="A468" s="26">
        <v>467</v>
      </c>
      <c r="B468" s="253">
        <v>45.603279999999998</v>
      </c>
      <c r="C468" s="253">
        <v>-92.122420000000005</v>
      </c>
      <c r="D468" s="10">
        <v>5</v>
      </c>
      <c r="E468" s="10" t="s">
        <v>575</v>
      </c>
      <c r="F468" s="119">
        <v>1</v>
      </c>
      <c r="G468" s="26">
        <v>1</v>
      </c>
      <c r="H468" s="44">
        <v>5</v>
      </c>
      <c r="I468" s="10">
        <v>3</v>
      </c>
      <c r="J468" s="16">
        <v>0</v>
      </c>
      <c r="K468" s="27">
        <v>0</v>
      </c>
      <c r="L468" s="27">
        <v>0</v>
      </c>
      <c r="M468" s="27">
        <v>0</v>
      </c>
      <c r="N468" s="27">
        <v>0</v>
      </c>
      <c r="O468" s="27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2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2</v>
      </c>
      <c r="AM468" s="10">
        <v>2</v>
      </c>
      <c r="AN468" s="10">
        <v>0</v>
      </c>
      <c r="AO468" s="10">
        <v>1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1</v>
      </c>
      <c r="BC468" s="10">
        <v>0</v>
      </c>
      <c r="BD468" s="116">
        <v>0</v>
      </c>
      <c r="BE468" s="116">
        <v>0</v>
      </c>
      <c r="BF468" s="10">
        <v>0</v>
      </c>
      <c r="BG468" s="10">
        <v>0</v>
      </c>
      <c r="BH468" s="10">
        <v>0</v>
      </c>
    </row>
    <row r="469" spans="1:60">
      <c r="A469" s="26">
        <v>468</v>
      </c>
      <c r="B469" s="253">
        <v>45.60331</v>
      </c>
      <c r="C469" s="253">
        <v>-92.120500000000007</v>
      </c>
      <c r="D469" s="10">
        <v>10.5</v>
      </c>
      <c r="E469" s="10" t="s">
        <v>575</v>
      </c>
      <c r="F469" s="119">
        <v>1</v>
      </c>
      <c r="G469" s="26">
        <v>1</v>
      </c>
      <c r="H469" s="44">
        <v>3</v>
      </c>
      <c r="I469" s="10">
        <v>1</v>
      </c>
      <c r="J469" s="16">
        <v>0</v>
      </c>
      <c r="K469" s="27">
        <v>0</v>
      </c>
      <c r="L469" s="27">
        <v>0</v>
      </c>
      <c r="M469" s="27">
        <v>0</v>
      </c>
      <c r="N469" s="27">
        <v>1</v>
      </c>
      <c r="O469" s="27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1</v>
      </c>
      <c r="U469" s="10">
        <v>0</v>
      </c>
      <c r="V469" s="10">
        <v>0</v>
      </c>
      <c r="W469" s="10">
        <v>1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16">
        <v>0</v>
      </c>
      <c r="BE469" s="116">
        <v>0</v>
      </c>
      <c r="BF469" s="10">
        <v>0</v>
      </c>
      <c r="BG469" s="10">
        <v>0</v>
      </c>
      <c r="BH469" s="10">
        <v>0</v>
      </c>
    </row>
    <row r="470" spans="1:60">
      <c r="A470" s="26">
        <v>469</v>
      </c>
      <c r="B470" s="253">
        <v>45.603319999999997</v>
      </c>
      <c r="C470" s="253">
        <v>-92.120180000000005</v>
      </c>
      <c r="D470" s="10">
        <v>2</v>
      </c>
      <c r="E470" s="10" t="s">
        <v>575</v>
      </c>
      <c r="F470" s="119">
        <v>1</v>
      </c>
      <c r="G470" s="26">
        <v>1</v>
      </c>
      <c r="H470" s="44">
        <v>5</v>
      </c>
      <c r="I470" s="10">
        <v>3</v>
      </c>
      <c r="J470" s="16">
        <v>0</v>
      </c>
      <c r="K470" s="27">
        <v>0</v>
      </c>
      <c r="L470" s="27">
        <v>0</v>
      </c>
      <c r="M470" s="27">
        <v>0</v>
      </c>
      <c r="N470" s="27">
        <v>1</v>
      </c>
      <c r="O470" s="27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3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1</v>
      </c>
      <c r="AG470" s="10">
        <v>0</v>
      </c>
      <c r="AH470" s="10">
        <v>0</v>
      </c>
      <c r="AI470" s="10">
        <v>0</v>
      </c>
      <c r="AJ470" s="10">
        <v>1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2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16">
        <v>0</v>
      </c>
      <c r="BE470" s="116">
        <v>0</v>
      </c>
      <c r="BF470" s="10">
        <v>0</v>
      </c>
      <c r="BG470" s="10">
        <v>0</v>
      </c>
      <c r="BH470" s="10">
        <v>0</v>
      </c>
    </row>
    <row r="471" spans="1:60">
      <c r="A471" s="26">
        <v>470</v>
      </c>
      <c r="B471" s="253">
        <v>45.603499999999997</v>
      </c>
      <c r="C471" s="253">
        <v>-92.122590000000002</v>
      </c>
      <c r="D471" s="10">
        <v>1</v>
      </c>
      <c r="E471" s="10" t="s">
        <v>575</v>
      </c>
      <c r="F471" s="119">
        <v>1</v>
      </c>
      <c r="G471" s="26">
        <v>1</v>
      </c>
      <c r="H471" s="44">
        <v>1</v>
      </c>
      <c r="I471" s="10">
        <v>1</v>
      </c>
      <c r="J471" s="16">
        <v>0</v>
      </c>
      <c r="K471" s="27">
        <v>0</v>
      </c>
      <c r="L471" s="27">
        <v>0</v>
      </c>
      <c r="M471" s="27">
        <v>0</v>
      </c>
      <c r="N471" s="27">
        <v>0</v>
      </c>
      <c r="O471" s="27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4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1</v>
      </c>
      <c r="BC471" s="10">
        <v>0</v>
      </c>
      <c r="BD471" s="116">
        <v>2</v>
      </c>
      <c r="BE471" s="116">
        <v>0</v>
      </c>
      <c r="BF471" s="10">
        <v>0</v>
      </c>
      <c r="BG471" s="10">
        <v>0</v>
      </c>
      <c r="BH471" s="10">
        <v>0</v>
      </c>
    </row>
    <row r="472" spans="1:60">
      <c r="A472" s="26">
        <v>471</v>
      </c>
      <c r="B472" s="253">
        <v>45.603540000000002</v>
      </c>
      <c r="C472" s="253">
        <v>-92.120350000000002</v>
      </c>
      <c r="D472" s="10">
        <v>6</v>
      </c>
      <c r="E472" s="10" t="s">
        <v>575</v>
      </c>
      <c r="F472" s="119">
        <v>1</v>
      </c>
      <c r="G472" s="26">
        <v>1</v>
      </c>
      <c r="H472" s="44">
        <v>1</v>
      </c>
      <c r="I472" s="10">
        <v>1</v>
      </c>
      <c r="J472" s="16">
        <v>0</v>
      </c>
      <c r="K472" s="27">
        <v>0</v>
      </c>
      <c r="L472" s="27">
        <v>0</v>
      </c>
      <c r="M472" s="27">
        <v>0</v>
      </c>
      <c r="N472" s="27">
        <v>0</v>
      </c>
      <c r="O472" s="27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1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4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16">
        <v>0</v>
      </c>
      <c r="BE472" s="116">
        <v>0</v>
      </c>
      <c r="BF472" s="10">
        <v>0</v>
      </c>
      <c r="BG472" s="10">
        <v>0</v>
      </c>
      <c r="BH472" s="10">
        <v>0</v>
      </c>
    </row>
    <row r="473" spans="1:60">
      <c r="A473" s="26">
        <v>472</v>
      </c>
      <c r="B473" s="253">
        <v>45.603729999999999</v>
      </c>
      <c r="C473" s="253">
        <v>-92.122439999999997</v>
      </c>
      <c r="D473" s="10">
        <v>4</v>
      </c>
      <c r="E473" s="10" t="s">
        <v>574</v>
      </c>
      <c r="F473" s="119">
        <v>1</v>
      </c>
      <c r="G473" s="26">
        <v>1</v>
      </c>
      <c r="H473" s="44">
        <v>7</v>
      </c>
      <c r="I473" s="10">
        <v>3</v>
      </c>
      <c r="J473" s="16">
        <v>0</v>
      </c>
      <c r="K473" s="27">
        <v>0</v>
      </c>
      <c r="L473" s="27">
        <v>0</v>
      </c>
      <c r="M473" s="27">
        <v>0</v>
      </c>
      <c r="N473" s="27">
        <v>0</v>
      </c>
      <c r="O473" s="27">
        <v>0</v>
      </c>
      <c r="P473" s="10">
        <v>0</v>
      </c>
      <c r="Q473" s="10">
        <v>0</v>
      </c>
      <c r="R473" s="10">
        <v>2</v>
      </c>
      <c r="S473" s="10">
        <v>0</v>
      </c>
      <c r="T473" s="10">
        <v>0</v>
      </c>
      <c r="U473" s="10">
        <v>0</v>
      </c>
      <c r="V473" s="10">
        <v>1</v>
      </c>
      <c r="W473" s="10">
        <v>0</v>
      </c>
      <c r="X473" s="10">
        <v>0</v>
      </c>
      <c r="Y473" s="10">
        <v>0</v>
      </c>
      <c r="Z473" s="10">
        <v>3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1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</v>
      </c>
      <c r="AM473" s="10">
        <v>0</v>
      </c>
      <c r="AN473" s="10">
        <v>0</v>
      </c>
      <c r="AO473" s="10">
        <v>4</v>
      </c>
      <c r="AP473" s="10">
        <v>1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1</v>
      </c>
      <c r="BC473" s="10">
        <v>0</v>
      </c>
      <c r="BD473" s="116">
        <v>0</v>
      </c>
      <c r="BE473" s="116">
        <v>0</v>
      </c>
      <c r="BF473" s="10">
        <v>0</v>
      </c>
      <c r="BG473" s="10">
        <v>0</v>
      </c>
      <c r="BH473" s="10">
        <v>0</v>
      </c>
    </row>
    <row r="474" spans="1:60">
      <c r="A474" s="26">
        <v>473</v>
      </c>
      <c r="B474" s="253">
        <v>45.603760000000001</v>
      </c>
      <c r="C474" s="253">
        <v>-92.120519999999999</v>
      </c>
      <c r="D474" s="10">
        <v>11</v>
      </c>
      <c r="E474" s="10" t="s">
        <v>575</v>
      </c>
      <c r="F474" s="119">
        <v>1</v>
      </c>
      <c r="G474" s="26">
        <v>1</v>
      </c>
      <c r="H474" s="44">
        <v>3</v>
      </c>
      <c r="I474" s="10">
        <v>2</v>
      </c>
      <c r="J474" s="16">
        <v>0</v>
      </c>
      <c r="K474" s="27">
        <v>0</v>
      </c>
      <c r="L474" s="27">
        <v>0</v>
      </c>
      <c r="M474" s="27">
        <v>0</v>
      </c>
      <c r="N474" s="27">
        <v>0</v>
      </c>
      <c r="O474" s="27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2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2</v>
      </c>
      <c r="AM474" s="10">
        <v>0</v>
      </c>
      <c r="AN474" s="10">
        <v>0</v>
      </c>
      <c r="AO474" s="10">
        <v>1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16">
        <v>0</v>
      </c>
      <c r="BE474" s="116">
        <v>0</v>
      </c>
      <c r="BF474" s="10">
        <v>0</v>
      </c>
      <c r="BG474" s="10">
        <v>0</v>
      </c>
      <c r="BH474" s="10">
        <v>0</v>
      </c>
    </row>
    <row r="475" spans="1:60">
      <c r="A475" s="26">
        <v>474</v>
      </c>
      <c r="B475" s="253">
        <v>45.603949999999998</v>
      </c>
      <c r="C475" s="253">
        <v>-92.122609999999995</v>
      </c>
      <c r="D475" s="10">
        <v>3</v>
      </c>
      <c r="E475" s="10" t="s">
        <v>575</v>
      </c>
      <c r="F475" s="119">
        <v>1</v>
      </c>
      <c r="G475" s="26">
        <v>1</v>
      </c>
      <c r="H475" s="44">
        <v>6</v>
      </c>
      <c r="I475" s="10">
        <v>3</v>
      </c>
      <c r="J475" s="16">
        <v>0</v>
      </c>
      <c r="K475" s="27">
        <v>0</v>
      </c>
      <c r="L475" s="27">
        <v>0</v>
      </c>
      <c r="M475" s="27">
        <v>0</v>
      </c>
      <c r="N475" s="27">
        <v>0</v>
      </c>
      <c r="O475" s="27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1</v>
      </c>
      <c r="V475" s="10">
        <v>1</v>
      </c>
      <c r="W475" s="10">
        <v>0</v>
      </c>
      <c r="X475" s="10">
        <v>0</v>
      </c>
      <c r="Y475" s="10">
        <v>0</v>
      </c>
      <c r="Z475" s="10">
        <v>3</v>
      </c>
      <c r="AA475" s="10">
        <v>1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1</v>
      </c>
      <c r="AP475" s="10">
        <v>1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16">
        <v>0</v>
      </c>
      <c r="BE475" s="116">
        <v>0</v>
      </c>
      <c r="BF475" s="10">
        <v>0</v>
      </c>
      <c r="BG475" s="10">
        <v>0</v>
      </c>
      <c r="BH475" s="10">
        <v>0</v>
      </c>
    </row>
    <row r="476" spans="1:60">
      <c r="A476" s="26">
        <v>475</v>
      </c>
      <c r="B476" s="253">
        <v>45.603949999999998</v>
      </c>
      <c r="C476" s="253">
        <v>-92.122290000000007</v>
      </c>
      <c r="D476" s="10">
        <v>18</v>
      </c>
      <c r="E476" s="10" t="s">
        <v>575</v>
      </c>
      <c r="F476" s="119">
        <v>1</v>
      </c>
      <c r="G476" s="26">
        <v>1</v>
      </c>
      <c r="H476" s="44">
        <v>1</v>
      </c>
      <c r="I476" s="10">
        <v>1</v>
      </c>
      <c r="J476" s="16">
        <v>0</v>
      </c>
      <c r="K476" s="27">
        <v>0</v>
      </c>
      <c r="L476" s="27">
        <v>0</v>
      </c>
      <c r="M476" s="27">
        <v>0</v>
      </c>
      <c r="N476" s="27">
        <v>0</v>
      </c>
      <c r="O476" s="27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1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16">
        <v>0</v>
      </c>
      <c r="BE476" s="116">
        <v>0</v>
      </c>
      <c r="BF476" s="10">
        <v>0</v>
      </c>
      <c r="BG476" s="10">
        <v>0</v>
      </c>
      <c r="BH476" s="10">
        <v>0</v>
      </c>
    </row>
    <row r="477" spans="1:60">
      <c r="A477" s="26">
        <v>476</v>
      </c>
      <c r="B477" s="253">
        <v>45.60398</v>
      </c>
      <c r="C477" s="253">
        <v>-92.120679999999993</v>
      </c>
      <c r="D477" s="10">
        <v>15</v>
      </c>
      <c r="E477" s="10" t="s">
        <v>575</v>
      </c>
      <c r="F477" s="119">
        <v>1</v>
      </c>
      <c r="G477" s="26">
        <v>0</v>
      </c>
      <c r="H477" s="44">
        <v>0</v>
      </c>
      <c r="I477" s="10">
        <v>0</v>
      </c>
      <c r="J477" s="16">
        <v>0</v>
      </c>
      <c r="K477" s="27">
        <v>0</v>
      </c>
      <c r="L477" s="27">
        <v>0</v>
      </c>
      <c r="M477" s="27">
        <v>0</v>
      </c>
      <c r="N477" s="27">
        <v>0</v>
      </c>
      <c r="O477" s="27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16">
        <v>0</v>
      </c>
      <c r="BE477" s="116">
        <v>0</v>
      </c>
      <c r="BF477" s="10">
        <v>0</v>
      </c>
      <c r="BG477" s="10">
        <v>0</v>
      </c>
      <c r="BH477" s="10">
        <v>0</v>
      </c>
    </row>
    <row r="478" spans="1:60">
      <c r="A478" s="26">
        <v>477</v>
      </c>
      <c r="B478" s="253">
        <v>45.604179999999999</v>
      </c>
      <c r="C478" s="253">
        <v>-92.122460000000004</v>
      </c>
      <c r="D478" s="10">
        <v>6</v>
      </c>
      <c r="E478" s="10" t="s">
        <v>574</v>
      </c>
      <c r="F478" s="119">
        <v>1</v>
      </c>
      <c r="G478" s="26">
        <v>1</v>
      </c>
      <c r="H478" s="44">
        <v>4</v>
      </c>
      <c r="I478" s="10">
        <v>2</v>
      </c>
      <c r="J478" s="16">
        <v>0</v>
      </c>
      <c r="K478" s="27">
        <v>0</v>
      </c>
      <c r="L478" s="27">
        <v>0</v>
      </c>
      <c r="M478" s="27">
        <v>0</v>
      </c>
      <c r="N478" s="27">
        <v>0</v>
      </c>
      <c r="O478" s="27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4</v>
      </c>
      <c r="AM478" s="10">
        <v>2</v>
      </c>
      <c r="AN478" s="10">
        <v>0</v>
      </c>
      <c r="AO478" s="10">
        <v>2</v>
      </c>
      <c r="AP478" s="10">
        <v>1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1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16">
        <v>0</v>
      </c>
      <c r="BE478" s="116">
        <v>0</v>
      </c>
      <c r="BF478" s="10">
        <v>0</v>
      </c>
      <c r="BG478" s="10">
        <v>0</v>
      </c>
      <c r="BH478" s="10">
        <v>0</v>
      </c>
    </row>
    <row r="479" spans="1:60">
      <c r="A479" s="26">
        <v>478</v>
      </c>
      <c r="B479" s="253">
        <v>45.604179999999999</v>
      </c>
      <c r="C479" s="253">
        <v>-92.122129999999999</v>
      </c>
      <c r="D479" s="10">
        <v>10</v>
      </c>
      <c r="E479" s="10" t="s">
        <v>574</v>
      </c>
      <c r="F479" s="119">
        <v>1</v>
      </c>
      <c r="G479" s="26">
        <v>1</v>
      </c>
      <c r="H479" s="44">
        <v>5</v>
      </c>
      <c r="I479" s="10">
        <v>2</v>
      </c>
      <c r="J479" s="16">
        <v>0</v>
      </c>
      <c r="K479" s="27">
        <v>0</v>
      </c>
      <c r="L479" s="27">
        <v>0</v>
      </c>
      <c r="M479" s="27">
        <v>0</v>
      </c>
      <c r="N479" s="27">
        <v>0</v>
      </c>
      <c r="O479" s="27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1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1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1</v>
      </c>
      <c r="AM479" s="10">
        <v>2</v>
      </c>
      <c r="AN479" s="10">
        <v>0</v>
      </c>
      <c r="AO479" s="10">
        <v>1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16">
        <v>0</v>
      </c>
      <c r="BE479" s="116">
        <v>0</v>
      </c>
      <c r="BF479" s="10">
        <v>0</v>
      </c>
      <c r="BG479" s="10">
        <v>0</v>
      </c>
      <c r="BH479" s="10">
        <v>0</v>
      </c>
    </row>
    <row r="480" spans="1:60">
      <c r="A480" s="26">
        <v>479</v>
      </c>
      <c r="B480" s="253">
        <v>45.604210000000002</v>
      </c>
      <c r="C480" s="253">
        <v>-92.120850000000004</v>
      </c>
      <c r="D480" s="10">
        <v>10</v>
      </c>
      <c r="E480" s="10" t="s">
        <v>574</v>
      </c>
      <c r="F480" s="119">
        <v>1</v>
      </c>
      <c r="G480" s="26">
        <v>1</v>
      </c>
      <c r="H480" s="44">
        <v>2</v>
      </c>
      <c r="I480" s="10">
        <v>1</v>
      </c>
      <c r="J480" s="16">
        <v>0</v>
      </c>
      <c r="K480" s="27">
        <v>0</v>
      </c>
      <c r="L480" s="27">
        <v>0</v>
      </c>
      <c r="M480" s="27">
        <v>0</v>
      </c>
      <c r="N480" s="27">
        <v>1</v>
      </c>
      <c r="O480" s="27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1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16">
        <v>0</v>
      </c>
      <c r="BE480" s="116">
        <v>0</v>
      </c>
      <c r="BF480" s="10">
        <v>0</v>
      </c>
      <c r="BG480" s="10">
        <v>0</v>
      </c>
      <c r="BH480" s="10">
        <v>0</v>
      </c>
    </row>
    <row r="481" spans="1:60">
      <c r="A481" s="26">
        <v>480</v>
      </c>
      <c r="B481" s="253">
        <v>45.604399999999998</v>
      </c>
      <c r="C481" s="253">
        <v>-92.122299999999996</v>
      </c>
      <c r="D481" s="10">
        <v>5</v>
      </c>
      <c r="E481" s="10" t="s">
        <v>575</v>
      </c>
      <c r="F481" s="119">
        <v>1</v>
      </c>
      <c r="G481" s="26">
        <v>1</v>
      </c>
      <c r="H481" s="44">
        <v>5</v>
      </c>
      <c r="I481" s="10">
        <v>2</v>
      </c>
      <c r="J481" s="16">
        <v>0</v>
      </c>
      <c r="K481" s="27">
        <v>0</v>
      </c>
      <c r="L481" s="27">
        <v>0</v>
      </c>
      <c r="M481" s="27">
        <v>0</v>
      </c>
      <c r="N481" s="27">
        <v>1</v>
      </c>
      <c r="O481" s="27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1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2</v>
      </c>
      <c r="AN481" s="10">
        <v>0</v>
      </c>
      <c r="AO481" s="10">
        <v>1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1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16">
        <v>0</v>
      </c>
      <c r="BE481" s="116">
        <v>0</v>
      </c>
      <c r="BF481" s="10">
        <v>0</v>
      </c>
      <c r="BG481" s="10">
        <v>0</v>
      </c>
      <c r="BH481" s="10">
        <v>0</v>
      </c>
    </row>
    <row r="482" spans="1:60">
      <c r="A482" s="26">
        <v>481</v>
      </c>
      <c r="B482" s="253">
        <v>45.604410000000001</v>
      </c>
      <c r="C482" s="253">
        <v>-92.121979999999994</v>
      </c>
      <c r="D482" s="10">
        <v>6</v>
      </c>
      <c r="E482" s="10" t="s">
        <v>575</v>
      </c>
      <c r="F482" s="119">
        <v>1</v>
      </c>
      <c r="G482" s="26">
        <v>1</v>
      </c>
      <c r="H482" s="44">
        <v>6</v>
      </c>
      <c r="I482" s="10">
        <v>3</v>
      </c>
      <c r="J482" s="16">
        <v>0</v>
      </c>
      <c r="K482" s="27">
        <v>0</v>
      </c>
      <c r="L482" s="27">
        <v>0</v>
      </c>
      <c r="M482" s="27">
        <v>0</v>
      </c>
      <c r="N482" s="27">
        <v>1</v>
      </c>
      <c r="O482" s="27">
        <v>0</v>
      </c>
      <c r="P482" s="10">
        <v>0</v>
      </c>
      <c r="Q482" s="10">
        <v>0</v>
      </c>
      <c r="R482" s="10">
        <v>1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2</v>
      </c>
      <c r="AD482" s="10">
        <v>0</v>
      </c>
      <c r="AE482" s="10">
        <v>0</v>
      </c>
      <c r="AF482" s="10">
        <v>1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2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1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16">
        <v>0</v>
      </c>
      <c r="BE482" s="116">
        <v>0</v>
      </c>
      <c r="BF482" s="10">
        <v>0</v>
      </c>
      <c r="BG482" s="10">
        <v>0</v>
      </c>
      <c r="BH482" s="10">
        <v>0</v>
      </c>
    </row>
    <row r="483" spans="1:60">
      <c r="A483" s="26">
        <v>482</v>
      </c>
      <c r="B483" s="253">
        <v>45.604419999999998</v>
      </c>
      <c r="C483" s="253">
        <v>-92.121660000000006</v>
      </c>
      <c r="D483" s="10">
        <v>7</v>
      </c>
      <c r="E483" s="10" t="s">
        <v>574</v>
      </c>
      <c r="F483" s="119">
        <v>1</v>
      </c>
      <c r="G483" s="26">
        <v>1</v>
      </c>
      <c r="H483" s="44">
        <v>1</v>
      </c>
      <c r="I483" s="10">
        <v>1</v>
      </c>
      <c r="J483" s="16">
        <v>0</v>
      </c>
      <c r="K483" s="27">
        <v>0</v>
      </c>
      <c r="L483" s="27">
        <v>0</v>
      </c>
      <c r="M483" s="27">
        <v>0</v>
      </c>
      <c r="N483" s="27">
        <v>0</v>
      </c>
      <c r="O483" s="27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1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4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16">
        <v>0</v>
      </c>
      <c r="BE483" s="116">
        <v>0</v>
      </c>
      <c r="BF483" s="10">
        <v>0</v>
      </c>
      <c r="BG483" s="10">
        <v>0</v>
      </c>
      <c r="BH483" s="10">
        <v>0</v>
      </c>
    </row>
    <row r="484" spans="1:60">
      <c r="A484" s="26">
        <v>483</v>
      </c>
      <c r="B484" s="253">
        <v>45.604419999999998</v>
      </c>
      <c r="C484" s="253">
        <v>-92.121340000000004</v>
      </c>
      <c r="D484" s="10">
        <v>7.5</v>
      </c>
      <c r="E484" s="10" t="s">
        <v>574</v>
      </c>
      <c r="F484" s="119">
        <v>1</v>
      </c>
      <c r="G484" s="26">
        <v>1</v>
      </c>
      <c r="H484" s="44">
        <v>3</v>
      </c>
      <c r="I484" s="10">
        <v>1</v>
      </c>
      <c r="J484" s="16">
        <v>0</v>
      </c>
      <c r="K484" s="27">
        <v>0</v>
      </c>
      <c r="L484" s="27">
        <v>0</v>
      </c>
      <c r="M484" s="27">
        <v>0</v>
      </c>
      <c r="N484" s="27">
        <v>0</v>
      </c>
      <c r="O484" s="27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1</v>
      </c>
      <c r="W484" s="10">
        <v>1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1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16">
        <v>0</v>
      </c>
      <c r="BE484" s="116">
        <v>0</v>
      </c>
      <c r="BF484" s="10">
        <v>0</v>
      </c>
      <c r="BG484" s="10">
        <v>0</v>
      </c>
      <c r="BH484" s="10">
        <v>0</v>
      </c>
    </row>
    <row r="485" spans="1:60">
      <c r="A485" s="26">
        <v>484</v>
      </c>
      <c r="B485" s="253">
        <v>45.604430000000001</v>
      </c>
      <c r="C485" s="253">
        <v>-92.121020000000001</v>
      </c>
      <c r="D485" s="10">
        <v>5</v>
      </c>
      <c r="E485" s="10" t="s">
        <v>575</v>
      </c>
      <c r="F485" s="119">
        <v>1</v>
      </c>
      <c r="G485" s="26">
        <v>1</v>
      </c>
      <c r="H485" s="44">
        <v>1</v>
      </c>
      <c r="I485" s="10">
        <v>1</v>
      </c>
      <c r="J485" s="16">
        <v>0</v>
      </c>
      <c r="K485" s="27">
        <v>0</v>
      </c>
      <c r="L485" s="27">
        <v>0</v>
      </c>
      <c r="M485" s="27">
        <v>0</v>
      </c>
      <c r="N485" s="27">
        <v>0</v>
      </c>
      <c r="O485" s="27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1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16">
        <v>0</v>
      </c>
      <c r="BE485" s="116">
        <v>0</v>
      </c>
      <c r="BF485" s="10">
        <v>0</v>
      </c>
      <c r="BG485" s="10">
        <v>0</v>
      </c>
      <c r="BH485" s="10">
        <v>0</v>
      </c>
    </row>
    <row r="486" spans="1:60">
      <c r="A486" s="26">
        <v>485</v>
      </c>
      <c r="B486" s="253">
        <v>45.60463</v>
      </c>
      <c r="C486" s="253">
        <v>-92.122150000000005</v>
      </c>
      <c r="D486" s="10">
        <v>1.5</v>
      </c>
      <c r="E486" s="10" t="s">
        <v>575</v>
      </c>
      <c r="F486" s="119">
        <v>1</v>
      </c>
      <c r="G486" s="26">
        <v>1</v>
      </c>
      <c r="H486" s="44">
        <v>5</v>
      </c>
      <c r="I486" s="10">
        <v>2</v>
      </c>
      <c r="J486" s="16">
        <v>0</v>
      </c>
      <c r="K486" s="27">
        <v>0</v>
      </c>
      <c r="L486" s="27">
        <v>0</v>
      </c>
      <c r="M486" s="27">
        <v>0</v>
      </c>
      <c r="N486" s="27">
        <v>0</v>
      </c>
      <c r="O486" s="27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1</v>
      </c>
      <c r="V486" s="10">
        <v>1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2</v>
      </c>
      <c r="AT486" s="10">
        <v>0</v>
      </c>
      <c r="AU486" s="10">
        <v>0</v>
      </c>
      <c r="AV486" s="10">
        <v>0</v>
      </c>
      <c r="AW486" s="10">
        <v>1</v>
      </c>
      <c r="AX486" s="10">
        <v>0</v>
      </c>
      <c r="AY486" s="10">
        <v>1</v>
      </c>
      <c r="AZ486" s="10">
        <v>0</v>
      </c>
      <c r="BA486" s="10">
        <v>0</v>
      </c>
      <c r="BB486" s="10">
        <v>0</v>
      </c>
      <c r="BC486" s="10">
        <v>0</v>
      </c>
      <c r="BD486" s="116">
        <v>0</v>
      </c>
      <c r="BE486" s="116">
        <v>0</v>
      </c>
      <c r="BF486" s="10">
        <v>0</v>
      </c>
      <c r="BG486" s="10">
        <v>0</v>
      </c>
      <c r="BH486" s="10">
        <v>0</v>
      </c>
    </row>
    <row r="487" spans="1:60">
      <c r="A487" s="26">
        <v>486</v>
      </c>
      <c r="B487" s="253">
        <v>45.604640000000003</v>
      </c>
      <c r="C487" s="253">
        <v>-92.121830000000003</v>
      </c>
      <c r="D487" s="10">
        <v>4.5</v>
      </c>
      <c r="E487" s="10" t="s">
        <v>575</v>
      </c>
      <c r="F487" s="119">
        <v>1</v>
      </c>
      <c r="G487" s="26">
        <v>1</v>
      </c>
      <c r="H487" s="44">
        <v>3</v>
      </c>
      <c r="I487" s="10">
        <v>2</v>
      </c>
      <c r="J487" s="16">
        <v>0</v>
      </c>
      <c r="K487" s="27">
        <v>0</v>
      </c>
      <c r="L487" s="27">
        <v>0</v>
      </c>
      <c r="M487" s="27">
        <v>0</v>
      </c>
      <c r="N487" s="27">
        <v>1</v>
      </c>
      <c r="O487" s="27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1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2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16">
        <v>0</v>
      </c>
      <c r="BE487" s="116">
        <v>0</v>
      </c>
      <c r="BF487" s="10">
        <v>0</v>
      </c>
      <c r="BG487" s="10">
        <v>0</v>
      </c>
      <c r="BH487" s="10">
        <v>0</v>
      </c>
    </row>
    <row r="488" spans="1:60">
      <c r="A488" s="26">
        <v>487</v>
      </c>
      <c r="B488" s="253">
        <v>45.604640000000003</v>
      </c>
      <c r="C488" s="253">
        <v>-92.121510000000001</v>
      </c>
      <c r="D488" s="10">
        <v>6</v>
      </c>
      <c r="E488" s="10" t="s">
        <v>575</v>
      </c>
      <c r="F488" s="119">
        <v>1</v>
      </c>
      <c r="G488" s="26">
        <v>1</v>
      </c>
      <c r="H488" s="44">
        <v>1</v>
      </c>
      <c r="I488" s="10">
        <v>1</v>
      </c>
      <c r="J488" s="16">
        <v>0</v>
      </c>
      <c r="K488" s="27">
        <v>0</v>
      </c>
      <c r="L488" s="27">
        <v>0</v>
      </c>
      <c r="M488" s="27">
        <v>0</v>
      </c>
      <c r="N488" s="27">
        <v>0</v>
      </c>
      <c r="O488" s="27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1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16">
        <v>0</v>
      </c>
      <c r="BE488" s="116">
        <v>0</v>
      </c>
      <c r="BF488" s="10">
        <v>0</v>
      </c>
      <c r="BG488" s="10">
        <v>0</v>
      </c>
      <c r="BH488" s="10">
        <v>0</v>
      </c>
    </row>
    <row r="489" spans="1:60">
      <c r="A489" s="26">
        <v>488</v>
      </c>
      <c r="B489" s="253">
        <v>45.604869999999998</v>
      </c>
      <c r="C489" s="253">
        <v>-92.121679999999998</v>
      </c>
      <c r="D489" s="10">
        <v>5</v>
      </c>
      <c r="E489" s="10" t="s">
        <v>574</v>
      </c>
      <c r="F489" s="119">
        <v>1</v>
      </c>
      <c r="G489" s="26">
        <v>1</v>
      </c>
      <c r="H489" s="44">
        <v>4</v>
      </c>
      <c r="I489" s="10">
        <v>3</v>
      </c>
      <c r="J489" s="16">
        <v>0</v>
      </c>
      <c r="K489" s="27">
        <v>0</v>
      </c>
      <c r="L489" s="27">
        <v>0</v>
      </c>
      <c r="M489" s="27">
        <v>0</v>
      </c>
      <c r="N489" s="27">
        <v>3</v>
      </c>
      <c r="O489" s="27">
        <v>0</v>
      </c>
      <c r="P489" s="10">
        <v>0</v>
      </c>
      <c r="Q489" s="10">
        <v>0</v>
      </c>
      <c r="R489" s="10">
        <v>1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1</v>
      </c>
      <c r="AN489" s="10">
        <v>1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16">
        <v>0</v>
      </c>
      <c r="BE489" s="116">
        <v>0</v>
      </c>
      <c r="BF489" s="10">
        <v>0</v>
      </c>
      <c r="BG489" s="10">
        <v>0</v>
      </c>
      <c r="BH489" s="10">
        <v>0</v>
      </c>
    </row>
    <row r="490" spans="1:60">
      <c r="A490" s="26">
        <v>489</v>
      </c>
      <c r="B490" s="253">
        <v>45.605080000000001</v>
      </c>
      <c r="C490" s="253">
        <v>-92.122169999999997</v>
      </c>
      <c r="D490" s="10">
        <v>4.5</v>
      </c>
      <c r="E490" s="10" t="s">
        <v>574</v>
      </c>
      <c r="F490" s="119">
        <v>1</v>
      </c>
      <c r="G490" s="26">
        <v>1</v>
      </c>
      <c r="H490" s="44">
        <v>3</v>
      </c>
      <c r="I490" s="10">
        <v>2</v>
      </c>
      <c r="J490" s="16">
        <v>0</v>
      </c>
      <c r="K490" s="27">
        <v>0</v>
      </c>
      <c r="L490" s="27">
        <v>0</v>
      </c>
      <c r="M490" s="27">
        <v>0</v>
      </c>
      <c r="N490" s="27">
        <v>1</v>
      </c>
      <c r="O490" s="27">
        <v>0</v>
      </c>
      <c r="P490" s="10">
        <v>0</v>
      </c>
      <c r="Q490" s="10">
        <v>0</v>
      </c>
      <c r="R490" s="10">
        <v>2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2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16">
        <v>1</v>
      </c>
      <c r="BE490" s="116">
        <v>0</v>
      </c>
      <c r="BF490" s="10">
        <v>0</v>
      </c>
      <c r="BG490" s="10">
        <v>0</v>
      </c>
      <c r="BH490" s="10">
        <v>0</v>
      </c>
    </row>
    <row r="491" spans="1:60">
      <c r="A491" s="26">
        <v>490</v>
      </c>
      <c r="B491" s="253">
        <v>45.605089999999997</v>
      </c>
      <c r="C491" s="253">
        <v>-92.121849999999995</v>
      </c>
      <c r="D491" s="10">
        <v>4.5</v>
      </c>
      <c r="E491" s="10" t="s">
        <v>574</v>
      </c>
      <c r="F491" s="119">
        <v>1</v>
      </c>
      <c r="G491" s="26">
        <v>1</v>
      </c>
      <c r="H491" s="44">
        <v>6</v>
      </c>
      <c r="I491" s="10">
        <v>2</v>
      </c>
      <c r="J491" s="16">
        <v>0</v>
      </c>
      <c r="K491" s="27">
        <v>0</v>
      </c>
      <c r="L491" s="27">
        <v>0</v>
      </c>
      <c r="M491" s="27">
        <v>0</v>
      </c>
      <c r="N491" s="27">
        <v>2</v>
      </c>
      <c r="O491" s="27">
        <v>0</v>
      </c>
      <c r="P491" s="10">
        <v>0</v>
      </c>
      <c r="Q491" s="10">
        <v>0</v>
      </c>
      <c r="R491" s="10">
        <v>1</v>
      </c>
      <c r="S491" s="10">
        <v>0</v>
      </c>
      <c r="T491" s="10">
        <v>0</v>
      </c>
      <c r="U491" s="10">
        <v>0</v>
      </c>
      <c r="V491" s="10">
        <v>1</v>
      </c>
      <c r="W491" s="10">
        <v>1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2</v>
      </c>
      <c r="AN491" s="10">
        <v>1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16">
        <v>0</v>
      </c>
      <c r="BE491" s="116">
        <v>0</v>
      </c>
      <c r="BF491" s="10">
        <v>0</v>
      </c>
      <c r="BG491" s="10">
        <v>0</v>
      </c>
      <c r="BH491" s="10">
        <v>0</v>
      </c>
    </row>
    <row r="492" spans="1:60">
      <c r="A492" s="26">
        <v>491</v>
      </c>
      <c r="B492" s="253">
        <v>45.605089999999997</v>
      </c>
      <c r="C492" s="253">
        <v>-92.121530000000007</v>
      </c>
      <c r="D492" s="10">
        <v>5</v>
      </c>
      <c r="E492" s="10" t="s">
        <v>574</v>
      </c>
      <c r="F492" s="119">
        <v>1</v>
      </c>
      <c r="G492" s="26">
        <v>1</v>
      </c>
      <c r="H492" s="44">
        <v>4</v>
      </c>
      <c r="I492" s="10">
        <v>2</v>
      </c>
      <c r="J492" s="16">
        <v>0</v>
      </c>
      <c r="K492" s="27">
        <v>0</v>
      </c>
      <c r="L492" s="27">
        <v>0</v>
      </c>
      <c r="M492" s="27">
        <v>0</v>
      </c>
      <c r="N492" s="27">
        <v>2</v>
      </c>
      <c r="O492" s="27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1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4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1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1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16">
        <v>0</v>
      </c>
      <c r="BE492" s="116">
        <v>0</v>
      </c>
      <c r="BF492" s="10">
        <v>0</v>
      </c>
      <c r="BG492" s="10">
        <v>0</v>
      </c>
      <c r="BH492" s="10">
        <v>0</v>
      </c>
    </row>
    <row r="493" spans="1:60">
      <c r="A493" s="26">
        <v>492</v>
      </c>
      <c r="B493" s="253">
        <v>45.6053</v>
      </c>
      <c r="C493" s="253">
        <v>-92.122339999999994</v>
      </c>
      <c r="D493" s="10">
        <v>4</v>
      </c>
      <c r="E493" s="10" t="s">
        <v>574</v>
      </c>
      <c r="F493" s="119">
        <v>1</v>
      </c>
      <c r="G493" s="26">
        <v>1</v>
      </c>
      <c r="H493" s="44">
        <v>8</v>
      </c>
      <c r="I493" s="10">
        <v>3</v>
      </c>
      <c r="J493" s="16">
        <v>1</v>
      </c>
      <c r="K493" s="27">
        <v>0</v>
      </c>
      <c r="L493" s="27">
        <v>0</v>
      </c>
      <c r="M493" s="27">
        <v>0</v>
      </c>
      <c r="N493" s="27">
        <v>2</v>
      </c>
      <c r="O493" s="27">
        <v>0</v>
      </c>
      <c r="P493" s="10">
        <v>0</v>
      </c>
      <c r="Q493" s="10">
        <v>0</v>
      </c>
      <c r="R493" s="10">
        <v>1</v>
      </c>
      <c r="S493" s="10">
        <v>0</v>
      </c>
      <c r="T493" s="10">
        <v>0</v>
      </c>
      <c r="U493" s="10">
        <v>1</v>
      </c>
      <c r="V493" s="10">
        <v>1</v>
      </c>
      <c r="W493" s="10">
        <v>0</v>
      </c>
      <c r="X493" s="10">
        <v>0</v>
      </c>
      <c r="Y493" s="10">
        <v>0</v>
      </c>
      <c r="Z493" s="10">
        <v>2</v>
      </c>
      <c r="AA493" s="10">
        <v>1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1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1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16">
        <v>1</v>
      </c>
      <c r="BE493" s="116">
        <v>0</v>
      </c>
      <c r="BF493" s="10">
        <v>0</v>
      </c>
      <c r="BG493" s="10">
        <v>0</v>
      </c>
      <c r="BH493" s="10">
        <v>0</v>
      </c>
    </row>
    <row r="494" spans="1:60">
      <c r="A494" s="26">
        <v>493</v>
      </c>
      <c r="B494" s="253">
        <v>45.605310000000003</v>
      </c>
      <c r="C494" s="253">
        <v>-92.122020000000006</v>
      </c>
      <c r="D494" s="10">
        <v>4.5</v>
      </c>
      <c r="E494" s="10" t="s">
        <v>574</v>
      </c>
      <c r="F494" s="119">
        <v>1</v>
      </c>
      <c r="G494" s="26">
        <v>1</v>
      </c>
      <c r="H494" s="44">
        <v>5</v>
      </c>
      <c r="I494" s="10">
        <v>3</v>
      </c>
      <c r="J494" s="16">
        <v>0</v>
      </c>
      <c r="K494" s="27">
        <v>0</v>
      </c>
      <c r="L494" s="27">
        <v>0</v>
      </c>
      <c r="M494" s="27">
        <v>0</v>
      </c>
      <c r="N494" s="27">
        <v>3</v>
      </c>
      <c r="O494" s="27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2</v>
      </c>
      <c r="AA494" s="10">
        <v>1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1</v>
      </c>
      <c r="AN494" s="10">
        <v>1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16">
        <v>0</v>
      </c>
      <c r="BE494" s="116">
        <v>0</v>
      </c>
      <c r="BF494" s="10">
        <v>0</v>
      </c>
      <c r="BG494" s="10">
        <v>0</v>
      </c>
      <c r="BH494" s="10">
        <v>0</v>
      </c>
    </row>
    <row r="495" spans="1:60">
      <c r="A495" s="26">
        <v>494</v>
      </c>
      <c r="B495" s="253">
        <v>45.605319999999999</v>
      </c>
      <c r="C495" s="253">
        <v>-92.121700000000004</v>
      </c>
      <c r="D495" s="10">
        <v>5.5</v>
      </c>
      <c r="E495" s="10" t="s">
        <v>574</v>
      </c>
      <c r="F495" s="119">
        <v>1</v>
      </c>
      <c r="G495" s="26">
        <v>1</v>
      </c>
      <c r="H495" s="44">
        <v>3</v>
      </c>
      <c r="I495" s="10">
        <v>2</v>
      </c>
      <c r="J495" s="16">
        <v>0</v>
      </c>
      <c r="K495" s="27">
        <v>0</v>
      </c>
      <c r="L495" s="27">
        <v>0</v>
      </c>
      <c r="M495" s="27">
        <v>0</v>
      </c>
      <c r="N495" s="27">
        <v>2</v>
      </c>
      <c r="O495" s="27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1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1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16">
        <v>0</v>
      </c>
      <c r="BE495" s="116">
        <v>0</v>
      </c>
      <c r="BF495" s="10">
        <v>0</v>
      </c>
      <c r="BG495" s="10">
        <v>0</v>
      </c>
      <c r="BH495" s="10">
        <v>0</v>
      </c>
    </row>
    <row r="496" spans="1:60">
      <c r="A496" s="26">
        <v>495</v>
      </c>
      <c r="B496" s="253">
        <v>45.605319999999999</v>
      </c>
      <c r="C496" s="253">
        <v>-92.121380000000002</v>
      </c>
      <c r="D496" s="10">
        <v>4.5</v>
      </c>
      <c r="E496" s="10" t="s">
        <v>574</v>
      </c>
      <c r="F496" s="119">
        <v>1</v>
      </c>
      <c r="G496" s="26">
        <v>1</v>
      </c>
      <c r="H496" s="44">
        <v>3</v>
      </c>
      <c r="I496" s="10">
        <v>2</v>
      </c>
      <c r="J496" s="16">
        <v>0</v>
      </c>
      <c r="K496" s="27">
        <v>0</v>
      </c>
      <c r="L496" s="27">
        <v>0</v>
      </c>
      <c r="M496" s="27">
        <v>0</v>
      </c>
      <c r="N496" s="27">
        <v>0</v>
      </c>
      <c r="O496" s="27">
        <v>0</v>
      </c>
      <c r="P496" s="10">
        <v>0</v>
      </c>
      <c r="Q496" s="10">
        <v>0</v>
      </c>
      <c r="R496" s="10">
        <v>2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2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1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16">
        <v>0</v>
      </c>
      <c r="BE496" s="116">
        <v>0</v>
      </c>
      <c r="BF496" s="10">
        <v>0</v>
      </c>
      <c r="BG496" s="10">
        <v>0</v>
      </c>
      <c r="BH496" s="10">
        <v>0</v>
      </c>
    </row>
    <row r="497" spans="1:60">
      <c r="A497" s="26">
        <v>496</v>
      </c>
      <c r="B497" s="253">
        <v>45.605530000000002</v>
      </c>
      <c r="C497" s="253">
        <v>-92.122190000000003</v>
      </c>
      <c r="D497" s="10">
        <v>3.5</v>
      </c>
      <c r="E497" s="10" t="s">
        <v>574</v>
      </c>
      <c r="F497" s="119">
        <v>1</v>
      </c>
      <c r="G497" s="26">
        <v>1</v>
      </c>
      <c r="H497" s="44">
        <v>5</v>
      </c>
      <c r="I497" s="10">
        <v>3</v>
      </c>
      <c r="J497" s="16">
        <v>0</v>
      </c>
      <c r="K497" s="27">
        <v>0</v>
      </c>
      <c r="L497" s="27">
        <v>0</v>
      </c>
      <c r="M497" s="27">
        <v>0</v>
      </c>
      <c r="N497" s="27">
        <v>0</v>
      </c>
      <c r="O497" s="27">
        <v>0</v>
      </c>
      <c r="P497" s="10">
        <v>0</v>
      </c>
      <c r="Q497" s="10">
        <v>0</v>
      </c>
      <c r="R497" s="10">
        <v>1</v>
      </c>
      <c r="S497" s="10">
        <v>0</v>
      </c>
      <c r="T497" s="10">
        <v>0</v>
      </c>
      <c r="U497" s="10">
        <v>1</v>
      </c>
      <c r="V497" s="10">
        <v>1</v>
      </c>
      <c r="W497" s="10">
        <v>0</v>
      </c>
      <c r="X497" s="10">
        <v>0</v>
      </c>
      <c r="Y497" s="10">
        <v>0</v>
      </c>
      <c r="Z497" s="10">
        <v>3</v>
      </c>
      <c r="AA497" s="10">
        <v>1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16">
        <v>0</v>
      </c>
      <c r="BE497" s="116">
        <v>0</v>
      </c>
      <c r="BF497" s="10">
        <v>0</v>
      </c>
      <c r="BG497" s="10">
        <v>0</v>
      </c>
      <c r="BH497" s="10">
        <v>0</v>
      </c>
    </row>
    <row r="498" spans="1:60">
      <c r="A498" s="26">
        <v>497</v>
      </c>
      <c r="B498" s="253">
        <v>45.605539999999998</v>
      </c>
      <c r="C498" s="253">
        <v>-92.121870000000001</v>
      </c>
      <c r="D498" s="10">
        <v>5.5</v>
      </c>
      <c r="E498" s="10" t="s">
        <v>574</v>
      </c>
      <c r="F498" s="119">
        <v>1</v>
      </c>
      <c r="G498" s="26">
        <v>1</v>
      </c>
      <c r="H498" s="44">
        <v>4</v>
      </c>
      <c r="I498" s="10">
        <v>2</v>
      </c>
      <c r="J498" s="16">
        <v>0</v>
      </c>
      <c r="K498" s="27">
        <v>0</v>
      </c>
      <c r="L498" s="27">
        <v>0</v>
      </c>
      <c r="M498" s="27">
        <v>0</v>
      </c>
      <c r="N498" s="27">
        <v>1</v>
      </c>
      <c r="O498" s="27">
        <v>0</v>
      </c>
      <c r="P498" s="10">
        <v>0</v>
      </c>
      <c r="Q498" s="10">
        <v>0</v>
      </c>
      <c r="R498" s="10">
        <v>1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1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2</v>
      </c>
      <c r="AN498" s="10">
        <v>0</v>
      </c>
      <c r="AO498" s="10">
        <v>4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16">
        <v>0</v>
      </c>
      <c r="BE498" s="116">
        <v>0</v>
      </c>
      <c r="BF498" s="10">
        <v>0</v>
      </c>
      <c r="BG498" s="10">
        <v>0</v>
      </c>
      <c r="BH498" s="10">
        <v>0</v>
      </c>
    </row>
    <row r="499" spans="1:60">
      <c r="A499" s="26">
        <v>498</v>
      </c>
      <c r="B499" s="253">
        <v>45.605539999999998</v>
      </c>
      <c r="C499" s="253">
        <v>-92.121539999999996</v>
      </c>
      <c r="D499" s="10">
        <v>5.5</v>
      </c>
      <c r="E499" s="10" t="s">
        <v>574</v>
      </c>
      <c r="F499" s="119">
        <v>1</v>
      </c>
      <c r="G499" s="26">
        <v>1</v>
      </c>
      <c r="H499" s="44">
        <v>6</v>
      </c>
      <c r="I499" s="10">
        <v>3</v>
      </c>
      <c r="J499" s="16">
        <v>0</v>
      </c>
      <c r="K499" s="27">
        <v>0</v>
      </c>
      <c r="L499" s="27">
        <v>0</v>
      </c>
      <c r="M499" s="27">
        <v>0</v>
      </c>
      <c r="N499" s="27">
        <v>1</v>
      </c>
      <c r="O499" s="27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1</v>
      </c>
      <c r="X499" s="10">
        <v>0</v>
      </c>
      <c r="Y499" s="10">
        <v>0</v>
      </c>
      <c r="Z499" s="10">
        <v>0</v>
      </c>
      <c r="AA499" s="10">
        <v>3</v>
      </c>
      <c r="AB499" s="10">
        <v>0</v>
      </c>
      <c r="AC499" s="10">
        <v>4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1</v>
      </c>
      <c r="AJ499" s="10">
        <v>0</v>
      </c>
      <c r="AK499" s="10">
        <v>0</v>
      </c>
      <c r="AL499" s="10">
        <v>0</v>
      </c>
      <c r="AM499" s="10">
        <v>2</v>
      </c>
      <c r="AN499" s="10">
        <v>0</v>
      </c>
      <c r="AO499" s="10">
        <v>1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16">
        <v>0</v>
      </c>
      <c r="BE499" s="116">
        <v>0</v>
      </c>
      <c r="BF499" s="10">
        <v>0</v>
      </c>
      <c r="BG499" s="10">
        <v>0</v>
      </c>
      <c r="BH499" s="10">
        <v>0</v>
      </c>
    </row>
    <row r="500" spans="1:60">
      <c r="A500" s="26">
        <v>499</v>
      </c>
      <c r="B500" s="253">
        <v>45.605550000000001</v>
      </c>
      <c r="C500" s="253">
        <v>-92.121219999999994</v>
      </c>
      <c r="D500" s="10">
        <v>4</v>
      </c>
      <c r="E500" s="10" t="s">
        <v>574</v>
      </c>
      <c r="F500" s="119">
        <v>1</v>
      </c>
      <c r="G500" s="26">
        <v>1</v>
      </c>
      <c r="H500" s="44">
        <v>6</v>
      </c>
      <c r="I500" s="10">
        <v>3</v>
      </c>
      <c r="J500" s="16">
        <v>0</v>
      </c>
      <c r="K500" s="27">
        <v>0</v>
      </c>
      <c r="L500" s="27">
        <v>0</v>
      </c>
      <c r="M500" s="27">
        <v>0</v>
      </c>
      <c r="N500" s="27">
        <v>1</v>
      </c>
      <c r="O500" s="27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1</v>
      </c>
      <c r="W500" s="10">
        <v>0</v>
      </c>
      <c r="X500" s="10">
        <v>0</v>
      </c>
      <c r="Y500" s="10">
        <v>0</v>
      </c>
      <c r="Z500" s="10">
        <v>0</v>
      </c>
      <c r="AA500" s="10">
        <v>3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1</v>
      </c>
      <c r="AK500" s="10">
        <v>0</v>
      </c>
      <c r="AL500" s="10">
        <v>0</v>
      </c>
      <c r="AM500" s="10">
        <v>0</v>
      </c>
      <c r="AN500" s="10">
        <v>0</v>
      </c>
      <c r="AO500" s="10">
        <v>1</v>
      </c>
      <c r="AP500" s="10">
        <v>1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16">
        <v>0</v>
      </c>
      <c r="BE500" s="116">
        <v>0</v>
      </c>
      <c r="BF500" s="10">
        <v>0</v>
      </c>
      <c r="BG500" s="10">
        <v>0</v>
      </c>
      <c r="BH500" s="10">
        <v>0</v>
      </c>
    </row>
    <row r="501" spans="1:60">
      <c r="A501" s="26">
        <v>500</v>
      </c>
      <c r="B501" s="253">
        <v>45.60575</v>
      </c>
      <c r="C501" s="253">
        <v>-92.122349999999997</v>
      </c>
      <c r="D501" s="10">
        <v>4</v>
      </c>
      <c r="E501" s="10" t="s">
        <v>574</v>
      </c>
      <c r="F501" s="119">
        <v>1</v>
      </c>
      <c r="G501" s="26">
        <v>1</v>
      </c>
      <c r="H501" s="44">
        <v>7</v>
      </c>
      <c r="I501" s="10">
        <v>3</v>
      </c>
      <c r="J501" s="16">
        <v>0</v>
      </c>
      <c r="K501" s="27">
        <v>0</v>
      </c>
      <c r="L501" s="27">
        <v>0</v>
      </c>
      <c r="M501" s="27">
        <v>0</v>
      </c>
      <c r="N501" s="27">
        <v>1</v>
      </c>
      <c r="O501" s="27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1</v>
      </c>
      <c r="V501" s="10">
        <v>2</v>
      </c>
      <c r="W501" s="10">
        <v>0</v>
      </c>
      <c r="X501" s="10">
        <v>0</v>
      </c>
      <c r="Y501" s="10">
        <v>0</v>
      </c>
      <c r="Z501" s="10">
        <v>3</v>
      </c>
      <c r="AA501" s="10">
        <v>1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1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1</v>
      </c>
      <c r="BD501" s="116">
        <v>1</v>
      </c>
      <c r="BE501" s="116">
        <v>0</v>
      </c>
      <c r="BF501" s="10">
        <v>0</v>
      </c>
      <c r="BG501" s="10">
        <v>0</v>
      </c>
      <c r="BH501" s="10">
        <v>0</v>
      </c>
    </row>
    <row r="502" spans="1:60">
      <c r="A502" s="26">
        <v>501</v>
      </c>
      <c r="B502" s="253">
        <v>45.605759999999997</v>
      </c>
      <c r="C502" s="253">
        <v>-92.122029999999995</v>
      </c>
      <c r="D502" s="10">
        <v>4.5</v>
      </c>
      <c r="E502" s="10" t="s">
        <v>574</v>
      </c>
      <c r="F502" s="119">
        <v>1</v>
      </c>
      <c r="G502" s="26">
        <v>1</v>
      </c>
      <c r="H502" s="44">
        <v>4</v>
      </c>
      <c r="I502" s="10">
        <v>2</v>
      </c>
      <c r="J502" s="16">
        <v>0</v>
      </c>
      <c r="K502" s="27">
        <v>0</v>
      </c>
      <c r="L502" s="27">
        <v>0</v>
      </c>
      <c r="M502" s="27">
        <v>0</v>
      </c>
      <c r="N502" s="27">
        <v>1</v>
      </c>
      <c r="O502" s="27">
        <v>0</v>
      </c>
      <c r="P502" s="10">
        <v>0</v>
      </c>
      <c r="Q502" s="10">
        <v>0</v>
      </c>
      <c r="R502" s="10">
        <v>1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2</v>
      </c>
      <c r="AN502" s="10">
        <v>0</v>
      </c>
      <c r="AO502" s="10">
        <v>0</v>
      </c>
      <c r="AP502" s="10">
        <v>1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16">
        <v>0</v>
      </c>
      <c r="BE502" s="116">
        <v>0</v>
      </c>
      <c r="BF502" s="10">
        <v>0</v>
      </c>
      <c r="BG502" s="10">
        <v>0</v>
      </c>
      <c r="BH502" s="10">
        <v>0</v>
      </c>
    </row>
    <row r="503" spans="1:60">
      <c r="A503" s="26">
        <v>502</v>
      </c>
      <c r="B503" s="253">
        <v>45.60577</v>
      </c>
      <c r="C503" s="253">
        <v>-92.121709999999993</v>
      </c>
      <c r="D503" s="10">
        <v>6</v>
      </c>
      <c r="E503" s="10" t="s">
        <v>574</v>
      </c>
      <c r="F503" s="119">
        <v>1</v>
      </c>
      <c r="G503" s="26">
        <v>1</v>
      </c>
      <c r="H503" s="44">
        <v>3</v>
      </c>
      <c r="I503" s="10">
        <v>2</v>
      </c>
      <c r="J503" s="16">
        <v>0</v>
      </c>
      <c r="K503" s="27">
        <v>0</v>
      </c>
      <c r="L503" s="27">
        <v>0</v>
      </c>
      <c r="M503" s="27">
        <v>0</v>
      </c>
      <c r="N503" s="27">
        <v>1</v>
      </c>
      <c r="O503" s="27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4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2</v>
      </c>
      <c r="AN503" s="10">
        <v>1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16">
        <v>0</v>
      </c>
      <c r="BE503" s="116">
        <v>0</v>
      </c>
      <c r="BF503" s="10">
        <v>0</v>
      </c>
      <c r="BG503" s="10">
        <v>0</v>
      </c>
      <c r="BH503" s="10">
        <v>0</v>
      </c>
    </row>
    <row r="504" spans="1:60">
      <c r="A504" s="26">
        <v>503</v>
      </c>
      <c r="B504" s="253">
        <v>45.60577</v>
      </c>
      <c r="C504" s="253">
        <v>-92.121390000000005</v>
      </c>
      <c r="D504" s="10">
        <v>4</v>
      </c>
      <c r="E504" s="10" t="s">
        <v>574</v>
      </c>
      <c r="F504" s="119">
        <v>1</v>
      </c>
      <c r="G504" s="26">
        <v>1</v>
      </c>
      <c r="H504" s="44">
        <v>6</v>
      </c>
      <c r="I504" s="10">
        <v>3</v>
      </c>
      <c r="J504" s="16">
        <v>0</v>
      </c>
      <c r="K504" s="27">
        <v>0</v>
      </c>
      <c r="L504" s="27">
        <v>0</v>
      </c>
      <c r="M504" s="27">
        <v>0</v>
      </c>
      <c r="N504" s="27">
        <v>1</v>
      </c>
      <c r="O504" s="27">
        <v>0</v>
      </c>
      <c r="P504" s="10">
        <v>0</v>
      </c>
      <c r="Q504" s="10">
        <v>0</v>
      </c>
      <c r="R504" s="10">
        <v>1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2</v>
      </c>
      <c r="AB504" s="10">
        <v>0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1</v>
      </c>
      <c r="AJ504" s="10">
        <v>0</v>
      </c>
      <c r="AK504" s="10">
        <v>0</v>
      </c>
      <c r="AL504" s="10">
        <v>1</v>
      </c>
      <c r="AM504" s="10">
        <v>0</v>
      </c>
      <c r="AN504" s="10">
        <v>0</v>
      </c>
      <c r="AO504" s="10">
        <v>2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16">
        <v>0</v>
      </c>
      <c r="BE504" s="116">
        <v>0</v>
      </c>
      <c r="BF504" s="10">
        <v>0</v>
      </c>
      <c r="BG504" s="10">
        <v>0</v>
      </c>
      <c r="BH504" s="10">
        <v>0</v>
      </c>
    </row>
    <row r="505" spans="1:60">
      <c r="A505" s="26">
        <v>504</v>
      </c>
      <c r="B505" s="253">
        <v>45.605980000000002</v>
      </c>
      <c r="C505" s="253">
        <v>-92.122200000000007</v>
      </c>
      <c r="D505" s="10">
        <v>2</v>
      </c>
      <c r="E505" s="10" t="s">
        <v>574</v>
      </c>
      <c r="F505" s="119">
        <v>1</v>
      </c>
      <c r="G505" s="26">
        <v>1</v>
      </c>
      <c r="H505" s="44">
        <v>7</v>
      </c>
      <c r="I505" s="10">
        <v>3</v>
      </c>
      <c r="J505" s="16">
        <v>0</v>
      </c>
      <c r="K505" s="27">
        <v>0</v>
      </c>
      <c r="L505" s="27">
        <v>0</v>
      </c>
      <c r="M505" s="27">
        <v>0</v>
      </c>
      <c r="N505" s="27">
        <v>1</v>
      </c>
      <c r="O505" s="27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1</v>
      </c>
      <c r="V505" s="10">
        <v>2</v>
      </c>
      <c r="W505" s="10">
        <v>0</v>
      </c>
      <c r="X505" s="10">
        <v>0</v>
      </c>
      <c r="Y505" s="10">
        <v>0</v>
      </c>
      <c r="Z505" s="10">
        <v>3</v>
      </c>
      <c r="AA505" s="10">
        <v>1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4</v>
      </c>
      <c r="AU505" s="10">
        <v>0</v>
      </c>
      <c r="AV505" s="10">
        <v>4</v>
      </c>
      <c r="AW505" s="10">
        <v>2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1</v>
      </c>
      <c r="BD505" s="116">
        <v>0</v>
      </c>
      <c r="BE505" s="116">
        <v>0</v>
      </c>
      <c r="BF505" s="10">
        <v>0</v>
      </c>
      <c r="BG505" s="10">
        <v>0</v>
      </c>
      <c r="BH505" s="10">
        <v>0</v>
      </c>
    </row>
    <row r="506" spans="1:60">
      <c r="A506" s="26">
        <v>505</v>
      </c>
      <c r="B506" s="253">
        <v>45.605989999999998</v>
      </c>
      <c r="C506" s="253">
        <v>-92.121880000000004</v>
      </c>
      <c r="D506" s="10">
        <v>5.5</v>
      </c>
      <c r="E506" s="10" t="s">
        <v>574</v>
      </c>
      <c r="F506" s="119">
        <v>1</v>
      </c>
      <c r="G506" s="26">
        <v>1</v>
      </c>
      <c r="H506" s="44">
        <v>5</v>
      </c>
      <c r="I506" s="10">
        <v>3</v>
      </c>
      <c r="J506" s="16">
        <v>0</v>
      </c>
      <c r="K506" s="27">
        <v>0</v>
      </c>
      <c r="L506" s="27">
        <v>0</v>
      </c>
      <c r="M506" s="27">
        <v>0</v>
      </c>
      <c r="N506" s="27">
        <v>3</v>
      </c>
      <c r="O506" s="27">
        <v>1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1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1</v>
      </c>
      <c r="AN506" s="10">
        <v>1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16">
        <v>0</v>
      </c>
      <c r="BE506" s="116">
        <v>0</v>
      </c>
      <c r="BF506" s="10">
        <v>0</v>
      </c>
      <c r="BG506" s="10">
        <v>0</v>
      </c>
      <c r="BH506" s="10">
        <v>0</v>
      </c>
    </row>
    <row r="507" spans="1:60">
      <c r="A507" s="26">
        <v>506</v>
      </c>
      <c r="B507" s="253">
        <v>45.605989999999998</v>
      </c>
      <c r="C507" s="253">
        <v>-92.121560000000002</v>
      </c>
      <c r="D507" s="10">
        <v>4</v>
      </c>
      <c r="E507" s="10" t="s">
        <v>574</v>
      </c>
      <c r="F507" s="119">
        <v>1</v>
      </c>
      <c r="G507" s="26">
        <v>1</v>
      </c>
      <c r="H507" s="44">
        <v>6</v>
      </c>
      <c r="I507" s="10">
        <v>3</v>
      </c>
      <c r="J507" s="16">
        <v>0</v>
      </c>
      <c r="K507" s="27">
        <v>0</v>
      </c>
      <c r="L507" s="27">
        <v>0</v>
      </c>
      <c r="M507" s="27">
        <v>0</v>
      </c>
      <c r="N507" s="27">
        <v>1</v>
      </c>
      <c r="O507" s="27">
        <v>2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0</v>
      </c>
      <c r="X507" s="10">
        <v>0</v>
      </c>
      <c r="Y507" s="10">
        <v>0</v>
      </c>
      <c r="Z507" s="10">
        <v>0</v>
      </c>
      <c r="AA507" s="10">
        <v>3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1</v>
      </c>
      <c r="AP507" s="10">
        <v>1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16">
        <v>0</v>
      </c>
      <c r="BE507" s="116">
        <v>0</v>
      </c>
      <c r="BF507" s="10">
        <v>0</v>
      </c>
      <c r="BG507" s="10">
        <v>0</v>
      </c>
      <c r="BH507" s="10">
        <v>0</v>
      </c>
    </row>
    <row r="508" spans="1:60">
      <c r="A508" s="26">
        <v>507</v>
      </c>
      <c r="B508" s="253">
        <v>45.606209999999997</v>
      </c>
      <c r="C508" s="253">
        <v>-92.122050000000002</v>
      </c>
      <c r="D508" s="10">
        <v>5</v>
      </c>
      <c r="E508" s="10" t="s">
        <v>574</v>
      </c>
      <c r="F508" s="119">
        <v>1</v>
      </c>
      <c r="G508" s="26">
        <v>1</v>
      </c>
      <c r="H508" s="44">
        <v>5</v>
      </c>
      <c r="I508" s="10">
        <v>2</v>
      </c>
      <c r="J508" s="16">
        <v>0</v>
      </c>
      <c r="K508" s="27">
        <v>0</v>
      </c>
      <c r="L508" s="27">
        <v>0</v>
      </c>
      <c r="M508" s="27">
        <v>0</v>
      </c>
      <c r="N508" s="27">
        <v>2</v>
      </c>
      <c r="O508" s="27">
        <v>0</v>
      </c>
      <c r="P508" s="10">
        <v>0</v>
      </c>
      <c r="Q508" s="10">
        <v>0</v>
      </c>
      <c r="R508" s="10">
        <v>1</v>
      </c>
      <c r="S508" s="10">
        <v>0</v>
      </c>
      <c r="T508" s="10">
        <v>0</v>
      </c>
      <c r="U508" s="10">
        <v>0</v>
      </c>
      <c r="V508" s="10">
        <v>0</v>
      </c>
      <c r="W508" s="10">
        <v>1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2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4</v>
      </c>
      <c r="AJ508" s="10">
        <v>0</v>
      </c>
      <c r="AK508" s="10">
        <v>0</v>
      </c>
      <c r="AL508" s="10">
        <v>0</v>
      </c>
      <c r="AM508" s="10">
        <v>0</v>
      </c>
      <c r="AN508" s="10">
        <v>4</v>
      </c>
      <c r="AO508" s="10">
        <v>1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16">
        <v>0</v>
      </c>
      <c r="BE508" s="116">
        <v>0</v>
      </c>
      <c r="BF508" s="10">
        <v>0</v>
      </c>
      <c r="BG508" s="10">
        <v>0</v>
      </c>
      <c r="BH508" s="10">
        <v>0</v>
      </c>
    </row>
    <row r="509" spans="1:60">
      <c r="A509" s="26">
        <v>508</v>
      </c>
      <c r="B509" s="253">
        <v>45.606209999999997</v>
      </c>
      <c r="C509" s="253">
        <v>-92.121729999999999</v>
      </c>
      <c r="D509" s="10">
        <v>4</v>
      </c>
      <c r="E509" s="10" t="s">
        <v>574</v>
      </c>
      <c r="F509" s="119">
        <v>1</v>
      </c>
      <c r="G509" s="26">
        <v>1</v>
      </c>
      <c r="H509" s="44">
        <v>6</v>
      </c>
      <c r="I509" s="10">
        <v>3</v>
      </c>
      <c r="J509" s="16">
        <v>0</v>
      </c>
      <c r="K509" s="27">
        <v>0</v>
      </c>
      <c r="L509" s="27">
        <v>0</v>
      </c>
      <c r="M509" s="27">
        <v>0</v>
      </c>
      <c r="N509" s="27">
        <v>0</v>
      </c>
      <c r="O509" s="27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1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3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1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1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1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1</v>
      </c>
      <c r="BD509" s="116">
        <v>0</v>
      </c>
      <c r="BE509" s="116">
        <v>0</v>
      </c>
      <c r="BF509" s="10">
        <v>0</v>
      </c>
      <c r="BG509" s="10">
        <v>0</v>
      </c>
      <c r="BH509" s="10">
        <v>0</v>
      </c>
    </row>
    <row r="510" spans="1:60">
      <c r="A510" s="26">
        <v>509</v>
      </c>
      <c r="B510" s="253">
        <v>45.606439999999999</v>
      </c>
      <c r="C510" s="253">
        <v>-92.121899999999997</v>
      </c>
      <c r="D510" s="10">
        <v>5</v>
      </c>
      <c r="E510" s="10" t="s">
        <v>574</v>
      </c>
      <c r="F510" s="119">
        <v>1</v>
      </c>
      <c r="G510" s="26">
        <v>1</v>
      </c>
      <c r="H510" s="44">
        <v>3</v>
      </c>
      <c r="I510" s="10">
        <v>2</v>
      </c>
      <c r="J510" s="16">
        <v>0</v>
      </c>
      <c r="K510" s="27">
        <v>0</v>
      </c>
      <c r="L510" s="27">
        <v>0</v>
      </c>
      <c r="M510" s="27">
        <v>0</v>
      </c>
      <c r="N510" s="27">
        <v>1</v>
      </c>
      <c r="O510" s="27">
        <v>0</v>
      </c>
      <c r="P510" s="10">
        <v>0</v>
      </c>
      <c r="Q510" s="10">
        <v>0</v>
      </c>
      <c r="R510" s="10">
        <v>2</v>
      </c>
      <c r="S510" s="10">
        <v>0</v>
      </c>
      <c r="T510" s="10">
        <v>0</v>
      </c>
      <c r="U510" s="10">
        <v>0</v>
      </c>
      <c r="V510" s="10">
        <v>0</v>
      </c>
      <c r="W510" s="10">
        <v>1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16">
        <v>2</v>
      </c>
      <c r="BE510" s="116">
        <v>0</v>
      </c>
      <c r="BF510" s="10">
        <v>0</v>
      </c>
      <c r="BG510" s="10">
        <v>0</v>
      </c>
      <c r="BH510" s="10">
        <v>0</v>
      </c>
    </row>
    <row r="511" spans="1:60">
      <c r="A511" s="26">
        <v>510</v>
      </c>
      <c r="B511" s="253">
        <v>45.606659999999998</v>
      </c>
      <c r="C511" s="253">
        <v>-92.122069999999994</v>
      </c>
      <c r="D511" s="10">
        <v>5.5</v>
      </c>
      <c r="E511" s="10" t="s">
        <v>574</v>
      </c>
      <c r="F511" s="119">
        <v>1</v>
      </c>
      <c r="G511" s="26">
        <v>1</v>
      </c>
      <c r="H511" s="44">
        <v>3</v>
      </c>
      <c r="I511" s="10">
        <v>2</v>
      </c>
      <c r="J511" s="16">
        <v>0</v>
      </c>
      <c r="K511" s="27">
        <v>0</v>
      </c>
      <c r="L511" s="27">
        <v>0</v>
      </c>
      <c r="M511" s="27">
        <v>0</v>
      </c>
      <c r="N511" s="27">
        <v>0</v>
      </c>
      <c r="O511" s="27">
        <v>0</v>
      </c>
      <c r="P511" s="10">
        <v>0</v>
      </c>
      <c r="Q511" s="10">
        <v>0</v>
      </c>
      <c r="R511" s="10">
        <v>1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2</v>
      </c>
      <c r="AN511" s="10">
        <v>1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16">
        <v>0</v>
      </c>
      <c r="BE511" s="116">
        <v>0</v>
      </c>
      <c r="BF511" s="10">
        <v>0</v>
      </c>
      <c r="BG511" s="10">
        <v>0</v>
      </c>
      <c r="BH511" s="10">
        <v>0</v>
      </c>
    </row>
    <row r="512" spans="1:60">
      <c r="A512" s="26">
        <v>511</v>
      </c>
      <c r="B512" s="253">
        <v>45.606659999999998</v>
      </c>
      <c r="C512" s="253">
        <v>-92.121750000000006</v>
      </c>
      <c r="D512" s="10">
        <v>1.5</v>
      </c>
      <c r="E512" s="10" t="s">
        <v>575</v>
      </c>
      <c r="F512" s="119">
        <v>1</v>
      </c>
      <c r="G512" s="26">
        <v>1</v>
      </c>
      <c r="H512" s="44">
        <v>4</v>
      </c>
      <c r="I512" s="10">
        <v>2</v>
      </c>
      <c r="J512" s="16">
        <v>0</v>
      </c>
      <c r="K512" s="27">
        <v>0</v>
      </c>
      <c r="L512" s="27">
        <v>0</v>
      </c>
      <c r="M512" s="27">
        <v>0</v>
      </c>
      <c r="N512" s="27">
        <v>0</v>
      </c>
      <c r="O512" s="27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1</v>
      </c>
      <c r="Y512" s="10">
        <v>0</v>
      </c>
      <c r="Z512" s="10">
        <v>4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4</v>
      </c>
      <c r="AH512" s="10">
        <v>0</v>
      </c>
      <c r="AI512" s="10">
        <v>0</v>
      </c>
      <c r="AJ512" s="10">
        <v>2</v>
      </c>
      <c r="AK512" s="10">
        <v>0</v>
      </c>
      <c r="AL512" s="10">
        <v>0</v>
      </c>
      <c r="AM512" s="10">
        <v>2</v>
      </c>
      <c r="AN512" s="10">
        <v>4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1</v>
      </c>
      <c r="BC512" s="10">
        <v>0</v>
      </c>
      <c r="BD512" s="116">
        <v>0</v>
      </c>
      <c r="BE512" s="116">
        <v>0</v>
      </c>
      <c r="BF512" s="10">
        <v>0</v>
      </c>
      <c r="BG512" s="10">
        <v>0</v>
      </c>
      <c r="BH512" s="10">
        <v>0</v>
      </c>
    </row>
    <row r="513" spans="1:60">
      <c r="A513" s="26">
        <v>512</v>
      </c>
      <c r="B513" s="253">
        <v>45.60689</v>
      </c>
      <c r="C513" s="253">
        <v>-92.121920000000003</v>
      </c>
      <c r="D513" s="10">
        <v>5</v>
      </c>
      <c r="E513" s="10" t="s">
        <v>574</v>
      </c>
      <c r="F513" s="119">
        <v>1</v>
      </c>
      <c r="G513" s="26">
        <v>1</v>
      </c>
      <c r="H513" s="44">
        <v>9</v>
      </c>
      <c r="I513" s="10">
        <v>3</v>
      </c>
      <c r="J513" s="16">
        <v>0</v>
      </c>
      <c r="K513" s="27">
        <v>0</v>
      </c>
      <c r="L513" s="27">
        <v>0</v>
      </c>
      <c r="M513" s="27">
        <v>0</v>
      </c>
      <c r="N513" s="27">
        <v>1</v>
      </c>
      <c r="O513" s="27">
        <v>1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1</v>
      </c>
      <c r="V513" s="10">
        <v>1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1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2</v>
      </c>
      <c r="AM513" s="10">
        <v>0</v>
      </c>
      <c r="AN513" s="10">
        <v>0</v>
      </c>
      <c r="AO513" s="10">
        <v>2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1</v>
      </c>
      <c r="AX513" s="10">
        <v>2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16">
        <v>1</v>
      </c>
      <c r="BE513" s="116">
        <v>0</v>
      </c>
      <c r="BF513" s="10">
        <v>0</v>
      </c>
      <c r="BG513" s="10">
        <v>0</v>
      </c>
      <c r="BH513" s="10">
        <v>0</v>
      </c>
    </row>
    <row r="514" spans="1:60">
      <c r="A514" s="26">
        <v>513</v>
      </c>
      <c r="B514" s="253">
        <v>45.607109999999999</v>
      </c>
      <c r="C514" s="253">
        <v>-92.122079999999997</v>
      </c>
      <c r="D514" s="10">
        <v>5.5</v>
      </c>
      <c r="E514" s="10" t="s">
        <v>574</v>
      </c>
      <c r="F514" s="119">
        <v>1</v>
      </c>
      <c r="G514" s="26">
        <v>1</v>
      </c>
      <c r="H514" s="44">
        <v>7</v>
      </c>
      <c r="I514" s="10">
        <v>2</v>
      </c>
      <c r="J514" s="16">
        <v>0</v>
      </c>
      <c r="K514" s="27">
        <v>0</v>
      </c>
      <c r="L514" s="27">
        <v>0</v>
      </c>
      <c r="M514" s="27">
        <v>0</v>
      </c>
      <c r="N514" s="27">
        <v>2</v>
      </c>
      <c r="O514" s="27">
        <v>1</v>
      </c>
      <c r="P514" s="10">
        <v>0</v>
      </c>
      <c r="Q514" s="10">
        <v>0</v>
      </c>
      <c r="R514" s="10">
        <v>1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1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1</v>
      </c>
      <c r="AM514" s="10">
        <v>0</v>
      </c>
      <c r="AN514" s="10">
        <v>1</v>
      </c>
      <c r="AO514" s="10">
        <v>1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16">
        <v>0</v>
      </c>
      <c r="BE514" s="116">
        <v>0</v>
      </c>
      <c r="BF514" s="10">
        <v>0</v>
      </c>
      <c r="BG514" s="10">
        <v>0</v>
      </c>
      <c r="BH514" s="10">
        <v>0</v>
      </c>
    </row>
    <row r="515" spans="1:60">
      <c r="A515" s="26">
        <v>514</v>
      </c>
      <c r="B515" s="253">
        <v>45.607329999999997</v>
      </c>
      <c r="C515" s="253">
        <v>-92.122249999999994</v>
      </c>
      <c r="D515" s="10">
        <v>5.5</v>
      </c>
      <c r="E515" s="10" t="s">
        <v>574</v>
      </c>
      <c r="F515" s="119">
        <v>1</v>
      </c>
      <c r="G515" s="26">
        <v>1</v>
      </c>
      <c r="H515" s="44">
        <v>3</v>
      </c>
      <c r="I515" s="10">
        <v>2</v>
      </c>
      <c r="J515" s="16">
        <v>0</v>
      </c>
      <c r="K515" s="27">
        <v>0</v>
      </c>
      <c r="L515" s="27">
        <v>0</v>
      </c>
      <c r="M515" s="27">
        <v>0</v>
      </c>
      <c r="N515" s="27">
        <v>1</v>
      </c>
      <c r="O515" s="27">
        <v>0</v>
      </c>
      <c r="P515" s="10">
        <v>0</v>
      </c>
      <c r="Q515" s="10">
        <v>0</v>
      </c>
      <c r="R515" s="10">
        <v>2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4</v>
      </c>
      <c r="AM515" s="10">
        <v>4</v>
      </c>
      <c r="AN515" s="10">
        <v>0</v>
      </c>
      <c r="AO515" s="10">
        <v>1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16">
        <v>1</v>
      </c>
      <c r="BE515" s="116">
        <v>0</v>
      </c>
      <c r="BF515" s="10">
        <v>0</v>
      </c>
      <c r="BG515" s="10">
        <v>0</v>
      </c>
      <c r="BH515" s="10">
        <v>0</v>
      </c>
    </row>
    <row r="516" spans="1:60">
      <c r="A516" s="26">
        <v>515</v>
      </c>
      <c r="B516" s="253">
        <v>45.607550000000003</v>
      </c>
      <c r="C516" s="253">
        <v>-92.122420000000005</v>
      </c>
      <c r="D516" s="10">
        <v>5.5</v>
      </c>
      <c r="E516" s="10" t="s">
        <v>574</v>
      </c>
      <c r="F516" s="119">
        <v>1</v>
      </c>
      <c r="G516" s="26">
        <v>1</v>
      </c>
      <c r="H516" s="44">
        <v>3</v>
      </c>
      <c r="I516" s="10">
        <v>2</v>
      </c>
      <c r="J516" s="16">
        <v>0</v>
      </c>
      <c r="K516" s="27">
        <v>0</v>
      </c>
      <c r="L516" s="27">
        <v>0</v>
      </c>
      <c r="M516" s="27">
        <v>0</v>
      </c>
      <c r="N516" s="27">
        <v>1</v>
      </c>
      <c r="O516" s="27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1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2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16">
        <v>1</v>
      </c>
      <c r="BE516" s="116">
        <v>0</v>
      </c>
      <c r="BF516" s="10">
        <v>0</v>
      </c>
      <c r="BG516" s="10">
        <v>0</v>
      </c>
      <c r="BH516" s="10">
        <v>0</v>
      </c>
    </row>
    <row r="517" spans="1:60">
      <c r="A517" s="26">
        <v>516</v>
      </c>
      <c r="B517" s="253">
        <v>45.607779999999998</v>
      </c>
      <c r="C517" s="253">
        <v>-92.12227</v>
      </c>
      <c r="D517" s="10">
        <v>5</v>
      </c>
      <c r="E517" s="10" t="s">
        <v>574</v>
      </c>
      <c r="F517" s="119">
        <v>1</v>
      </c>
      <c r="G517" s="26">
        <v>1</v>
      </c>
      <c r="H517" s="44">
        <v>4</v>
      </c>
      <c r="I517" s="10">
        <v>3</v>
      </c>
      <c r="J517" s="16">
        <v>0</v>
      </c>
      <c r="K517" s="27">
        <v>0</v>
      </c>
      <c r="L517" s="27">
        <v>0</v>
      </c>
      <c r="M517" s="27">
        <v>0</v>
      </c>
      <c r="N517" s="27">
        <v>0</v>
      </c>
      <c r="O517" s="27">
        <v>3</v>
      </c>
      <c r="P517" s="10">
        <v>0</v>
      </c>
      <c r="Q517" s="10">
        <v>0</v>
      </c>
      <c r="R517" s="10">
        <v>1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1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1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16">
        <v>0</v>
      </c>
      <c r="BE517" s="116">
        <v>0</v>
      </c>
      <c r="BF517" s="10">
        <v>0</v>
      </c>
      <c r="BG517" s="10">
        <v>0</v>
      </c>
      <c r="BH517" s="10">
        <v>0</v>
      </c>
    </row>
    <row r="518" spans="1:60">
      <c r="A518" s="26">
        <v>517</v>
      </c>
      <c r="B518" s="253">
        <v>45.60801</v>
      </c>
      <c r="C518" s="253">
        <v>-92.122119999999995</v>
      </c>
      <c r="D518" s="10">
        <v>2.5</v>
      </c>
      <c r="E518" s="10" t="s">
        <v>576</v>
      </c>
      <c r="F518" s="119">
        <v>1</v>
      </c>
      <c r="G518" s="26">
        <v>1</v>
      </c>
      <c r="H518" s="44">
        <v>4</v>
      </c>
      <c r="I518" s="10">
        <v>2</v>
      </c>
      <c r="J518" s="16">
        <v>0</v>
      </c>
      <c r="K518" s="27">
        <v>0</v>
      </c>
      <c r="L518" s="27">
        <v>0</v>
      </c>
      <c r="M518" s="27">
        <v>0</v>
      </c>
      <c r="N518" s="27">
        <v>1</v>
      </c>
      <c r="O518" s="27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1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2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2</v>
      </c>
      <c r="BC518" s="10">
        <v>0</v>
      </c>
      <c r="BD518" s="116">
        <v>0</v>
      </c>
      <c r="BE518" s="116">
        <v>0</v>
      </c>
      <c r="BF518" s="10">
        <v>0</v>
      </c>
      <c r="BG518" s="10">
        <v>0</v>
      </c>
      <c r="BH518" s="10">
        <v>0</v>
      </c>
    </row>
    <row r="519" spans="1:60">
      <c r="A519" s="26">
        <v>518</v>
      </c>
      <c r="B519" s="253">
        <v>45.60801</v>
      </c>
      <c r="C519" s="253">
        <v>-92.121799999999993</v>
      </c>
      <c r="D519" s="10">
        <v>1</v>
      </c>
      <c r="E519" s="10" t="s">
        <v>575</v>
      </c>
      <c r="F519" s="119">
        <v>1</v>
      </c>
      <c r="G519" s="26">
        <v>1</v>
      </c>
      <c r="H519" s="44">
        <v>2</v>
      </c>
      <c r="I519" s="10">
        <v>1</v>
      </c>
      <c r="J519" s="16">
        <v>0</v>
      </c>
      <c r="K519" s="27">
        <v>0</v>
      </c>
      <c r="L519" s="27">
        <v>0</v>
      </c>
      <c r="M519" s="27">
        <v>0</v>
      </c>
      <c r="N519" s="27">
        <v>0</v>
      </c>
      <c r="O519" s="27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1</v>
      </c>
      <c r="W519" s="10">
        <v>0</v>
      </c>
      <c r="X519" s="10">
        <v>1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16">
        <v>0</v>
      </c>
      <c r="BE519" s="116">
        <v>0</v>
      </c>
      <c r="BF519" s="10">
        <v>0</v>
      </c>
      <c r="BG519" s="10">
        <v>0</v>
      </c>
      <c r="BH519" s="10">
        <v>0</v>
      </c>
    </row>
    <row r="520" spans="1:60">
      <c r="A520" s="27">
        <v>518</v>
      </c>
      <c r="B520" s="27">
        <v>518</v>
      </c>
      <c r="C520" s="27">
        <v>518</v>
      </c>
      <c r="D520" s="27">
        <v>518</v>
      </c>
      <c r="E520" s="27">
        <v>518</v>
      </c>
      <c r="G520" s="27">
        <v>518</v>
      </c>
      <c r="I520" s="27">
        <v>474</v>
      </c>
      <c r="J520" s="27">
        <v>25</v>
      </c>
      <c r="K520" s="27">
        <v>3</v>
      </c>
      <c r="L520" s="27">
        <v>3</v>
      </c>
      <c r="M520" s="27">
        <v>5</v>
      </c>
      <c r="N520" s="27">
        <v>252</v>
      </c>
      <c r="O520" s="27">
        <v>97</v>
      </c>
      <c r="P520" s="27">
        <v>1</v>
      </c>
      <c r="Q520" s="27">
        <v>3</v>
      </c>
      <c r="R520" s="27">
        <v>111</v>
      </c>
      <c r="S520" s="27">
        <v>4</v>
      </c>
      <c r="T520" s="27">
        <v>21</v>
      </c>
      <c r="U520" s="27">
        <v>40</v>
      </c>
      <c r="V520" s="27">
        <v>83</v>
      </c>
      <c r="W520" s="27">
        <v>140</v>
      </c>
      <c r="X520" s="27">
        <v>50</v>
      </c>
      <c r="Y520" s="27">
        <v>19</v>
      </c>
      <c r="Z520" s="27">
        <v>80</v>
      </c>
      <c r="AA520" s="27">
        <v>49</v>
      </c>
      <c r="AB520" s="27">
        <v>1</v>
      </c>
      <c r="AC520" s="27">
        <v>60</v>
      </c>
      <c r="AD520" s="27">
        <v>2</v>
      </c>
      <c r="AE520" s="27">
        <v>3</v>
      </c>
      <c r="AF520" s="27">
        <v>80</v>
      </c>
      <c r="AG520" s="27">
        <v>102</v>
      </c>
      <c r="AH520" s="27">
        <v>36</v>
      </c>
      <c r="AI520" s="27">
        <v>15</v>
      </c>
      <c r="AJ520" s="27">
        <v>6</v>
      </c>
      <c r="AK520" s="27">
        <v>2</v>
      </c>
      <c r="AL520" s="27">
        <v>169</v>
      </c>
      <c r="AM520" s="27">
        <v>102</v>
      </c>
      <c r="AN520" s="27">
        <v>51</v>
      </c>
      <c r="AO520" s="27">
        <v>200</v>
      </c>
      <c r="AP520" s="27">
        <v>32</v>
      </c>
      <c r="AQ520" s="27">
        <v>12</v>
      </c>
      <c r="AR520" s="27">
        <v>1</v>
      </c>
      <c r="AS520" s="27">
        <v>1</v>
      </c>
      <c r="AT520" s="27">
        <v>4</v>
      </c>
      <c r="AU520" s="27">
        <v>1</v>
      </c>
      <c r="AV520" s="27">
        <v>9</v>
      </c>
      <c r="AW520" s="27">
        <v>34</v>
      </c>
      <c r="AX520" s="27">
        <v>63</v>
      </c>
      <c r="AY520" s="27">
        <v>5</v>
      </c>
      <c r="AZ520" s="27">
        <v>4</v>
      </c>
      <c r="BA520" s="27">
        <v>5</v>
      </c>
      <c r="BB520" s="27">
        <v>49</v>
      </c>
      <c r="BC520" s="27">
        <v>17</v>
      </c>
      <c r="BD520" s="27">
        <v>91</v>
      </c>
      <c r="BE520" s="27">
        <v>2</v>
      </c>
      <c r="BF520" s="27">
        <v>1</v>
      </c>
      <c r="BG520" s="27">
        <v>1</v>
      </c>
      <c r="BH520" s="27">
        <v>1</v>
      </c>
    </row>
  </sheetData>
  <sheetProtection formatCells="0" sort="0"/>
  <protectedRanges>
    <protectedRange sqref="E338:E519" name="Range1"/>
    <protectedRange sqref="E304:E337" name="Range1_2"/>
    <protectedRange sqref="I2:I8 E2:E303" name="Range1_3"/>
    <protectedRange sqref="B2:C8" name="Range1_1_1"/>
  </protectedRanges>
  <dataValidations count="6">
    <dataValidation type="list" allowBlank="1" showInputMessage="1" showErrorMessage="1" error="Please enter M (muck), S (sand), or R (rock).  If sediment type unknown, leave cell blank." sqref="E2:E519">
      <formula1>"M,m,s,S,R,r"</formula1>
    </dataValidation>
    <dataValidation type="decimal" allowBlank="1" showInputMessage="1" showErrorMessage="1" error="Is your depth really more than 99 feet?" sqref="D2:D519 D521:D64847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519">
      <formula1>"1,2,3"</formula1>
    </dataValidation>
    <dataValidation type="list" allowBlank="1" showInputMessage="1" showErrorMessage="1" sqref="L1 I1 N1 I521:N64847">
      <formula1>"V,v,1,2,3"</formula1>
    </dataValidation>
    <dataValidation type="whole" allowBlank="1" showInputMessage="1" showErrorMessage="1" errorTitle="Presence/Absence Data" error="Enter 1 if present" sqref="O521:BH64847">
      <formula1>1</formula1>
      <formula2>1</formula2>
    </dataValidation>
    <dataValidation type="list" allowBlank="1" showInputMessage="1" showErrorMessage="1" error="Please enter a rake fullness rating of 1, 2, 3 or V (visual).  If species not found, leave cell blank." sqref="J2:BH519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5"/>
  <sheetViews>
    <sheetView topLeftCell="A16"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335</v>
      </c>
      <c r="B1" s="1" t="s">
        <v>336</v>
      </c>
    </row>
    <row r="2" spans="1:2">
      <c r="A2">
        <v>1</v>
      </c>
      <c r="B2">
        <f>COUNTIF(ENTRY!G2:G519,"&lt;=1")</f>
        <v>20</v>
      </c>
    </row>
    <row r="3" spans="1:2">
      <c r="A3">
        <v>2</v>
      </c>
      <c r="B3">
        <f>COUNTIF(ENTRY!G2:G519,"&lt;=2")-(B2)</f>
        <v>29</v>
      </c>
    </row>
    <row r="4" spans="1:2">
      <c r="A4">
        <v>3</v>
      </c>
      <c r="B4">
        <f>COUNTIF(ENTRY!G2:G519,"&lt;=3")-(B2+B3)</f>
        <v>28</v>
      </c>
    </row>
    <row r="5" spans="1:2">
      <c r="A5">
        <v>4</v>
      </c>
      <c r="B5">
        <f>COUNTIF(ENTRY!G2:G519,"&lt;=4")-(SUM(B2:B4))</f>
        <v>44</v>
      </c>
    </row>
    <row r="6" spans="1:2">
      <c r="A6">
        <v>5</v>
      </c>
      <c r="B6">
        <f>COUNTIF(ENTRY!G2:G519,"&lt;=5")-(SUM(B2:B5))</f>
        <v>52</v>
      </c>
    </row>
    <row r="7" spans="1:2">
      <c r="A7">
        <v>6</v>
      </c>
      <c r="B7">
        <f>COUNTIF(ENTRY!G2:G519,"&lt;=6")-(SUM(B2:B6))</f>
        <v>81</v>
      </c>
    </row>
    <row r="8" spans="1:2">
      <c r="A8">
        <v>7</v>
      </c>
      <c r="B8">
        <f>COUNTIF(ENTRY!G2:G519,"&lt;=7")-(SUM(B2:B7))</f>
        <v>55</v>
      </c>
    </row>
    <row r="9" spans="1:2">
      <c r="A9">
        <v>8</v>
      </c>
      <c r="B9">
        <f>COUNTIF(ENTRY!G2:G519,"&lt;=8")-(SUM(B2:B8))</f>
        <v>42</v>
      </c>
    </row>
    <row r="10" spans="1:2">
      <c r="A10">
        <v>9</v>
      </c>
      <c r="B10">
        <f>COUNTIF(ENTRY!G2:G519,"&lt;=9")-(SUM(B2:B9))</f>
        <v>35</v>
      </c>
    </row>
    <row r="11" spans="1:2">
      <c r="A11">
        <v>10</v>
      </c>
      <c r="B11">
        <f>COUNTIF(ENTRY!G2:G519,"&lt;=10")-(SUM(B2:B10))</f>
        <v>26</v>
      </c>
    </row>
    <row r="12" spans="1:2">
      <c r="A12">
        <v>11</v>
      </c>
      <c r="B12">
        <f>COUNTIF(ENTRY!G2:G519,"&lt;=11")-(SUM(B2:B11))</f>
        <v>15</v>
      </c>
    </row>
    <row r="13" spans="1:2">
      <c r="A13">
        <v>12</v>
      </c>
      <c r="B13">
        <f>COUNTIF(ENTRY!G2:G519,"&lt;=12")-(SUM(B2:B12))</f>
        <v>19</v>
      </c>
    </row>
    <row r="14" spans="1:2">
      <c r="A14">
        <v>13</v>
      </c>
      <c r="B14">
        <f>COUNTIF(ENTRY!G2:G519,"&lt;=13")-(SUM(B2:B13))</f>
        <v>5</v>
      </c>
    </row>
    <row r="15" spans="1:2">
      <c r="A15">
        <v>14</v>
      </c>
      <c r="B15">
        <f>COUNTIF(ENTRY!G2:G519,"&lt;=14")-(SUM(B2:B14))</f>
        <v>2</v>
      </c>
    </row>
    <row r="16" spans="1:2">
      <c r="A16">
        <v>15</v>
      </c>
      <c r="B16">
        <f>COUNTIF(ENTRY!G2:G519,"&lt;=15")-(SUM(B2:B15))</f>
        <v>7</v>
      </c>
    </row>
    <row r="17" spans="1:2">
      <c r="A17">
        <v>16</v>
      </c>
      <c r="B17">
        <f>COUNTIF(ENTRY!G2:G519,"&lt;=16")-(SUM(B2:B16))</f>
        <v>4</v>
      </c>
    </row>
    <row r="18" spans="1:2">
      <c r="A18">
        <v>17</v>
      </c>
      <c r="B18">
        <f>COUNTIF(ENTRY!G2:G519,"&lt;=17")-(SUM(B2:B17))</f>
        <v>4</v>
      </c>
    </row>
    <row r="19" spans="1:2">
      <c r="A19">
        <v>18</v>
      </c>
      <c r="B19">
        <f>COUNTIF(ENTRY!G2:G519,"&lt;=18")-(SUM(B2:B18))</f>
        <v>3</v>
      </c>
    </row>
    <row r="20" spans="1:2">
      <c r="A20">
        <v>19</v>
      </c>
      <c r="B20">
        <f>COUNTIF(ENTRY!G2:G519,"&lt;=19")-(SUM(B2:B19))</f>
        <v>3</v>
      </c>
    </row>
    <row r="21" spans="1:2">
      <c r="A21">
        <v>20</v>
      </c>
      <c r="B21">
        <f>COUNTIF(ENTRY!G2:G519,"&lt;=20")-(SUM(B2:B20))</f>
        <v>0</v>
      </c>
    </row>
    <row r="22" spans="1:2">
      <c r="A22">
        <v>21</v>
      </c>
      <c r="B22">
        <f>COUNTIF(ENTRY!G2:G519,"&lt;=21")-(SUM(B2:B21))</f>
        <v>0</v>
      </c>
    </row>
    <row r="23" spans="1:2">
      <c r="A23">
        <v>22</v>
      </c>
      <c r="B23">
        <f>COUNTIF(ENTRY!G2:G519,"&lt;=22")-(SUM(B2:B22))</f>
        <v>0</v>
      </c>
    </row>
    <row r="24" spans="1:2">
      <c r="A24">
        <v>23</v>
      </c>
      <c r="B24">
        <f>COUNTIF(ENTRY!G2:G519,"&lt;=23")-(SUM(B2:B23))</f>
        <v>0</v>
      </c>
    </row>
    <row r="25" spans="1:2">
      <c r="A25">
        <v>24</v>
      </c>
      <c r="B25">
        <f>COUNTIF(ENTRY!G2:G519,"&lt;=24")-(SUM(B2:B24))</f>
        <v>0</v>
      </c>
    </row>
    <row r="26" spans="1:2">
      <c r="A26">
        <v>25</v>
      </c>
      <c r="B26">
        <f>COUNTIF(ENTRY!G2:G519,"&lt;=25")-(SUM(B2:B25))</f>
        <v>0</v>
      </c>
    </row>
    <row r="27" spans="1:2">
      <c r="A27">
        <v>26</v>
      </c>
      <c r="B27">
        <f>COUNTIF(ENTRY!G2:G519,"&lt;=26")-(SUM(B2:B26))</f>
        <v>0</v>
      </c>
    </row>
    <row r="28" spans="1:2">
      <c r="A28">
        <v>27</v>
      </c>
      <c r="B28">
        <f>COUNTIF(ENTRY!G2:G519,"&lt;=27")-(SUM(B2:B27))</f>
        <v>0</v>
      </c>
    </row>
    <row r="29" spans="1:2">
      <c r="A29">
        <v>28</v>
      </c>
      <c r="B29">
        <f>COUNTIF(ENTRY!G2:G519,"&lt;=28")-(SUM(B2:B28))</f>
        <v>0</v>
      </c>
    </row>
    <row r="30" spans="1:2">
      <c r="A30">
        <v>29</v>
      </c>
      <c r="B30">
        <f>COUNTIF(ENTRY!G2:G519,"&lt;=29")-(SUM(B2:B29))</f>
        <v>0</v>
      </c>
    </row>
    <row r="31" spans="1:2">
      <c r="A31">
        <v>30</v>
      </c>
      <c r="B31">
        <f>COUNTIF(ENTRY!G2:G519,"&lt;=30")-(SUM(B2:B30))</f>
        <v>0</v>
      </c>
    </row>
    <row r="32" spans="1:2">
      <c r="A32">
        <v>31</v>
      </c>
      <c r="B32">
        <f>COUNTIF(ENTRY!G2:G519,"&lt;=31")-(SUM(B2:B31))</f>
        <v>0</v>
      </c>
    </row>
    <row r="33" spans="1:7">
      <c r="A33">
        <v>32</v>
      </c>
      <c r="B33">
        <f>COUNTIF(ENTRY!G2:G519,"&lt;=32")-(SUM(B2:B32))</f>
        <v>0</v>
      </c>
    </row>
    <row r="34" spans="1:7">
      <c r="A34">
        <v>33</v>
      </c>
      <c r="B34">
        <f>COUNTIF(ENTRY!G2:G519,"&lt;=33")-(SUM(B2:B33))</f>
        <v>0</v>
      </c>
    </row>
    <row r="35" spans="1:7">
      <c r="A35">
        <v>34</v>
      </c>
      <c r="B35">
        <f>COUNTIF(ENTRY!G2:G519,"&lt;=34")-(SUM(B2:B34))</f>
        <v>0</v>
      </c>
    </row>
    <row r="36" spans="1:7">
      <c r="A36">
        <v>35</v>
      </c>
      <c r="B36">
        <f>COUNTIF(ENTRY!G2:G519,"&lt;=35")-(SUM(B2:B35))</f>
        <v>0</v>
      </c>
    </row>
    <row r="37" spans="1:7">
      <c r="A37">
        <v>36</v>
      </c>
      <c r="B37">
        <f>COUNTIF(ENTRY!G2:G519,"&lt;=36")-(SUM(B2:B36))</f>
        <v>0</v>
      </c>
    </row>
    <row r="38" spans="1:7">
      <c r="A38">
        <v>37</v>
      </c>
      <c r="B38">
        <f>COUNTIF(ENTRY!G2:G519,"&lt;=37")-(SUM(B2:B37))</f>
        <v>0</v>
      </c>
    </row>
    <row r="39" spans="1:7">
      <c r="A39">
        <v>38</v>
      </c>
      <c r="B39">
        <f>COUNTIF(ENTRY!G2:G519,"&lt;=38")-(SUM(B2:B38))</f>
        <v>0</v>
      </c>
    </row>
    <row r="40" spans="1:7">
      <c r="A40">
        <v>39</v>
      </c>
      <c r="B40">
        <f>COUNTIF(ENTRY!G2:G519,"&lt;=39")-(SUM(B2:B39))</f>
        <v>0</v>
      </c>
    </row>
    <row r="41" spans="1:7">
      <c r="A41">
        <v>40</v>
      </c>
      <c r="B41">
        <f>COUNTIF(ENTRY!G2:G519,"&lt;=40")-(SUM(B2:B40))</f>
        <v>0</v>
      </c>
    </row>
    <row r="43" spans="1:7" ht="13.5" thickBot="1">
      <c r="G43" s="60"/>
    </row>
    <row r="44" spans="1:7" ht="15">
      <c r="A44" s="97" t="s">
        <v>405</v>
      </c>
      <c r="B44" s="98"/>
      <c r="C44" s="98"/>
      <c r="D44" s="98"/>
      <c r="E44" s="98"/>
      <c r="F44" s="99"/>
      <c r="G44" s="103"/>
    </row>
    <row r="45" spans="1:7" ht="15" thickBot="1">
      <c r="A45" s="100" t="s">
        <v>404</v>
      </c>
      <c r="B45" s="101"/>
      <c r="C45" s="101"/>
      <c r="D45" s="101"/>
      <c r="E45" s="101"/>
      <c r="F45" s="102"/>
      <c r="G45" s="104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4"/>
  <sheetViews>
    <sheetView topLeftCell="A116" zoomScale="85" workbookViewId="0">
      <selection activeCell="A2" sqref="A1:XFD1048576"/>
    </sheetView>
  </sheetViews>
  <sheetFormatPr defaultColWidth="23.7109375" defaultRowHeight="12.75"/>
  <cols>
    <col min="1" max="1" width="37.42578125" style="158" bestFit="1" customWidth="1"/>
    <col min="2" max="2" width="29.42578125" style="158" customWidth="1"/>
    <col min="3" max="3" width="14" style="158" bestFit="1" customWidth="1"/>
    <col min="4" max="4" width="20.140625" style="158" bestFit="1" customWidth="1"/>
    <col min="5" max="5" width="12" style="158" customWidth="1"/>
    <col min="6" max="9" width="23.7109375" style="158" customWidth="1"/>
    <col min="10" max="10" width="29.28515625" style="158" customWidth="1"/>
    <col min="11" max="16384" width="23.7109375" style="158"/>
  </cols>
  <sheetData>
    <row r="1" spans="1:11" ht="15">
      <c r="A1" s="257"/>
      <c r="B1" s="258"/>
      <c r="C1" s="259" t="s">
        <v>93</v>
      </c>
      <c r="D1" s="260" t="str">
        <f>IF(ENTRY!I2="","",ENTRY!I2)</f>
        <v>Sand Lake</v>
      </c>
      <c r="E1" s="261"/>
      <c r="F1" s="177"/>
      <c r="G1" s="177"/>
      <c r="H1" s="177"/>
      <c r="I1" s="177"/>
      <c r="J1" s="177"/>
      <c r="K1" s="177"/>
    </row>
    <row r="2" spans="1:11" ht="15">
      <c r="A2" s="257"/>
      <c r="B2" s="258"/>
      <c r="C2" s="262" t="s">
        <v>45</v>
      </c>
      <c r="D2" s="263" t="str">
        <f>IF(ENTRY!I3="","",ENTRY!I3)</f>
        <v>Barron</v>
      </c>
      <c r="E2" s="261"/>
      <c r="F2" s="177"/>
      <c r="G2" s="177"/>
      <c r="H2" s="177"/>
      <c r="I2" s="177"/>
      <c r="J2" s="177"/>
      <c r="K2" s="177"/>
    </row>
    <row r="3" spans="1:11" ht="18.75">
      <c r="A3" s="257"/>
      <c r="B3" s="258"/>
      <c r="C3" s="262" t="s">
        <v>91</v>
      </c>
      <c r="D3" s="264" t="str">
        <f>IF(ENTRY!I5="","",ENTRY!I5)</f>
        <v>7/23-24/2017</v>
      </c>
      <c r="E3" s="265"/>
      <c r="F3" s="172"/>
    </row>
    <row r="4" spans="1:11" ht="15.75" customHeight="1">
      <c r="A4" s="257"/>
      <c r="B4" s="258"/>
      <c r="C4" s="266" t="s">
        <v>408</v>
      </c>
      <c r="D4" s="267"/>
      <c r="E4" s="265"/>
    </row>
    <row r="5" spans="1:11" ht="15">
      <c r="A5" s="257"/>
      <c r="B5" s="258"/>
      <c r="C5" s="266" t="s">
        <v>409</v>
      </c>
      <c r="D5" s="267"/>
      <c r="E5" s="265"/>
    </row>
    <row r="6" spans="1:11" ht="15.75" thickBot="1">
      <c r="A6" s="257"/>
      <c r="B6" s="258"/>
      <c r="C6" s="268" t="s">
        <v>121</v>
      </c>
      <c r="D6" s="269"/>
      <c r="E6" s="265"/>
    </row>
    <row r="7" spans="1:11" ht="15.75" thickBot="1">
      <c r="A7" s="257"/>
      <c r="B7" s="258"/>
      <c r="C7" s="257"/>
      <c r="D7" s="257"/>
      <c r="E7" s="265"/>
    </row>
    <row r="8" spans="1:11" ht="15.75" thickBot="1">
      <c r="A8" s="270" t="s">
        <v>122</v>
      </c>
      <c r="B8" s="271" t="s">
        <v>123</v>
      </c>
      <c r="C8" s="272" t="s">
        <v>124</v>
      </c>
      <c r="D8" s="273" t="s">
        <v>125</v>
      </c>
      <c r="E8" s="274"/>
    </row>
    <row r="9" spans="1:11" ht="14.25" customHeight="1" thickBot="1">
      <c r="A9" s="308" t="s">
        <v>361</v>
      </c>
      <c r="B9" s="309" t="s">
        <v>360</v>
      </c>
      <c r="C9" s="310">
        <v>7</v>
      </c>
      <c r="D9" s="278">
        <f>IF(STATS!F7&lt;&gt;"",1,0)</f>
        <v>0</v>
      </c>
      <c r="E9" s="183">
        <f t="shared" ref="E9:E42" si="0">C9*D9</f>
        <v>0</v>
      </c>
    </row>
    <row r="10" spans="1:11" ht="14.25" customHeight="1">
      <c r="A10" s="281" t="s">
        <v>126</v>
      </c>
      <c r="B10" s="276" t="s">
        <v>343</v>
      </c>
      <c r="C10" s="277">
        <v>4</v>
      </c>
      <c r="D10" s="278">
        <f>IF(STATS!G7&lt;&gt;"",1,0)</f>
        <v>0</v>
      </c>
      <c r="E10" s="183">
        <f t="shared" si="0"/>
        <v>0</v>
      </c>
    </row>
    <row r="11" spans="1:11" ht="14.25" customHeight="1">
      <c r="A11" s="275" t="s">
        <v>384</v>
      </c>
      <c r="B11" s="276" t="s">
        <v>180</v>
      </c>
      <c r="C11" s="277">
        <v>8</v>
      </c>
      <c r="D11" s="184">
        <f>IF(STATS!H7&lt;&gt;"",1,0)</f>
        <v>1</v>
      </c>
      <c r="E11" s="183">
        <f t="shared" si="0"/>
        <v>8</v>
      </c>
    </row>
    <row r="12" spans="1:11" ht="14.25" customHeight="1">
      <c r="A12" s="281" t="s">
        <v>127</v>
      </c>
      <c r="B12" s="311" t="s">
        <v>344</v>
      </c>
      <c r="C12" s="277">
        <v>6</v>
      </c>
      <c r="D12" s="184">
        <f>IF(STATS!I7&lt;&gt;"",1,0)</f>
        <v>0</v>
      </c>
      <c r="E12" s="183">
        <f t="shared" si="0"/>
        <v>0</v>
      </c>
    </row>
    <row r="13" spans="1:11" ht="14.25" customHeight="1">
      <c r="A13" s="275" t="s">
        <v>128</v>
      </c>
      <c r="B13" s="276" t="s">
        <v>129</v>
      </c>
      <c r="C13" s="279">
        <v>6</v>
      </c>
      <c r="D13" s="184">
        <f>IF(STATS!J7&lt;&gt;"",1,0)</f>
        <v>1</v>
      </c>
      <c r="E13" s="183">
        <f t="shared" si="0"/>
        <v>6</v>
      </c>
    </row>
    <row r="14" spans="1:11" ht="14.25" customHeight="1">
      <c r="A14" s="275" t="s">
        <v>130</v>
      </c>
      <c r="B14" s="276" t="s">
        <v>345</v>
      </c>
      <c r="C14" s="279">
        <v>9</v>
      </c>
      <c r="D14" s="184">
        <f>IF(STATS!K7&lt;&gt;"",1,0)</f>
        <v>1</v>
      </c>
      <c r="E14" s="183">
        <f t="shared" si="0"/>
        <v>9</v>
      </c>
    </row>
    <row r="15" spans="1:11" ht="14.25" customHeight="1">
      <c r="A15" s="281" t="s">
        <v>131</v>
      </c>
      <c r="B15" s="276" t="s">
        <v>362</v>
      </c>
      <c r="C15" s="277">
        <v>9</v>
      </c>
      <c r="D15" s="184">
        <f>IF(STATS!L7&lt;&gt;"",1,0)</f>
        <v>0</v>
      </c>
      <c r="E15" s="183">
        <f t="shared" si="0"/>
        <v>0</v>
      </c>
    </row>
    <row r="16" spans="1:11" ht="14.25" customHeight="1">
      <c r="A16" s="281" t="s">
        <v>132</v>
      </c>
      <c r="B16" s="276" t="s">
        <v>363</v>
      </c>
      <c r="C16" s="277">
        <v>9</v>
      </c>
      <c r="D16" s="184">
        <f>IF(STATS!M7&lt;&gt;"",1,0)</f>
        <v>0</v>
      </c>
      <c r="E16" s="183">
        <f t="shared" si="0"/>
        <v>0</v>
      </c>
    </row>
    <row r="17" spans="1:5" ht="14.25" customHeight="1">
      <c r="A17" s="275" t="s">
        <v>133</v>
      </c>
      <c r="B17" s="276" t="s">
        <v>364</v>
      </c>
      <c r="C17" s="279">
        <v>8</v>
      </c>
      <c r="D17" s="184">
        <f>IF(STATS!N7&lt;&gt;"",1,0)</f>
        <v>0</v>
      </c>
      <c r="E17" s="183">
        <f t="shared" si="0"/>
        <v>0</v>
      </c>
    </row>
    <row r="18" spans="1:5" ht="14.25" customHeight="1">
      <c r="A18" s="275" t="s">
        <v>134</v>
      </c>
      <c r="B18" s="276" t="s">
        <v>135</v>
      </c>
      <c r="C18" s="279">
        <v>5</v>
      </c>
      <c r="D18" s="184">
        <f>IF(STATS!O7&lt;&gt;"",1,0)</f>
        <v>0</v>
      </c>
      <c r="E18" s="183">
        <f t="shared" si="0"/>
        <v>0</v>
      </c>
    </row>
    <row r="19" spans="1:5" ht="14.25" customHeight="1">
      <c r="A19" s="275" t="s">
        <v>136</v>
      </c>
      <c r="B19" s="280" t="s">
        <v>137</v>
      </c>
      <c r="C19" s="279">
        <v>10</v>
      </c>
      <c r="D19" s="184">
        <f>IF(STATS!P7&lt;&gt;"",1,0)</f>
        <v>0</v>
      </c>
      <c r="E19" s="183">
        <f t="shared" si="0"/>
        <v>0</v>
      </c>
    </row>
    <row r="20" spans="1:5" ht="14.25" customHeight="1">
      <c r="A20" s="275" t="s">
        <v>138</v>
      </c>
      <c r="B20" s="276" t="s">
        <v>139</v>
      </c>
      <c r="C20" s="279">
        <v>3</v>
      </c>
      <c r="D20" s="184">
        <f>IF(STATS!Q7&lt;&gt;"",1,0)</f>
        <v>1</v>
      </c>
      <c r="E20" s="183">
        <f t="shared" si="0"/>
        <v>3</v>
      </c>
    </row>
    <row r="21" spans="1:5" ht="14.25" customHeight="1">
      <c r="A21" s="281" t="s">
        <v>140</v>
      </c>
      <c r="B21" s="276" t="s">
        <v>341</v>
      </c>
      <c r="C21" s="277">
        <v>10</v>
      </c>
      <c r="D21" s="184">
        <f>IF(STATS!R7&lt;&gt;"",1,0)</f>
        <v>0</v>
      </c>
      <c r="E21" s="183">
        <f t="shared" si="0"/>
        <v>0</v>
      </c>
    </row>
    <row r="22" spans="1:5" ht="14.25" customHeight="1">
      <c r="A22" s="275" t="s">
        <v>570</v>
      </c>
      <c r="B22" s="276" t="s">
        <v>569</v>
      </c>
      <c r="C22" s="279">
        <v>7</v>
      </c>
      <c r="D22" s="184">
        <f>IF(STATS!S7&lt;&gt;"",1,0)</f>
        <v>1</v>
      </c>
      <c r="E22" s="183">
        <f t="shared" si="0"/>
        <v>7</v>
      </c>
    </row>
    <row r="23" spans="1:5" ht="14.25" customHeight="1">
      <c r="A23" s="275" t="s">
        <v>142</v>
      </c>
      <c r="B23" s="312" t="s">
        <v>143</v>
      </c>
      <c r="C23" s="279">
        <v>9</v>
      </c>
      <c r="D23" s="184">
        <f>IF(STATS!V7&lt;&gt;"",1,0)</f>
        <v>0</v>
      </c>
      <c r="E23" s="183">
        <f t="shared" si="0"/>
        <v>0</v>
      </c>
    </row>
    <row r="24" spans="1:5" ht="14.25" customHeight="1">
      <c r="A24" s="275" t="s">
        <v>144</v>
      </c>
      <c r="B24" s="276" t="s">
        <v>145</v>
      </c>
      <c r="C24" s="279">
        <v>9</v>
      </c>
      <c r="D24" s="184">
        <f>IF(STATS!W7&lt;&gt;"",1,0)</f>
        <v>0</v>
      </c>
      <c r="E24" s="183">
        <f t="shared" si="0"/>
        <v>0</v>
      </c>
    </row>
    <row r="25" spans="1:5" ht="14.25" customHeight="1">
      <c r="A25" s="281" t="s">
        <v>146</v>
      </c>
      <c r="B25" s="276" t="s">
        <v>346</v>
      </c>
      <c r="C25" s="277">
        <v>9</v>
      </c>
      <c r="D25" s="184">
        <f>IF(STATS!X7&lt;&gt;"",1,0)</f>
        <v>0</v>
      </c>
      <c r="E25" s="183">
        <f t="shared" si="0"/>
        <v>0</v>
      </c>
    </row>
    <row r="26" spans="1:5" ht="14.25" customHeight="1">
      <c r="A26" s="275" t="s">
        <v>147</v>
      </c>
      <c r="B26" s="276" t="s">
        <v>148</v>
      </c>
      <c r="C26" s="279">
        <v>5</v>
      </c>
      <c r="D26" s="184">
        <f>IF(STATS!Y7&lt;&gt;"",1,0)</f>
        <v>1</v>
      </c>
      <c r="E26" s="183">
        <f t="shared" si="0"/>
        <v>5</v>
      </c>
    </row>
    <row r="27" spans="1:5" ht="14.25" customHeight="1">
      <c r="A27" s="275" t="s">
        <v>149</v>
      </c>
      <c r="B27" s="280" t="s">
        <v>347</v>
      </c>
      <c r="C27" s="279">
        <v>3</v>
      </c>
      <c r="D27" s="184">
        <f>IF(STATS!Z7&lt;&gt;"",1,0)</f>
        <v>1</v>
      </c>
      <c r="E27" s="183">
        <f t="shared" si="0"/>
        <v>3</v>
      </c>
    </row>
    <row r="28" spans="1:5" ht="14.25" customHeight="1">
      <c r="A28" s="275" t="s">
        <v>150</v>
      </c>
      <c r="B28" s="276" t="s">
        <v>151</v>
      </c>
      <c r="C28" s="279">
        <v>6</v>
      </c>
      <c r="D28" s="184">
        <f>IF(STATS!AA7&lt;&gt;"",1,0)</f>
        <v>0</v>
      </c>
      <c r="E28" s="183">
        <f t="shared" si="0"/>
        <v>0</v>
      </c>
    </row>
    <row r="29" spans="1:5" ht="14.25" customHeight="1">
      <c r="A29" s="275" t="s">
        <v>152</v>
      </c>
      <c r="B29" s="276" t="s">
        <v>153</v>
      </c>
      <c r="C29" s="279">
        <v>3</v>
      </c>
      <c r="D29" s="184">
        <f>IF(STATS!AC7&lt;&gt;"",1,0)</f>
        <v>1</v>
      </c>
      <c r="E29" s="183">
        <f t="shared" si="0"/>
        <v>3</v>
      </c>
    </row>
    <row r="30" spans="1:5" ht="14.25" customHeight="1">
      <c r="A30" s="281" t="s">
        <v>154</v>
      </c>
      <c r="B30" s="276" t="s">
        <v>155</v>
      </c>
      <c r="C30" s="277">
        <v>7</v>
      </c>
      <c r="D30" s="184">
        <f>IF(STATS!AD7&lt;&gt;"",1,0)</f>
        <v>0</v>
      </c>
      <c r="E30" s="183">
        <f t="shared" si="0"/>
        <v>0</v>
      </c>
    </row>
    <row r="31" spans="1:5" ht="14.25" customHeight="1">
      <c r="A31" s="275" t="s">
        <v>156</v>
      </c>
      <c r="B31" s="276" t="s">
        <v>157</v>
      </c>
      <c r="C31" s="279">
        <v>7</v>
      </c>
      <c r="D31" s="184">
        <f>IF(STATS!AE7&lt;&gt;"",1,0)</f>
        <v>1</v>
      </c>
      <c r="E31" s="183">
        <f t="shared" si="0"/>
        <v>7</v>
      </c>
    </row>
    <row r="32" spans="1:5" ht="14.25" customHeight="1">
      <c r="A32" s="275" t="s">
        <v>158</v>
      </c>
      <c r="B32" s="276" t="s">
        <v>159</v>
      </c>
      <c r="C32" s="279">
        <v>9</v>
      </c>
      <c r="D32" s="184">
        <f>IF(STATS!AF7&lt;&gt;"",1,0)</f>
        <v>0</v>
      </c>
      <c r="E32" s="183">
        <f t="shared" si="0"/>
        <v>0</v>
      </c>
    </row>
    <row r="33" spans="1:5" ht="14.25" customHeight="1">
      <c r="A33" s="281" t="s">
        <v>160</v>
      </c>
      <c r="B33" s="276" t="s">
        <v>161</v>
      </c>
      <c r="C33" s="277">
        <v>8</v>
      </c>
      <c r="D33" s="184">
        <f>IF(STATS!AG7&lt;&gt;"",1,0)</f>
        <v>0</v>
      </c>
      <c r="E33" s="183">
        <f t="shared" si="0"/>
        <v>0</v>
      </c>
    </row>
    <row r="34" spans="1:5" ht="14.25" customHeight="1">
      <c r="A34" s="275" t="s">
        <v>162</v>
      </c>
      <c r="B34" s="276" t="s">
        <v>365</v>
      </c>
      <c r="C34" s="279">
        <v>10</v>
      </c>
      <c r="D34" s="184">
        <f>IF(STATS!AH7&lt;&gt;"",1,0)</f>
        <v>0</v>
      </c>
      <c r="E34" s="183">
        <f t="shared" si="0"/>
        <v>0</v>
      </c>
    </row>
    <row r="35" spans="1:5" ht="14.25" customHeight="1">
      <c r="A35" s="275" t="s">
        <v>163</v>
      </c>
      <c r="B35" s="276" t="s">
        <v>164</v>
      </c>
      <c r="C35" s="279">
        <v>6</v>
      </c>
      <c r="D35" s="184">
        <f>IF(STATS!AI7&lt;&gt;"",1,0)</f>
        <v>1</v>
      </c>
      <c r="E35" s="183">
        <f t="shared" si="0"/>
        <v>6</v>
      </c>
    </row>
    <row r="36" spans="1:5" ht="14.25" customHeight="1">
      <c r="A36" s="275" t="s">
        <v>165</v>
      </c>
      <c r="B36" s="276" t="s">
        <v>166</v>
      </c>
      <c r="C36" s="279">
        <v>8</v>
      </c>
      <c r="D36" s="184">
        <f>IF(STATS!AL7&lt;&gt;"",1,0)</f>
        <v>0</v>
      </c>
      <c r="E36" s="183">
        <f t="shared" si="0"/>
        <v>0</v>
      </c>
    </row>
    <row r="37" spans="1:5" ht="14.25" customHeight="1">
      <c r="A37" s="275" t="s">
        <v>167</v>
      </c>
      <c r="B37" s="276" t="s">
        <v>366</v>
      </c>
      <c r="C37" s="279">
        <v>8</v>
      </c>
      <c r="D37" s="184">
        <f>IF(STATS!AM7&lt;&gt;"",1,0)</f>
        <v>0</v>
      </c>
      <c r="E37" s="183">
        <f t="shared" si="0"/>
        <v>0</v>
      </c>
    </row>
    <row r="38" spans="1:5" ht="14.25" customHeight="1">
      <c r="A38" s="275" t="s">
        <v>686</v>
      </c>
      <c r="B38" s="276" t="s">
        <v>382</v>
      </c>
      <c r="C38" s="279">
        <v>8</v>
      </c>
      <c r="D38" s="184">
        <f>IF(STATS!AN7&lt;&gt;"",1,0)</f>
        <v>0</v>
      </c>
      <c r="E38" s="183">
        <f t="shared" si="0"/>
        <v>0</v>
      </c>
    </row>
    <row r="39" spans="1:5" ht="14.25" customHeight="1">
      <c r="A39" s="275" t="s">
        <v>327</v>
      </c>
      <c r="B39" s="276" t="s">
        <v>168</v>
      </c>
      <c r="C39" s="279">
        <v>8</v>
      </c>
      <c r="D39" s="184">
        <f>IF(STATS!AO7&lt;&gt;"",1,0)</f>
        <v>0</v>
      </c>
      <c r="E39" s="183">
        <f t="shared" si="0"/>
        <v>0</v>
      </c>
    </row>
    <row r="40" spans="1:5" ht="14.25" customHeight="1">
      <c r="A40" s="275" t="s">
        <v>169</v>
      </c>
      <c r="B40" s="280" t="s">
        <v>170</v>
      </c>
      <c r="C40" s="279">
        <v>4</v>
      </c>
      <c r="D40" s="184">
        <f>IF(STATS!AP7&lt;&gt;"",1,0)</f>
        <v>0</v>
      </c>
      <c r="E40" s="183">
        <f t="shared" si="0"/>
        <v>0</v>
      </c>
    </row>
    <row r="41" spans="1:5" ht="14.25" customHeight="1">
      <c r="A41" s="281" t="s">
        <v>171</v>
      </c>
      <c r="B41" s="276" t="s">
        <v>172</v>
      </c>
      <c r="C41" s="277">
        <v>4</v>
      </c>
      <c r="D41" s="184">
        <f>IF(STATS!AQ7&lt;&gt;"",1,0)</f>
        <v>1</v>
      </c>
      <c r="E41" s="183">
        <f t="shared" si="0"/>
        <v>4</v>
      </c>
    </row>
    <row r="42" spans="1:5" ht="14.25" customHeight="1">
      <c r="A42" s="281" t="s">
        <v>173</v>
      </c>
      <c r="B42" s="282" t="s">
        <v>174</v>
      </c>
      <c r="C42" s="277">
        <v>10</v>
      </c>
      <c r="D42" s="184">
        <f>IF(STATS!AR7&lt;&gt;"",1,0)</f>
        <v>0</v>
      </c>
      <c r="E42" s="183">
        <f t="shared" si="0"/>
        <v>0</v>
      </c>
    </row>
    <row r="43" spans="1:5" ht="14.25" customHeight="1">
      <c r="A43" s="281" t="s">
        <v>175</v>
      </c>
      <c r="B43" s="276" t="s">
        <v>350</v>
      </c>
      <c r="C43" s="277">
        <v>6</v>
      </c>
      <c r="D43" s="184">
        <f>IF(STATS!AS7&lt;&gt;"",1,0)</f>
        <v>1</v>
      </c>
      <c r="E43" s="183">
        <f t="shared" ref="E43:E74" si="1">C43*D43</f>
        <v>6</v>
      </c>
    </row>
    <row r="44" spans="1:5" ht="14.25" customHeight="1">
      <c r="A44" s="281" t="s">
        <v>367</v>
      </c>
      <c r="B44" s="276" t="s">
        <v>176</v>
      </c>
      <c r="C44" s="277">
        <v>10</v>
      </c>
      <c r="D44" s="184">
        <f>IF(STATS!AT7&lt;&gt;"",1,0)</f>
        <v>0</v>
      </c>
      <c r="E44" s="183">
        <f t="shared" si="1"/>
        <v>0</v>
      </c>
    </row>
    <row r="45" spans="1:5" ht="14.25" customHeight="1">
      <c r="A45" s="275" t="s">
        <v>177</v>
      </c>
      <c r="B45" s="276" t="s">
        <v>178</v>
      </c>
      <c r="C45" s="279">
        <v>10</v>
      </c>
      <c r="D45" s="184">
        <f>IF(STATS!AU7&lt;&gt;"",1,0)</f>
        <v>0</v>
      </c>
      <c r="E45" s="183">
        <f t="shared" si="1"/>
        <v>0</v>
      </c>
    </row>
    <row r="46" spans="1:5" ht="14.25" customHeight="1">
      <c r="A46" s="275" t="s">
        <v>179</v>
      </c>
      <c r="B46" s="282" t="s">
        <v>351</v>
      </c>
      <c r="C46" s="279">
        <v>4</v>
      </c>
      <c r="D46" s="184">
        <f>IF(STATS!AV7&lt;&gt;"",1,0)</f>
        <v>0</v>
      </c>
      <c r="E46" s="183">
        <f t="shared" si="1"/>
        <v>0</v>
      </c>
    </row>
    <row r="47" spans="1:5" ht="14.25" customHeight="1">
      <c r="A47" s="281" t="s">
        <v>181</v>
      </c>
      <c r="B47" s="276" t="s">
        <v>182</v>
      </c>
      <c r="C47" s="277">
        <v>10</v>
      </c>
      <c r="D47" s="184">
        <f>IF(STATS!AX7&lt;&gt;"",1,0)</f>
        <v>0</v>
      </c>
      <c r="E47" s="183">
        <f t="shared" si="1"/>
        <v>0</v>
      </c>
    </row>
    <row r="48" spans="1:5" ht="14.25" customHeight="1">
      <c r="A48" s="275" t="s">
        <v>183</v>
      </c>
      <c r="B48" s="276" t="s">
        <v>184</v>
      </c>
      <c r="C48" s="279">
        <v>8</v>
      </c>
      <c r="D48" s="184">
        <f>IF(STATS!AY7&lt;&gt;"",1,0)</f>
        <v>0</v>
      </c>
      <c r="E48" s="183">
        <f t="shared" si="1"/>
        <v>0</v>
      </c>
    </row>
    <row r="49" spans="1:5" ht="14.25" customHeight="1">
      <c r="A49" s="281" t="s">
        <v>185</v>
      </c>
      <c r="B49" s="276" t="s">
        <v>186</v>
      </c>
      <c r="C49" s="277">
        <v>7</v>
      </c>
      <c r="D49" s="184">
        <f>IF(STATS!AZ7&lt;&gt;"",1,0)</f>
        <v>0</v>
      </c>
      <c r="E49" s="183">
        <f t="shared" si="1"/>
        <v>0</v>
      </c>
    </row>
    <row r="50" spans="1:5" ht="14.25" customHeight="1">
      <c r="A50" s="281" t="s">
        <v>337</v>
      </c>
      <c r="B50" s="276" t="s">
        <v>187</v>
      </c>
      <c r="C50" s="277">
        <v>6</v>
      </c>
      <c r="D50" s="184">
        <f>IF(STATS!BA7&lt;&gt;"",1,0)</f>
        <v>1</v>
      </c>
      <c r="E50" s="183">
        <f t="shared" si="1"/>
        <v>6</v>
      </c>
    </row>
    <row r="51" spans="1:5" ht="14.25" customHeight="1">
      <c r="A51" s="275" t="s">
        <v>188</v>
      </c>
      <c r="B51" s="276" t="s">
        <v>189</v>
      </c>
      <c r="C51" s="279">
        <v>10</v>
      </c>
      <c r="D51" s="184">
        <f>IF(STATS!BB7&lt;&gt;"",1,0)</f>
        <v>0</v>
      </c>
      <c r="E51" s="183">
        <f t="shared" si="1"/>
        <v>0</v>
      </c>
    </row>
    <row r="52" spans="1:5" ht="14.25" customHeight="1">
      <c r="A52" s="275" t="s">
        <v>190</v>
      </c>
      <c r="B52" s="276" t="s">
        <v>191</v>
      </c>
      <c r="C52" s="279">
        <v>8</v>
      </c>
      <c r="D52" s="184">
        <f>IF(STATS!BC7&lt;&gt;"",1,0)</f>
        <v>0</v>
      </c>
      <c r="E52" s="183">
        <f t="shared" si="1"/>
        <v>0</v>
      </c>
    </row>
    <row r="53" spans="1:5" ht="14.25" customHeight="1">
      <c r="A53" s="275" t="s">
        <v>192</v>
      </c>
      <c r="B53" s="276" t="s">
        <v>370</v>
      </c>
      <c r="C53" s="279">
        <v>6</v>
      </c>
      <c r="D53" s="184">
        <f>IF(STATS!BD7&lt;&gt;"",1,0)</f>
        <v>1</v>
      </c>
      <c r="E53" s="183">
        <f t="shared" si="1"/>
        <v>6</v>
      </c>
    </row>
    <row r="54" spans="1:5" ht="14.25" customHeight="1">
      <c r="A54" s="275" t="s">
        <v>193</v>
      </c>
      <c r="B54" s="280" t="s">
        <v>369</v>
      </c>
      <c r="C54" s="279">
        <v>7</v>
      </c>
      <c r="D54" s="184">
        <f>IF(STATS!BE7&lt;&gt;"",1,0)</f>
        <v>0</v>
      </c>
      <c r="E54" s="183">
        <f t="shared" si="1"/>
        <v>0</v>
      </c>
    </row>
    <row r="55" spans="1:5" ht="14.25" customHeight="1">
      <c r="A55" s="275" t="s">
        <v>194</v>
      </c>
      <c r="B55" s="280" t="s">
        <v>368</v>
      </c>
      <c r="C55" s="279">
        <v>8</v>
      </c>
      <c r="D55" s="184">
        <f>IF(STATS!BF7&lt;&gt;"",1,0)</f>
        <v>0</v>
      </c>
      <c r="E55" s="183">
        <f t="shared" si="1"/>
        <v>0</v>
      </c>
    </row>
    <row r="56" spans="1:5" ht="14.25" customHeight="1">
      <c r="A56" s="281" t="s">
        <v>195</v>
      </c>
      <c r="B56" s="282" t="s">
        <v>352</v>
      </c>
      <c r="C56" s="277">
        <v>7</v>
      </c>
      <c r="D56" s="184">
        <f>IF(STATS!BH7&lt;&gt;"",1,0)</f>
        <v>0</v>
      </c>
      <c r="E56" s="183">
        <f t="shared" si="1"/>
        <v>0</v>
      </c>
    </row>
    <row r="57" spans="1:5" ht="14.25" customHeight="1">
      <c r="A57" s="275" t="s">
        <v>660</v>
      </c>
      <c r="B57" s="276" t="s">
        <v>196</v>
      </c>
      <c r="C57" s="279">
        <v>7</v>
      </c>
      <c r="D57" s="184">
        <f>IF(STATS!BI7&lt;&gt;"",1,0)</f>
        <v>1</v>
      </c>
      <c r="E57" s="183">
        <f t="shared" si="1"/>
        <v>7</v>
      </c>
    </row>
    <row r="58" spans="1:5" ht="14.25" customHeight="1">
      <c r="A58" s="281" t="s">
        <v>197</v>
      </c>
      <c r="B58" s="276" t="s">
        <v>198</v>
      </c>
      <c r="C58" s="277">
        <v>8</v>
      </c>
      <c r="D58" s="184">
        <f>IF(STATS!BJ7&lt;&gt;"",1,0)</f>
        <v>0</v>
      </c>
      <c r="E58" s="183">
        <f t="shared" si="1"/>
        <v>0</v>
      </c>
    </row>
    <row r="59" spans="1:5" ht="14.25" customHeight="1">
      <c r="A59" s="275" t="s">
        <v>199</v>
      </c>
      <c r="B59" s="276" t="s">
        <v>200</v>
      </c>
      <c r="C59" s="279">
        <v>9</v>
      </c>
      <c r="D59" s="184">
        <f>IF(STATS!BK7&lt;&gt;"",1,0)</f>
        <v>0</v>
      </c>
      <c r="E59" s="183">
        <f t="shared" si="1"/>
        <v>0</v>
      </c>
    </row>
    <row r="60" spans="1:5" ht="14.25" customHeight="1">
      <c r="A60" s="275" t="s">
        <v>687</v>
      </c>
      <c r="B60" s="276" t="s">
        <v>201</v>
      </c>
      <c r="C60" s="279">
        <v>9</v>
      </c>
      <c r="D60" s="184">
        <f>IF(STATS!BL7&lt;&gt;"",1,0)</f>
        <v>0</v>
      </c>
      <c r="E60" s="183">
        <f t="shared" si="1"/>
        <v>0</v>
      </c>
    </row>
    <row r="61" spans="1:5" ht="14.25" customHeight="1">
      <c r="A61" s="275" t="s">
        <v>202</v>
      </c>
      <c r="B61" s="276" t="s">
        <v>203</v>
      </c>
      <c r="C61" s="279">
        <v>6</v>
      </c>
      <c r="D61" s="184">
        <f>IF(STATS!BM7&lt;&gt;"",1,0)</f>
        <v>1</v>
      </c>
      <c r="E61" s="183">
        <f t="shared" si="1"/>
        <v>6</v>
      </c>
    </row>
    <row r="62" spans="1:5" ht="14.25" customHeight="1">
      <c r="A62" s="275" t="s">
        <v>204</v>
      </c>
      <c r="B62" s="276" t="s">
        <v>205</v>
      </c>
      <c r="C62" s="279">
        <v>6</v>
      </c>
      <c r="D62" s="184">
        <f>IF(STATS!BN7&lt;&gt;"",1,0)</f>
        <v>1</v>
      </c>
      <c r="E62" s="183">
        <f t="shared" si="1"/>
        <v>6</v>
      </c>
    </row>
    <row r="63" spans="1:5" ht="14.25" customHeight="1">
      <c r="A63" s="281" t="s">
        <v>206</v>
      </c>
      <c r="B63" s="276" t="s">
        <v>207</v>
      </c>
      <c r="C63" s="277">
        <v>1</v>
      </c>
      <c r="D63" s="184">
        <f>IF(STATS!BP7&lt;&gt;"",1,0)</f>
        <v>0</v>
      </c>
      <c r="E63" s="183">
        <f t="shared" si="1"/>
        <v>0</v>
      </c>
    </row>
    <row r="64" spans="1:5" ht="14.25" customHeight="1">
      <c r="A64" s="275" t="s">
        <v>208</v>
      </c>
      <c r="B64" s="276" t="s">
        <v>209</v>
      </c>
      <c r="C64" s="279">
        <v>5</v>
      </c>
      <c r="D64" s="184">
        <f>IF(STATS!BQ7&lt;&gt;"",1,0)</f>
        <v>0</v>
      </c>
      <c r="E64" s="183">
        <f t="shared" si="1"/>
        <v>0</v>
      </c>
    </row>
    <row r="65" spans="1:5" ht="14.25" customHeight="1">
      <c r="A65" s="275" t="s">
        <v>210</v>
      </c>
      <c r="B65" s="280" t="s">
        <v>211</v>
      </c>
      <c r="C65" s="279">
        <v>5</v>
      </c>
      <c r="D65" s="184">
        <f>IF(STATS!BR7&lt;&gt;"",1,0)</f>
        <v>0</v>
      </c>
      <c r="E65" s="183">
        <f t="shared" si="1"/>
        <v>0</v>
      </c>
    </row>
    <row r="66" spans="1:5" ht="14.25" customHeight="1">
      <c r="A66" s="275" t="s">
        <v>212</v>
      </c>
      <c r="B66" s="276" t="s">
        <v>213</v>
      </c>
      <c r="C66" s="279">
        <v>8</v>
      </c>
      <c r="D66" s="184">
        <f>IF(STATS!BS7&lt;&gt;"",1,0)</f>
        <v>0</v>
      </c>
      <c r="E66" s="183">
        <f t="shared" si="1"/>
        <v>0</v>
      </c>
    </row>
    <row r="67" spans="1:5" ht="14.25" customHeight="1">
      <c r="A67" s="275" t="s">
        <v>214</v>
      </c>
      <c r="B67" s="276" t="s">
        <v>215</v>
      </c>
      <c r="C67" s="279">
        <v>9</v>
      </c>
      <c r="D67" s="184">
        <f>IF(STATS!BT7&lt;&gt;"",1,0)</f>
        <v>0</v>
      </c>
      <c r="E67" s="183">
        <f t="shared" si="1"/>
        <v>0</v>
      </c>
    </row>
    <row r="68" spans="1:5" ht="14.25" customHeight="1">
      <c r="A68" s="275" t="s">
        <v>216</v>
      </c>
      <c r="B68" s="276" t="s">
        <v>217</v>
      </c>
      <c r="C68" s="279">
        <v>7</v>
      </c>
      <c r="D68" s="184">
        <f>IF(STATS!BU7&lt;&gt;"",1,0)</f>
        <v>1</v>
      </c>
      <c r="E68" s="183">
        <f t="shared" si="1"/>
        <v>7</v>
      </c>
    </row>
    <row r="69" spans="1:5" ht="14.25" customHeight="1">
      <c r="A69" s="275" t="s">
        <v>353</v>
      </c>
      <c r="B69" s="276" t="s">
        <v>560</v>
      </c>
      <c r="C69" s="279">
        <v>9</v>
      </c>
      <c r="D69" s="184">
        <f>IF(STATS!BV7&lt;&gt;"",1,0)</f>
        <v>0</v>
      </c>
      <c r="E69" s="183">
        <f t="shared" si="1"/>
        <v>0</v>
      </c>
    </row>
    <row r="70" spans="1:5" ht="14.25" customHeight="1">
      <c r="A70" s="275" t="s">
        <v>218</v>
      </c>
      <c r="B70" s="276" t="s">
        <v>219</v>
      </c>
      <c r="C70" s="279">
        <v>10</v>
      </c>
      <c r="D70" s="184">
        <f>IF(STATS!BW7&lt;&gt;"",1,0)</f>
        <v>0</v>
      </c>
      <c r="E70" s="183">
        <f t="shared" si="1"/>
        <v>0</v>
      </c>
    </row>
    <row r="71" spans="1:5" ht="14.25" customHeight="1">
      <c r="A71" s="281" t="s">
        <v>220</v>
      </c>
      <c r="B71" s="280" t="s">
        <v>354</v>
      </c>
      <c r="C71" s="277">
        <v>8</v>
      </c>
      <c r="D71" s="184">
        <f>IF(STATS!BX7&lt;&gt;"",1,0)</f>
        <v>0</v>
      </c>
      <c r="E71" s="183">
        <f t="shared" si="1"/>
        <v>0</v>
      </c>
    </row>
    <row r="72" spans="1:5" ht="14.25" customHeight="1">
      <c r="A72" s="275" t="s">
        <v>221</v>
      </c>
      <c r="B72" s="276" t="s">
        <v>222</v>
      </c>
      <c r="C72" s="279">
        <v>8</v>
      </c>
      <c r="D72" s="184">
        <f>IF(STATS!BY7&lt;&gt;"",1,0)</f>
        <v>1</v>
      </c>
      <c r="E72" s="183">
        <f t="shared" si="1"/>
        <v>8</v>
      </c>
    </row>
    <row r="73" spans="1:5" ht="14.25" customHeight="1">
      <c r="A73" s="281" t="s">
        <v>223</v>
      </c>
      <c r="B73" s="276" t="s">
        <v>224</v>
      </c>
      <c r="C73" s="277">
        <v>6</v>
      </c>
      <c r="D73" s="184">
        <f>IF(STATS!BZ7&lt;&gt;"",1,0)</f>
        <v>1</v>
      </c>
      <c r="E73" s="183">
        <f t="shared" si="1"/>
        <v>6</v>
      </c>
    </row>
    <row r="74" spans="1:5" ht="14.25" customHeight="1">
      <c r="A74" s="281" t="s">
        <v>225</v>
      </c>
      <c r="B74" s="276" t="s">
        <v>371</v>
      </c>
      <c r="C74" s="277">
        <v>8</v>
      </c>
      <c r="D74" s="184">
        <f>IF(STATS!CA7&lt;&gt;"",1,0)</f>
        <v>1</v>
      </c>
      <c r="E74" s="183">
        <f t="shared" si="1"/>
        <v>8</v>
      </c>
    </row>
    <row r="75" spans="1:5" ht="14.25" customHeight="1">
      <c r="A75" s="275" t="s">
        <v>226</v>
      </c>
      <c r="B75" s="276" t="s">
        <v>348</v>
      </c>
      <c r="C75" s="279">
        <v>7</v>
      </c>
      <c r="D75" s="184">
        <f>IF(STATS!CB7&lt;&gt;"",1,0)</f>
        <v>1</v>
      </c>
      <c r="E75" s="183">
        <f t="shared" ref="E75:E107" si="2">C75*D75</f>
        <v>7</v>
      </c>
    </row>
    <row r="76" spans="1:5" ht="14.25" customHeight="1">
      <c r="A76" s="281" t="s">
        <v>227</v>
      </c>
      <c r="B76" s="276" t="s">
        <v>228</v>
      </c>
      <c r="C76" s="277">
        <v>9</v>
      </c>
      <c r="D76" s="184">
        <f>IF(STATS!CC7&lt;&gt;"",1,0)</f>
        <v>0</v>
      </c>
      <c r="E76" s="183">
        <f t="shared" si="2"/>
        <v>0</v>
      </c>
    </row>
    <row r="77" spans="1:5" ht="14.25" customHeight="1">
      <c r="A77" s="281" t="s">
        <v>229</v>
      </c>
      <c r="B77" s="276" t="s">
        <v>230</v>
      </c>
      <c r="C77" s="277">
        <v>6</v>
      </c>
      <c r="D77" s="184">
        <f>IF(STATS!CD7&lt;&gt;"",1,0)</f>
        <v>1</v>
      </c>
      <c r="E77" s="183">
        <f t="shared" si="2"/>
        <v>6</v>
      </c>
    </row>
    <row r="78" spans="1:5" ht="14.25" customHeight="1">
      <c r="A78" s="275" t="s">
        <v>231</v>
      </c>
      <c r="B78" s="276" t="s">
        <v>355</v>
      </c>
      <c r="C78" s="279">
        <v>5</v>
      </c>
      <c r="D78" s="184">
        <f>IF(STATS!CE7&lt;&gt;"",1,0)</f>
        <v>1</v>
      </c>
      <c r="E78" s="183">
        <f t="shared" si="2"/>
        <v>5</v>
      </c>
    </row>
    <row r="79" spans="1:5" ht="14.25" customHeight="1">
      <c r="A79" s="281" t="s">
        <v>232</v>
      </c>
      <c r="B79" s="276" t="s">
        <v>233</v>
      </c>
      <c r="C79" s="277">
        <v>7</v>
      </c>
      <c r="D79" s="184">
        <f>IF(STATS!CF7&lt;&gt;"",1,0)</f>
        <v>1</v>
      </c>
      <c r="E79" s="183">
        <f t="shared" si="2"/>
        <v>7</v>
      </c>
    </row>
    <row r="80" spans="1:5" ht="14.25" customHeight="1">
      <c r="A80" s="275" t="s">
        <v>234</v>
      </c>
      <c r="B80" s="276" t="s">
        <v>372</v>
      </c>
      <c r="C80" s="279">
        <v>10</v>
      </c>
      <c r="D80" s="184">
        <f>IF(STATS!CG7&lt;&gt;"",1,0)</f>
        <v>0</v>
      </c>
      <c r="E80" s="183">
        <f t="shared" si="2"/>
        <v>0</v>
      </c>
    </row>
    <row r="81" spans="1:5" ht="14.25" customHeight="1">
      <c r="A81" s="281" t="s">
        <v>235</v>
      </c>
      <c r="B81" s="276" t="s">
        <v>236</v>
      </c>
      <c r="C81" s="277">
        <v>9</v>
      </c>
      <c r="D81" s="184">
        <f>IF(STATS!CH7&lt;&gt;"",1,0)</f>
        <v>0</v>
      </c>
      <c r="E81" s="183">
        <f t="shared" si="2"/>
        <v>0</v>
      </c>
    </row>
    <row r="82" spans="1:5" ht="14.25" customHeight="1">
      <c r="A82" s="275" t="s">
        <v>326</v>
      </c>
      <c r="B82" s="276" t="s">
        <v>237</v>
      </c>
      <c r="C82" s="279">
        <v>8</v>
      </c>
      <c r="D82" s="184">
        <f>IF(STATS!CI7&lt;&gt;"",1,0)</f>
        <v>1</v>
      </c>
      <c r="E82" s="183">
        <f t="shared" si="2"/>
        <v>8</v>
      </c>
    </row>
    <row r="83" spans="1:5" ht="14.25" customHeight="1">
      <c r="A83" s="281" t="s">
        <v>238</v>
      </c>
      <c r="B83" s="276" t="s">
        <v>239</v>
      </c>
      <c r="C83" s="277">
        <v>10</v>
      </c>
      <c r="D83" s="184">
        <f>IF(STATS!CJ7&lt;&gt;"",1,0)</f>
        <v>0</v>
      </c>
      <c r="E83" s="183">
        <f t="shared" si="2"/>
        <v>0</v>
      </c>
    </row>
    <row r="84" spans="1:5" ht="14.25" customHeight="1">
      <c r="A84" s="275" t="s">
        <v>240</v>
      </c>
      <c r="B84" s="276" t="s">
        <v>241</v>
      </c>
      <c r="C84" s="279">
        <v>7</v>
      </c>
      <c r="D84" s="184">
        <f>IF(STATS!CK7&lt;&gt;"",1,0)</f>
        <v>1</v>
      </c>
      <c r="E84" s="183">
        <f t="shared" si="2"/>
        <v>7</v>
      </c>
    </row>
    <row r="85" spans="1:5" ht="14.25" customHeight="1">
      <c r="A85" s="275" t="s">
        <v>242</v>
      </c>
      <c r="B85" s="276" t="s">
        <v>243</v>
      </c>
      <c r="C85" s="279">
        <v>5</v>
      </c>
      <c r="D85" s="184">
        <f>IF(STATS!CL7&lt;&gt;"",1,0)</f>
        <v>1</v>
      </c>
      <c r="E85" s="183">
        <f t="shared" si="2"/>
        <v>5</v>
      </c>
    </row>
    <row r="86" spans="1:5" ht="14.25" customHeight="1">
      <c r="A86" s="275" t="s">
        <v>244</v>
      </c>
      <c r="B86" s="276" t="s">
        <v>373</v>
      </c>
      <c r="C86" s="279">
        <v>8</v>
      </c>
      <c r="D86" s="184">
        <f>IF(STATS!CM7&lt;&gt;"",1,0)</f>
        <v>1</v>
      </c>
      <c r="E86" s="183">
        <f t="shared" si="2"/>
        <v>8</v>
      </c>
    </row>
    <row r="87" spans="1:5" ht="14.25" customHeight="1">
      <c r="A87" s="275" t="s">
        <v>245</v>
      </c>
      <c r="B87" s="276" t="s">
        <v>246</v>
      </c>
      <c r="C87" s="279">
        <v>8</v>
      </c>
      <c r="D87" s="184">
        <f>IF(STATS!CN7&lt;&gt;"",1,0)</f>
        <v>0</v>
      </c>
      <c r="E87" s="183">
        <f t="shared" si="2"/>
        <v>0</v>
      </c>
    </row>
    <row r="88" spans="1:5" ht="14.25" customHeight="1">
      <c r="A88" s="281" t="s">
        <v>247</v>
      </c>
      <c r="B88" s="276" t="s">
        <v>248</v>
      </c>
      <c r="C88" s="277">
        <v>8</v>
      </c>
      <c r="D88" s="184">
        <f>IF(STATS!CO7&lt;&gt;"",1,0)</f>
        <v>0</v>
      </c>
      <c r="E88" s="183">
        <f t="shared" si="2"/>
        <v>0</v>
      </c>
    </row>
    <row r="89" spans="1:5" ht="14.25" customHeight="1">
      <c r="A89" s="281" t="s">
        <v>249</v>
      </c>
      <c r="B89" s="276" t="s">
        <v>250</v>
      </c>
      <c r="C89" s="277">
        <v>10</v>
      </c>
      <c r="D89" s="184">
        <f>IF(STATS!CP7&lt;&gt;"",1,0)</f>
        <v>0</v>
      </c>
      <c r="E89" s="183">
        <f t="shared" si="2"/>
        <v>0</v>
      </c>
    </row>
    <row r="90" spans="1:5" ht="14.25" customHeight="1">
      <c r="A90" s="275" t="s">
        <v>251</v>
      </c>
      <c r="B90" s="276" t="s">
        <v>252</v>
      </c>
      <c r="C90" s="279">
        <v>6</v>
      </c>
      <c r="D90" s="184">
        <f>IF(STATS!CQ7&lt;&gt;"",1,0)</f>
        <v>1</v>
      </c>
      <c r="E90" s="183">
        <f t="shared" si="2"/>
        <v>6</v>
      </c>
    </row>
    <row r="91" spans="1:5" ht="14.25" customHeight="1">
      <c r="A91" s="275" t="s">
        <v>253</v>
      </c>
      <c r="B91" s="276" t="s">
        <v>374</v>
      </c>
      <c r="C91" s="279">
        <v>8</v>
      </c>
      <c r="D91" s="184">
        <f>IF(STATS!CR7&lt;&gt;"",1,0)</f>
        <v>1</v>
      </c>
      <c r="E91" s="183">
        <f t="shared" si="2"/>
        <v>8</v>
      </c>
    </row>
    <row r="92" spans="1:5" ht="14.25" customHeight="1">
      <c r="A92" s="275" t="s">
        <v>254</v>
      </c>
      <c r="B92" s="280" t="s">
        <v>375</v>
      </c>
      <c r="C92" s="279">
        <v>8</v>
      </c>
      <c r="D92" s="184">
        <f>IF(STATS!CS7&lt;&gt;"",1,0)</f>
        <v>0</v>
      </c>
      <c r="E92" s="183">
        <f t="shared" si="2"/>
        <v>0</v>
      </c>
    </row>
    <row r="93" spans="1:5" ht="14.25" customHeight="1">
      <c r="A93" s="275" t="s">
        <v>255</v>
      </c>
      <c r="B93" s="276" t="s">
        <v>256</v>
      </c>
      <c r="C93" s="279">
        <v>9</v>
      </c>
      <c r="D93" s="184">
        <f>IF(STATS!CT7&lt;&gt;"",1,0)</f>
        <v>0</v>
      </c>
      <c r="E93" s="183">
        <f t="shared" si="2"/>
        <v>0</v>
      </c>
    </row>
    <row r="94" spans="1:5" ht="14.25" customHeight="1">
      <c r="A94" s="281" t="s">
        <v>257</v>
      </c>
      <c r="B94" s="276" t="s">
        <v>258</v>
      </c>
      <c r="C94" s="277">
        <v>7</v>
      </c>
      <c r="D94" s="184">
        <f>IF(STATS!EO7&lt;&gt;"",1,0)</f>
        <v>1</v>
      </c>
      <c r="E94" s="183">
        <f t="shared" si="2"/>
        <v>7</v>
      </c>
    </row>
    <row r="95" spans="1:5" ht="14.25" customHeight="1">
      <c r="A95" s="281" t="s">
        <v>323</v>
      </c>
      <c r="B95" s="276" t="s">
        <v>259</v>
      </c>
      <c r="C95" s="277">
        <v>8</v>
      </c>
      <c r="D95" s="184">
        <f>IF(STATS!CU7&lt;&gt;"",1,0)</f>
        <v>0</v>
      </c>
      <c r="E95" s="183">
        <f t="shared" si="2"/>
        <v>0</v>
      </c>
    </row>
    <row r="96" spans="1:5" ht="14.25" customHeight="1">
      <c r="A96" s="281" t="s">
        <v>376</v>
      </c>
      <c r="B96" s="276" t="s">
        <v>262</v>
      </c>
      <c r="C96" s="277">
        <v>9</v>
      </c>
      <c r="D96" s="184">
        <f>IF(STATS!CV7&lt;&gt;"",1,0)</f>
        <v>0</v>
      </c>
      <c r="E96" s="183">
        <f t="shared" si="2"/>
        <v>0</v>
      </c>
    </row>
    <row r="97" spans="1:5" ht="14.25" customHeight="1">
      <c r="A97" s="281" t="s">
        <v>550</v>
      </c>
      <c r="B97" s="276" t="s">
        <v>551</v>
      </c>
      <c r="C97" s="277">
        <v>9</v>
      </c>
      <c r="D97" s="184">
        <f>IF(STATS!CW14&lt;&gt;"",1,0)</f>
        <v>1</v>
      </c>
      <c r="E97" s="183">
        <f t="shared" si="2"/>
        <v>9</v>
      </c>
    </row>
    <row r="98" spans="1:5" ht="14.25" customHeight="1">
      <c r="A98" s="281" t="s">
        <v>261</v>
      </c>
      <c r="B98" s="276" t="s">
        <v>260</v>
      </c>
      <c r="C98" s="277">
        <v>7</v>
      </c>
      <c r="D98" s="184">
        <f>IF(STATS!CX7&lt;&gt;"",1,0)</f>
        <v>0</v>
      </c>
      <c r="E98" s="183">
        <f t="shared" si="2"/>
        <v>0</v>
      </c>
    </row>
    <row r="99" spans="1:5" ht="14.25" customHeight="1">
      <c r="A99" s="275" t="s">
        <v>263</v>
      </c>
      <c r="B99" s="276" t="s">
        <v>358</v>
      </c>
      <c r="C99" s="279">
        <v>9</v>
      </c>
      <c r="D99" s="184">
        <f>IF(STATS!CY7&lt;&gt;"",1,0)</f>
        <v>0</v>
      </c>
      <c r="E99" s="183">
        <f t="shared" si="2"/>
        <v>0</v>
      </c>
    </row>
    <row r="100" spans="1:5" ht="14.25" customHeight="1">
      <c r="A100" s="275" t="s">
        <v>264</v>
      </c>
      <c r="B100" s="276" t="s">
        <v>265</v>
      </c>
      <c r="C100" s="279">
        <v>3</v>
      </c>
      <c r="D100" s="184">
        <f>IF(STATS!CZ7&lt;&gt;"",1,0)</f>
        <v>0</v>
      </c>
      <c r="E100" s="183">
        <f t="shared" si="2"/>
        <v>0</v>
      </c>
    </row>
    <row r="101" spans="1:5" ht="14.25" customHeight="1">
      <c r="A101" s="275" t="s">
        <v>266</v>
      </c>
      <c r="B101" s="276" t="s">
        <v>359</v>
      </c>
      <c r="C101" s="279">
        <v>8</v>
      </c>
      <c r="D101" s="184">
        <f>IF(STATS!DA7&lt;&gt;"",1,0)</f>
        <v>0</v>
      </c>
      <c r="E101" s="183">
        <f t="shared" si="2"/>
        <v>0</v>
      </c>
    </row>
    <row r="102" spans="1:5" ht="14.25" customHeight="1">
      <c r="A102" s="281" t="s">
        <v>267</v>
      </c>
      <c r="B102" s="276" t="s">
        <v>268</v>
      </c>
      <c r="C102" s="277">
        <v>6</v>
      </c>
      <c r="D102" s="184">
        <f>IF(STATS!DC7&lt;&gt;"",1,0)</f>
        <v>1</v>
      </c>
      <c r="E102" s="183">
        <f t="shared" si="2"/>
        <v>6</v>
      </c>
    </row>
    <row r="103" spans="1:5" ht="14.25" customHeight="1">
      <c r="A103" s="281" t="s">
        <v>269</v>
      </c>
      <c r="B103" s="280" t="s">
        <v>270</v>
      </c>
      <c r="C103" s="277">
        <v>10</v>
      </c>
      <c r="D103" s="184">
        <f>IF(STATS!DD7&lt;&gt;"",1,0)</f>
        <v>0</v>
      </c>
      <c r="E103" s="183">
        <f t="shared" si="2"/>
        <v>0</v>
      </c>
    </row>
    <row r="104" spans="1:5" ht="14.25" customHeight="1">
      <c r="A104" s="281" t="s">
        <v>271</v>
      </c>
      <c r="B104" s="276" t="s">
        <v>379</v>
      </c>
      <c r="C104" s="277">
        <v>5</v>
      </c>
      <c r="D104" s="184">
        <f>IF(STATS!DE7&lt;&gt;"",1,0)</f>
        <v>0</v>
      </c>
      <c r="E104" s="183">
        <f t="shared" si="2"/>
        <v>0</v>
      </c>
    </row>
    <row r="105" spans="1:5" ht="14.25" customHeight="1">
      <c r="A105" s="275" t="s">
        <v>272</v>
      </c>
      <c r="B105" s="276" t="s">
        <v>273</v>
      </c>
      <c r="C105" s="279">
        <v>9</v>
      </c>
      <c r="D105" s="184">
        <f>IF(STATS!DF7&lt;&gt;"",1,0)</f>
        <v>0</v>
      </c>
      <c r="E105" s="183">
        <f t="shared" si="2"/>
        <v>0</v>
      </c>
    </row>
    <row r="106" spans="1:5" ht="14.25" customHeight="1">
      <c r="A106" s="275" t="s">
        <v>274</v>
      </c>
      <c r="B106" s="276" t="s">
        <v>275</v>
      </c>
      <c r="C106" s="279">
        <v>4</v>
      </c>
      <c r="D106" s="184">
        <f>IF(STATS!DG7&lt;&gt;"",1,0)</f>
        <v>1</v>
      </c>
      <c r="E106" s="183">
        <f t="shared" si="2"/>
        <v>4</v>
      </c>
    </row>
    <row r="107" spans="1:5" ht="14.25" customHeight="1">
      <c r="A107" s="275" t="s">
        <v>276</v>
      </c>
      <c r="B107" s="282" t="s">
        <v>277</v>
      </c>
      <c r="C107" s="279">
        <v>8</v>
      </c>
      <c r="D107" s="184">
        <f>IF(STATS!DH7&lt;&gt;"",1,0)</f>
        <v>0</v>
      </c>
      <c r="E107" s="183">
        <f t="shared" si="2"/>
        <v>0</v>
      </c>
    </row>
    <row r="108" spans="1:5" ht="14.25" customHeight="1">
      <c r="A108" s="281" t="s">
        <v>278</v>
      </c>
      <c r="B108" s="282" t="s">
        <v>279</v>
      </c>
      <c r="C108" s="277">
        <v>8</v>
      </c>
      <c r="D108" s="184">
        <f>IF(STATS!DI7&lt;&gt;"",1,0)</f>
        <v>0</v>
      </c>
      <c r="E108" s="183">
        <f t="shared" ref="E108:E135" si="3">C108*D108</f>
        <v>0</v>
      </c>
    </row>
    <row r="109" spans="1:5" ht="14.25" customHeight="1">
      <c r="A109" s="275" t="s">
        <v>280</v>
      </c>
      <c r="B109" s="313" t="s">
        <v>281</v>
      </c>
      <c r="C109" s="279">
        <v>9</v>
      </c>
      <c r="D109" s="184">
        <f>IF(STATS!DJ7&lt;&gt;"",1,0)</f>
        <v>0</v>
      </c>
      <c r="E109" s="183">
        <f t="shared" si="3"/>
        <v>0</v>
      </c>
    </row>
    <row r="110" spans="1:5" ht="14.25" customHeight="1">
      <c r="A110" s="281" t="s">
        <v>282</v>
      </c>
      <c r="B110" s="282" t="s">
        <v>283</v>
      </c>
      <c r="C110" s="277">
        <v>8</v>
      </c>
      <c r="D110" s="184">
        <f>IF(STATS!DK7&lt;&gt;"",1,0)</f>
        <v>0</v>
      </c>
      <c r="E110" s="183">
        <f t="shared" si="3"/>
        <v>0</v>
      </c>
    </row>
    <row r="111" spans="1:5" ht="14.25" customHeight="1">
      <c r="A111" s="281" t="s">
        <v>284</v>
      </c>
      <c r="B111" s="276" t="s">
        <v>285</v>
      </c>
      <c r="C111" s="277">
        <v>5</v>
      </c>
      <c r="D111" s="184">
        <f>IF(STATS!DL7&lt;&gt;"",1,0)</f>
        <v>1</v>
      </c>
      <c r="E111" s="183">
        <f t="shared" si="3"/>
        <v>5</v>
      </c>
    </row>
    <row r="112" spans="1:5" ht="14.25" customHeight="1">
      <c r="A112" s="275" t="s">
        <v>286</v>
      </c>
      <c r="B112" s="312" t="s">
        <v>378</v>
      </c>
      <c r="C112" s="279">
        <v>10</v>
      </c>
      <c r="D112" s="184">
        <f>IF(STATS!DM7&lt;&gt;"",1,0)</f>
        <v>0</v>
      </c>
      <c r="E112" s="183">
        <f t="shared" si="3"/>
        <v>0</v>
      </c>
    </row>
    <row r="113" spans="1:5" s="299" customFormat="1" ht="14.25" customHeight="1">
      <c r="A113" s="314" t="s">
        <v>287</v>
      </c>
      <c r="B113" s="315" t="s">
        <v>288</v>
      </c>
      <c r="C113" s="316">
        <v>9</v>
      </c>
      <c r="D113" s="184">
        <f>IF(STATS!DN7&lt;&gt;"",1,0)</f>
        <v>0</v>
      </c>
      <c r="E113" s="183">
        <f t="shared" si="3"/>
        <v>0</v>
      </c>
    </row>
    <row r="114" spans="1:5" ht="14.25" customHeight="1">
      <c r="A114" s="275" t="s">
        <v>289</v>
      </c>
      <c r="B114" s="276" t="s">
        <v>357</v>
      </c>
      <c r="C114" s="279">
        <v>5</v>
      </c>
      <c r="D114" s="184">
        <f>IF(STATS!DP7&lt;&gt;"",1,0)</f>
        <v>1</v>
      </c>
      <c r="E114" s="183">
        <f t="shared" si="3"/>
        <v>5</v>
      </c>
    </row>
    <row r="115" spans="1:5" ht="14.25" customHeight="1">
      <c r="A115" s="281" t="s">
        <v>290</v>
      </c>
      <c r="B115" s="276" t="s">
        <v>356</v>
      </c>
      <c r="C115" s="277">
        <v>8</v>
      </c>
      <c r="D115" s="184">
        <f>IF(STATS!DQ7&lt;&gt;"",1,0)</f>
        <v>0</v>
      </c>
      <c r="E115" s="183">
        <f t="shared" si="3"/>
        <v>0</v>
      </c>
    </row>
    <row r="116" spans="1:5" ht="14.25" customHeight="1">
      <c r="A116" s="275" t="s">
        <v>291</v>
      </c>
      <c r="B116" s="276" t="s">
        <v>325</v>
      </c>
      <c r="C116" s="279">
        <v>3</v>
      </c>
      <c r="D116" s="184">
        <f>IF(STATS!DR7&lt;&gt;"",1,0)</f>
        <v>1</v>
      </c>
      <c r="E116" s="183">
        <f t="shared" si="3"/>
        <v>3</v>
      </c>
    </row>
    <row r="117" spans="1:5" ht="14.25" customHeight="1">
      <c r="A117" s="281" t="s">
        <v>292</v>
      </c>
      <c r="B117" s="276" t="s">
        <v>293</v>
      </c>
      <c r="C117" s="277">
        <v>9</v>
      </c>
      <c r="D117" s="184">
        <f>IF(STATS!DS7&lt;&gt;"",1,0)</f>
        <v>0</v>
      </c>
      <c r="E117" s="183">
        <f t="shared" si="3"/>
        <v>0</v>
      </c>
    </row>
    <row r="118" spans="1:5" ht="14.25" customHeight="1">
      <c r="A118" s="281" t="s">
        <v>294</v>
      </c>
      <c r="B118" s="276" t="s">
        <v>295</v>
      </c>
      <c r="C118" s="277">
        <v>1</v>
      </c>
      <c r="D118" s="184">
        <f>IF(STATS!DT7&lt;&gt;"",1,0)</f>
        <v>0</v>
      </c>
      <c r="E118" s="183">
        <f t="shared" si="3"/>
        <v>0</v>
      </c>
    </row>
    <row r="119" spans="1:5" ht="14.25" customHeight="1">
      <c r="A119" s="275" t="s">
        <v>296</v>
      </c>
      <c r="B119" s="276" t="s">
        <v>297</v>
      </c>
      <c r="C119" s="279">
        <v>1</v>
      </c>
      <c r="D119" s="184">
        <f>IF(STATS!DU7&lt;&gt;"",1,0)</f>
        <v>1</v>
      </c>
      <c r="E119" s="183">
        <f t="shared" si="3"/>
        <v>1</v>
      </c>
    </row>
    <row r="120" spans="1:5" ht="14.25" customHeight="1">
      <c r="A120" s="275" t="s">
        <v>688</v>
      </c>
      <c r="B120" s="276" t="s">
        <v>381</v>
      </c>
      <c r="C120" s="279">
        <v>1</v>
      </c>
      <c r="D120" s="184">
        <f>IF(STATS!DV7&lt;&gt;"",1,0)</f>
        <v>0</v>
      </c>
      <c r="E120" s="183">
        <f t="shared" si="3"/>
        <v>0</v>
      </c>
    </row>
    <row r="121" spans="1:5" ht="14.25" customHeight="1">
      <c r="A121" s="275" t="s">
        <v>298</v>
      </c>
      <c r="B121" s="276" t="s">
        <v>299</v>
      </c>
      <c r="C121" s="279">
        <v>10</v>
      </c>
      <c r="D121" s="184">
        <f>IF(STATS!DW7&lt;&gt;"",1,0)</f>
        <v>0</v>
      </c>
      <c r="E121" s="183">
        <f t="shared" si="3"/>
        <v>0</v>
      </c>
    </row>
    <row r="122" spans="1:5" ht="14.25" customHeight="1">
      <c r="A122" s="275" t="s">
        <v>300</v>
      </c>
      <c r="B122" s="276" t="s">
        <v>301</v>
      </c>
      <c r="C122" s="279">
        <v>9</v>
      </c>
      <c r="D122" s="184">
        <f>IF(STATS!DX7&lt;&gt;"",1,0)</f>
        <v>0</v>
      </c>
      <c r="E122" s="183">
        <f t="shared" si="3"/>
        <v>0</v>
      </c>
    </row>
    <row r="123" spans="1:5" ht="14.25" customHeight="1">
      <c r="A123" s="275" t="s">
        <v>302</v>
      </c>
      <c r="B123" s="276" t="s">
        <v>303</v>
      </c>
      <c r="C123" s="279">
        <v>9</v>
      </c>
      <c r="D123" s="184">
        <f>IF(STATS!DY7&lt;&gt;"",1,0)</f>
        <v>1</v>
      </c>
      <c r="E123" s="183">
        <f t="shared" si="3"/>
        <v>9</v>
      </c>
    </row>
    <row r="124" spans="1:5" ht="14.25" customHeight="1">
      <c r="A124" s="275" t="s">
        <v>304</v>
      </c>
      <c r="B124" s="276" t="s">
        <v>305</v>
      </c>
      <c r="C124" s="279">
        <v>9</v>
      </c>
      <c r="D124" s="184">
        <f>IF(STATS!DZ7&lt;&gt;"",1,0)</f>
        <v>0</v>
      </c>
      <c r="E124" s="183">
        <f t="shared" si="3"/>
        <v>0</v>
      </c>
    </row>
    <row r="125" spans="1:5" ht="14.25" customHeight="1">
      <c r="A125" s="281" t="s">
        <v>306</v>
      </c>
      <c r="B125" s="276" t="s">
        <v>349</v>
      </c>
      <c r="C125" s="277">
        <v>10</v>
      </c>
      <c r="D125" s="184">
        <f>IF(STATS!EA7&lt;&gt;"",1,0)</f>
        <v>0</v>
      </c>
      <c r="E125" s="183">
        <f t="shared" si="3"/>
        <v>0</v>
      </c>
    </row>
    <row r="126" spans="1:5" ht="14.25" customHeight="1">
      <c r="A126" s="275" t="s">
        <v>307</v>
      </c>
      <c r="B126" s="276" t="s">
        <v>308</v>
      </c>
      <c r="C126" s="279">
        <v>9</v>
      </c>
      <c r="D126" s="184">
        <f>IF(STATS!EB7&lt;&gt;"",1,0)</f>
        <v>0</v>
      </c>
      <c r="E126" s="183">
        <f t="shared" si="3"/>
        <v>0</v>
      </c>
    </row>
    <row r="127" spans="1:5" ht="14.25" customHeight="1">
      <c r="A127" s="275" t="s">
        <v>309</v>
      </c>
      <c r="B127" s="276" t="s">
        <v>310</v>
      </c>
      <c r="C127" s="279">
        <v>9</v>
      </c>
      <c r="D127" s="184">
        <f>IF(STATS!EC7&lt;&gt;"",1,0)</f>
        <v>0</v>
      </c>
      <c r="E127" s="183">
        <f t="shared" si="3"/>
        <v>0</v>
      </c>
    </row>
    <row r="128" spans="1:5" ht="14.25" customHeight="1">
      <c r="A128" s="275" t="s">
        <v>311</v>
      </c>
      <c r="B128" s="276" t="s">
        <v>312</v>
      </c>
      <c r="C128" s="279">
        <v>7</v>
      </c>
      <c r="D128" s="184">
        <f>IF(STATS!ED7&lt;&gt;"",1,0)</f>
        <v>1</v>
      </c>
      <c r="E128" s="183">
        <f t="shared" si="3"/>
        <v>7</v>
      </c>
    </row>
    <row r="129" spans="1:5" ht="14.25" customHeight="1">
      <c r="A129" s="275" t="s">
        <v>313</v>
      </c>
      <c r="B129" s="276" t="s">
        <v>314</v>
      </c>
      <c r="C129" s="279">
        <v>6</v>
      </c>
      <c r="D129" s="184">
        <f>IF(STATS!EE7&lt;&gt;"",1,0)</f>
        <v>1</v>
      </c>
      <c r="E129" s="183">
        <f t="shared" si="3"/>
        <v>6</v>
      </c>
    </row>
    <row r="130" spans="1:5" ht="14.25" customHeight="1">
      <c r="A130" s="281" t="s">
        <v>383</v>
      </c>
      <c r="B130" s="276" t="s">
        <v>340</v>
      </c>
      <c r="C130" s="277">
        <v>6</v>
      </c>
      <c r="D130" s="184">
        <f>IF(STATS!EF7&lt;&gt;"",1,0)</f>
        <v>0</v>
      </c>
      <c r="E130" s="183">
        <f t="shared" si="3"/>
        <v>0</v>
      </c>
    </row>
    <row r="131" spans="1:5" ht="14.25" customHeight="1">
      <c r="A131" s="281" t="s">
        <v>315</v>
      </c>
      <c r="B131" s="282" t="s">
        <v>316</v>
      </c>
      <c r="C131" s="277">
        <v>5</v>
      </c>
      <c r="D131" s="184">
        <f>IF(STATS!EG7&lt;&gt;"",1,0)</f>
        <v>1</v>
      </c>
      <c r="E131" s="183">
        <f t="shared" si="3"/>
        <v>5</v>
      </c>
    </row>
    <row r="132" spans="1:5" ht="14.25" customHeight="1">
      <c r="A132" s="281" t="s">
        <v>317</v>
      </c>
      <c r="B132" s="282" t="s">
        <v>324</v>
      </c>
      <c r="C132" s="277">
        <v>7</v>
      </c>
      <c r="D132" s="184">
        <f>IF(STATS!EH7&lt;&gt;"",1,0)</f>
        <v>0</v>
      </c>
      <c r="E132" s="183">
        <f t="shared" si="3"/>
        <v>0</v>
      </c>
    </row>
    <row r="133" spans="1:5" ht="14.25" customHeight="1">
      <c r="A133" s="275" t="s">
        <v>318</v>
      </c>
      <c r="B133" s="312" t="s">
        <v>328</v>
      </c>
      <c r="C133" s="277">
        <v>8</v>
      </c>
      <c r="D133" s="184">
        <f>IF(STATS!EI7&lt;&gt;"",1,0)</f>
        <v>0</v>
      </c>
      <c r="E133" s="183">
        <f t="shared" si="3"/>
        <v>0</v>
      </c>
    </row>
    <row r="134" spans="1:5" ht="14.25" customHeight="1">
      <c r="A134" s="275" t="s">
        <v>319</v>
      </c>
      <c r="B134" s="276" t="s">
        <v>320</v>
      </c>
      <c r="C134" s="279">
        <v>8</v>
      </c>
      <c r="D134" s="184">
        <f>IF(STATS!EJ7&lt;&gt;"",1,0)</f>
        <v>0</v>
      </c>
      <c r="E134" s="183">
        <f t="shared" si="3"/>
        <v>0</v>
      </c>
    </row>
    <row r="135" spans="1:5" ht="14.25" customHeight="1" thickBot="1">
      <c r="A135" s="317" t="s">
        <v>689</v>
      </c>
      <c r="B135" s="318" t="s">
        <v>380</v>
      </c>
      <c r="C135" s="319">
        <v>8</v>
      </c>
      <c r="D135" s="320">
        <f>IF(STATS!EK7&lt;&gt;"",1,0)</f>
        <v>0</v>
      </c>
      <c r="E135" s="183">
        <f t="shared" si="3"/>
        <v>0</v>
      </c>
    </row>
    <row r="136" spans="1:5" ht="15">
      <c r="A136" s="283"/>
      <c r="B136" s="283"/>
      <c r="C136" s="284"/>
      <c r="D136" s="285"/>
      <c r="E136" s="286"/>
    </row>
    <row r="137" spans="1:5" ht="15">
      <c r="A137" s="287" t="s">
        <v>321</v>
      </c>
      <c r="B137" s="283"/>
      <c r="C137" s="257"/>
      <c r="D137" s="288">
        <f>SUM(D9:D135)</f>
        <v>43</v>
      </c>
      <c r="E137" s="289"/>
    </row>
    <row r="138" spans="1:5" ht="15.75" thickBot="1">
      <c r="A138" s="287" t="s">
        <v>322</v>
      </c>
      <c r="B138" s="283"/>
      <c r="C138" s="290"/>
      <c r="D138" s="257"/>
      <c r="E138" s="291">
        <f>(SUM(E9:E135)/D137)</f>
        <v>6.0697674418604652</v>
      </c>
    </row>
    <row r="139" spans="1:5" ht="15.75" thickBot="1">
      <c r="A139" s="292" t="s">
        <v>339</v>
      </c>
      <c r="B139" s="293"/>
      <c r="C139" s="294"/>
      <c r="D139" s="295"/>
      <c r="E139" s="296">
        <f>(SUM(E9:E135)/D137)*SQRT(D137)</f>
        <v>39.802126856809814</v>
      </c>
    </row>
    <row r="141" spans="1:5">
      <c r="A141" s="297"/>
      <c r="B141" s="297"/>
      <c r="C141" s="298"/>
    </row>
    <row r="142" spans="1:5" ht="51" customHeight="1">
      <c r="A142" s="329" t="s">
        <v>658</v>
      </c>
      <c r="B142" s="329"/>
      <c r="C142" s="329"/>
      <c r="D142" s="329"/>
      <c r="E142" s="329"/>
    </row>
    <row r="143" spans="1:5">
      <c r="A143" s="297"/>
      <c r="B143" s="297"/>
      <c r="C143" s="298"/>
    </row>
    <row r="144" spans="1:5" ht="51" customHeight="1">
      <c r="A144" s="329" t="s">
        <v>659</v>
      </c>
      <c r="B144" s="329"/>
      <c r="C144" s="329"/>
      <c r="D144" s="329"/>
      <c r="E144" s="329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0"/>
  <sheetViews>
    <sheetView topLeftCell="A27" zoomScale="85" workbookViewId="0">
      <selection activeCell="A31" sqref="A31:C51"/>
    </sheetView>
  </sheetViews>
  <sheetFormatPr defaultColWidth="23.7109375" defaultRowHeight="12.75"/>
  <cols>
    <col min="1" max="1" width="37.42578125" style="158" customWidth="1"/>
    <col min="2" max="2" width="29.42578125" style="158" customWidth="1"/>
    <col min="3" max="3" width="14" style="158" customWidth="1"/>
    <col min="4" max="4" width="20.140625" style="158" customWidth="1"/>
    <col min="5" max="5" width="12" style="158" customWidth="1"/>
    <col min="6" max="9" width="23.7109375" style="158" customWidth="1"/>
    <col min="10" max="10" width="29.28515625" style="158" customWidth="1"/>
    <col min="11" max="16384" width="23.7109375" style="158"/>
  </cols>
  <sheetData>
    <row r="1" spans="1:11" ht="15">
      <c r="A1" s="257"/>
      <c r="B1" s="258"/>
      <c r="C1" s="259" t="s">
        <v>93</v>
      </c>
      <c r="D1" s="260" t="s">
        <v>572</v>
      </c>
      <c r="E1" s="261"/>
      <c r="F1" s="177"/>
      <c r="G1" s="177"/>
      <c r="H1" s="177"/>
      <c r="I1" s="177"/>
      <c r="J1" s="177"/>
      <c r="K1" s="177"/>
    </row>
    <row r="2" spans="1:11" ht="15">
      <c r="A2" s="257"/>
      <c r="B2" s="258"/>
      <c r="C2" s="262" t="s">
        <v>45</v>
      </c>
      <c r="D2" s="263" t="s">
        <v>573</v>
      </c>
      <c r="E2" s="261"/>
      <c r="F2" s="177"/>
      <c r="G2" s="177"/>
      <c r="H2" s="177"/>
      <c r="I2" s="177"/>
      <c r="J2" s="177"/>
      <c r="K2" s="177"/>
    </row>
    <row r="3" spans="1:11" ht="18.75">
      <c r="A3" s="257"/>
      <c r="B3" s="258"/>
      <c r="C3" s="262" t="s">
        <v>91</v>
      </c>
      <c r="D3" s="264" t="s">
        <v>665</v>
      </c>
      <c r="E3" s="265"/>
      <c r="F3" s="172"/>
    </row>
    <row r="4" spans="1:11" ht="15.75" customHeight="1">
      <c r="A4" s="257"/>
      <c r="B4" s="258"/>
      <c r="C4" s="266" t="s">
        <v>408</v>
      </c>
      <c r="D4" s="267"/>
      <c r="E4" s="265"/>
    </row>
    <row r="5" spans="1:11" ht="15">
      <c r="A5" s="257"/>
      <c r="B5" s="258"/>
      <c r="C5" s="266" t="s">
        <v>409</v>
      </c>
      <c r="D5" s="267"/>
      <c r="E5" s="265"/>
    </row>
    <row r="6" spans="1:11" ht="15.75" thickBot="1">
      <c r="A6" s="257"/>
      <c r="B6" s="258"/>
      <c r="C6" s="268" t="s">
        <v>121</v>
      </c>
      <c r="D6" s="269"/>
      <c r="E6" s="265"/>
    </row>
    <row r="7" spans="1:11" ht="15.75" thickBot="1">
      <c r="A7" s="257"/>
      <c r="B7" s="258"/>
      <c r="C7" s="257"/>
      <c r="D7" s="257"/>
      <c r="E7" s="265"/>
    </row>
    <row r="8" spans="1:11" ht="15.75" thickBot="1">
      <c r="A8" s="270" t="s">
        <v>122</v>
      </c>
      <c r="B8" s="271" t="s">
        <v>123</v>
      </c>
      <c r="C8" s="272" t="s">
        <v>124</v>
      </c>
      <c r="D8" s="273" t="s">
        <v>125</v>
      </c>
      <c r="E8" s="274"/>
    </row>
    <row r="9" spans="1:11" ht="14.25" customHeight="1" thickBot="1">
      <c r="A9" s="321" t="s">
        <v>384</v>
      </c>
      <c r="B9" s="322" t="s">
        <v>180</v>
      </c>
      <c r="C9" s="310">
        <v>8</v>
      </c>
      <c r="D9" s="278">
        <v>1</v>
      </c>
      <c r="E9" s="183">
        <v>8</v>
      </c>
    </row>
    <row r="10" spans="1:11" ht="14.25" customHeight="1">
      <c r="A10" s="275" t="s">
        <v>128</v>
      </c>
      <c r="B10" s="276" t="s">
        <v>129</v>
      </c>
      <c r="C10" s="279">
        <v>6</v>
      </c>
      <c r="D10" s="278">
        <v>1</v>
      </c>
      <c r="E10" s="183">
        <v>6</v>
      </c>
    </row>
    <row r="11" spans="1:11" ht="14.25" customHeight="1">
      <c r="A11" s="275" t="s">
        <v>130</v>
      </c>
      <c r="B11" s="276" t="s">
        <v>345</v>
      </c>
      <c r="C11" s="279">
        <v>9</v>
      </c>
      <c r="D11" s="184">
        <v>1</v>
      </c>
      <c r="E11" s="183">
        <v>9</v>
      </c>
    </row>
    <row r="12" spans="1:11" ht="14.25" customHeight="1">
      <c r="A12" s="275" t="s">
        <v>138</v>
      </c>
      <c r="B12" s="276" t="s">
        <v>139</v>
      </c>
      <c r="C12" s="279">
        <v>3</v>
      </c>
      <c r="D12" s="184">
        <v>1</v>
      </c>
      <c r="E12" s="183">
        <v>3</v>
      </c>
    </row>
    <row r="13" spans="1:11" ht="14.25" customHeight="1">
      <c r="A13" s="275" t="s">
        <v>690</v>
      </c>
      <c r="B13" s="276" t="s">
        <v>569</v>
      </c>
      <c r="C13" s="279">
        <v>7</v>
      </c>
      <c r="D13" s="184">
        <v>1</v>
      </c>
      <c r="E13" s="183">
        <v>7</v>
      </c>
    </row>
    <row r="14" spans="1:11" ht="14.25" customHeight="1">
      <c r="A14" s="275" t="s">
        <v>147</v>
      </c>
      <c r="B14" s="276" t="s">
        <v>148</v>
      </c>
      <c r="C14" s="279">
        <v>5</v>
      </c>
      <c r="D14" s="184">
        <v>1</v>
      </c>
      <c r="E14" s="183">
        <v>5</v>
      </c>
    </row>
    <row r="15" spans="1:11" ht="14.25" customHeight="1">
      <c r="A15" s="275" t="s">
        <v>149</v>
      </c>
      <c r="B15" s="280" t="s">
        <v>347</v>
      </c>
      <c r="C15" s="279">
        <v>3</v>
      </c>
      <c r="D15" s="184">
        <v>1</v>
      </c>
      <c r="E15" s="183">
        <v>3</v>
      </c>
    </row>
    <row r="16" spans="1:11" ht="14.25" customHeight="1">
      <c r="A16" s="275" t="s">
        <v>152</v>
      </c>
      <c r="B16" s="276" t="s">
        <v>153</v>
      </c>
      <c r="C16" s="279">
        <v>3</v>
      </c>
      <c r="D16" s="184">
        <v>1</v>
      </c>
      <c r="E16" s="183">
        <v>3</v>
      </c>
    </row>
    <row r="17" spans="1:5" ht="14.25" customHeight="1">
      <c r="A17" s="275" t="s">
        <v>156</v>
      </c>
      <c r="B17" s="276" t="s">
        <v>157</v>
      </c>
      <c r="C17" s="279">
        <v>7</v>
      </c>
      <c r="D17" s="184">
        <v>1</v>
      </c>
      <c r="E17" s="183">
        <v>7</v>
      </c>
    </row>
    <row r="18" spans="1:5" ht="14.25" customHeight="1">
      <c r="A18" s="275" t="s">
        <v>163</v>
      </c>
      <c r="B18" s="276" t="s">
        <v>164</v>
      </c>
      <c r="C18" s="279">
        <v>6</v>
      </c>
      <c r="D18" s="184">
        <v>1</v>
      </c>
      <c r="E18" s="183">
        <v>6</v>
      </c>
    </row>
    <row r="19" spans="1:5" ht="14.25" customHeight="1">
      <c r="A19" s="281" t="s">
        <v>171</v>
      </c>
      <c r="B19" s="276" t="s">
        <v>172</v>
      </c>
      <c r="C19" s="277">
        <v>4</v>
      </c>
      <c r="D19" s="184">
        <v>1</v>
      </c>
      <c r="E19" s="183">
        <v>4</v>
      </c>
    </row>
    <row r="20" spans="1:5" ht="14.25" customHeight="1">
      <c r="A20" s="281" t="s">
        <v>175</v>
      </c>
      <c r="B20" s="276" t="s">
        <v>350</v>
      </c>
      <c r="C20" s="277">
        <v>6</v>
      </c>
      <c r="D20" s="184">
        <v>1</v>
      </c>
      <c r="E20" s="183">
        <v>6</v>
      </c>
    </row>
    <row r="21" spans="1:5" ht="14.25" customHeight="1">
      <c r="A21" s="281" t="s">
        <v>337</v>
      </c>
      <c r="B21" s="276" t="s">
        <v>187</v>
      </c>
      <c r="C21" s="277">
        <v>6</v>
      </c>
      <c r="D21" s="184">
        <v>1</v>
      </c>
      <c r="E21" s="183">
        <v>6</v>
      </c>
    </row>
    <row r="22" spans="1:5" ht="14.25" customHeight="1">
      <c r="A22" s="275" t="s">
        <v>192</v>
      </c>
      <c r="B22" s="276" t="s">
        <v>370</v>
      </c>
      <c r="C22" s="279">
        <v>6</v>
      </c>
      <c r="D22" s="184">
        <v>1</v>
      </c>
      <c r="E22" s="183">
        <v>6</v>
      </c>
    </row>
    <row r="23" spans="1:5" ht="14.25" customHeight="1">
      <c r="A23" s="275" t="s">
        <v>660</v>
      </c>
      <c r="B23" s="276" t="s">
        <v>196</v>
      </c>
      <c r="C23" s="279">
        <v>7</v>
      </c>
      <c r="D23" s="184">
        <v>1</v>
      </c>
      <c r="E23" s="183">
        <v>7</v>
      </c>
    </row>
    <row r="24" spans="1:5" ht="14.25" customHeight="1">
      <c r="A24" s="275" t="s">
        <v>202</v>
      </c>
      <c r="B24" s="276" t="s">
        <v>203</v>
      </c>
      <c r="C24" s="279">
        <v>6</v>
      </c>
      <c r="D24" s="184">
        <v>1</v>
      </c>
      <c r="E24" s="183">
        <v>6</v>
      </c>
    </row>
    <row r="25" spans="1:5" ht="14.25" customHeight="1">
      <c r="A25" s="275" t="s">
        <v>204</v>
      </c>
      <c r="B25" s="276" t="s">
        <v>205</v>
      </c>
      <c r="C25" s="279">
        <v>6</v>
      </c>
      <c r="D25" s="184">
        <v>1</v>
      </c>
      <c r="E25" s="183">
        <v>6</v>
      </c>
    </row>
    <row r="26" spans="1:5" ht="14.25" customHeight="1">
      <c r="A26" s="275" t="s">
        <v>216</v>
      </c>
      <c r="B26" s="276" t="s">
        <v>217</v>
      </c>
      <c r="C26" s="279">
        <v>7</v>
      </c>
      <c r="D26" s="184">
        <v>1</v>
      </c>
      <c r="E26" s="183">
        <v>7</v>
      </c>
    </row>
    <row r="27" spans="1:5" ht="14.25" customHeight="1">
      <c r="A27" s="275" t="s">
        <v>221</v>
      </c>
      <c r="B27" s="276" t="s">
        <v>222</v>
      </c>
      <c r="C27" s="279">
        <v>8</v>
      </c>
      <c r="D27" s="184">
        <v>1</v>
      </c>
      <c r="E27" s="183">
        <v>8</v>
      </c>
    </row>
    <row r="28" spans="1:5" ht="14.25" customHeight="1">
      <c r="A28" s="281" t="s">
        <v>223</v>
      </c>
      <c r="B28" s="276" t="s">
        <v>224</v>
      </c>
      <c r="C28" s="277">
        <v>6</v>
      </c>
      <c r="D28" s="184">
        <v>1</v>
      </c>
      <c r="E28" s="183">
        <v>6</v>
      </c>
    </row>
    <row r="29" spans="1:5" ht="14.25" customHeight="1">
      <c r="A29" s="281" t="s">
        <v>225</v>
      </c>
      <c r="B29" s="276" t="s">
        <v>371</v>
      </c>
      <c r="C29" s="277">
        <v>8</v>
      </c>
      <c r="D29" s="184">
        <v>1</v>
      </c>
      <c r="E29" s="183">
        <v>8</v>
      </c>
    </row>
    <row r="30" spans="1:5" ht="14.25" customHeight="1">
      <c r="A30" s="275" t="s">
        <v>226</v>
      </c>
      <c r="B30" s="276" t="s">
        <v>348</v>
      </c>
      <c r="C30" s="279">
        <v>7</v>
      </c>
      <c r="D30" s="184">
        <v>1</v>
      </c>
      <c r="E30" s="183">
        <v>7</v>
      </c>
    </row>
    <row r="31" spans="1:5" ht="14.25" customHeight="1">
      <c r="A31" s="281" t="s">
        <v>229</v>
      </c>
      <c r="B31" s="276" t="s">
        <v>230</v>
      </c>
      <c r="C31" s="277">
        <v>6</v>
      </c>
      <c r="D31" s="184">
        <v>1</v>
      </c>
      <c r="E31" s="183">
        <v>6</v>
      </c>
    </row>
    <row r="32" spans="1:5" ht="14.25" customHeight="1">
      <c r="A32" s="275" t="s">
        <v>231</v>
      </c>
      <c r="B32" s="276" t="s">
        <v>355</v>
      </c>
      <c r="C32" s="279">
        <v>5</v>
      </c>
      <c r="D32" s="184">
        <v>1</v>
      </c>
      <c r="E32" s="183">
        <v>5</v>
      </c>
    </row>
    <row r="33" spans="1:5" ht="14.25" customHeight="1">
      <c r="A33" s="281" t="s">
        <v>232</v>
      </c>
      <c r="B33" s="276" t="s">
        <v>233</v>
      </c>
      <c r="C33" s="277">
        <v>7</v>
      </c>
      <c r="D33" s="184">
        <v>1</v>
      </c>
      <c r="E33" s="183">
        <v>7</v>
      </c>
    </row>
    <row r="34" spans="1:5" ht="14.25" customHeight="1">
      <c r="A34" s="275" t="s">
        <v>326</v>
      </c>
      <c r="B34" s="276" t="s">
        <v>237</v>
      </c>
      <c r="C34" s="279">
        <v>8</v>
      </c>
      <c r="D34" s="184">
        <v>1</v>
      </c>
      <c r="E34" s="183">
        <v>8</v>
      </c>
    </row>
    <row r="35" spans="1:5" ht="14.25" customHeight="1">
      <c r="A35" s="275" t="s">
        <v>240</v>
      </c>
      <c r="B35" s="276" t="s">
        <v>241</v>
      </c>
      <c r="C35" s="279">
        <v>7</v>
      </c>
      <c r="D35" s="184">
        <v>1</v>
      </c>
      <c r="E35" s="183">
        <v>7</v>
      </c>
    </row>
    <row r="36" spans="1:5" ht="14.25" customHeight="1">
      <c r="A36" s="275" t="s">
        <v>242</v>
      </c>
      <c r="B36" s="276" t="s">
        <v>243</v>
      </c>
      <c r="C36" s="279">
        <v>5</v>
      </c>
      <c r="D36" s="184">
        <v>1</v>
      </c>
      <c r="E36" s="183">
        <v>5</v>
      </c>
    </row>
    <row r="37" spans="1:5" ht="14.25" customHeight="1">
      <c r="A37" s="275" t="s">
        <v>244</v>
      </c>
      <c r="B37" s="276" t="s">
        <v>373</v>
      </c>
      <c r="C37" s="279">
        <v>8</v>
      </c>
      <c r="D37" s="184">
        <v>1</v>
      </c>
      <c r="E37" s="183">
        <v>8</v>
      </c>
    </row>
    <row r="38" spans="1:5" ht="14.25" customHeight="1">
      <c r="A38" s="275" t="s">
        <v>251</v>
      </c>
      <c r="B38" s="276" t="s">
        <v>252</v>
      </c>
      <c r="C38" s="279">
        <v>6</v>
      </c>
      <c r="D38" s="184">
        <v>1</v>
      </c>
      <c r="E38" s="183">
        <v>6</v>
      </c>
    </row>
    <row r="39" spans="1:5" ht="14.25" customHeight="1">
      <c r="A39" s="275" t="s">
        <v>253</v>
      </c>
      <c r="B39" s="276" t="s">
        <v>374</v>
      </c>
      <c r="C39" s="279">
        <v>8</v>
      </c>
      <c r="D39" s="184">
        <v>1</v>
      </c>
      <c r="E39" s="183">
        <v>8</v>
      </c>
    </row>
    <row r="40" spans="1:5" ht="14.25" customHeight="1">
      <c r="A40" s="281" t="s">
        <v>257</v>
      </c>
      <c r="B40" s="276" t="s">
        <v>258</v>
      </c>
      <c r="C40" s="277">
        <v>7</v>
      </c>
      <c r="D40" s="184">
        <v>1</v>
      </c>
      <c r="E40" s="183">
        <v>7</v>
      </c>
    </row>
    <row r="41" spans="1:5" ht="14.25" customHeight="1">
      <c r="A41" s="281" t="s">
        <v>550</v>
      </c>
      <c r="B41" s="276" t="s">
        <v>551</v>
      </c>
      <c r="C41" s="277">
        <v>9</v>
      </c>
      <c r="D41" s="184">
        <v>1</v>
      </c>
      <c r="E41" s="183">
        <v>9</v>
      </c>
    </row>
    <row r="42" spans="1:5" ht="14.25" customHeight="1">
      <c r="A42" s="281" t="s">
        <v>267</v>
      </c>
      <c r="B42" s="276" t="s">
        <v>268</v>
      </c>
      <c r="C42" s="277">
        <v>6</v>
      </c>
      <c r="D42" s="184">
        <v>1</v>
      </c>
      <c r="E42" s="183">
        <v>6</v>
      </c>
    </row>
    <row r="43" spans="1:5" ht="14.25" customHeight="1">
      <c r="A43" s="275" t="s">
        <v>274</v>
      </c>
      <c r="B43" s="276" t="s">
        <v>275</v>
      </c>
      <c r="C43" s="279">
        <v>4</v>
      </c>
      <c r="D43" s="184">
        <v>1</v>
      </c>
      <c r="E43" s="183">
        <v>4</v>
      </c>
    </row>
    <row r="44" spans="1:5" ht="14.25" customHeight="1">
      <c r="A44" s="281" t="s">
        <v>284</v>
      </c>
      <c r="B44" s="276" t="s">
        <v>285</v>
      </c>
      <c r="C44" s="277">
        <v>5</v>
      </c>
      <c r="D44" s="184">
        <v>1</v>
      </c>
      <c r="E44" s="183">
        <v>5</v>
      </c>
    </row>
    <row r="45" spans="1:5" ht="14.25" customHeight="1">
      <c r="A45" s="275" t="s">
        <v>289</v>
      </c>
      <c r="B45" s="276" t="s">
        <v>357</v>
      </c>
      <c r="C45" s="279">
        <v>5</v>
      </c>
      <c r="D45" s="184">
        <v>1</v>
      </c>
      <c r="E45" s="183">
        <v>5</v>
      </c>
    </row>
    <row r="46" spans="1:5" ht="14.25" customHeight="1">
      <c r="A46" s="275" t="s">
        <v>291</v>
      </c>
      <c r="B46" s="276" t="s">
        <v>325</v>
      </c>
      <c r="C46" s="279">
        <v>3</v>
      </c>
      <c r="D46" s="184">
        <v>1</v>
      </c>
      <c r="E46" s="183">
        <v>3</v>
      </c>
    </row>
    <row r="47" spans="1:5" ht="14.25" customHeight="1">
      <c r="A47" s="275" t="s">
        <v>296</v>
      </c>
      <c r="B47" s="276" t="s">
        <v>297</v>
      </c>
      <c r="C47" s="279">
        <v>1</v>
      </c>
      <c r="D47" s="184">
        <v>1</v>
      </c>
      <c r="E47" s="183">
        <v>1</v>
      </c>
    </row>
    <row r="48" spans="1:5" ht="14.25" customHeight="1">
      <c r="A48" s="275" t="s">
        <v>302</v>
      </c>
      <c r="B48" s="276" t="s">
        <v>303</v>
      </c>
      <c r="C48" s="279">
        <v>9</v>
      </c>
      <c r="D48" s="184">
        <v>1</v>
      </c>
      <c r="E48" s="183">
        <v>9</v>
      </c>
    </row>
    <row r="49" spans="1:5" ht="14.25" customHeight="1">
      <c r="A49" s="275" t="s">
        <v>311</v>
      </c>
      <c r="B49" s="276" t="s">
        <v>312</v>
      </c>
      <c r="C49" s="279">
        <v>7</v>
      </c>
      <c r="D49" s="184">
        <v>1</v>
      </c>
      <c r="E49" s="183">
        <v>7</v>
      </c>
    </row>
    <row r="50" spans="1:5" ht="14.25" customHeight="1">
      <c r="A50" s="275" t="s">
        <v>313</v>
      </c>
      <c r="B50" s="276" t="s">
        <v>314</v>
      </c>
      <c r="C50" s="279">
        <v>6</v>
      </c>
      <c r="D50" s="184">
        <v>1</v>
      </c>
      <c r="E50" s="183">
        <v>6</v>
      </c>
    </row>
    <row r="51" spans="1:5" ht="14.25" customHeight="1">
      <c r="A51" s="281" t="s">
        <v>315</v>
      </c>
      <c r="B51" s="282" t="s">
        <v>316</v>
      </c>
      <c r="C51" s="277">
        <v>5</v>
      </c>
      <c r="D51" s="184">
        <v>1</v>
      </c>
      <c r="E51" s="183">
        <v>5</v>
      </c>
    </row>
    <row r="52" spans="1:5" ht="15">
      <c r="A52" s="283"/>
      <c r="B52" s="283"/>
      <c r="C52" s="284"/>
      <c r="D52" s="285"/>
      <c r="E52" s="286"/>
    </row>
    <row r="53" spans="1:5" ht="15">
      <c r="A53" s="287" t="s">
        <v>321</v>
      </c>
      <c r="B53" s="283"/>
      <c r="C53" s="257"/>
      <c r="D53" s="288">
        <v>43</v>
      </c>
      <c r="E53" s="289"/>
    </row>
    <row r="54" spans="1:5" ht="15.75" thickBot="1">
      <c r="A54" s="287" t="s">
        <v>322</v>
      </c>
      <c r="B54" s="283"/>
      <c r="C54" s="290"/>
      <c r="D54" s="257"/>
      <c r="E54" s="291">
        <v>6.0697674418604652</v>
      </c>
    </row>
    <row r="55" spans="1:5" ht="15.75" thickBot="1">
      <c r="A55" s="292" t="s">
        <v>339</v>
      </c>
      <c r="B55" s="293"/>
      <c r="C55" s="294"/>
      <c r="D55" s="295"/>
      <c r="E55" s="296">
        <v>39.802126856809814</v>
      </c>
    </row>
    <row r="57" spans="1:5">
      <c r="A57" s="297"/>
      <c r="B57" s="297"/>
      <c r="C57" s="298"/>
    </row>
    <row r="58" spans="1:5" ht="51" customHeight="1">
      <c r="A58" s="329" t="s">
        <v>658</v>
      </c>
      <c r="B58" s="329"/>
      <c r="C58" s="329"/>
      <c r="D58" s="329"/>
      <c r="E58" s="329"/>
    </row>
    <row r="59" spans="1:5">
      <c r="A59" s="297"/>
      <c r="B59" s="297"/>
      <c r="C59" s="298"/>
    </row>
    <row r="60" spans="1:5" ht="51" customHeight="1">
      <c r="A60" s="329" t="s">
        <v>659</v>
      </c>
      <c r="B60" s="329"/>
      <c r="C60" s="329"/>
      <c r="D60" s="329"/>
      <c r="E60" s="329"/>
    </row>
  </sheetData>
  <protectedRanges>
    <protectedRange sqref="D8:D51" name="number of species"/>
  </protectedRanges>
  <sortState ref="A9:K51">
    <sortCondition descending="1" ref="D9:D51"/>
  </sortState>
  <mergeCells count="2">
    <mergeCell ref="A58:E58"/>
    <mergeCell ref="A60:E60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43"/>
  <sheetViews>
    <sheetView zoomScale="85" workbookViewId="0">
      <selection activeCell="A47" sqref="A47:C49"/>
    </sheetView>
  </sheetViews>
  <sheetFormatPr defaultColWidth="23.7109375" defaultRowHeight="12.75"/>
  <cols>
    <col min="1" max="1" width="37.42578125" style="158" bestFit="1" customWidth="1"/>
    <col min="2" max="2" width="29.42578125" style="158" customWidth="1"/>
    <col min="3" max="3" width="14" style="158" bestFit="1" customWidth="1"/>
    <col min="4" max="4" width="20.140625" style="158" bestFit="1" customWidth="1"/>
    <col min="5" max="5" width="12" style="158" customWidth="1"/>
    <col min="6" max="9" width="23.7109375" style="158" customWidth="1"/>
    <col min="10" max="10" width="29.28515625" style="158" customWidth="1"/>
    <col min="11" max="16384" width="23.7109375" style="158"/>
  </cols>
  <sheetData>
    <row r="1" spans="1:11" ht="15">
      <c r="A1" s="257"/>
      <c r="B1" s="258"/>
      <c r="C1" s="259" t="s">
        <v>93</v>
      </c>
      <c r="D1" s="260" t="s">
        <v>572</v>
      </c>
      <c r="E1" s="261"/>
      <c r="F1" s="177"/>
      <c r="G1" s="177"/>
      <c r="H1" s="177"/>
      <c r="I1" s="177"/>
      <c r="J1" s="177"/>
      <c r="K1" s="177"/>
    </row>
    <row r="2" spans="1:11" ht="15">
      <c r="A2" s="257"/>
      <c r="B2" s="258"/>
      <c r="C2" s="262" t="s">
        <v>45</v>
      </c>
      <c r="D2" s="263" t="s">
        <v>573</v>
      </c>
      <c r="E2" s="261"/>
      <c r="F2" s="177"/>
      <c r="G2" s="177"/>
      <c r="H2" s="177"/>
      <c r="I2" s="177"/>
      <c r="J2" s="177"/>
      <c r="K2" s="177"/>
    </row>
    <row r="3" spans="1:11" ht="18.75">
      <c r="A3" s="257"/>
      <c r="B3" s="258"/>
      <c r="C3" s="262" t="s">
        <v>91</v>
      </c>
      <c r="D3" s="264">
        <v>42576</v>
      </c>
      <c r="E3" s="265"/>
      <c r="F3" s="172"/>
    </row>
    <row r="4" spans="1:11" ht="15.75" customHeight="1">
      <c r="A4" s="257"/>
      <c r="B4" s="258"/>
      <c r="C4" s="266" t="s">
        <v>408</v>
      </c>
      <c r="D4" s="267"/>
      <c r="E4" s="265"/>
    </row>
    <row r="5" spans="1:11" ht="15">
      <c r="A5" s="257"/>
      <c r="B5" s="258"/>
      <c r="C5" s="266" t="s">
        <v>409</v>
      </c>
      <c r="D5" s="267"/>
      <c r="E5" s="265"/>
    </row>
    <row r="6" spans="1:11" ht="15.75" thickBot="1">
      <c r="A6" s="257"/>
      <c r="B6" s="258"/>
      <c r="C6" s="268" t="s">
        <v>121</v>
      </c>
      <c r="D6" s="269"/>
      <c r="E6" s="265"/>
    </row>
    <row r="7" spans="1:11" ht="15.75" thickBot="1">
      <c r="A7" s="257"/>
      <c r="B7" s="258"/>
      <c r="C7" s="257"/>
      <c r="D7" s="257"/>
      <c r="E7" s="265"/>
    </row>
    <row r="8" spans="1:11" ht="15.75" thickBot="1">
      <c r="A8" s="270" t="s">
        <v>122</v>
      </c>
      <c r="B8" s="271" t="s">
        <v>123</v>
      </c>
      <c r="C8" s="272" t="s">
        <v>124</v>
      </c>
      <c r="D8" s="273" t="s">
        <v>125</v>
      </c>
      <c r="E8" s="274"/>
    </row>
    <row r="9" spans="1:11" ht="14.25" customHeight="1">
      <c r="A9" s="275" t="s">
        <v>384</v>
      </c>
      <c r="B9" s="276" t="s">
        <v>180</v>
      </c>
      <c r="C9" s="277">
        <v>8</v>
      </c>
      <c r="D9" s="278">
        <v>1</v>
      </c>
      <c r="E9" s="183">
        <v>8</v>
      </c>
    </row>
    <row r="10" spans="1:11" ht="14.25" customHeight="1">
      <c r="A10" s="275" t="s">
        <v>128</v>
      </c>
      <c r="B10" s="276" t="s">
        <v>129</v>
      </c>
      <c r="C10" s="279">
        <v>6</v>
      </c>
      <c r="D10" s="184">
        <v>1</v>
      </c>
      <c r="E10" s="183">
        <v>6</v>
      </c>
    </row>
    <row r="11" spans="1:11" ht="14.25" customHeight="1">
      <c r="A11" s="275" t="s">
        <v>130</v>
      </c>
      <c r="B11" s="276" t="s">
        <v>345</v>
      </c>
      <c r="C11" s="279">
        <v>9</v>
      </c>
      <c r="D11" s="184">
        <v>1</v>
      </c>
      <c r="E11" s="183">
        <v>9</v>
      </c>
    </row>
    <row r="12" spans="1:11" ht="14.25" customHeight="1">
      <c r="A12" s="275" t="s">
        <v>138</v>
      </c>
      <c r="B12" s="276" t="s">
        <v>139</v>
      </c>
      <c r="C12" s="279">
        <v>3</v>
      </c>
      <c r="D12" s="184">
        <v>1</v>
      </c>
      <c r="E12" s="183">
        <v>3</v>
      </c>
    </row>
    <row r="13" spans="1:11" ht="14.25" customHeight="1">
      <c r="A13" s="275" t="s">
        <v>570</v>
      </c>
      <c r="B13" s="276" t="s">
        <v>141</v>
      </c>
      <c r="C13" s="279">
        <v>7</v>
      </c>
      <c r="D13" s="184">
        <v>1</v>
      </c>
      <c r="E13" s="183">
        <v>7</v>
      </c>
    </row>
    <row r="14" spans="1:11" ht="14.25" customHeight="1">
      <c r="A14" s="275" t="s">
        <v>147</v>
      </c>
      <c r="B14" s="276" t="s">
        <v>148</v>
      </c>
      <c r="C14" s="279">
        <v>5</v>
      </c>
      <c r="D14" s="184">
        <v>1</v>
      </c>
      <c r="E14" s="183">
        <v>5</v>
      </c>
    </row>
    <row r="15" spans="1:11" ht="14.25" customHeight="1">
      <c r="A15" s="275" t="s">
        <v>149</v>
      </c>
      <c r="B15" s="280" t="s">
        <v>347</v>
      </c>
      <c r="C15" s="279">
        <v>3</v>
      </c>
      <c r="D15" s="184">
        <v>1</v>
      </c>
      <c r="E15" s="183">
        <v>3</v>
      </c>
    </row>
    <row r="16" spans="1:11" ht="14.25" customHeight="1">
      <c r="A16" s="275" t="s">
        <v>152</v>
      </c>
      <c r="B16" s="276" t="s">
        <v>153</v>
      </c>
      <c r="C16" s="279">
        <v>3</v>
      </c>
      <c r="D16" s="184">
        <v>1</v>
      </c>
      <c r="E16" s="183">
        <v>3</v>
      </c>
    </row>
    <row r="17" spans="1:5" ht="14.25" customHeight="1">
      <c r="A17" s="275" t="s">
        <v>156</v>
      </c>
      <c r="B17" s="276" t="s">
        <v>157</v>
      </c>
      <c r="C17" s="279">
        <v>7</v>
      </c>
      <c r="D17" s="184">
        <v>1</v>
      </c>
      <c r="E17" s="183">
        <v>7</v>
      </c>
    </row>
    <row r="18" spans="1:5" ht="14.25" customHeight="1">
      <c r="A18" s="275" t="s">
        <v>163</v>
      </c>
      <c r="B18" s="276" t="s">
        <v>164</v>
      </c>
      <c r="C18" s="279">
        <v>6</v>
      </c>
      <c r="D18" s="184">
        <v>1</v>
      </c>
      <c r="E18" s="183">
        <v>6</v>
      </c>
    </row>
    <row r="19" spans="1:5" ht="14.25" customHeight="1">
      <c r="A19" s="281" t="s">
        <v>171</v>
      </c>
      <c r="B19" s="276" t="s">
        <v>172</v>
      </c>
      <c r="C19" s="277">
        <v>4</v>
      </c>
      <c r="D19" s="184">
        <v>1</v>
      </c>
      <c r="E19" s="183">
        <v>4</v>
      </c>
    </row>
    <row r="20" spans="1:5" ht="14.25" customHeight="1">
      <c r="A20" s="281" t="s">
        <v>175</v>
      </c>
      <c r="B20" s="276" t="s">
        <v>350</v>
      </c>
      <c r="C20" s="277">
        <v>6</v>
      </c>
      <c r="D20" s="184">
        <v>1</v>
      </c>
      <c r="E20" s="183">
        <v>6</v>
      </c>
    </row>
    <row r="21" spans="1:5" ht="14.25" customHeight="1">
      <c r="A21" s="281" t="s">
        <v>337</v>
      </c>
      <c r="B21" s="276" t="s">
        <v>187</v>
      </c>
      <c r="C21" s="277">
        <v>6</v>
      </c>
      <c r="D21" s="184">
        <v>1</v>
      </c>
      <c r="E21" s="183">
        <v>6</v>
      </c>
    </row>
    <row r="22" spans="1:5" ht="14.25" customHeight="1">
      <c r="A22" s="275" t="s">
        <v>192</v>
      </c>
      <c r="B22" s="276" t="s">
        <v>370</v>
      </c>
      <c r="C22" s="279">
        <v>6</v>
      </c>
      <c r="D22" s="184">
        <v>1</v>
      </c>
      <c r="E22" s="183">
        <v>6</v>
      </c>
    </row>
    <row r="23" spans="1:5" ht="14.25" customHeight="1">
      <c r="A23" s="275" t="s">
        <v>660</v>
      </c>
      <c r="B23" s="276" t="s">
        <v>196</v>
      </c>
      <c r="C23" s="279">
        <v>7</v>
      </c>
      <c r="D23" s="184">
        <v>1</v>
      </c>
      <c r="E23" s="183">
        <v>7</v>
      </c>
    </row>
    <row r="24" spans="1:5" ht="14.25" customHeight="1">
      <c r="A24" s="275" t="s">
        <v>202</v>
      </c>
      <c r="B24" s="276" t="s">
        <v>203</v>
      </c>
      <c r="C24" s="279">
        <v>6</v>
      </c>
      <c r="D24" s="184">
        <v>1</v>
      </c>
      <c r="E24" s="183">
        <v>6</v>
      </c>
    </row>
    <row r="25" spans="1:5" ht="14.25" customHeight="1">
      <c r="A25" s="275" t="s">
        <v>204</v>
      </c>
      <c r="B25" s="276" t="s">
        <v>205</v>
      </c>
      <c r="C25" s="279">
        <v>6</v>
      </c>
      <c r="D25" s="184">
        <v>1</v>
      </c>
      <c r="E25" s="183">
        <v>6</v>
      </c>
    </row>
    <row r="26" spans="1:5" ht="14.25" customHeight="1">
      <c r="A26" s="275" t="s">
        <v>208</v>
      </c>
      <c r="B26" s="276" t="s">
        <v>209</v>
      </c>
      <c r="C26" s="279">
        <v>5</v>
      </c>
      <c r="D26" s="184">
        <v>1</v>
      </c>
      <c r="E26" s="183">
        <v>5</v>
      </c>
    </row>
    <row r="27" spans="1:5" ht="14.25" customHeight="1">
      <c r="A27" s="275" t="s">
        <v>216</v>
      </c>
      <c r="B27" s="276" t="s">
        <v>217</v>
      </c>
      <c r="C27" s="279">
        <v>7</v>
      </c>
      <c r="D27" s="184">
        <v>1</v>
      </c>
      <c r="E27" s="183">
        <v>7</v>
      </c>
    </row>
    <row r="28" spans="1:5" ht="14.25" customHeight="1">
      <c r="A28" s="281" t="s">
        <v>225</v>
      </c>
      <c r="B28" s="276" t="s">
        <v>371</v>
      </c>
      <c r="C28" s="277">
        <v>8</v>
      </c>
      <c r="D28" s="184">
        <v>1</v>
      </c>
      <c r="E28" s="183">
        <v>8</v>
      </c>
    </row>
    <row r="29" spans="1:5" ht="14.25" customHeight="1">
      <c r="A29" s="275" t="s">
        <v>226</v>
      </c>
      <c r="B29" s="276" t="s">
        <v>348</v>
      </c>
      <c r="C29" s="279">
        <v>7</v>
      </c>
      <c r="D29" s="184">
        <v>1</v>
      </c>
      <c r="E29" s="183">
        <v>7</v>
      </c>
    </row>
    <row r="30" spans="1:5" ht="14.25" customHeight="1">
      <c r="A30" s="281" t="s">
        <v>229</v>
      </c>
      <c r="B30" s="276" t="s">
        <v>230</v>
      </c>
      <c r="C30" s="277">
        <v>6</v>
      </c>
      <c r="D30" s="184">
        <v>1</v>
      </c>
      <c r="E30" s="183">
        <v>6</v>
      </c>
    </row>
    <row r="31" spans="1:5" ht="14.25" customHeight="1">
      <c r="A31" s="275" t="s">
        <v>231</v>
      </c>
      <c r="B31" s="276" t="s">
        <v>355</v>
      </c>
      <c r="C31" s="279">
        <v>5</v>
      </c>
      <c r="D31" s="184">
        <v>1</v>
      </c>
      <c r="E31" s="183">
        <v>5</v>
      </c>
    </row>
    <row r="32" spans="1:5" ht="14.25" customHeight="1">
      <c r="A32" s="281" t="s">
        <v>232</v>
      </c>
      <c r="B32" s="276" t="s">
        <v>233</v>
      </c>
      <c r="C32" s="277">
        <v>7</v>
      </c>
      <c r="D32" s="184">
        <v>1</v>
      </c>
      <c r="E32" s="183">
        <v>7</v>
      </c>
    </row>
    <row r="33" spans="1:5" ht="14.25" customHeight="1">
      <c r="A33" s="275" t="s">
        <v>240</v>
      </c>
      <c r="B33" s="276" t="s">
        <v>241</v>
      </c>
      <c r="C33" s="279">
        <v>7</v>
      </c>
      <c r="D33" s="184">
        <v>1</v>
      </c>
      <c r="E33" s="183">
        <v>7</v>
      </c>
    </row>
    <row r="34" spans="1:5" ht="14.25" customHeight="1">
      <c r="A34" s="275" t="s">
        <v>242</v>
      </c>
      <c r="B34" s="276" t="s">
        <v>243</v>
      </c>
      <c r="C34" s="279">
        <v>5</v>
      </c>
      <c r="D34" s="184">
        <v>1</v>
      </c>
      <c r="E34" s="183">
        <v>5</v>
      </c>
    </row>
    <row r="35" spans="1:5" ht="14.25" customHeight="1">
      <c r="A35" s="275" t="s">
        <v>244</v>
      </c>
      <c r="B35" s="276" t="s">
        <v>373</v>
      </c>
      <c r="C35" s="279">
        <v>8</v>
      </c>
      <c r="D35" s="184">
        <v>1</v>
      </c>
      <c r="E35" s="183">
        <v>8</v>
      </c>
    </row>
    <row r="36" spans="1:5" ht="14.25" customHeight="1">
      <c r="A36" s="275" t="s">
        <v>251</v>
      </c>
      <c r="B36" s="276" t="s">
        <v>252</v>
      </c>
      <c r="C36" s="279">
        <v>6</v>
      </c>
      <c r="D36" s="184">
        <v>1</v>
      </c>
      <c r="E36" s="183">
        <v>6</v>
      </c>
    </row>
    <row r="37" spans="1:5" ht="14.25" customHeight="1">
      <c r="A37" s="275" t="s">
        <v>253</v>
      </c>
      <c r="B37" s="276" t="s">
        <v>374</v>
      </c>
      <c r="C37" s="279">
        <v>8</v>
      </c>
      <c r="D37" s="184">
        <v>1</v>
      </c>
      <c r="E37" s="183">
        <v>8</v>
      </c>
    </row>
    <row r="38" spans="1:5" ht="14.25" customHeight="1">
      <c r="A38" s="281" t="s">
        <v>550</v>
      </c>
      <c r="B38" s="276" t="s">
        <v>551</v>
      </c>
      <c r="C38" s="277">
        <v>9</v>
      </c>
      <c r="D38" s="184">
        <v>1</v>
      </c>
      <c r="E38" s="183">
        <v>9</v>
      </c>
    </row>
    <row r="39" spans="1:5" ht="14.25" customHeight="1">
      <c r="A39" s="281" t="s">
        <v>267</v>
      </c>
      <c r="B39" s="276" t="s">
        <v>268</v>
      </c>
      <c r="C39" s="277">
        <v>6</v>
      </c>
      <c r="D39" s="184">
        <v>1</v>
      </c>
      <c r="E39" s="183">
        <v>6</v>
      </c>
    </row>
    <row r="40" spans="1:5" ht="14.25" customHeight="1">
      <c r="A40" s="275" t="s">
        <v>274</v>
      </c>
      <c r="B40" s="276" t="s">
        <v>275</v>
      </c>
      <c r="C40" s="279">
        <v>4</v>
      </c>
      <c r="D40" s="184">
        <v>1</v>
      </c>
      <c r="E40" s="183">
        <v>4</v>
      </c>
    </row>
    <row r="41" spans="1:5" ht="14.25" customHeight="1">
      <c r="A41" s="281" t="s">
        <v>282</v>
      </c>
      <c r="B41" s="282" t="s">
        <v>283</v>
      </c>
      <c r="C41" s="277">
        <v>8</v>
      </c>
      <c r="D41" s="184">
        <v>1</v>
      </c>
      <c r="E41" s="183">
        <v>8</v>
      </c>
    </row>
    <row r="42" spans="1:5" ht="14.25" customHeight="1">
      <c r="A42" s="281" t="s">
        <v>284</v>
      </c>
      <c r="B42" s="276" t="s">
        <v>285</v>
      </c>
      <c r="C42" s="277">
        <v>5</v>
      </c>
      <c r="D42" s="184">
        <v>1</v>
      </c>
      <c r="E42" s="183">
        <v>5</v>
      </c>
    </row>
    <row r="43" spans="1:5" ht="14.25" customHeight="1">
      <c r="A43" s="275" t="s">
        <v>289</v>
      </c>
      <c r="B43" s="276" t="s">
        <v>357</v>
      </c>
      <c r="C43" s="279">
        <v>5</v>
      </c>
      <c r="D43" s="184">
        <v>1</v>
      </c>
      <c r="E43" s="183">
        <v>5</v>
      </c>
    </row>
    <row r="44" spans="1:5" ht="14.25" customHeight="1">
      <c r="A44" s="275" t="s">
        <v>291</v>
      </c>
      <c r="B44" s="276" t="s">
        <v>325</v>
      </c>
      <c r="C44" s="279">
        <v>3</v>
      </c>
      <c r="D44" s="184">
        <v>1</v>
      </c>
      <c r="E44" s="183">
        <v>3</v>
      </c>
    </row>
    <row r="45" spans="1:5" ht="14.25" customHeight="1">
      <c r="A45" s="275" t="s">
        <v>296</v>
      </c>
      <c r="B45" s="276" t="s">
        <v>297</v>
      </c>
      <c r="C45" s="279">
        <v>1</v>
      </c>
      <c r="D45" s="184">
        <v>1</v>
      </c>
      <c r="E45" s="183">
        <v>1</v>
      </c>
    </row>
    <row r="46" spans="1:5" ht="14.25" customHeight="1">
      <c r="A46" s="275" t="s">
        <v>302</v>
      </c>
      <c r="B46" s="276" t="s">
        <v>303</v>
      </c>
      <c r="C46" s="279">
        <v>9</v>
      </c>
      <c r="D46" s="184">
        <v>1</v>
      </c>
      <c r="E46" s="183">
        <v>9</v>
      </c>
    </row>
    <row r="47" spans="1:5" ht="14.25" customHeight="1">
      <c r="A47" s="275" t="s">
        <v>311</v>
      </c>
      <c r="B47" s="276" t="s">
        <v>312</v>
      </c>
      <c r="C47" s="279">
        <v>7</v>
      </c>
      <c r="D47" s="184">
        <v>1</v>
      </c>
      <c r="E47" s="183">
        <v>7</v>
      </c>
    </row>
    <row r="48" spans="1:5" ht="14.25" customHeight="1">
      <c r="A48" s="275" t="s">
        <v>313</v>
      </c>
      <c r="B48" s="276" t="s">
        <v>314</v>
      </c>
      <c r="C48" s="279">
        <v>6</v>
      </c>
      <c r="D48" s="184">
        <v>1</v>
      </c>
      <c r="E48" s="183">
        <v>6</v>
      </c>
    </row>
    <row r="49" spans="1:5" ht="14.25" customHeight="1">
      <c r="A49" s="281" t="s">
        <v>315</v>
      </c>
      <c r="B49" s="282" t="s">
        <v>316</v>
      </c>
      <c r="C49" s="277">
        <v>5</v>
      </c>
      <c r="D49" s="184">
        <v>1</v>
      </c>
      <c r="E49" s="183">
        <v>5</v>
      </c>
    </row>
    <row r="50" spans="1:5" ht="14.25" customHeight="1">
      <c r="A50" s="283"/>
      <c r="B50" s="283"/>
      <c r="C50" s="284"/>
      <c r="D50" s="285"/>
      <c r="E50" s="286"/>
    </row>
    <row r="51" spans="1:5" ht="14.25" customHeight="1">
      <c r="A51" s="287" t="s">
        <v>321</v>
      </c>
      <c r="B51" s="283"/>
      <c r="C51" s="257"/>
      <c r="D51" s="288">
        <v>41</v>
      </c>
      <c r="E51" s="289"/>
    </row>
    <row r="52" spans="1:5" ht="14.25" customHeight="1" thickBot="1">
      <c r="A52" s="287" t="s">
        <v>322</v>
      </c>
      <c r="B52" s="283"/>
      <c r="C52" s="290"/>
      <c r="D52" s="257"/>
      <c r="E52" s="291">
        <v>5.975609756097561</v>
      </c>
    </row>
    <row r="53" spans="1:5" ht="14.25" customHeight="1" thickBot="1">
      <c r="A53" s="292" t="s">
        <v>339</v>
      </c>
      <c r="B53" s="293"/>
      <c r="C53" s="294"/>
      <c r="D53" s="295"/>
      <c r="E53" s="296">
        <v>38.262571662708488</v>
      </c>
    </row>
    <row r="54" spans="1:5" ht="14.25" customHeight="1"/>
    <row r="55" spans="1:5" ht="14.25" customHeight="1">
      <c r="A55" s="297"/>
      <c r="B55" s="297"/>
      <c r="C55" s="298"/>
    </row>
    <row r="56" spans="1:5" ht="14.25" customHeight="1">
      <c r="A56" s="329" t="s">
        <v>658</v>
      </c>
      <c r="B56" s="329"/>
      <c r="C56" s="329"/>
      <c r="D56" s="329"/>
      <c r="E56" s="329"/>
    </row>
    <row r="57" spans="1:5" ht="14.25" customHeight="1">
      <c r="A57" s="297"/>
      <c r="B57" s="297"/>
      <c r="C57" s="298"/>
    </row>
    <row r="58" spans="1:5" ht="14.25" customHeight="1">
      <c r="A58" s="329" t="s">
        <v>659</v>
      </c>
      <c r="B58" s="329"/>
      <c r="C58" s="329"/>
      <c r="D58" s="329"/>
      <c r="E58" s="329"/>
    </row>
    <row r="59" spans="1:5" ht="14.25" customHeight="1"/>
    <row r="60" spans="1:5" ht="14.25" customHeight="1"/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1:5" ht="14.25" customHeight="1"/>
    <row r="98" spans="1:5" ht="14.25" customHeight="1"/>
    <row r="99" spans="1:5" ht="14.25" customHeight="1"/>
    <row r="100" spans="1:5" ht="14.25" customHeight="1"/>
    <row r="101" spans="1:5" ht="14.25" customHeight="1"/>
    <row r="102" spans="1:5" ht="14.25" customHeight="1"/>
    <row r="103" spans="1:5" ht="14.25" customHeight="1"/>
    <row r="104" spans="1:5" ht="14.25" customHeight="1"/>
    <row r="105" spans="1:5" ht="14.25" customHeight="1"/>
    <row r="106" spans="1:5" ht="14.25" customHeight="1"/>
    <row r="107" spans="1:5" ht="14.25" customHeight="1"/>
    <row r="108" spans="1:5" ht="14.25" customHeight="1"/>
    <row r="109" spans="1:5" ht="14.25" customHeight="1"/>
    <row r="110" spans="1:5" ht="14.25" customHeight="1"/>
    <row r="111" spans="1:5" ht="14.25" customHeight="1"/>
    <row r="112" spans="1:5" s="299" customFormat="1" ht="14.25" customHeight="1">
      <c r="A112" s="158"/>
      <c r="B112" s="158"/>
      <c r="C112" s="158"/>
      <c r="D112" s="158"/>
      <c r="E112" s="158"/>
    </row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41" ht="51" customHeight="1"/>
    <row r="143" ht="51" customHeight="1"/>
  </sheetData>
  <protectedRanges>
    <protectedRange sqref="D8:D49" name="number of species"/>
  </protectedRanges>
  <sortState ref="A10:E135">
    <sortCondition descending="1" ref="D10:D135"/>
  </sortState>
  <mergeCells count="2">
    <mergeCell ref="A56:E56"/>
    <mergeCell ref="A58:E58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V50"/>
  <sheetViews>
    <sheetView topLeftCell="A29" zoomScale="85" workbookViewId="0">
      <selection activeCell="D33" sqref="D33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256" ht="15">
      <c r="A1" s="75"/>
      <c r="B1" s="76"/>
      <c r="C1" s="106" t="s">
        <v>93</v>
      </c>
      <c r="D1" s="123" t="str">
        <f>IF(ENTRY!I2="","",ENTRY!I2)</f>
        <v>Sand Lake</v>
      </c>
      <c r="E1" s="105"/>
      <c r="F1" s="29"/>
      <c r="G1" s="29"/>
      <c r="H1" s="29"/>
      <c r="I1" s="29"/>
      <c r="J1" s="29"/>
      <c r="K1" s="29"/>
    </row>
    <row r="2" spans="1:256" ht="15">
      <c r="A2" s="75"/>
      <c r="B2" s="76"/>
      <c r="C2" s="107" t="s">
        <v>45</v>
      </c>
      <c r="D2" s="108" t="str">
        <f>IF(ENTRY!I3="","",ENTRY!I3)</f>
        <v>Barron</v>
      </c>
      <c r="E2" s="105"/>
      <c r="F2" s="29"/>
      <c r="G2" s="29"/>
      <c r="H2" s="29"/>
      <c r="I2" s="29"/>
      <c r="J2" s="29"/>
      <c r="K2" s="29"/>
    </row>
    <row r="3" spans="1:256" ht="18">
      <c r="A3" s="75"/>
      <c r="B3" s="76"/>
      <c r="C3" s="107" t="s">
        <v>91</v>
      </c>
      <c r="D3" s="122" t="str">
        <f>IF(ENTRY!I5="","",ENTRY!I5)</f>
        <v>7/23-24/2017</v>
      </c>
      <c r="E3" s="77"/>
      <c r="F3" s="22"/>
    </row>
    <row r="4" spans="1:256" ht="15.75" customHeight="1">
      <c r="A4" s="75"/>
      <c r="B4" s="76"/>
      <c r="C4" s="109" t="s">
        <v>408</v>
      </c>
      <c r="D4" s="110"/>
      <c r="E4" s="77"/>
    </row>
    <row r="5" spans="1:256" ht="15">
      <c r="A5" s="75"/>
      <c r="B5" s="76"/>
      <c r="C5" s="109" t="s">
        <v>409</v>
      </c>
      <c r="D5" s="110"/>
      <c r="E5" s="77"/>
    </row>
    <row r="6" spans="1:256" ht="15.75" thickBot="1">
      <c r="A6" s="75"/>
      <c r="B6" s="76"/>
      <c r="C6" s="111" t="s">
        <v>121</v>
      </c>
      <c r="D6" s="112"/>
      <c r="E6" s="77"/>
    </row>
    <row r="7" spans="1:256" ht="15" thickBot="1">
      <c r="A7" s="75"/>
      <c r="B7" s="76"/>
      <c r="C7" s="75"/>
      <c r="D7" s="75"/>
      <c r="E7" s="77"/>
    </row>
    <row r="8" spans="1:256" ht="15.75" thickBot="1">
      <c r="A8" s="86" t="s">
        <v>122</v>
      </c>
      <c r="B8" s="87" t="s">
        <v>123</v>
      </c>
      <c r="C8" s="90" t="s">
        <v>124</v>
      </c>
      <c r="D8" s="88" t="s">
        <v>125</v>
      </c>
      <c r="E8" s="78"/>
    </row>
    <row r="9" spans="1:256" ht="14.25" customHeight="1">
      <c r="A9" s="187" t="s">
        <v>384</v>
      </c>
      <c r="B9" s="186" t="s">
        <v>180</v>
      </c>
      <c r="C9" s="188">
        <v>8</v>
      </c>
      <c r="D9" s="184">
        <v>1</v>
      </c>
      <c r="E9" s="183">
        <f t="shared" ref="E9:E41" si="0">C9*D9</f>
        <v>8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8"/>
      <c r="CA9" s="158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8"/>
      <c r="DK9" s="158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8"/>
      <c r="FC9" s="158"/>
      <c r="FD9" s="158"/>
      <c r="FE9" s="158"/>
      <c r="FF9" s="158"/>
      <c r="FG9" s="158"/>
      <c r="FH9" s="158"/>
      <c r="FI9" s="158"/>
      <c r="FJ9" s="158"/>
      <c r="FK9" s="158"/>
      <c r="FL9" s="158"/>
      <c r="FM9" s="158"/>
      <c r="FN9" s="158"/>
      <c r="FO9" s="158"/>
      <c r="FP9" s="158"/>
      <c r="FQ9" s="158"/>
      <c r="FR9" s="158"/>
      <c r="FS9" s="158"/>
      <c r="FT9" s="158"/>
      <c r="FU9" s="158"/>
      <c r="FV9" s="158"/>
      <c r="FW9" s="158"/>
      <c r="FX9" s="158"/>
      <c r="FY9" s="158"/>
      <c r="FZ9" s="158"/>
      <c r="GA9" s="158"/>
      <c r="GB9" s="158"/>
      <c r="GC9" s="158"/>
      <c r="GD9" s="158"/>
      <c r="GE9" s="158"/>
      <c r="GF9" s="158"/>
      <c r="GG9" s="158"/>
      <c r="GH9" s="158"/>
      <c r="GI9" s="158"/>
      <c r="GJ9" s="158"/>
      <c r="GK9" s="158"/>
      <c r="GL9" s="158"/>
      <c r="GM9" s="158"/>
      <c r="GN9" s="158"/>
      <c r="GO9" s="158"/>
      <c r="GP9" s="158"/>
      <c r="GQ9" s="158"/>
      <c r="GR9" s="158"/>
      <c r="GS9" s="158"/>
      <c r="GT9" s="158"/>
      <c r="GU9" s="158"/>
      <c r="GV9" s="158"/>
      <c r="GW9" s="158"/>
      <c r="GX9" s="158"/>
      <c r="GY9" s="158"/>
      <c r="GZ9" s="158"/>
      <c r="HA9" s="158"/>
      <c r="HB9" s="158"/>
      <c r="HC9" s="158"/>
      <c r="HD9" s="158"/>
      <c r="HE9" s="158"/>
      <c r="HF9" s="158"/>
      <c r="HG9" s="158"/>
      <c r="HH9" s="158"/>
      <c r="HI9" s="158"/>
      <c r="HJ9" s="158"/>
      <c r="HK9" s="158"/>
      <c r="HL9" s="158"/>
      <c r="HM9" s="158"/>
      <c r="HN9" s="158"/>
      <c r="HO9" s="158"/>
      <c r="HP9" s="158"/>
      <c r="HQ9" s="158"/>
      <c r="HR9" s="158"/>
      <c r="HS9" s="158"/>
      <c r="HT9" s="158"/>
      <c r="HU9" s="158"/>
      <c r="HV9" s="158"/>
      <c r="HW9" s="158"/>
      <c r="HX9" s="158"/>
      <c r="HY9" s="158"/>
      <c r="HZ9" s="158"/>
      <c r="IA9" s="158"/>
      <c r="IB9" s="158"/>
      <c r="IC9" s="158"/>
      <c r="ID9" s="158"/>
      <c r="IE9" s="158"/>
      <c r="IF9" s="158"/>
      <c r="IG9" s="158"/>
      <c r="IH9" s="158"/>
      <c r="II9" s="158"/>
      <c r="IJ9" s="158"/>
      <c r="IK9" s="158"/>
      <c r="IL9" s="158"/>
      <c r="IM9" s="158"/>
      <c r="IN9" s="158"/>
      <c r="IO9" s="158"/>
      <c r="IP9" s="158"/>
      <c r="IQ9" s="158"/>
      <c r="IR9" s="158"/>
      <c r="IS9" s="158"/>
      <c r="IT9" s="158"/>
      <c r="IU9" s="158"/>
      <c r="IV9" s="158"/>
    </row>
    <row r="10" spans="1:256" ht="14.25" customHeight="1">
      <c r="A10" s="187" t="s">
        <v>128</v>
      </c>
      <c r="B10" s="186" t="s">
        <v>129</v>
      </c>
      <c r="C10" s="189">
        <v>6</v>
      </c>
      <c r="D10" s="184">
        <v>1</v>
      </c>
      <c r="E10" s="183">
        <f t="shared" si="0"/>
        <v>6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8"/>
      <c r="IF10" s="158"/>
      <c r="IG10" s="158"/>
      <c r="IH10" s="158"/>
      <c r="II10" s="158"/>
      <c r="IJ10" s="158"/>
      <c r="IK10" s="158"/>
      <c r="IL10" s="158"/>
      <c r="IM10" s="158"/>
      <c r="IN10" s="158"/>
      <c r="IO10" s="158"/>
      <c r="IP10" s="158"/>
      <c r="IQ10" s="158"/>
      <c r="IR10" s="158"/>
      <c r="IS10" s="158"/>
      <c r="IT10" s="158"/>
      <c r="IU10" s="158"/>
      <c r="IV10" s="158"/>
    </row>
    <row r="11" spans="1:256" ht="14.25" customHeight="1">
      <c r="A11" s="187" t="s">
        <v>138</v>
      </c>
      <c r="B11" s="186" t="s">
        <v>139</v>
      </c>
      <c r="C11" s="189">
        <v>3</v>
      </c>
      <c r="D11" s="184">
        <v>1</v>
      </c>
      <c r="E11" s="183">
        <f t="shared" si="0"/>
        <v>3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158"/>
      <c r="FI11" s="158"/>
      <c r="FJ11" s="158"/>
      <c r="FK11" s="158"/>
      <c r="FL11" s="158"/>
      <c r="FM11" s="158"/>
      <c r="FN11" s="158"/>
      <c r="FO11" s="158"/>
      <c r="FP11" s="158"/>
      <c r="FQ11" s="158"/>
      <c r="FR11" s="158"/>
      <c r="FS11" s="158"/>
      <c r="FT11" s="158"/>
      <c r="FU11" s="158"/>
      <c r="FV11" s="158"/>
      <c r="FW11" s="158"/>
      <c r="FX11" s="158"/>
      <c r="FY11" s="158"/>
      <c r="FZ11" s="158"/>
      <c r="GA11" s="158"/>
      <c r="GB11" s="158"/>
      <c r="GC11" s="158"/>
      <c r="GD11" s="158"/>
      <c r="GE11" s="158"/>
      <c r="GF11" s="158"/>
      <c r="GG11" s="158"/>
      <c r="GH11" s="158"/>
      <c r="GI11" s="158"/>
      <c r="GJ11" s="158"/>
      <c r="GK11" s="158"/>
      <c r="GL11" s="158"/>
      <c r="GM11" s="158"/>
      <c r="GN11" s="158"/>
      <c r="GO11" s="158"/>
      <c r="GP11" s="158"/>
      <c r="GQ11" s="158"/>
      <c r="GR11" s="158"/>
      <c r="GS11" s="158"/>
      <c r="GT11" s="158"/>
      <c r="GU11" s="158"/>
      <c r="GV11" s="158"/>
      <c r="GW11" s="158"/>
      <c r="GX11" s="158"/>
      <c r="GY11" s="158"/>
      <c r="GZ11" s="158"/>
      <c r="HA11" s="158"/>
      <c r="HB11" s="158"/>
      <c r="HC11" s="158"/>
      <c r="HD11" s="158"/>
      <c r="HE11" s="158"/>
      <c r="HF11" s="158"/>
      <c r="HG11" s="158"/>
      <c r="HH11" s="158"/>
      <c r="HI11" s="158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8"/>
      <c r="IF11" s="158"/>
      <c r="IG11" s="158"/>
      <c r="IH11" s="158"/>
      <c r="II11" s="158"/>
      <c r="IJ11" s="158"/>
      <c r="IK11" s="158"/>
      <c r="IL11" s="158"/>
      <c r="IM11" s="158"/>
      <c r="IN11" s="158"/>
      <c r="IO11" s="158"/>
      <c r="IP11" s="158"/>
      <c r="IQ11" s="158"/>
      <c r="IR11" s="158"/>
      <c r="IS11" s="158"/>
      <c r="IT11" s="158"/>
      <c r="IU11" s="158"/>
      <c r="IV11" s="158"/>
    </row>
    <row r="12" spans="1:256" ht="14.25" customHeight="1">
      <c r="A12" s="187" t="s">
        <v>570</v>
      </c>
      <c r="B12" s="186" t="s">
        <v>569</v>
      </c>
      <c r="C12" s="189">
        <v>7</v>
      </c>
      <c r="D12" s="184">
        <v>1</v>
      </c>
      <c r="E12" s="183">
        <f t="shared" si="0"/>
        <v>7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8"/>
      <c r="CF12" s="158"/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158"/>
      <c r="DE12" s="158"/>
      <c r="DF12" s="158"/>
      <c r="DG12" s="158"/>
      <c r="DH12" s="158"/>
      <c r="DI12" s="158"/>
      <c r="DJ12" s="158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8"/>
      <c r="EC12" s="158"/>
      <c r="ED12" s="158"/>
      <c r="EE12" s="158"/>
      <c r="EF12" s="158"/>
      <c r="EG12" s="158"/>
      <c r="EH12" s="158"/>
      <c r="EI12" s="158"/>
      <c r="EJ12" s="158"/>
      <c r="EK12" s="158"/>
      <c r="EL12" s="158"/>
      <c r="EM12" s="158"/>
      <c r="EN12" s="158"/>
      <c r="EO12" s="158"/>
      <c r="EP12" s="158"/>
      <c r="EQ12" s="158"/>
      <c r="ER12" s="158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8"/>
      <c r="FF12" s="158"/>
      <c r="FG12" s="158"/>
      <c r="FH12" s="158"/>
      <c r="FI12" s="158"/>
      <c r="FJ12" s="158"/>
      <c r="FK12" s="158"/>
      <c r="FL12" s="158"/>
      <c r="FM12" s="158"/>
      <c r="FN12" s="158"/>
      <c r="FO12" s="158"/>
      <c r="FP12" s="158"/>
      <c r="FQ12" s="158"/>
      <c r="FR12" s="158"/>
      <c r="FS12" s="158"/>
      <c r="FT12" s="158"/>
      <c r="FU12" s="158"/>
      <c r="FV12" s="158"/>
      <c r="FW12" s="158"/>
      <c r="FX12" s="158"/>
      <c r="FY12" s="158"/>
      <c r="FZ12" s="158"/>
      <c r="GA12" s="158"/>
      <c r="GB12" s="158"/>
      <c r="GC12" s="158"/>
      <c r="GD12" s="158"/>
      <c r="GE12" s="158"/>
      <c r="GF12" s="158"/>
      <c r="GG12" s="158"/>
      <c r="GH12" s="158"/>
      <c r="GI12" s="158"/>
      <c r="GJ12" s="158"/>
      <c r="GK12" s="158"/>
      <c r="GL12" s="158"/>
      <c r="GM12" s="158"/>
      <c r="GN12" s="158"/>
      <c r="GO12" s="158"/>
      <c r="GP12" s="158"/>
      <c r="GQ12" s="158"/>
      <c r="GR12" s="158"/>
      <c r="GS12" s="158"/>
      <c r="GT12" s="158"/>
      <c r="GU12" s="158"/>
      <c r="GV12" s="158"/>
      <c r="GW12" s="158"/>
      <c r="GX12" s="158"/>
      <c r="GY12" s="158"/>
      <c r="GZ12" s="158"/>
      <c r="HA12" s="158"/>
      <c r="HB12" s="158"/>
      <c r="HC12" s="158"/>
      <c r="HD12" s="158"/>
      <c r="HE12" s="158"/>
      <c r="HF12" s="158"/>
      <c r="HG12" s="158"/>
      <c r="HH12" s="158"/>
      <c r="HI12" s="158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8"/>
      <c r="IF12" s="158"/>
      <c r="IG12" s="158"/>
      <c r="IH12" s="158"/>
      <c r="II12" s="158"/>
      <c r="IJ12" s="158"/>
      <c r="IK12" s="158"/>
      <c r="IL12" s="158"/>
      <c r="IM12" s="158"/>
      <c r="IN12" s="158"/>
      <c r="IO12" s="158"/>
      <c r="IP12" s="158"/>
      <c r="IQ12" s="158"/>
      <c r="IR12" s="158"/>
      <c r="IS12" s="158"/>
      <c r="IT12" s="158"/>
      <c r="IU12" s="158"/>
      <c r="IV12" s="158"/>
    </row>
    <row r="13" spans="1:256" ht="14.25" customHeight="1">
      <c r="A13" s="187" t="s">
        <v>147</v>
      </c>
      <c r="B13" s="186" t="s">
        <v>148</v>
      </c>
      <c r="C13" s="189">
        <v>5</v>
      </c>
      <c r="D13" s="184">
        <v>1</v>
      </c>
      <c r="E13" s="183">
        <f t="shared" si="0"/>
        <v>5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58"/>
      <c r="DK13" s="158"/>
      <c r="DL13" s="158"/>
      <c r="DM13" s="158"/>
      <c r="DN13" s="158"/>
      <c r="DO13" s="158"/>
      <c r="DP13" s="158"/>
      <c r="DQ13" s="158"/>
      <c r="DR13" s="158"/>
      <c r="DS13" s="158"/>
      <c r="DT13" s="158"/>
      <c r="DU13" s="158"/>
      <c r="DV13" s="158"/>
      <c r="DW13" s="158"/>
      <c r="DX13" s="158"/>
      <c r="DY13" s="158"/>
      <c r="DZ13" s="158"/>
      <c r="EA13" s="158"/>
      <c r="EB13" s="158"/>
      <c r="EC13" s="158"/>
      <c r="ED13" s="158"/>
      <c r="EE13" s="158"/>
      <c r="EF13" s="158"/>
      <c r="EG13" s="158"/>
      <c r="EH13" s="158"/>
      <c r="EI13" s="158"/>
      <c r="EJ13" s="158"/>
      <c r="EK13" s="158"/>
      <c r="EL13" s="158"/>
      <c r="EM13" s="158"/>
      <c r="EN13" s="158"/>
      <c r="EO13" s="158"/>
      <c r="EP13" s="158"/>
      <c r="EQ13" s="158"/>
      <c r="ER13" s="158"/>
      <c r="ES13" s="158"/>
      <c r="ET13" s="158"/>
      <c r="EU13" s="158"/>
      <c r="EV13" s="158"/>
      <c r="EW13" s="158"/>
      <c r="EX13" s="158"/>
      <c r="EY13" s="158"/>
      <c r="EZ13" s="158"/>
      <c r="FA13" s="158"/>
      <c r="FB13" s="158"/>
      <c r="FC13" s="158"/>
      <c r="FD13" s="158"/>
      <c r="FE13" s="158"/>
      <c r="FF13" s="158"/>
      <c r="FG13" s="158"/>
      <c r="FH13" s="158"/>
      <c r="FI13" s="158"/>
      <c r="FJ13" s="158"/>
      <c r="FK13" s="158"/>
      <c r="FL13" s="158"/>
      <c r="FM13" s="158"/>
      <c r="FN13" s="158"/>
      <c r="FO13" s="158"/>
      <c r="FP13" s="158"/>
      <c r="FQ13" s="158"/>
      <c r="FR13" s="158"/>
      <c r="FS13" s="158"/>
      <c r="FT13" s="158"/>
      <c r="FU13" s="158"/>
      <c r="FV13" s="158"/>
      <c r="FW13" s="158"/>
      <c r="FX13" s="158"/>
      <c r="FY13" s="158"/>
      <c r="FZ13" s="158"/>
      <c r="GA13" s="158"/>
      <c r="GB13" s="158"/>
      <c r="GC13" s="158"/>
      <c r="GD13" s="158"/>
      <c r="GE13" s="158"/>
      <c r="GF13" s="158"/>
      <c r="GG13" s="158"/>
      <c r="GH13" s="158"/>
      <c r="GI13" s="158"/>
      <c r="GJ13" s="158"/>
      <c r="GK13" s="158"/>
      <c r="GL13" s="158"/>
      <c r="GM13" s="158"/>
      <c r="GN13" s="158"/>
      <c r="GO13" s="158"/>
      <c r="GP13" s="158"/>
      <c r="GQ13" s="158"/>
      <c r="GR13" s="158"/>
      <c r="GS13" s="158"/>
      <c r="GT13" s="158"/>
      <c r="GU13" s="158"/>
      <c r="GV13" s="158"/>
      <c r="GW13" s="158"/>
      <c r="GX13" s="158"/>
      <c r="GY13" s="158"/>
      <c r="GZ13" s="158"/>
      <c r="HA13" s="158"/>
      <c r="HB13" s="158"/>
      <c r="HC13" s="158"/>
      <c r="HD13" s="158"/>
      <c r="HE13" s="158"/>
      <c r="HF13" s="158"/>
      <c r="HG13" s="158"/>
      <c r="HH13" s="158"/>
      <c r="HI13" s="158"/>
      <c r="HJ13" s="158"/>
      <c r="HK13" s="158"/>
      <c r="HL13" s="158"/>
      <c r="HM13" s="158"/>
      <c r="HN13" s="158"/>
      <c r="HO13" s="158"/>
      <c r="HP13" s="158"/>
      <c r="HQ13" s="158"/>
      <c r="HR13" s="158"/>
      <c r="HS13" s="158"/>
      <c r="HT13" s="158"/>
      <c r="HU13" s="158"/>
      <c r="HV13" s="158"/>
      <c r="HW13" s="158"/>
      <c r="HX13" s="158"/>
      <c r="HY13" s="158"/>
      <c r="HZ13" s="158"/>
      <c r="IA13" s="158"/>
      <c r="IB13" s="158"/>
      <c r="IC13" s="158"/>
      <c r="ID13" s="158"/>
      <c r="IE13" s="158"/>
      <c r="IF13" s="158"/>
      <c r="IG13" s="158"/>
      <c r="IH13" s="158"/>
      <c r="II13" s="158"/>
      <c r="IJ13" s="158"/>
      <c r="IK13" s="158"/>
      <c r="IL13" s="158"/>
      <c r="IM13" s="158"/>
      <c r="IN13" s="158"/>
      <c r="IO13" s="158"/>
      <c r="IP13" s="158"/>
      <c r="IQ13" s="158"/>
      <c r="IR13" s="158"/>
      <c r="IS13" s="158"/>
      <c r="IT13" s="158"/>
      <c r="IU13" s="158"/>
      <c r="IV13" s="158"/>
    </row>
    <row r="14" spans="1:256" ht="14.25" customHeight="1">
      <c r="A14" s="187" t="s">
        <v>152</v>
      </c>
      <c r="B14" s="186" t="s">
        <v>153</v>
      </c>
      <c r="C14" s="189">
        <v>3</v>
      </c>
      <c r="D14" s="184">
        <v>1</v>
      </c>
      <c r="E14" s="183">
        <f t="shared" si="0"/>
        <v>3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158"/>
      <c r="CU14" s="158"/>
      <c r="CV14" s="158"/>
      <c r="CW14" s="158"/>
      <c r="CX14" s="158"/>
      <c r="CY14" s="158"/>
      <c r="CZ14" s="158"/>
      <c r="DA14" s="158"/>
      <c r="DB14" s="158"/>
      <c r="DC14" s="158"/>
      <c r="DD14" s="158"/>
      <c r="DE14" s="158"/>
      <c r="DF14" s="158"/>
      <c r="DG14" s="158"/>
      <c r="DH14" s="158"/>
      <c r="DI14" s="158"/>
      <c r="DJ14" s="158"/>
      <c r="DK14" s="158"/>
      <c r="DL14" s="158"/>
      <c r="DM14" s="158"/>
      <c r="DN14" s="158"/>
      <c r="DO14" s="158"/>
      <c r="DP14" s="158"/>
      <c r="DQ14" s="158"/>
      <c r="DR14" s="158"/>
      <c r="DS14" s="158"/>
      <c r="DT14" s="158"/>
      <c r="DU14" s="158"/>
      <c r="DV14" s="158"/>
      <c r="DW14" s="158"/>
      <c r="DX14" s="158"/>
      <c r="DY14" s="158"/>
      <c r="DZ14" s="158"/>
      <c r="EA14" s="158"/>
      <c r="EB14" s="158"/>
      <c r="EC14" s="158"/>
      <c r="ED14" s="158"/>
      <c r="EE14" s="158"/>
      <c r="EF14" s="158"/>
      <c r="EG14" s="158"/>
      <c r="EH14" s="158"/>
      <c r="EI14" s="158"/>
      <c r="EJ14" s="158"/>
      <c r="EK14" s="158"/>
      <c r="EL14" s="158"/>
      <c r="EM14" s="158"/>
      <c r="EN14" s="158"/>
      <c r="EO14" s="158"/>
      <c r="EP14" s="158"/>
      <c r="EQ14" s="158"/>
      <c r="ER14" s="158"/>
      <c r="ES14" s="158"/>
      <c r="ET14" s="158"/>
      <c r="EU14" s="158"/>
      <c r="EV14" s="158"/>
      <c r="EW14" s="158"/>
      <c r="EX14" s="158"/>
      <c r="EY14" s="158"/>
      <c r="EZ14" s="158"/>
      <c r="FA14" s="158"/>
      <c r="FB14" s="158"/>
      <c r="FC14" s="158"/>
      <c r="FD14" s="158"/>
      <c r="FE14" s="158"/>
      <c r="FF14" s="158"/>
      <c r="FG14" s="158"/>
      <c r="FH14" s="158"/>
      <c r="FI14" s="158"/>
      <c r="FJ14" s="158"/>
      <c r="FK14" s="158"/>
      <c r="FL14" s="158"/>
      <c r="FM14" s="158"/>
      <c r="FN14" s="158"/>
      <c r="FO14" s="158"/>
      <c r="FP14" s="158"/>
      <c r="FQ14" s="158"/>
      <c r="FR14" s="158"/>
      <c r="FS14" s="158"/>
      <c r="FT14" s="158"/>
      <c r="FU14" s="158"/>
      <c r="FV14" s="158"/>
      <c r="FW14" s="158"/>
      <c r="FX14" s="158"/>
      <c r="FY14" s="158"/>
      <c r="FZ14" s="158"/>
      <c r="GA14" s="158"/>
      <c r="GB14" s="158"/>
      <c r="GC14" s="158"/>
      <c r="GD14" s="158"/>
      <c r="GE14" s="158"/>
      <c r="GF14" s="158"/>
      <c r="GG14" s="158"/>
      <c r="GH14" s="158"/>
      <c r="GI14" s="158"/>
      <c r="GJ14" s="158"/>
      <c r="GK14" s="158"/>
      <c r="GL14" s="158"/>
      <c r="GM14" s="158"/>
      <c r="GN14" s="158"/>
      <c r="GO14" s="158"/>
      <c r="GP14" s="158"/>
      <c r="GQ14" s="158"/>
      <c r="GR14" s="158"/>
      <c r="GS14" s="158"/>
      <c r="GT14" s="158"/>
      <c r="GU14" s="158"/>
      <c r="GV14" s="158"/>
      <c r="GW14" s="158"/>
      <c r="GX14" s="158"/>
      <c r="GY14" s="158"/>
      <c r="GZ14" s="158"/>
      <c r="HA14" s="158"/>
      <c r="HB14" s="158"/>
      <c r="HC14" s="158"/>
      <c r="HD14" s="158"/>
      <c r="HE14" s="158"/>
      <c r="HF14" s="158"/>
      <c r="HG14" s="158"/>
      <c r="HH14" s="158"/>
      <c r="HI14" s="158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8"/>
      <c r="IF14" s="158"/>
      <c r="IG14" s="158"/>
      <c r="IH14" s="158"/>
      <c r="II14" s="158"/>
      <c r="IJ14" s="158"/>
      <c r="IK14" s="158"/>
      <c r="IL14" s="158"/>
      <c r="IM14" s="158"/>
      <c r="IN14" s="158"/>
      <c r="IO14" s="158"/>
      <c r="IP14" s="158"/>
      <c r="IQ14" s="158"/>
      <c r="IR14" s="158"/>
      <c r="IS14" s="158"/>
      <c r="IT14" s="158"/>
      <c r="IU14" s="158"/>
      <c r="IV14" s="158"/>
    </row>
    <row r="15" spans="1:256" ht="14.25" customHeight="1">
      <c r="A15" s="187" t="s">
        <v>163</v>
      </c>
      <c r="B15" s="186" t="s">
        <v>164</v>
      </c>
      <c r="C15" s="189">
        <v>6</v>
      </c>
      <c r="D15" s="184">
        <v>1</v>
      </c>
      <c r="E15" s="183">
        <f t="shared" si="0"/>
        <v>6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158"/>
      <c r="CU15" s="158"/>
      <c r="CV15" s="158"/>
      <c r="CW15" s="158"/>
      <c r="CX15" s="158"/>
      <c r="CY15" s="158"/>
      <c r="CZ15" s="158"/>
      <c r="DA15" s="158"/>
      <c r="DB15" s="158"/>
      <c r="DC15" s="158"/>
      <c r="DD15" s="158"/>
      <c r="DE15" s="158"/>
      <c r="DF15" s="158"/>
      <c r="DG15" s="158"/>
      <c r="DH15" s="158"/>
      <c r="DI15" s="158"/>
      <c r="DJ15" s="158"/>
      <c r="DK15" s="158"/>
      <c r="DL15" s="158"/>
      <c r="DM15" s="158"/>
      <c r="DN15" s="158"/>
      <c r="DO15" s="158"/>
      <c r="DP15" s="158"/>
      <c r="DQ15" s="158"/>
      <c r="DR15" s="158"/>
      <c r="DS15" s="158"/>
      <c r="DT15" s="158"/>
      <c r="DU15" s="158"/>
      <c r="DV15" s="158"/>
      <c r="DW15" s="158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  <c r="EL15" s="158"/>
      <c r="EM15" s="158"/>
      <c r="EN15" s="158"/>
      <c r="EO15" s="158"/>
      <c r="EP15" s="158"/>
      <c r="EQ15" s="158"/>
      <c r="ER15" s="158"/>
      <c r="ES15" s="158"/>
      <c r="ET15" s="158"/>
      <c r="EU15" s="158"/>
      <c r="EV15" s="158"/>
      <c r="EW15" s="158"/>
      <c r="EX15" s="158"/>
      <c r="EY15" s="158"/>
      <c r="EZ15" s="158"/>
      <c r="FA15" s="158"/>
      <c r="FB15" s="158"/>
      <c r="FC15" s="158"/>
      <c r="FD15" s="158"/>
      <c r="FE15" s="158"/>
      <c r="FF15" s="158"/>
      <c r="FG15" s="158"/>
      <c r="FH15" s="158"/>
      <c r="FI15" s="158"/>
      <c r="FJ15" s="158"/>
      <c r="FK15" s="158"/>
      <c r="FL15" s="158"/>
      <c r="FM15" s="158"/>
      <c r="FN15" s="158"/>
      <c r="FO15" s="158"/>
      <c r="FP15" s="158"/>
      <c r="FQ15" s="158"/>
      <c r="FR15" s="158"/>
      <c r="FS15" s="158"/>
      <c r="FT15" s="158"/>
      <c r="FU15" s="158"/>
      <c r="FV15" s="158"/>
      <c r="FW15" s="158"/>
      <c r="FX15" s="158"/>
      <c r="FY15" s="158"/>
      <c r="FZ15" s="158"/>
      <c r="GA15" s="158"/>
      <c r="GB15" s="158"/>
      <c r="GC15" s="158"/>
      <c r="GD15" s="158"/>
      <c r="GE15" s="158"/>
      <c r="GF15" s="158"/>
      <c r="GG15" s="158"/>
      <c r="GH15" s="158"/>
      <c r="GI15" s="158"/>
      <c r="GJ15" s="158"/>
      <c r="GK15" s="158"/>
      <c r="GL15" s="158"/>
      <c r="GM15" s="158"/>
      <c r="GN15" s="158"/>
      <c r="GO15" s="158"/>
      <c r="GP15" s="158"/>
      <c r="GQ15" s="158"/>
      <c r="GR15" s="158"/>
      <c r="GS15" s="158"/>
      <c r="GT15" s="158"/>
      <c r="GU15" s="158"/>
      <c r="GV15" s="158"/>
      <c r="GW15" s="158"/>
      <c r="GX15" s="158"/>
      <c r="GY15" s="158"/>
      <c r="GZ15" s="158"/>
      <c r="HA15" s="158"/>
      <c r="HB15" s="158"/>
      <c r="HC15" s="158"/>
      <c r="HD15" s="158"/>
      <c r="HE15" s="158"/>
      <c r="HF15" s="158"/>
      <c r="HG15" s="158"/>
      <c r="HH15" s="158"/>
      <c r="HI15" s="158"/>
      <c r="HJ15" s="158"/>
      <c r="HK15" s="158"/>
      <c r="HL15" s="158"/>
      <c r="HM15" s="158"/>
      <c r="HN15" s="158"/>
      <c r="HO15" s="158"/>
      <c r="HP15" s="158"/>
      <c r="HQ15" s="158"/>
      <c r="HR15" s="158"/>
      <c r="HS15" s="158"/>
      <c r="HT15" s="158"/>
      <c r="HU15" s="158"/>
      <c r="HV15" s="158"/>
      <c r="HW15" s="158"/>
      <c r="HX15" s="158"/>
      <c r="HY15" s="158"/>
      <c r="HZ15" s="158"/>
      <c r="IA15" s="158"/>
      <c r="IB15" s="158"/>
      <c r="IC15" s="158"/>
      <c r="ID15" s="158"/>
      <c r="IE15" s="158"/>
      <c r="IF15" s="158"/>
      <c r="IG15" s="158"/>
      <c r="IH15" s="158"/>
      <c r="II15" s="158"/>
      <c r="IJ15" s="158"/>
      <c r="IK15" s="158"/>
      <c r="IL15" s="158"/>
      <c r="IM15" s="158"/>
      <c r="IN15" s="158"/>
      <c r="IO15" s="158"/>
      <c r="IP15" s="158"/>
      <c r="IQ15" s="158"/>
      <c r="IR15" s="158"/>
      <c r="IS15" s="158"/>
      <c r="IT15" s="158"/>
      <c r="IU15" s="158"/>
      <c r="IV15" s="158"/>
    </row>
    <row r="16" spans="1:256" ht="14.25" customHeight="1">
      <c r="A16" s="185" t="s">
        <v>171</v>
      </c>
      <c r="B16" s="186" t="s">
        <v>172</v>
      </c>
      <c r="C16" s="188">
        <v>4</v>
      </c>
      <c r="D16" s="184">
        <v>1</v>
      </c>
      <c r="E16" s="183">
        <f t="shared" si="0"/>
        <v>4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  <c r="CJ16" s="158"/>
      <c r="CK16" s="158"/>
      <c r="CL16" s="158"/>
      <c r="CM16" s="158"/>
      <c r="CN16" s="158"/>
      <c r="CO16" s="158"/>
      <c r="CP16" s="158"/>
      <c r="CQ16" s="158"/>
      <c r="CR16" s="158"/>
      <c r="CS16" s="158"/>
      <c r="CT16" s="158"/>
      <c r="CU16" s="158"/>
      <c r="CV16" s="158"/>
      <c r="CW16" s="158"/>
      <c r="CX16" s="158"/>
      <c r="CY16" s="158"/>
      <c r="CZ16" s="158"/>
      <c r="DA16" s="158"/>
      <c r="DB16" s="158"/>
      <c r="DC16" s="158"/>
      <c r="DD16" s="158"/>
      <c r="DE16" s="158"/>
      <c r="DF16" s="158"/>
      <c r="DG16" s="158"/>
      <c r="DH16" s="158"/>
      <c r="DI16" s="158"/>
      <c r="DJ16" s="158"/>
      <c r="DK16" s="158"/>
      <c r="DL16" s="158"/>
      <c r="DM16" s="158"/>
      <c r="DN16" s="158"/>
      <c r="DO16" s="158"/>
      <c r="DP16" s="158"/>
      <c r="DQ16" s="158"/>
      <c r="DR16" s="158"/>
      <c r="DS16" s="158"/>
      <c r="DT16" s="158"/>
      <c r="DU16" s="158"/>
      <c r="DV16" s="158"/>
      <c r="DW16" s="158"/>
      <c r="DX16" s="158"/>
      <c r="DY16" s="158"/>
      <c r="DZ16" s="158"/>
      <c r="EA16" s="158"/>
      <c r="EB16" s="158"/>
      <c r="EC16" s="158"/>
      <c r="ED16" s="158"/>
      <c r="EE16" s="158"/>
      <c r="EF16" s="158"/>
      <c r="EG16" s="158"/>
      <c r="EH16" s="158"/>
      <c r="EI16" s="158"/>
      <c r="EJ16" s="158"/>
      <c r="EK16" s="158"/>
      <c r="EL16" s="158"/>
      <c r="EM16" s="158"/>
      <c r="EN16" s="158"/>
      <c r="EO16" s="158"/>
      <c r="EP16" s="158"/>
      <c r="EQ16" s="158"/>
      <c r="ER16" s="158"/>
      <c r="ES16" s="158"/>
      <c r="ET16" s="158"/>
      <c r="EU16" s="158"/>
      <c r="EV16" s="158"/>
      <c r="EW16" s="158"/>
      <c r="EX16" s="158"/>
      <c r="EY16" s="158"/>
      <c r="EZ16" s="158"/>
      <c r="FA16" s="158"/>
      <c r="FB16" s="158"/>
      <c r="FC16" s="158"/>
      <c r="FD16" s="158"/>
      <c r="FE16" s="158"/>
      <c r="FF16" s="158"/>
      <c r="FG16" s="158"/>
      <c r="FH16" s="158"/>
      <c r="FI16" s="158"/>
      <c r="FJ16" s="158"/>
      <c r="FK16" s="158"/>
      <c r="FL16" s="158"/>
      <c r="FM16" s="158"/>
      <c r="FN16" s="158"/>
      <c r="FO16" s="158"/>
      <c r="FP16" s="158"/>
      <c r="FQ16" s="158"/>
      <c r="FR16" s="158"/>
      <c r="FS16" s="158"/>
      <c r="FT16" s="158"/>
      <c r="FU16" s="158"/>
      <c r="FV16" s="158"/>
      <c r="FW16" s="158"/>
      <c r="FX16" s="158"/>
      <c r="FY16" s="158"/>
      <c r="FZ16" s="158"/>
      <c r="GA16" s="158"/>
      <c r="GB16" s="158"/>
      <c r="GC16" s="158"/>
      <c r="GD16" s="158"/>
      <c r="GE16" s="158"/>
      <c r="GF16" s="158"/>
      <c r="GG16" s="158"/>
      <c r="GH16" s="158"/>
      <c r="GI16" s="158"/>
      <c r="GJ16" s="158"/>
      <c r="GK16" s="158"/>
      <c r="GL16" s="158"/>
      <c r="GM16" s="158"/>
      <c r="GN16" s="158"/>
      <c r="GO16" s="158"/>
      <c r="GP16" s="158"/>
      <c r="GQ16" s="158"/>
      <c r="GR16" s="158"/>
      <c r="GS16" s="158"/>
      <c r="GT16" s="158"/>
      <c r="GU16" s="158"/>
      <c r="GV16" s="158"/>
      <c r="GW16" s="158"/>
      <c r="GX16" s="158"/>
      <c r="GY16" s="158"/>
      <c r="GZ16" s="158"/>
      <c r="HA16" s="158"/>
      <c r="HB16" s="158"/>
      <c r="HC16" s="158"/>
      <c r="HD16" s="158"/>
      <c r="HE16" s="158"/>
      <c r="HF16" s="158"/>
      <c r="HG16" s="158"/>
      <c r="HH16" s="158"/>
      <c r="HI16" s="158"/>
      <c r="HJ16" s="158"/>
      <c r="HK16" s="158"/>
      <c r="HL16" s="158"/>
      <c r="HM16" s="158"/>
      <c r="HN16" s="158"/>
      <c r="HO16" s="158"/>
      <c r="HP16" s="158"/>
      <c r="HQ16" s="158"/>
      <c r="HR16" s="158"/>
      <c r="HS16" s="158"/>
      <c r="HT16" s="158"/>
      <c r="HU16" s="158"/>
      <c r="HV16" s="158"/>
      <c r="HW16" s="158"/>
      <c r="HX16" s="158"/>
      <c r="HY16" s="158"/>
      <c r="HZ16" s="158"/>
      <c r="IA16" s="158"/>
      <c r="IB16" s="158"/>
      <c r="IC16" s="158"/>
      <c r="ID16" s="158"/>
      <c r="IE16" s="158"/>
      <c r="IF16" s="158"/>
      <c r="IG16" s="158"/>
      <c r="IH16" s="158"/>
      <c r="II16" s="158"/>
      <c r="IJ16" s="158"/>
      <c r="IK16" s="158"/>
      <c r="IL16" s="158"/>
      <c r="IM16" s="158"/>
      <c r="IN16" s="158"/>
      <c r="IO16" s="158"/>
      <c r="IP16" s="158"/>
      <c r="IQ16" s="158"/>
      <c r="IR16" s="158"/>
      <c r="IS16" s="158"/>
      <c r="IT16" s="158"/>
      <c r="IU16" s="158"/>
      <c r="IV16" s="158"/>
    </row>
    <row r="17" spans="1:256" ht="14.25" customHeight="1">
      <c r="A17" s="185" t="s">
        <v>175</v>
      </c>
      <c r="B17" s="186" t="s">
        <v>350</v>
      </c>
      <c r="C17" s="188">
        <v>6</v>
      </c>
      <c r="D17" s="184">
        <v>1</v>
      </c>
      <c r="E17" s="183">
        <f t="shared" si="0"/>
        <v>6</v>
      </c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158"/>
      <c r="CJ17" s="158"/>
      <c r="CK17" s="158"/>
      <c r="CL17" s="158"/>
      <c r="CM17" s="158"/>
      <c r="CN17" s="158"/>
      <c r="CO17" s="158"/>
      <c r="CP17" s="158"/>
      <c r="CQ17" s="158"/>
      <c r="CR17" s="158"/>
      <c r="CS17" s="158"/>
      <c r="CT17" s="158"/>
      <c r="CU17" s="158"/>
      <c r="CV17" s="158"/>
      <c r="CW17" s="158"/>
      <c r="CX17" s="158"/>
      <c r="CY17" s="158"/>
      <c r="CZ17" s="158"/>
      <c r="DA17" s="158"/>
      <c r="DB17" s="158"/>
      <c r="DC17" s="158"/>
      <c r="DD17" s="158"/>
      <c r="DE17" s="158"/>
      <c r="DF17" s="158"/>
      <c r="DG17" s="158"/>
      <c r="DH17" s="158"/>
      <c r="DI17" s="158"/>
      <c r="DJ17" s="158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8"/>
      <c r="EC17" s="158"/>
      <c r="ED17" s="158"/>
      <c r="EE17" s="158"/>
      <c r="EF17" s="158"/>
      <c r="EG17" s="158"/>
      <c r="EH17" s="158"/>
      <c r="EI17" s="158"/>
      <c r="EJ17" s="158"/>
      <c r="EK17" s="158"/>
      <c r="EL17" s="158"/>
      <c r="EM17" s="158"/>
      <c r="EN17" s="158"/>
      <c r="EO17" s="158"/>
      <c r="EP17" s="158"/>
      <c r="EQ17" s="158"/>
      <c r="ER17" s="158"/>
      <c r="ES17" s="158"/>
      <c r="ET17" s="158"/>
      <c r="EU17" s="158"/>
      <c r="EV17" s="158"/>
      <c r="EW17" s="158"/>
      <c r="EX17" s="158"/>
      <c r="EY17" s="158"/>
      <c r="EZ17" s="158"/>
      <c r="FA17" s="158"/>
      <c r="FB17" s="158"/>
      <c r="FC17" s="158"/>
      <c r="FD17" s="158"/>
      <c r="FE17" s="158"/>
      <c r="FF17" s="158"/>
      <c r="FG17" s="158"/>
      <c r="FH17" s="158"/>
      <c r="FI17" s="158"/>
      <c r="FJ17" s="158"/>
      <c r="FK17" s="158"/>
      <c r="FL17" s="158"/>
      <c r="FM17" s="158"/>
      <c r="FN17" s="158"/>
      <c r="FO17" s="158"/>
      <c r="FP17" s="158"/>
      <c r="FQ17" s="158"/>
      <c r="FR17" s="158"/>
      <c r="FS17" s="158"/>
      <c r="FT17" s="158"/>
      <c r="FU17" s="158"/>
      <c r="FV17" s="158"/>
      <c r="FW17" s="158"/>
      <c r="FX17" s="158"/>
      <c r="FY17" s="158"/>
      <c r="FZ17" s="158"/>
      <c r="GA17" s="158"/>
      <c r="GB17" s="158"/>
      <c r="GC17" s="158"/>
      <c r="GD17" s="158"/>
      <c r="GE17" s="158"/>
      <c r="GF17" s="158"/>
      <c r="GG17" s="158"/>
      <c r="GH17" s="158"/>
      <c r="GI17" s="158"/>
      <c r="GJ17" s="158"/>
      <c r="GK17" s="158"/>
      <c r="GL17" s="158"/>
      <c r="GM17" s="158"/>
      <c r="GN17" s="158"/>
      <c r="GO17" s="158"/>
      <c r="GP17" s="158"/>
      <c r="GQ17" s="158"/>
      <c r="GR17" s="158"/>
      <c r="GS17" s="158"/>
      <c r="GT17" s="158"/>
      <c r="GU17" s="158"/>
      <c r="GV17" s="158"/>
      <c r="GW17" s="158"/>
      <c r="GX17" s="158"/>
      <c r="GY17" s="158"/>
      <c r="GZ17" s="158"/>
      <c r="HA17" s="158"/>
      <c r="HB17" s="158"/>
      <c r="HC17" s="158"/>
      <c r="HD17" s="158"/>
      <c r="HE17" s="158"/>
      <c r="HF17" s="158"/>
      <c r="HG17" s="158"/>
      <c r="HH17" s="158"/>
      <c r="HI17" s="158"/>
      <c r="HJ17" s="158"/>
      <c r="HK17" s="158"/>
      <c r="HL17" s="158"/>
      <c r="HM17" s="158"/>
      <c r="HN17" s="158"/>
      <c r="HO17" s="158"/>
      <c r="HP17" s="158"/>
      <c r="HQ17" s="158"/>
      <c r="HR17" s="158"/>
      <c r="HS17" s="158"/>
      <c r="HT17" s="158"/>
      <c r="HU17" s="158"/>
      <c r="HV17" s="158"/>
      <c r="HW17" s="158"/>
      <c r="HX17" s="158"/>
      <c r="HY17" s="158"/>
      <c r="HZ17" s="158"/>
      <c r="IA17" s="158"/>
      <c r="IB17" s="158"/>
      <c r="IC17" s="158"/>
      <c r="ID17" s="158"/>
      <c r="IE17" s="158"/>
      <c r="IF17" s="158"/>
      <c r="IG17" s="158"/>
      <c r="IH17" s="158"/>
      <c r="II17" s="158"/>
      <c r="IJ17" s="158"/>
      <c r="IK17" s="158"/>
      <c r="IL17" s="158"/>
      <c r="IM17" s="158"/>
      <c r="IN17" s="158"/>
      <c r="IO17" s="158"/>
      <c r="IP17" s="158"/>
      <c r="IQ17" s="158"/>
      <c r="IR17" s="158"/>
      <c r="IS17" s="158"/>
      <c r="IT17" s="158"/>
      <c r="IU17" s="158"/>
      <c r="IV17" s="158"/>
    </row>
    <row r="18" spans="1:256" ht="14.25" customHeight="1">
      <c r="A18" s="185" t="s">
        <v>337</v>
      </c>
      <c r="B18" s="186" t="s">
        <v>187</v>
      </c>
      <c r="C18" s="188">
        <v>6</v>
      </c>
      <c r="D18" s="184">
        <v>1</v>
      </c>
      <c r="E18" s="183">
        <f t="shared" si="0"/>
        <v>6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/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  <c r="FL18" s="158"/>
      <c r="FM18" s="158"/>
      <c r="FN18" s="158"/>
      <c r="FO18" s="158"/>
      <c r="FP18" s="158"/>
      <c r="FQ18" s="158"/>
      <c r="FR18" s="158"/>
      <c r="FS18" s="158"/>
      <c r="FT18" s="158"/>
      <c r="FU18" s="158"/>
      <c r="FV18" s="158"/>
      <c r="FW18" s="158"/>
      <c r="FX18" s="158"/>
      <c r="FY18" s="158"/>
      <c r="FZ18" s="158"/>
      <c r="GA18" s="158"/>
      <c r="GB18" s="158"/>
      <c r="GC18" s="158"/>
      <c r="GD18" s="158"/>
      <c r="GE18" s="158"/>
      <c r="GF18" s="158"/>
      <c r="GG18" s="158"/>
      <c r="GH18" s="158"/>
      <c r="GI18" s="158"/>
      <c r="GJ18" s="158"/>
      <c r="GK18" s="158"/>
      <c r="GL18" s="158"/>
      <c r="GM18" s="158"/>
      <c r="GN18" s="158"/>
      <c r="GO18" s="158"/>
      <c r="GP18" s="158"/>
      <c r="GQ18" s="158"/>
      <c r="GR18" s="158"/>
      <c r="GS18" s="158"/>
      <c r="GT18" s="158"/>
      <c r="GU18" s="158"/>
      <c r="GV18" s="158"/>
      <c r="GW18" s="158"/>
      <c r="GX18" s="158"/>
      <c r="GY18" s="158"/>
      <c r="GZ18" s="158"/>
      <c r="HA18" s="158"/>
      <c r="HB18" s="158"/>
      <c r="HC18" s="158"/>
      <c r="HD18" s="158"/>
      <c r="HE18" s="158"/>
      <c r="HF18" s="158"/>
      <c r="HG18" s="158"/>
      <c r="HH18" s="158"/>
      <c r="HI18" s="158"/>
      <c r="HJ18" s="158"/>
      <c r="HK18" s="158"/>
      <c r="HL18" s="158"/>
      <c r="HM18" s="158"/>
      <c r="HN18" s="158"/>
      <c r="HO18" s="158"/>
      <c r="HP18" s="158"/>
      <c r="HQ18" s="158"/>
      <c r="HR18" s="158"/>
      <c r="HS18" s="158"/>
      <c r="HT18" s="158"/>
      <c r="HU18" s="158"/>
      <c r="HV18" s="158"/>
      <c r="HW18" s="158"/>
      <c r="HX18" s="158"/>
      <c r="HY18" s="158"/>
      <c r="HZ18" s="158"/>
      <c r="IA18" s="158"/>
      <c r="IB18" s="158"/>
      <c r="IC18" s="158"/>
      <c r="ID18" s="158"/>
      <c r="IE18" s="158"/>
      <c r="IF18" s="158"/>
      <c r="IG18" s="158"/>
      <c r="IH18" s="158"/>
      <c r="II18" s="158"/>
      <c r="IJ18" s="158"/>
      <c r="IK18" s="158"/>
      <c r="IL18" s="158"/>
      <c r="IM18" s="158"/>
      <c r="IN18" s="158"/>
      <c r="IO18" s="158"/>
      <c r="IP18" s="158"/>
      <c r="IQ18" s="158"/>
      <c r="IR18" s="158"/>
      <c r="IS18" s="158"/>
      <c r="IT18" s="158"/>
      <c r="IU18" s="158"/>
      <c r="IV18" s="158"/>
    </row>
    <row r="19" spans="1:256" s="73" customFormat="1" ht="14.25" customHeight="1">
      <c r="A19" s="187" t="s">
        <v>192</v>
      </c>
      <c r="B19" s="186" t="s">
        <v>370</v>
      </c>
      <c r="C19" s="189">
        <v>6</v>
      </c>
      <c r="D19" s="184">
        <v>1</v>
      </c>
      <c r="E19" s="183">
        <f t="shared" si="0"/>
        <v>6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158"/>
      <c r="CF19" s="158"/>
      <c r="CG19" s="158"/>
      <c r="CH19" s="158"/>
      <c r="CI19" s="158"/>
      <c r="CJ19" s="158"/>
      <c r="CK19" s="158"/>
      <c r="CL19" s="158"/>
      <c r="CM19" s="158"/>
      <c r="CN19" s="158"/>
      <c r="CO19" s="158"/>
      <c r="CP19" s="158"/>
      <c r="CQ19" s="158"/>
      <c r="CR19" s="158"/>
      <c r="CS19" s="158"/>
      <c r="CT19" s="158"/>
      <c r="CU19" s="158"/>
      <c r="CV19" s="158"/>
      <c r="CW19" s="158"/>
      <c r="CX19" s="158"/>
      <c r="CY19" s="158"/>
      <c r="CZ19" s="158"/>
      <c r="DA19" s="158"/>
      <c r="DB19" s="158"/>
      <c r="DC19" s="158"/>
      <c r="DD19" s="158"/>
      <c r="DE19" s="158"/>
      <c r="DF19" s="158"/>
      <c r="DG19" s="158"/>
      <c r="DH19" s="158"/>
      <c r="DI19" s="158"/>
      <c r="DJ19" s="158"/>
      <c r="DK19" s="158"/>
      <c r="DL19" s="158"/>
      <c r="DM19" s="158"/>
      <c r="DN19" s="158"/>
      <c r="DO19" s="158"/>
      <c r="DP19" s="158"/>
      <c r="DQ19" s="158"/>
      <c r="DR19" s="158"/>
      <c r="DS19" s="158"/>
      <c r="DT19" s="158"/>
      <c r="DU19" s="158"/>
      <c r="DV19" s="158"/>
      <c r="DW19" s="158"/>
      <c r="DX19" s="158"/>
      <c r="DY19" s="158"/>
      <c r="DZ19" s="158"/>
      <c r="EA19" s="158"/>
      <c r="EB19" s="158"/>
      <c r="EC19" s="158"/>
      <c r="ED19" s="158"/>
      <c r="EE19" s="158"/>
      <c r="EF19" s="158"/>
      <c r="EG19" s="158"/>
      <c r="EH19" s="158"/>
      <c r="EI19" s="158"/>
      <c r="EJ19" s="158"/>
      <c r="EK19" s="158"/>
      <c r="EL19" s="158"/>
      <c r="EM19" s="158"/>
      <c r="EN19" s="158"/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58"/>
      <c r="FD19" s="158"/>
      <c r="FE19" s="158"/>
      <c r="FF19" s="158"/>
      <c r="FG19" s="158"/>
      <c r="FH19" s="158"/>
      <c r="FI19" s="158"/>
      <c r="FJ19" s="158"/>
      <c r="FK19" s="158"/>
      <c r="FL19" s="158"/>
      <c r="FM19" s="158"/>
      <c r="FN19" s="158"/>
      <c r="FO19" s="158"/>
      <c r="FP19" s="158"/>
      <c r="FQ19" s="158"/>
      <c r="FR19" s="158"/>
      <c r="FS19" s="158"/>
      <c r="FT19" s="158"/>
      <c r="FU19" s="158"/>
      <c r="FV19" s="158"/>
      <c r="FW19" s="158"/>
      <c r="FX19" s="158"/>
      <c r="FY19" s="158"/>
      <c r="FZ19" s="158"/>
      <c r="GA19" s="158"/>
      <c r="GB19" s="158"/>
      <c r="GC19" s="158"/>
      <c r="GD19" s="158"/>
      <c r="GE19" s="158"/>
      <c r="GF19" s="158"/>
      <c r="GG19" s="158"/>
      <c r="GH19" s="158"/>
      <c r="GI19" s="158"/>
      <c r="GJ19" s="158"/>
      <c r="GK19" s="158"/>
      <c r="GL19" s="158"/>
      <c r="GM19" s="158"/>
      <c r="GN19" s="158"/>
      <c r="GO19" s="158"/>
      <c r="GP19" s="158"/>
      <c r="GQ19" s="158"/>
      <c r="GR19" s="158"/>
      <c r="GS19" s="158"/>
      <c r="GT19" s="158"/>
      <c r="GU19" s="158"/>
      <c r="GV19" s="158"/>
      <c r="GW19" s="158"/>
      <c r="GX19" s="158"/>
      <c r="GY19" s="158"/>
      <c r="GZ19" s="158"/>
      <c r="HA19" s="158"/>
      <c r="HB19" s="158"/>
      <c r="HC19" s="158"/>
      <c r="HD19" s="158"/>
      <c r="HE19" s="158"/>
      <c r="HF19" s="158"/>
      <c r="HG19" s="158"/>
      <c r="HH19" s="158"/>
      <c r="HI19" s="158"/>
      <c r="HJ19" s="158"/>
      <c r="HK19" s="158"/>
      <c r="HL19" s="158"/>
      <c r="HM19" s="158"/>
      <c r="HN19" s="158"/>
      <c r="HO19" s="158"/>
      <c r="HP19" s="158"/>
      <c r="HQ19" s="158"/>
      <c r="HR19" s="158"/>
      <c r="HS19" s="158"/>
      <c r="HT19" s="158"/>
      <c r="HU19" s="158"/>
      <c r="HV19" s="158"/>
      <c r="HW19" s="158"/>
      <c r="HX19" s="158"/>
      <c r="HY19" s="158"/>
      <c r="HZ19" s="158"/>
      <c r="IA19" s="158"/>
      <c r="IB19" s="158"/>
      <c r="IC19" s="158"/>
      <c r="ID19" s="158"/>
      <c r="IE19" s="158"/>
      <c r="IF19" s="158"/>
      <c r="IG19" s="158"/>
      <c r="IH19" s="158"/>
      <c r="II19" s="158"/>
      <c r="IJ19" s="158"/>
      <c r="IK19" s="158"/>
      <c r="IL19" s="158"/>
      <c r="IM19" s="158"/>
      <c r="IN19" s="158"/>
      <c r="IO19" s="158"/>
      <c r="IP19" s="158"/>
      <c r="IQ19" s="158"/>
      <c r="IR19" s="158"/>
      <c r="IS19" s="158"/>
      <c r="IT19" s="158"/>
      <c r="IU19" s="158"/>
      <c r="IV19" s="158"/>
    </row>
    <row r="20" spans="1:256" ht="14.25" customHeight="1">
      <c r="A20" s="187" t="s">
        <v>202</v>
      </c>
      <c r="B20" s="186" t="s">
        <v>203</v>
      </c>
      <c r="C20" s="189">
        <v>6</v>
      </c>
      <c r="D20" s="184">
        <v>1</v>
      </c>
      <c r="E20" s="183">
        <f t="shared" si="0"/>
        <v>6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8"/>
      <c r="EI20" s="158"/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8"/>
      <c r="FG20" s="158"/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8"/>
      <c r="GK20" s="158"/>
      <c r="GL20" s="158"/>
      <c r="GM20" s="158"/>
      <c r="GN20" s="158"/>
      <c r="GO20" s="158"/>
      <c r="GP20" s="158"/>
      <c r="GQ20" s="158"/>
      <c r="GR20" s="158"/>
      <c r="GS20" s="158"/>
      <c r="GT20" s="158"/>
      <c r="GU20" s="158"/>
      <c r="GV20" s="158"/>
      <c r="GW20" s="158"/>
      <c r="GX20" s="158"/>
      <c r="GY20" s="158"/>
      <c r="GZ20" s="158"/>
      <c r="HA20" s="158"/>
      <c r="HB20" s="158"/>
      <c r="HC20" s="158"/>
      <c r="HD20" s="158"/>
      <c r="HE20" s="158"/>
      <c r="HF20" s="158"/>
      <c r="HG20" s="158"/>
      <c r="HH20" s="158"/>
      <c r="HI20" s="158"/>
      <c r="HJ20" s="158"/>
      <c r="HK20" s="158"/>
      <c r="HL20" s="158"/>
      <c r="HM20" s="158"/>
      <c r="HN20" s="158"/>
      <c r="HO20" s="158"/>
      <c r="HP20" s="158"/>
      <c r="HQ20" s="158"/>
      <c r="HR20" s="158"/>
      <c r="HS20" s="158"/>
      <c r="HT20" s="158"/>
      <c r="HU20" s="158"/>
      <c r="HV20" s="158"/>
      <c r="HW20" s="158"/>
      <c r="HX20" s="158"/>
      <c r="HY20" s="158"/>
      <c r="HZ20" s="158"/>
      <c r="IA20" s="158"/>
      <c r="IB20" s="158"/>
      <c r="IC20" s="158"/>
      <c r="ID20" s="158"/>
      <c r="IE20" s="158"/>
      <c r="IF20" s="158"/>
      <c r="IG20" s="158"/>
      <c r="IH20" s="158"/>
      <c r="II20" s="158"/>
      <c r="IJ20" s="158"/>
      <c r="IK20" s="158"/>
      <c r="IL20" s="158"/>
      <c r="IM20" s="158"/>
      <c r="IN20" s="158"/>
      <c r="IO20" s="158"/>
      <c r="IP20" s="158"/>
      <c r="IQ20" s="158"/>
      <c r="IR20" s="158"/>
      <c r="IS20" s="158"/>
      <c r="IT20" s="158"/>
      <c r="IU20" s="158"/>
      <c r="IV20" s="158"/>
    </row>
    <row r="21" spans="1:256" ht="14.25" customHeight="1">
      <c r="A21" s="187" t="s">
        <v>204</v>
      </c>
      <c r="B21" s="186" t="s">
        <v>205</v>
      </c>
      <c r="C21" s="189">
        <v>6</v>
      </c>
      <c r="D21" s="184">
        <v>1</v>
      </c>
      <c r="E21" s="183">
        <f t="shared" si="0"/>
        <v>6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/>
      <c r="DD21" s="158"/>
      <c r="DE21" s="158"/>
      <c r="DF21" s="158"/>
      <c r="DG21" s="158"/>
      <c r="DH21" s="158"/>
      <c r="DI21" s="158"/>
      <c r="DJ21" s="158"/>
      <c r="DK21" s="158"/>
      <c r="DL21" s="158"/>
      <c r="DM21" s="158"/>
      <c r="DN21" s="158"/>
      <c r="DO21" s="158"/>
      <c r="DP21" s="158"/>
      <c r="DQ21" s="158"/>
      <c r="DR21" s="158"/>
      <c r="DS21" s="158"/>
      <c r="DT21" s="158"/>
      <c r="DU21" s="158"/>
      <c r="DV21" s="158"/>
      <c r="DW21" s="158"/>
      <c r="DX21" s="158"/>
      <c r="DY21" s="158"/>
      <c r="DZ21" s="158"/>
      <c r="EA21" s="158"/>
      <c r="EB21" s="158"/>
      <c r="EC21" s="158"/>
      <c r="ED21" s="158"/>
      <c r="EE21" s="158"/>
      <c r="EF21" s="158"/>
      <c r="EG21" s="158"/>
      <c r="EH21" s="158"/>
      <c r="EI21" s="158"/>
      <c r="EJ21" s="158"/>
      <c r="EK21" s="158"/>
      <c r="EL21" s="158"/>
      <c r="EM21" s="158"/>
      <c r="EN21" s="158"/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8"/>
      <c r="FC21" s="158"/>
      <c r="FD21" s="158"/>
      <c r="FE21" s="158"/>
      <c r="FF21" s="158"/>
      <c r="FG21" s="158"/>
      <c r="FH21" s="158"/>
      <c r="FI21" s="158"/>
      <c r="FJ21" s="158"/>
      <c r="FK21" s="158"/>
      <c r="FL21" s="158"/>
      <c r="FM21" s="158"/>
      <c r="FN21" s="158"/>
      <c r="FO21" s="158"/>
      <c r="FP21" s="158"/>
      <c r="FQ21" s="158"/>
      <c r="FR21" s="158"/>
      <c r="FS21" s="158"/>
      <c r="FT21" s="158"/>
      <c r="FU21" s="158"/>
      <c r="FV21" s="158"/>
      <c r="FW21" s="158"/>
      <c r="FX21" s="158"/>
      <c r="FY21" s="158"/>
      <c r="FZ21" s="158"/>
      <c r="GA21" s="158"/>
      <c r="GB21" s="158"/>
      <c r="GC21" s="158"/>
      <c r="GD21" s="158"/>
      <c r="GE21" s="158"/>
      <c r="GF21" s="158"/>
      <c r="GG21" s="158"/>
      <c r="GH21" s="158"/>
      <c r="GI21" s="158"/>
      <c r="GJ21" s="158"/>
      <c r="GK21" s="158"/>
      <c r="GL21" s="158"/>
      <c r="GM21" s="158"/>
      <c r="GN21" s="158"/>
      <c r="GO21" s="158"/>
      <c r="GP21" s="158"/>
      <c r="GQ21" s="158"/>
      <c r="GR21" s="158"/>
      <c r="GS21" s="158"/>
      <c r="GT21" s="158"/>
      <c r="GU21" s="158"/>
      <c r="GV21" s="158"/>
      <c r="GW21" s="158"/>
      <c r="GX21" s="158"/>
      <c r="GY21" s="158"/>
      <c r="GZ21" s="158"/>
      <c r="HA21" s="158"/>
      <c r="HB21" s="158"/>
      <c r="HC21" s="158"/>
      <c r="HD21" s="158"/>
      <c r="HE21" s="158"/>
      <c r="HF21" s="158"/>
      <c r="HG21" s="158"/>
      <c r="HH21" s="158"/>
      <c r="HI21" s="158"/>
      <c r="HJ21" s="158"/>
      <c r="HK21" s="158"/>
      <c r="HL21" s="158"/>
      <c r="HM21" s="158"/>
      <c r="HN21" s="158"/>
      <c r="HO21" s="158"/>
      <c r="HP21" s="158"/>
      <c r="HQ21" s="158"/>
      <c r="HR21" s="158"/>
      <c r="HS21" s="158"/>
      <c r="HT21" s="158"/>
      <c r="HU21" s="158"/>
      <c r="HV21" s="158"/>
      <c r="HW21" s="158"/>
      <c r="HX21" s="158"/>
      <c r="HY21" s="158"/>
      <c r="HZ21" s="158"/>
      <c r="IA21" s="158"/>
      <c r="IB21" s="158"/>
      <c r="IC21" s="158"/>
      <c r="ID21" s="158"/>
      <c r="IE21" s="158"/>
      <c r="IF21" s="158"/>
      <c r="IG21" s="158"/>
      <c r="IH21" s="158"/>
      <c r="II21" s="158"/>
      <c r="IJ21" s="158"/>
      <c r="IK21" s="158"/>
      <c r="IL21" s="158"/>
      <c r="IM21" s="158"/>
      <c r="IN21" s="158"/>
      <c r="IO21" s="158"/>
      <c r="IP21" s="158"/>
      <c r="IQ21" s="158"/>
      <c r="IR21" s="158"/>
      <c r="IS21" s="158"/>
      <c r="IT21" s="158"/>
      <c r="IU21" s="158"/>
      <c r="IV21" s="158"/>
    </row>
    <row r="22" spans="1:256" ht="14.25" customHeight="1">
      <c r="A22" s="187" t="s">
        <v>216</v>
      </c>
      <c r="B22" s="186" t="s">
        <v>217</v>
      </c>
      <c r="C22" s="189">
        <v>7</v>
      </c>
      <c r="D22" s="184">
        <v>1</v>
      </c>
      <c r="E22" s="183">
        <f t="shared" si="0"/>
        <v>7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158"/>
      <c r="EH22" s="158"/>
      <c r="EI22" s="158"/>
      <c r="EJ22" s="158"/>
      <c r="EK22" s="158"/>
      <c r="EL22" s="158"/>
      <c r="EM22" s="158"/>
      <c r="EN22" s="158"/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8"/>
      <c r="FC22" s="158"/>
      <c r="FD22" s="158"/>
      <c r="FE22" s="158"/>
      <c r="FF22" s="158"/>
      <c r="FG22" s="158"/>
      <c r="FH22" s="158"/>
      <c r="FI22" s="158"/>
      <c r="FJ22" s="158"/>
      <c r="FK22" s="158"/>
      <c r="FL22" s="158"/>
      <c r="FM22" s="158"/>
      <c r="FN22" s="158"/>
      <c r="FO22" s="158"/>
      <c r="FP22" s="158"/>
      <c r="FQ22" s="158"/>
      <c r="FR22" s="158"/>
      <c r="FS22" s="158"/>
      <c r="FT22" s="158"/>
      <c r="FU22" s="158"/>
      <c r="FV22" s="158"/>
      <c r="FW22" s="158"/>
      <c r="FX22" s="158"/>
      <c r="FY22" s="158"/>
      <c r="FZ22" s="158"/>
      <c r="GA22" s="158"/>
      <c r="GB22" s="158"/>
      <c r="GC22" s="158"/>
      <c r="GD22" s="158"/>
      <c r="GE22" s="158"/>
      <c r="GF22" s="158"/>
      <c r="GG22" s="158"/>
      <c r="GH22" s="158"/>
      <c r="GI22" s="158"/>
      <c r="GJ22" s="158"/>
      <c r="GK22" s="158"/>
      <c r="GL22" s="158"/>
      <c r="GM22" s="158"/>
      <c r="GN22" s="158"/>
      <c r="GO22" s="158"/>
      <c r="GP22" s="158"/>
      <c r="GQ22" s="158"/>
      <c r="GR22" s="158"/>
      <c r="GS22" s="158"/>
      <c r="GT22" s="158"/>
      <c r="GU22" s="158"/>
      <c r="GV22" s="158"/>
      <c r="GW22" s="158"/>
      <c r="GX22" s="158"/>
      <c r="GY22" s="158"/>
      <c r="GZ22" s="158"/>
      <c r="HA22" s="158"/>
      <c r="HB22" s="158"/>
      <c r="HC22" s="158"/>
      <c r="HD22" s="158"/>
      <c r="HE22" s="158"/>
      <c r="HF22" s="158"/>
      <c r="HG22" s="158"/>
      <c r="HH22" s="158"/>
      <c r="HI22" s="158"/>
      <c r="HJ22" s="158"/>
      <c r="HK22" s="158"/>
      <c r="HL22" s="158"/>
      <c r="HM22" s="158"/>
      <c r="HN22" s="158"/>
      <c r="HO22" s="158"/>
      <c r="HP22" s="158"/>
      <c r="HQ22" s="158"/>
      <c r="HR22" s="158"/>
      <c r="HS22" s="158"/>
      <c r="HT22" s="158"/>
      <c r="HU22" s="158"/>
      <c r="HV22" s="158"/>
      <c r="HW22" s="158"/>
      <c r="HX22" s="158"/>
      <c r="HY22" s="158"/>
      <c r="HZ22" s="158"/>
      <c r="IA22" s="158"/>
      <c r="IB22" s="158"/>
      <c r="IC22" s="158"/>
      <c r="ID22" s="158"/>
      <c r="IE22" s="158"/>
      <c r="IF22" s="158"/>
      <c r="IG22" s="158"/>
      <c r="IH22" s="158"/>
      <c r="II22" s="158"/>
      <c r="IJ22" s="158"/>
      <c r="IK22" s="158"/>
      <c r="IL22" s="158"/>
      <c r="IM22" s="158"/>
      <c r="IN22" s="158"/>
      <c r="IO22" s="158"/>
      <c r="IP22" s="158"/>
      <c r="IQ22" s="158"/>
      <c r="IR22" s="158"/>
      <c r="IS22" s="158"/>
      <c r="IT22" s="158"/>
      <c r="IU22" s="158"/>
      <c r="IV22" s="158"/>
    </row>
    <row r="23" spans="1:256" ht="14.25" customHeight="1">
      <c r="A23" s="185" t="s">
        <v>225</v>
      </c>
      <c r="B23" s="186" t="s">
        <v>371</v>
      </c>
      <c r="C23" s="188">
        <v>8</v>
      </c>
      <c r="D23" s="184">
        <v>1</v>
      </c>
      <c r="E23" s="183">
        <f t="shared" si="0"/>
        <v>8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58"/>
      <c r="DM23" s="158"/>
      <c r="DN23" s="158"/>
      <c r="DO23" s="158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158"/>
      <c r="EH23" s="158"/>
      <c r="EI23" s="158"/>
      <c r="EJ23" s="158"/>
      <c r="EK23" s="158"/>
      <c r="EL23" s="158"/>
      <c r="EM23" s="158"/>
      <c r="EN23" s="158"/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8"/>
      <c r="FC23" s="158"/>
      <c r="FD23" s="158"/>
      <c r="FE23" s="158"/>
      <c r="FF23" s="158"/>
      <c r="FG23" s="158"/>
      <c r="FH23" s="158"/>
      <c r="FI23" s="158"/>
      <c r="FJ23" s="158"/>
      <c r="FK23" s="158"/>
      <c r="FL23" s="158"/>
      <c r="FM23" s="158"/>
      <c r="FN23" s="158"/>
      <c r="FO23" s="158"/>
      <c r="FP23" s="158"/>
      <c r="FQ23" s="158"/>
      <c r="FR23" s="158"/>
      <c r="FS23" s="158"/>
      <c r="FT23" s="158"/>
      <c r="FU23" s="158"/>
      <c r="FV23" s="158"/>
      <c r="FW23" s="158"/>
      <c r="FX23" s="158"/>
      <c r="FY23" s="158"/>
      <c r="FZ23" s="158"/>
      <c r="GA23" s="158"/>
      <c r="GB23" s="158"/>
      <c r="GC23" s="158"/>
      <c r="GD23" s="158"/>
      <c r="GE23" s="158"/>
      <c r="GF23" s="158"/>
      <c r="GG23" s="158"/>
      <c r="GH23" s="158"/>
      <c r="GI23" s="158"/>
      <c r="GJ23" s="158"/>
      <c r="GK23" s="158"/>
      <c r="GL23" s="158"/>
      <c r="GM23" s="158"/>
      <c r="GN23" s="158"/>
      <c r="GO23" s="158"/>
      <c r="GP23" s="158"/>
      <c r="GQ23" s="158"/>
      <c r="GR23" s="158"/>
      <c r="GS23" s="158"/>
      <c r="GT23" s="158"/>
      <c r="GU23" s="158"/>
      <c r="GV23" s="158"/>
      <c r="GW23" s="158"/>
      <c r="GX23" s="158"/>
      <c r="GY23" s="158"/>
      <c r="GZ23" s="158"/>
      <c r="HA23" s="158"/>
      <c r="HB23" s="158"/>
      <c r="HC23" s="158"/>
      <c r="HD23" s="158"/>
      <c r="HE23" s="158"/>
      <c r="HF23" s="158"/>
      <c r="HG23" s="158"/>
      <c r="HH23" s="158"/>
      <c r="HI23" s="158"/>
      <c r="HJ23" s="158"/>
      <c r="HK23" s="158"/>
      <c r="HL23" s="158"/>
      <c r="HM23" s="158"/>
      <c r="HN23" s="158"/>
      <c r="HO23" s="158"/>
      <c r="HP23" s="158"/>
      <c r="HQ23" s="158"/>
      <c r="HR23" s="158"/>
      <c r="HS23" s="158"/>
      <c r="HT23" s="158"/>
      <c r="HU23" s="158"/>
      <c r="HV23" s="158"/>
      <c r="HW23" s="158"/>
      <c r="HX23" s="158"/>
      <c r="HY23" s="158"/>
      <c r="HZ23" s="158"/>
      <c r="IA23" s="158"/>
      <c r="IB23" s="158"/>
      <c r="IC23" s="158"/>
      <c r="ID23" s="158"/>
      <c r="IE23" s="158"/>
      <c r="IF23" s="158"/>
      <c r="IG23" s="158"/>
      <c r="IH23" s="158"/>
      <c r="II23" s="158"/>
      <c r="IJ23" s="158"/>
      <c r="IK23" s="158"/>
      <c r="IL23" s="158"/>
      <c r="IM23" s="158"/>
      <c r="IN23" s="158"/>
      <c r="IO23" s="158"/>
      <c r="IP23" s="158"/>
      <c r="IQ23" s="158"/>
      <c r="IR23" s="158"/>
      <c r="IS23" s="158"/>
      <c r="IT23" s="158"/>
      <c r="IU23" s="158"/>
      <c r="IV23" s="158"/>
    </row>
    <row r="24" spans="1:256" ht="14.25" customHeight="1">
      <c r="A24" s="187" t="s">
        <v>226</v>
      </c>
      <c r="B24" s="186" t="s">
        <v>348</v>
      </c>
      <c r="C24" s="189">
        <v>7</v>
      </c>
      <c r="D24" s="184">
        <v>1</v>
      </c>
      <c r="E24" s="183">
        <f t="shared" si="0"/>
        <v>7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158"/>
      <c r="CW24" s="158"/>
      <c r="CX24" s="158"/>
      <c r="CY24" s="158"/>
      <c r="CZ24" s="158"/>
      <c r="DA24" s="158"/>
      <c r="DB24" s="158"/>
      <c r="DC24" s="158"/>
      <c r="DD24" s="158"/>
      <c r="DE24" s="158"/>
      <c r="DF24" s="158"/>
      <c r="DG24" s="158"/>
      <c r="DH24" s="158"/>
      <c r="DI24" s="158"/>
      <c r="DJ24" s="158"/>
      <c r="DK24" s="158"/>
      <c r="DL24" s="158"/>
      <c r="DM24" s="158"/>
      <c r="DN24" s="158"/>
      <c r="DO24" s="158"/>
      <c r="DP24" s="158"/>
      <c r="DQ24" s="158"/>
      <c r="DR24" s="158"/>
      <c r="DS24" s="158"/>
      <c r="DT24" s="158"/>
      <c r="DU24" s="158"/>
      <c r="DV24" s="158"/>
      <c r="DW24" s="158"/>
      <c r="DX24" s="158"/>
      <c r="DY24" s="158"/>
      <c r="DZ24" s="158"/>
      <c r="EA24" s="158"/>
      <c r="EB24" s="158"/>
      <c r="EC24" s="158"/>
      <c r="ED24" s="158"/>
      <c r="EE24" s="158"/>
      <c r="EF24" s="158"/>
      <c r="EG24" s="158"/>
      <c r="EH24" s="158"/>
      <c r="EI24" s="158"/>
      <c r="EJ24" s="158"/>
      <c r="EK24" s="158"/>
      <c r="EL24" s="158"/>
      <c r="EM24" s="158"/>
      <c r="EN24" s="158"/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8"/>
      <c r="FC24" s="158"/>
      <c r="FD24" s="158"/>
      <c r="FE24" s="158"/>
      <c r="FF24" s="158"/>
      <c r="FG24" s="158"/>
      <c r="FH24" s="158"/>
      <c r="FI24" s="158"/>
      <c r="FJ24" s="158"/>
      <c r="FK24" s="158"/>
      <c r="FL24" s="158"/>
      <c r="FM24" s="158"/>
      <c r="FN24" s="158"/>
      <c r="FO24" s="158"/>
      <c r="FP24" s="158"/>
      <c r="FQ24" s="158"/>
      <c r="FR24" s="158"/>
      <c r="FS24" s="158"/>
      <c r="FT24" s="158"/>
      <c r="FU24" s="158"/>
      <c r="FV24" s="158"/>
      <c r="FW24" s="158"/>
      <c r="FX24" s="158"/>
      <c r="FY24" s="158"/>
      <c r="FZ24" s="158"/>
      <c r="GA24" s="158"/>
      <c r="GB24" s="158"/>
      <c r="GC24" s="158"/>
      <c r="GD24" s="158"/>
      <c r="GE24" s="158"/>
      <c r="GF24" s="158"/>
      <c r="GG24" s="158"/>
      <c r="GH24" s="158"/>
      <c r="GI24" s="158"/>
      <c r="GJ24" s="158"/>
      <c r="GK24" s="158"/>
      <c r="GL24" s="158"/>
      <c r="GM24" s="158"/>
      <c r="GN24" s="158"/>
      <c r="GO24" s="158"/>
      <c r="GP24" s="158"/>
      <c r="GQ24" s="158"/>
      <c r="GR24" s="158"/>
      <c r="GS24" s="158"/>
      <c r="GT24" s="158"/>
      <c r="GU24" s="158"/>
      <c r="GV24" s="158"/>
      <c r="GW24" s="158"/>
      <c r="GX24" s="158"/>
      <c r="GY24" s="158"/>
      <c r="GZ24" s="158"/>
      <c r="HA24" s="158"/>
      <c r="HB24" s="158"/>
      <c r="HC24" s="158"/>
      <c r="HD24" s="158"/>
      <c r="HE24" s="158"/>
      <c r="HF24" s="158"/>
      <c r="HG24" s="158"/>
      <c r="HH24" s="158"/>
      <c r="HI24" s="158"/>
      <c r="HJ24" s="158"/>
      <c r="HK24" s="158"/>
      <c r="HL24" s="158"/>
      <c r="HM24" s="158"/>
      <c r="HN24" s="158"/>
      <c r="HO24" s="158"/>
      <c r="HP24" s="158"/>
      <c r="HQ24" s="158"/>
      <c r="HR24" s="158"/>
      <c r="HS24" s="158"/>
      <c r="HT24" s="158"/>
      <c r="HU24" s="158"/>
      <c r="HV24" s="158"/>
      <c r="HW24" s="158"/>
      <c r="HX24" s="158"/>
      <c r="HY24" s="158"/>
      <c r="HZ24" s="158"/>
      <c r="IA24" s="158"/>
      <c r="IB24" s="158"/>
      <c r="IC24" s="158"/>
      <c r="ID24" s="158"/>
      <c r="IE24" s="158"/>
      <c r="IF24" s="158"/>
      <c r="IG24" s="158"/>
      <c r="IH24" s="158"/>
      <c r="II24" s="158"/>
      <c r="IJ24" s="158"/>
      <c r="IK24" s="158"/>
      <c r="IL24" s="158"/>
      <c r="IM24" s="158"/>
      <c r="IN24" s="158"/>
      <c r="IO24" s="158"/>
      <c r="IP24" s="158"/>
      <c r="IQ24" s="158"/>
      <c r="IR24" s="158"/>
      <c r="IS24" s="158"/>
      <c r="IT24" s="158"/>
      <c r="IU24" s="158"/>
      <c r="IV24" s="158"/>
    </row>
    <row r="25" spans="1:256" ht="14.25" customHeight="1">
      <c r="A25" s="185" t="s">
        <v>229</v>
      </c>
      <c r="B25" s="186" t="s">
        <v>230</v>
      </c>
      <c r="C25" s="188">
        <v>6</v>
      </c>
      <c r="D25" s="184">
        <v>1</v>
      </c>
      <c r="E25" s="183">
        <f t="shared" si="0"/>
        <v>6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158"/>
      <c r="CU25" s="158"/>
      <c r="CV25" s="158"/>
      <c r="CW25" s="158"/>
      <c r="CX25" s="158"/>
      <c r="CY25" s="158"/>
      <c r="CZ25" s="158"/>
      <c r="DA25" s="158"/>
      <c r="DB25" s="158"/>
      <c r="DC25" s="158"/>
      <c r="DD25" s="158"/>
      <c r="DE25" s="158"/>
      <c r="DF25" s="158"/>
      <c r="DG25" s="158"/>
      <c r="DH25" s="158"/>
      <c r="DI25" s="158"/>
      <c r="DJ25" s="158"/>
      <c r="DK25" s="158"/>
      <c r="DL25" s="158"/>
      <c r="DM25" s="158"/>
      <c r="DN25" s="158"/>
      <c r="DO25" s="158"/>
      <c r="DP25" s="158"/>
      <c r="DQ25" s="158"/>
      <c r="DR25" s="158"/>
      <c r="DS25" s="158"/>
      <c r="DT25" s="158"/>
      <c r="DU25" s="158"/>
      <c r="DV25" s="158"/>
      <c r="DW25" s="158"/>
      <c r="DX25" s="158"/>
      <c r="DY25" s="158"/>
      <c r="DZ25" s="158"/>
      <c r="EA25" s="158"/>
      <c r="EB25" s="158"/>
      <c r="EC25" s="158"/>
      <c r="ED25" s="158"/>
      <c r="EE25" s="158"/>
      <c r="EF25" s="158"/>
      <c r="EG25" s="158"/>
      <c r="EH25" s="158"/>
      <c r="EI25" s="158"/>
      <c r="EJ25" s="158"/>
      <c r="EK25" s="158"/>
      <c r="EL25" s="158"/>
      <c r="EM25" s="158"/>
      <c r="EN25" s="158"/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8"/>
      <c r="FC25" s="158"/>
      <c r="FD25" s="158"/>
      <c r="FE25" s="158"/>
      <c r="FF25" s="158"/>
      <c r="FG25" s="158"/>
      <c r="FH25" s="158"/>
      <c r="FI25" s="158"/>
      <c r="FJ25" s="158"/>
      <c r="FK25" s="158"/>
      <c r="FL25" s="158"/>
      <c r="FM25" s="158"/>
      <c r="FN25" s="158"/>
      <c r="FO25" s="158"/>
      <c r="FP25" s="158"/>
      <c r="FQ25" s="158"/>
      <c r="FR25" s="158"/>
      <c r="FS25" s="158"/>
      <c r="FT25" s="158"/>
      <c r="FU25" s="158"/>
      <c r="FV25" s="158"/>
      <c r="FW25" s="158"/>
      <c r="FX25" s="158"/>
      <c r="FY25" s="158"/>
      <c r="FZ25" s="158"/>
      <c r="GA25" s="158"/>
      <c r="GB25" s="158"/>
      <c r="GC25" s="158"/>
      <c r="GD25" s="158"/>
      <c r="GE25" s="158"/>
      <c r="GF25" s="158"/>
      <c r="GG25" s="158"/>
      <c r="GH25" s="158"/>
      <c r="GI25" s="158"/>
      <c r="GJ25" s="158"/>
      <c r="GK25" s="158"/>
      <c r="GL25" s="158"/>
      <c r="GM25" s="158"/>
      <c r="GN25" s="158"/>
      <c r="GO25" s="158"/>
      <c r="GP25" s="158"/>
      <c r="GQ25" s="158"/>
      <c r="GR25" s="158"/>
      <c r="GS25" s="158"/>
      <c r="GT25" s="158"/>
      <c r="GU25" s="158"/>
      <c r="GV25" s="158"/>
      <c r="GW25" s="158"/>
      <c r="GX25" s="158"/>
      <c r="GY25" s="158"/>
      <c r="GZ25" s="158"/>
      <c r="HA25" s="158"/>
      <c r="HB25" s="158"/>
      <c r="HC25" s="158"/>
      <c r="HD25" s="158"/>
      <c r="HE25" s="158"/>
      <c r="HF25" s="158"/>
      <c r="HG25" s="158"/>
      <c r="HH25" s="158"/>
      <c r="HI25" s="158"/>
      <c r="HJ25" s="158"/>
      <c r="HK25" s="158"/>
      <c r="HL25" s="158"/>
      <c r="HM25" s="158"/>
      <c r="HN25" s="158"/>
      <c r="HO25" s="158"/>
      <c r="HP25" s="158"/>
      <c r="HQ25" s="158"/>
      <c r="HR25" s="158"/>
      <c r="HS25" s="158"/>
      <c r="HT25" s="158"/>
      <c r="HU25" s="158"/>
      <c r="HV25" s="158"/>
      <c r="HW25" s="158"/>
      <c r="HX25" s="158"/>
      <c r="HY25" s="158"/>
      <c r="HZ25" s="158"/>
      <c r="IA25" s="158"/>
      <c r="IB25" s="158"/>
      <c r="IC25" s="158"/>
      <c r="ID25" s="158"/>
      <c r="IE25" s="158"/>
      <c r="IF25" s="158"/>
      <c r="IG25" s="158"/>
      <c r="IH25" s="158"/>
      <c r="II25" s="158"/>
      <c r="IJ25" s="158"/>
      <c r="IK25" s="158"/>
      <c r="IL25" s="158"/>
      <c r="IM25" s="158"/>
      <c r="IN25" s="158"/>
      <c r="IO25" s="158"/>
      <c r="IP25" s="158"/>
      <c r="IQ25" s="158"/>
      <c r="IR25" s="158"/>
      <c r="IS25" s="158"/>
      <c r="IT25" s="158"/>
      <c r="IU25" s="158"/>
      <c r="IV25" s="158"/>
    </row>
    <row r="26" spans="1:256" ht="14.25" customHeight="1">
      <c r="A26" s="187" t="s">
        <v>231</v>
      </c>
      <c r="B26" s="186" t="s">
        <v>355</v>
      </c>
      <c r="C26" s="189">
        <v>5</v>
      </c>
      <c r="D26" s="184">
        <v>1</v>
      </c>
      <c r="E26" s="183">
        <f t="shared" si="0"/>
        <v>5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  <c r="CV26" s="158"/>
      <c r="CW26" s="158"/>
      <c r="CX26" s="158"/>
      <c r="CY26" s="158"/>
      <c r="CZ26" s="158"/>
      <c r="DA26" s="158"/>
      <c r="DB26" s="158"/>
      <c r="DC26" s="158"/>
      <c r="DD26" s="158"/>
      <c r="DE26" s="158"/>
      <c r="DF26" s="158"/>
      <c r="DG26" s="158"/>
      <c r="DH26" s="158"/>
      <c r="DI26" s="158"/>
      <c r="DJ26" s="158"/>
      <c r="DK26" s="158"/>
      <c r="DL26" s="158"/>
      <c r="DM26" s="158"/>
      <c r="DN26" s="158"/>
      <c r="DO26" s="158"/>
      <c r="DP26" s="158"/>
      <c r="DQ26" s="158"/>
      <c r="DR26" s="158"/>
      <c r="DS26" s="158"/>
      <c r="DT26" s="158"/>
      <c r="DU26" s="158"/>
      <c r="DV26" s="158"/>
      <c r="DW26" s="158"/>
      <c r="DX26" s="158"/>
      <c r="DY26" s="158"/>
      <c r="DZ26" s="158"/>
      <c r="EA26" s="158"/>
      <c r="EB26" s="158"/>
      <c r="EC26" s="158"/>
      <c r="ED26" s="158"/>
      <c r="EE26" s="158"/>
      <c r="EF26" s="158"/>
      <c r="EG26" s="158"/>
      <c r="EH26" s="158"/>
      <c r="EI26" s="158"/>
      <c r="EJ26" s="158"/>
      <c r="EK26" s="158"/>
      <c r="EL26" s="158"/>
      <c r="EM26" s="158"/>
      <c r="EN26" s="158"/>
      <c r="EO26" s="158"/>
      <c r="EP26" s="158"/>
      <c r="EQ26" s="158"/>
      <c r="ER26" s="158"/>
      <c r="ES26" s="158"/>
      <c r="ET26" s="158"/>
      <c r="EU26" s="158"/>
      <c r="EV26" s="158"/>
      <c r="EW26" s="158"/>
      <c r="EX26" s="158"/>
      <c r="EY26" s="158"/>
      <c r="EZ26" s="158"/>
      <c r="FA26" s="158"/>
      <c r="FB26" s="158"/>
      <c r="FC26" s="158"/>
      <c r="FD26" s="158"/>
      <c r="FE26" s="158"/>
      <c r="FF26" s="158"/>
      <c r="FG26" s="158"/>
      <c r="FH26" s="158"/>
      <c r="FI26" s="158"/>
      <c r="FJ26" s="158"/>
      <c r="FK26" s="158"/>
      <c r="FL26" s="158"/>
      <c r="FM26" s="158"/>
      <c r="FN26" s="158"/>
      <c r="FO26" s="158"/>
      <c r="FP26" s="158"/>
      <c r="FQ26" s="158"/>
      <c r="FR26" s="158"/>
      <c r="FS26" s="158"/>
      <c r="FT26" s="158"/>
      <c r="FU26" s="158"/>
      <c r="FV26" s="158"/>
      <c r="FW26" s="158"/>
      <c r="FX26" s="158"/>
      <c r="FY26" s="158"/>
      <c r="FZ26" s="158"/>
      <c r="GA26" s="158"/>
      <c r="GB26" s="158"/>
      <c r="GC26" s="158"/>
      <c r="GD26" s="158"/>
      <c r="GE26" s="158"/>
      <c r="GF26" s="158"/>
      <c r="GG26" s="158"/>
      <c r="GH26" s="158"/>
      <c r="GI26" s="158"/>
      <c r="GJ26" s="158"/>
      <c r="GK26" s="158"/>
      <c r="GL26" s="158"/>
      <c r="GM26" s="158"/>
      <c r="GN26" s="158"/>
      <c r="GO26" s="158"/>
      <c r="GP26" s="158"/>
      <c r="GQ26" s="158"/>
      <c r="GR26" s="158"/>
      <c r="GS26" s="158"/>
      <c r="GT26" s="158"/>
      <c r="GU26" s="158"/>
      <c r="GV26" s="158"/>
      <c r="GW26" s="158"/>
      <c r="GX26" s="158"/>
      <c r="GY26" s="158"/>
      <c r="GZ26" s="158"/>
      <c r="HA26" s="158"/>
      <c r="HB26" s="158"/>
      <c r="HC26" s="158"/>
      <c r="HD26" s="158"/>
      <c r="HE26" s="158"/>
      <c r="HF26" s="158"/>
      <c r="HG26" s="158"/>
      <c r="HH26" s="158"/>
      <c r="HI26" s="158"/>
      <c r="HJ26" s="158"/>
      <c r="HK26" s="158"/>
      <c r="HL26" s="158"/>
      <c r="HM26" s="158"/>
      <c r="HN26" s="158"/>
      <c r="HO26" s="158"/>
      <c r="HP26" s="158"/>
      <c r="HQ26" s="158"/>
      <c r="HR26" s="158"/>
      <c r="HS26" s="158"/>
      <c r="HT26" s="158"/>
      <c r="HU26" s="158"/>
      <c r="HV26" s="158"/>
      <c r="HW26" s="158"/>
      <c r="HX26" s="158"/>
      <c r="HY26" s="158"/>
      <c r="HZ26" s="158"/>
      <c r="IA26" s="158"/>
      <c r="IB26" s="158"/>
      <c r="IC26" s="158"/>
      <c r="ID26" s="158"/>
      <c r="IE26" s="158"/>
      <c r="IF26" s="158"/>
      <c r="IG26" s="158"/>
      <c r="IH26" s="158"/>
      <c r="II26" s="158"/>
      <c r="IJ26" s="158"/>
      <c r="IK26" s="158"/>
      <c r="IL26" s="158"/>
      <c r="IM26" s="158"/>
      <c r="IN26" s="158"/>
      <c r="IO26" s="158"/>
      <c r="IP26" s="158"/>
      <c r="IQ26" s="158"/>
      <c r="IR26" s="158"/>
      <c r="IS26" s="158"/>
      <c r="IT26" s="158"/>
      <c r="IU26" s="158"/>
      <c r="IV26" s="158"/>
    </row>
    <row r="27" spans="1:256" ht="14.25" customHeight="1">
      <c r="A27" s="185" t="s">
        <v>232</v>
      </c>
      <c r="B27" s="186" t="s">
        <v>233</v>
      </c>
      <c r="C27" s="188">
        <v>7</v>
      </c>
      <c r="D27" s="184">
        <v>1</v>
      </c>
      <c r="E27" s="183">
        <f t="shared" si="0"/>
        <v>7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  <c r="BV27" s="158"/>
      <c r="BW27" s="158"/>
      <c r="BX27" s="158"/>
      <c r="BY27" s="158"/>
      <c r="BZ27" s="158"/>
      <c r="CA27" s="158"/>
      <c r="CB27" s="158"/>
      <c r="CC27" s="158"/>
      <c r="CD27" s="158"/>
      <c r="CE27" s="158"/>
      <c r="CF27" s="158"/>
      <c r="CG27" s="158"/>
      <c r="CH27" s="158"/>
      <c r="CI27" s="158"/>
      <c r="CJ27" s="158"/>
      <c r="CK27" s="158"/>
      <c r="CL27" s="158"/>
      <c r="CM27" s="158"/>
      <c r="CN27" s="158"/>
      <c r="CO27" s="158"/>
      <c r="CP27" s="158"/>
      <c r="CQ27" s="158"/>
      <c r="CR27" s="158"/>
      <c r="CS27" s="158"/>
      <c r="CT27" s="158"/>
      <c r="CU27" s="158"/>
      <c r="CV27" s="158"/>
      <c r="CW27" s="158"/>
      <c r="CX27" s="158"/>
      <c r="CY27" s="158"/>
      <c r="CZ27" s="158"/>
      <c r="DA27" s="158"/>
      <c r="DB27" s="158"/>
      <c r="DC27" s="158"/>
      <c r="DD27" s="158"/>
      <c r="DE27" s="158"/>
      <c r="DF27" s="158"/>
      <c r="DG27" s="158"/>
      <c r="DH27" s="158"/>
      <c r="DI27" s="158"/>
      <c r="DJ27" s="158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8"/>
      <c r="EC27" s="158"/>
      <c r="ED27" s="158"/>
      <c r="EE27" s="158"/>
      <c r="EF27" s="158"/>
      <c r="EG27" s="158"/>
      <c r="EH27" s="158"/>
      <c r="EI27" s="158"/>
      <c r="EJ27" s="158"/>
      <c r="EK27" s="158"/>
      <c r="EL27" s="158"/>
      <c r="EM27" s="158"/>
      <c r="EN27" s="158"/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58"/>
      <c r="FD27" s="158"/>
      <c r="FE27" s="158"/>
      <c r="FF27" s="158"/>
      <c r="FG27" s="158"/>
      <c r="FH27" s="158"/>
      <c r="FI27" s="158"/>
      <c r="FJ27" s="158"/>
      <c r="FK27" s="158"/>
      <c r="FL27" s="158"/>
      <c r="FM27" s="158"/>
      <c r="FN27" s="158"/>
      <c r="FO27" s="158"/>
      <c r="FP27" s="158"/>
      <c r="FQ27" s="158"/>
      <c r="FR27" s="158"/>
      <c r="FS27" s="158"/>
      <c r="FT27" s="158"/>
      <c r="FU27" s="158"/>
      <c r="FV27" s="158"/>
      <c r="FW27" s="158"/>
      <c r="FX27" s="158"/>
      <c r="FY27" s="158"/>
      <c r="FZ27" s="158"/>
      <c r="GA27" s="158"/>
      <c r="GB27" s="158"/>
      <c r="GC27" s="158"/>
      <c r="GD27" s="158"/>
      <c r="GE27" s="158"/>
      <c r="GF27" s="158"/>
      <c r="GG27" s="158"/>
      <c r="GH27" s="158"/>
      <c r="GI27" s="158"/>
      <c r="GJ27" s="158"/>
      <c r="GK27" s="158"/>
      <c r="GL27" s="158"/>
      <c r="GM27" s="158"/>
      <c r="GN27" s="158"/>
      <c r="GO27" s="158"/>
      <c r="GP27" s="158"/>
      <c r="GQ27" s="158"/>
      <c r="GR27" s="158"/>
      <c r="GS27" s="158"/>
      <c r="GT27" s="158"/>
      <c r="GU27" s="158"/>
      <c r="GV27" s="158"/>
      <c r="GW27" s="158"/>
      <c r="GX27" s="158"/>
      <c r="GY27" s="158"/>
      <c r="GZ27" s="158"/>
      <c r="HA27" s="158"/>
      <c r="HB27" s="158"/>
      <c r="HC27" s="158"/>
      <c r="HD27" s="158"/>
      <c r="HE27" s="158"/>
      <c r="HF27" s="158"/>
      <c r="HG27" s="158"/>
      <c r="HH27" s="158"/>
      <c r="HI27" s="158"/>
      <c r="HJ27" s="158"/>
      <c r="HK27" s="158"/>
      <c r="HL27" s="158"/>
      <c r="HM27" s="158"/>
      <c r="HN27" s="158"/>
      <c r="HO27" s="158"/>
      <c r="HP27" s="158"/>
      <c r="HQ27" s="158"/>
      <c r="HR27" s="158"/>
      <c r="HS27" s="158"/>
      <c r="HT27" s="158"/>
      <c r="HU27" s="158"/>
      <c r="HV27" s="158"/>
      <c r="HW27" s="158"/>
      <c r="HX27" s="158"/>
      <c r="HY27" s="158"/>
      <c r="HZ27" s="158"/>
      <c r="IA27" s="158"/>
      <c r="IB27" s="158"/>
      <c r="IC27" s="158"/>
      <c r="ID27" s="158"/>
      <c r="IE27" s="158"/>
      <c r="IF27" s="158"/>
      <c r="IG27" s="158"/>
      <c r="IH27" s="158"/>
      <c r="II27" s="158"/>
      <c r="IJ27" s="158"/>
      <c r="IK27" s="158"/>
      <c r="IL27" s="158"/>
      <c r="IM27" s="158"/>
      <c r="IN27" s="158"/>
      <c r="IO27" s="158"/>
      <c r="IP27" s="158"/>
      <c r="IQ27" s="158"/>
      <c r="IR27" s="158"/>
      <c r="IS27" s="158"/>
      <c r="IT27" s="158"/>
      <c r="IU27" s="158"/>
      <c r="IV27" s="158"/>
    </row>
    <row r="28" spans="1:256" ht="14.25" customHeight="1">
      <c r="A28" s="187" t="s">
        <v>240</v>
      </c>
      <c r="B28" s="186" t="s">
        <v>241</v>
      </c>
      <c r="C28" s="189">
        <v>7</v>
      </c>
      <c r="D28" s="184">
        <v>1</v>
      </c>
      <c r="E28" s="183">
        <f t="shared" si="0"/>
        <v>7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  <c r="CJ28" s="158"/>
      <c r="CK28" s="158"/>
      <c r="CL28" s="158"/>
      <c r="CM28" s="158"/>
      <c r="CN28" s="158"/>
      <c r="CO28" s="158"/>
      <c r="CP28" s="158"/>
      <c r="CQ28" s="158"/>
      <c r="CR28" s="158"/>
      <c r="CS28" s="158"/>
      <c r="CT28" s="158"/>
      <c r="CU28" s="158"/>
      <c r="CV28" s="158"/>
      <c r="CW28" s="158"/>
      <c r="CX28" s="158"/>
      <c r="CY28" s="158"/>
      <c r="CZ28" s="158"/>
      <c r="DA28" s="158"/>
      <c r="DB28" s="158"/>
      <c r="DC28" s="158"/>
      <c r="DD28" s="158"/>
      <c r="DE28" s="158"/>
      <c r="DF28" s="158"/>
      <c r="DG28" s="158"/>
      <c r="DH28" s="158"/>
      <c r="DI28" s="158"/>
      <c r="DJ28" s="158"/>
      <c r="DK28" s="158"/>
      <c r="DL28" s="158"/>
      <c r="DM28" s="158"/>
      <c r="DN28" s="158"/>
      <c r="DO28" s="158"/>
      <c r="DP28" s="158"/>
      <c r="DQ28" s="158"/>
      <c r="DR28" s="158"/>
      <c r="DS28" s="158"/>
      <c r="DT28" s="158"/>
      <c r="DU28" s="158"/>
      <c r="DV28" s="158"/>
      <c r="DW28" s="158"/>
      <c r="DX28" s="158"/>
      <c r="DY28" s="158"/>
      <c r="DZ28" s="158"/>
      <c r="EA28" s="158"/>
      <c r="EB28" s="158"/>
      <c r="EC28" s="158"/>
      <c r="ED28" s="158"/>
      <c r="EE28" s="158"/>
      <c r="EF28" s="158"/>
      <c r="EG28" s="158"/>
      <c r="EH28" s="158"/>
      <c r="EI28" s="158"/>
      <c r="EJ28" s="158"/>
      <c r="EK28" s="158"/>
      <c r="EL28" s="158"/>
      <c r="EM28" s="158"/>
      <c r="EN28" s="158"/>
      <c r="EO28" s="158"/>
      <c r="EP28" s="158"/>
      <c r="EQ28" s="158"/>
      <c r="ER28" s="158"/>
      <c r="ES28" s="158"/>
      <c r="ET28" s="158"/>
      <c r="EU28" s="158"/>
      <c r="EV28" s="158"/>
      <c r="EW28" s="158"/>
      <c r="EX28" s="158"/>
      <c r="EY28" s="158"/>
      <c r="EZ28" s="158"/>
      <c r="FA28" s="158"/>
      <c r="FB28" s="158"/>
      <c r="FC28" s="158"/>
      <c r="FD28" s="158"/>
      <c r="FE28" s="158"/>
      <c r="FF28" s="158"/>
      <c r="FG28" s="158"/>
      <c r="FH28" s="158"/>
      <c r="FI28" s="158"/>
      <c r="FJ28" s="158"/>
      <c r="FK28" s="158"/>
      <c r="FL28" s="158"/>
      <c r="FM28" s="158"/>
      <c r="FN28" s="158"/>
      <c r="FO28" s="158"/>
      <c r="FP28" s="158"/>
      <c r="FQ28" s="158"/>
      <c r="FR28" s="158"/>
      <c r="FS28" s="158"/>
      <c r="FT28" s="158"/>
      <c r="FU28" s="158"/>
      <c r="FV28" s="158"/>
      <c r="FW28" s="158"/>
      <c r="FX28" s="158"/>
      <c r="FY28" s="158"/>
      <c r="FZ28" s="158"/>
      <c r="GA28" s="158"/>
      <c r="GB28" s="158"/>
      <c r="GC28" s="158"/>
      <c r="GD28" s="158"/>
      <c r="GE28" s="158"/>
      <c r="GF28" s="158"/>
      <c r="GG28" s="158"/>
      <c r="GH28" s="158"/>
      <c r="GI28" s="158"/>
      <c r="GJ28" s="158"/>
      <c r="GK28" s="158"/>
      <c r="GL28" s="158"/>
      <c r="GM28" s="158"/>
      <c r="GN28" s="158"/>
      <c r="GO28" s="158"/>
      <c r="GP28" s="158"/>
      <c r="GQ28" s="158"/>
      <c r="GR28" s="158"/>
      <c r="GS28" s="158"/>
      <c r="GT28" s="158"/>
      <c r="GU28" s="158"/>
      <c r="GV28" s="158"/>
      <c r="GW28" s="158"/>
      <c r="GX28" s="158"/>
      <c r="GY28" s="158"/>
      <c r="GZ28" s="158"/>
      <c r="HA28" s="158"/>
      <c r="HB28" s="158"/>
      <c r="HC28" s="158"/>
      <c r="HD28" s="158"/>
      <c r="HE28" s="158"/>
      <c r="HF28" s="158"/>
      <c r="HG28" s="158"/>
      <c r="HH28" s="158"/>
      <c r="HI28" s="158"/>
      <c r="HJ28" s="158"/>
      <c r="HK28" s="158"/>
      <c r="HL28" s="158"/>
      <c r="HM28" s="158"/>
      <c r="HN28" s="158"/>
      <c r="HO28" s="158"/>
      <c r="HP28" s="158"/>
      <c r="HQ28" s="158"/>
      <c r="HR28" s="158"/>
      <c r="HS28" s="158"/>
      <c r="HT28" s="158"/>
      <c r="HU28" s="158"/>
      <c r="HV28" s="158"/>
      <c r="HW28" s="158"/>
      <c r="HX28" s="158"/>
      <c r="HY28" s="158"/>
      <c r="HZ28" s="158"/>
      <c r="IA28" s="158"/>
      <c r="IB28" s="158"/>
      <c r="IC28" s="158"/>
      <c r="ID28" s="158"/>
      <c r="IE28" s="158"/>
      <c r="IF28" s="158"/>
      <c r="IG28" s="158"/>
      <c r="IH28" s="158"/>
      <c r="II28" s="158"/>
      <c r="IJ28" s="158"/>
      <c r="IK28" s="158"/>
      <c r="IL28" s="158"/>
      <c r="IM28" s="158"/>
      <c r="IN28" s="158"/>
      <c r="IO28" s="158"/>
      <c r="IP28" s="158"/>
      <c r="IQ28" s="158"/>
      <c r="IR28" s="158"/>
      <c r="IS28" s="158"/>
      <c r="IT28" s="158"/>
      <c r="IU28" s="158"/>
      <c r="IV28" s="158"/>
    </row>
    <row r="29" spans="1:256" ht="14.25" customHeight="1">
      <c r="A29" s="187" t="s">
        <v>242</v>
      </c>
      <c r="B29" s="186" t="s">
        <v>243</v>
      </c>
      <c r="C29" s="189">
        <v>5</v>
      </c>
      <c r="D29" s="184">
        <v>1</v>
      </c>
      <c r="E29" s="183">
        <f t="shared" si="0"/>
        <v>5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58"/>
      <c r="CW29" s="158"/>
      <c r="CX29" s="158"/>
      <c r="CY29" s="158"/>
      <c r="CZ29" s="158"/>
      <c r="DA29" s="158"/>
      <c r="DB29" s="158"/>
      <c r="DC29" s="158"/>
      <c r="DD29" s="158"/>
      <c r="DE29" s="158"/>
      <c r="DF29" s="158"/>
      <c r="DG29" s="158"/>
      <c r="DH29" s="158"/>
      <c r="DI29" s="158"/>
      <c r="DJ29" s="158"/>
      <c r="DK29" s="158"/>
      <c r="DL29" s="158"/>
      <c r="DM29" s="158"/>
      <c r="DN29" s="158"/>
      <c r="DO29" s="158"/>
      <c r="DP29" s="158"/>
      <c r="DQ29" s="158"/>
      <c r="DR29" s="158"/>
      <c r="DS29" s="158"/>
      <c r="DT29" s="158"/>
      <c r="DU29" s="158"/>
      <c r="DV29" s="158"/>
      <c r="DW29" s="158"/>
      <c r="DX29" s="158"/>
      <c r="DY29" s="158"/>
      <c r="DZ29" s="158"/>
      <c r="EA29" s="158"/>
      <c r="EB29" s="158"/>
      <c r="EC29" s="158"/>
      <c r="ED29" s="158"/>
      <c r="EE29" s="158"/>
      <c r="EF29" s="158"/>
      <c r="EG29" s="158"/>
      <c r="EH29" s="158"/>
      <c r="EI29" s="158"/>
      <c r="EJ29" s="158"/>
      <c r="EK29" s="158"/>
      <c r="EL29" s="158"/>
      <c r="EM29" s="158"/>
      <c r="EN29" s="158"/>
      <c r="EO29" s="158"/>
      <c r="EP29" s="158"/>
      <c r="EQ29" s="158"/>
      <c r="ER29" s="158"/>
      <c r="ES29" s="158"/>
      <c r="ET29" s="158"/>
      <c r="EU29" s="158"/>
      <c r="EV29" s="158"/>
      <c r="EW29" s="158"/>
      <c r="EX29" s="158"/>
      <c r="EY29" s="158"/>
      <c r="EZ29" s="158"/>
      <c r="FA29" s="158"/>
      <c r="FB29" s="158"/>
      <c r="FC29" s="158"/>
      <c r="FD29" s="158"/>
      <c r="FE29" s="158"/>
      <c r="FF29" s="158"/>
      <c r="FG29" s="158"/>
      <c r="FH29" s="158"/>
      <c r="FI29" s="158"/>
      <c r="FJ29" s="158"/>
      <c r="FK29" s="158"/>
      <c r="FL29" s="158"/>
      <c r="FM29" s="158"/>
      <c r="FN29" s="158"/>
      <c r="FO29" s="158"/>
      <c r="FP29" s="158"/>
      <c r="FQ29" s="158"/>
      <c r="FR29" s="158"/>
      <c r="FS29" s="158"/>
      <c r="FT29" s="158"/>
      <c r="FU29" s="158"/>
      <c r="FV29" s="158"/>
      <c r="FW29" s="158"/>
      <c r="FX29" s="158"/>
      <c r="FY29" s="158"/>
      <c r="FZ29" s="158"/>
      <c r="GA29" s="158"/>
      <c r="GB29" s="158"/>
      <c r="GC29" s="158"/>
      <c r="GD29" s="158"/>
      <c r="GE29" s="158"/>
      <c r="GF29" s="158"/>
      <c r="GG29" s="158"/>
      <c r="GH29" s="158"/>
      <c r="GI29" s="158"/>
      <c r="GJ29" s="158"/>
      <c r="GK29" s="158"/>
      <c r="GL29" s="158"/>
      <c r="GM29" s="158"/>
      <c r="GN29" s="158"/>
      <c r="GO29" s="158"/>
      <c r="GP29" s="158"/>
      <c r="GQ29" s="158"/>
      <c r="GR29" s="158"/>
      <c r="GS29" s="158"/>
      <c r="GT29" s="158"/>
      <c r="GU29" s="158"/>
      <c r="GV29" s="158"/>
      <c r="GW29" s="158"/>
      <c r="GX29" s="158"/>
      <c r="GY29" s="158"/>
      <c r="GZ29" s="158"/>
      <c r="HA29" s="158"/>
      <c r="HB29" s="158"/>
      <c r="HC29" s="158"/>
      <c r="HD29" s="158"/>
      <c r="HE29" s="158"/>
      <c r="HF29" s="158"/>
      <c r="HG29" s="158"/>
      <c r="HH29" s="158"/>
      <c r="HI29" s="158"/>
      <c r="HJ29" s="158"/>
      <c r="HK29" s="158"/>
      <c r="HL29" s="158"/>
      <c r="HM29" s="158"/>
      <c r="HN29" s="158"/>
      <c r="HO29" s="158"/>
      <c r="HP29" s="158"/>
      <c r="HQ29" s="158"/>
      <c r="HR29" s="158"/>
      <c r="HS29" s="158"/>
      <c r="HT29" s="158"/>
      <c r="HU29" s="158"/>
      <c r="HV29" s="158"/>
      <c r="HW29" s="158"/>
      <c r="HX29" s="158"/>
      <c r="HY29" s="158"/>
      <c r="HZ29" s="158"/>
      <c r="IA29" s="158"/>
      <c r="IB29" s="158"/>
      <c r="IC29" s="158"/>
      <c r="ID29" s="158"/>
      <c r="IE29" s="158"/>
      <c r="IF29" s="158"/>
      <c r="IG29" s="158"/>
      <c r="IH29" s="158"/>
      <c r="II29" s="158"/>
      <c r="IJ29" s="158"/>
      <c r="IK29" s="158"/>
      <c r="IL29" s="158"/>
      <c r="IM29" s="158"/>
      <c r="IN29" s="158"/>
      <c r="IO29" s="158"/>
      <c r="IP29" s="158"/>
      <c r="IQ29" s="158"/>
      <c r="IR29" s="158"/>
      <c r="IS29" s="158"/>
      <c r="IT29" s="158"/>
      <c r="IU29" s="158"/>
      <c r="IV29" s="158"/>
    </row>
    <row r="30" spans="1:256" ht="14.25" customHeight="1">
      <c r="A30" s="187" t="s">
        <v>244</v>
      </c>
      <c r="B30" s="186" t="s">
        <v>373</v>
      </c>
      <c r="C30" s="189">
        <v>8</v>
      </c>
      <c r="D30" s="184">
        <v>1</v>
      </c>
      <c r="E30" s="183">
        <f t="shared" si="0"/>
        <v>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8"/>
      <c r="CI30" s="158"/>
      <c r="CJ30" s="158"/>
      <c r="CK30" s="158"/>
      <c r="CL30" s="158"/>
      <c r="CM30" s="158"/>
      <c r="CN30" s="158"/>
      <c r="CO30" s="158"/>
      <c r="CP30" s="158"/>
      <c r="CQ30" s="158"/>
      <c r="CR30" s="158"/>
      <c r="CS30" s="158"/>
      <c r="CT30" s="158"/>
      <c r="CU30" s="158"/>
      <c r="CV30" s="158"/>
      <c r="CW30" s="158"/>
      <c r="CX30" s="158"/>
      <c r="CY30" s="158"/>
      <c r="CZ30" s="158"/>
      <c r="DA30" s="158"/>
      <c r="DB30" s="158"/>
      <c r="DC30" s="158"/>
      <c r="DD30" s="158"/>
      <c r="DE30" s="158"/>
      <c r="DF30" s="158"/>
      <c r="DG30" s="158"/>
      <c r="DH30" s="158"/>
      <c r="DI30" s="158"/>
      <c r="DJ30" s="158"/>
      <c r="DK30" s="158"/>
      <c r="DL30" s="158"/>
      <c r="DM30" s="158"/>
      <c r="DN30" s="158"/>
      <c r="DO30" s="158"/>
      <c r="DP30" s="158"/>
      <c r="DQ30" s="158"/>
      <c r="DR30" s="158"/>
      <c r="DS30" s="158"/>
      <c r="DT30" s="158"/>
      <c r="DU30" s="158"/>
      <c r="DV30" s="158"/>
      <c r="DW30" s="158"/>
      <c r="DX30" s="158"/>
      <c r="DY30" s="158"/>
      <c r="DZ30" s="158"/>
      <c r="EA30" s="158"/>
      <c r="EB30" s="158"/>
      <c r="EC30" s="158"/>
      <c r="ED30" s="158"/>
      <c r="EE30" s="158"/>
      <c r="EF30" s="158"/>
      <c r="EG30" s="158"/>
      <c r="EH30" s="158"/>
      <c r="EI30" s="158"/>
      <c r="EJ30" s="158"/>
      <c r="EK30" s="158"/>
      <c r="EL30" s="158"/>
      <c r="EM30" s="158"/>
      <c r="EN30" s="158"/>
      <c r="EO30" s="158"/>
      <c r="EP30" s="158"/>
      <c r="EQ30" s="158"/>
      <c r="ER30" s="158"/>
      <c r="ES30" s="158"/>
      <c r="ET30" s="158"/>
      <c r="EU30" s="158"/>
      <c r="EV30" s="158"/>
      <c r="EW30" s="158"/>
      <c r="EX30" s="158"/>
      <c r="EY30" s="158"/>
      <c r="EZ30" s="158"/>
      <c r="FA30" s="158"/>
      <c r="FB30" s="158"/>
      <c r="FC30" s="158"/>
      <c r="FD30" s="158"/>
      <c r="FE30" s="158"/>
      <c r="FF30" s="158"/>
      <c r="FG30" s="158"/>
      <c r="FH30" s="158"/>
      <c r="FI30" s="158"/>
      <c r="FJ30" s="158"/>
      <c r="FK30" s="158"/>
      <c r="FL30" s="158"/>
      <c r="FM30" s="158"/>
      <c r="FN30" s="158"/>
      <c r="FO30" s="158"/>
      <c r="FP30" s="158"/>
      <c r="FQ30" s="158"/>
      <c r="FR30" s="158"/>
      <c r="FS30" s="158"/>
      <c r="FT30" s="158"/>
      <c r="FU30" s="158"/>
      <c r="FV30" s="158"/>
      <c r="FW30" s="158"/>
      <c r="FX30" s="158"/>
      <c r="FY30" s="158"/>
      <c r="FZ30" s="158"/>
      <c r="GA30" s="158"/>
      <c r="GB30" s="158"/>
      <c r="GC30" s="158"/>
      <c r="GD30" s="158"/>
      <c r="GE30" s="158"/>
      <c r="GF30" s="158"/>
      <c r="GG30" s="158"/>
      <c r="GH30" s="158"/>
      <c r="GI30" s="158"/>
      <c r="GJ30" s="158"/>
      <c r="GK30" s="158"/>
      <c r="GL30" s="158"/>
      <c r="GM30" s="158"/>
      <c r="GN30" s="158"/>
      <c r="GO30" s="158"/>
      <c r="GP30" s="158"/>
      <c r="GQ30" s="158"/>
      <c r="GR30" s="158"/>
      <c r="GS30" s="158"/>
      <c r="GT30" s="158"/>
      <c r="GU30" s="158"/>
      <c r="GV30" s="158"/>
      <c r="GW30" s="158"/>
      <c r="GX30" s="158"/>
      <c r="GY30" s="158"/>
      <c r="GZ30" s="158"/>
      <c r="HA30" s="158"/>
      <c r="HB30" s="158"/>
      <c r="HC30" s="158"/>
      <c r="HD30" s="158"/>
      <c r="HE30" s="158"/>
      <c r="HF30" s="158"/>
      <c r="HG30" s="158"/>
      <c r="HH30" s="158"/>
      <c r="HI30" s="158"/>
      <c r="HJ30" s="158"/>
      <c r="HK30" s="158"/>
      <c r="HL30" s="158"/>
      <c r="HM30" s="158"/>
      <c r="HN30" s="158"/>
      <c r="HO30" s="158"/>
      <c r="HP30" s="158"/>
      <c r="HQ30" s="158"/>
      <c r="HR30" s="158"/>
      <c r="HS30" s="158"/>
      <c r="HT30" s="158"/>
      <c r="HU30" s="158"/>
      <c r="HV30" s="158"/>
      <c r="HW30" s="158"/>
      <c r="HX30" s="158"/>
      <c r="HY30" s="158"/>
      <c r="HZ30" s="158"/>
      <c r="IA30" s="158"/>
      <c r="IB30" s="158"/>
      <c r="IC30" s="158"/>
      <c r="ID30" s="158"/>
      <c r="IE30" s="158"/>
      <c r="IF30" s="158"/>
      <c r="IG30" s="158"/>
      <c r="IH30" s="158"/>
      <c r="II30" s="158"/>
      <c r="IJ30" s="158"/>
      <c r="IK30" s="158"/>
      <c r="IL30" s="158"/>
      <c r="IM30" s="158"/>
      <c r="IN30" s="158"/>
      <c r="IO30" s="158"/>
      <c r="IP30" s="158"/>
      <c r="IQ30" s="158"/>
      <c r="IR30" s="158"/>
      <c r="IS30" s="158"/>
      <c r="IT30" s="158"/>
      <c r="IU30" s="158"/>
      <c r="IV30" s="158"/>
    </row>
    <row r="31" spans="1:256" ht="14.25" customHeight="1">
      <c r="A31" s="187" t="s">
        <v>251</v>
      </c>
      <c r="B31" s="186" t="s">
        <v>252</v>
      </c>
      <c r="C31" s="189">
        <v>6</v>
      </c>
      <c r="D31" s="184">
        <v>1</v>
      </c>
      <c r="E31" s="183">
        <f t="shared" si="0"/>
        <v>6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58"/>
      <c r="CW31" s="158"/>
      <c r="CX31" s="158"/>
      <c r="CY31" s="158"/>
      <c r="CZ31" s="158"/>
      <c r="DA31" s="158"/>
      <c r="DB31" s="158"/>
      <c r="DC31" s="158"/>
      <c r="DD31" s="158"/>
      <c r="DE31" s="158"/>
      <c r="DF31" s="158"/>
      <c r="DG31" s="158"/>
      <c r="DH31" s="158"/>
      <c r="DI31" s="158"/>
      <c r="DJ31" s="158"/>
      <c r="DK31" s="158"/>
      <c r="DL31" s="158"/>
      <c r="DM31" s="158"/>
      <c r="DN31" s="158"/>
      <c r="DO31" s="158"/>
      <c r="DP31" s="158"/>
      <c r="DQ31" s="158"/>
      <c r="DR31" s="158"/>
      <c r="DS31" s="158"/>
      <c r="DT31" s="158"/>
      <c r="DU31" s="158"/>
      <c r="DV31" s="158"/>
      <c r="DW31" s="158"/>
      <c r="DX31" s="158"/>
      <c r="DY31" s="158"/>
      <c r="DZ31" s="158"/>
      <c r="EA31" s="158"/>
      <c r="EB31" s="158"/>
      <c r="EC31" s="158"/>
      <c r="ED31" s="158"/>
      <c r="EE31" s="158"/>
      <c r="EF31" s="158"/>
      <c r="EG31" s="158"/>
      <c r="EH31" s="158"/>
      <c r="EI31" s="158"/>
      <c r="EJ31" s="158"/>
      <c r="EK31" s="158"/>
      <c r="EL31" s="158"/>
      <c r="EM31" s="158"/>
      <c r="EN31" s="158"/>
      <c r="EO31" s="158"/>
      <c r="EP31" s="158"/>
      <c r="EQ31" s="158"/>
      <c r="ER31" s="158"/>
      <c r="ES31" s="158"/>
      <c r="ET31" s="158"/>
      <c r="EU31" s="158"/>
      <c r="EV31" s="158"/>
      <c r="EW31" s="158"/>
      <c r="EX31" s="158"/>
      <c r="EY31" s="158"/>
      <c r="EZ31" s="158"/>
      <c r="FA31" s="158"/>
      <c r="FB31" s="158"/>
      <c r="FC31" s="158"/>
      <c r="FD31" s="158"/>
      <c r="FE31" s="158"/>
      <c r="FF31" s="158"/>
      <c r="FG31" s="158"/>
      <c r="FH31" s="158"/>
      <c r="FI31" s="158"/>
      <c r="FJ31" s="158"/>
      <c r="FK31" s="158"/>
      <c r="FL31" s="158"/>
      <c r="FM31" s="158"/>
      <c r="FN31" s="158"/>
      <c r="FO31" s="158"/>
      <c r="FP31" s="158"/>
      <c r="FQ31" s="158"/>
      <c r="FR31" s="158"/>
      <c r="FS31" s="158"/>
      <c r="FT31" s="158"/>
      <c r="FU31" s="158"/>
      <c r="FV31" s="158"/>
      <c r="FW31" s="158"/>
      <c r="FX31" s="158"/>
      <c r="FY31" s="158"/>
      <c r="FZ31" s="158"/>
      <c r="GA31" s="158"/>
      <c r="GB31" s="158"/>
      <c r="GC31" s="158"/>
      <c r="GD31" s="158"/>
      <c r="GE31" s="158"/>
      <c r="GF31" s="158"/>
      <c r="GG31" s="158"/>
      <c r="GH31" s="158"/>
      <c r="GI31" s="158"/>
      <c r="GJ31" s="158"/>
      <c r="GK31" s="158"/>
      <c r="GL31" s="158"/>
      <c r="GM31" s="158"/>
      <c r="GN31" s="158"/>
      <c r="GO31" s="158"/>
      <c r="GP31" s="158"/>
      <c r="GQ31" s="158"/>
      <c r="GR31" s="158"/>
      <c r="GS31" s="158"/>
      <c r="GT31" s="158"/>
      <c r="GU31" s="158"/>
      <c r="GV31" s="158"/>
      <c r="GW31" s="158"/>
      <c r="GX31" s="158"/>
      <c r="GY31" s="158"/>
      <c r="GZ31" s="158"/>
      <c r="HA31" s="158"/>
      <c r="HB31" s="158"/>
      <c r="HC31" s="158"/>
      <c r="HD31" s="158"/>
      <c r="HE31" s="158"/>
      <c r="HF31" s="158"/>
      <c r="HG31" s="158"/>
      <c r="HH31" s="158"/>
      <c r="HI31" s="158"/>
      <c r="HJ31" s="158"/>
      <c r="HK31" s="158"/>
      <c r="HL31" s="158"/>
      <c r="HM31" s="158"/>
      <c r="HN31" s="158"/>
      <c r="HO31" s="158"/>
      <c r="HP31" s="158"/>
      <c r="HQ31" s="158"/>
      <c r="HR31" s="158"/>
      <c r="HS31" s="158"/>
      <c r="HT31" s="158"/>
      <c r="HU31" s="158"/>
      <c r="HV31" s="158"/>
      <c r="HW31" s="158"/>
      <c r="HX31" s="158"/>
      <c r="HY31" s="158"/>
      <c r="HZ31" s="158"/>
      <c r="IA31" s="158"/>
      <c r="IB31" s="158"/>
      <c r="IC31" s="158"/>
      <c r="ID31" s="158"/>
      <c r="IE31" s="158"/>
      <c r="IF31" s="158"/>
      <c r="IG31" s="158"/>
      <c r="IH31" s="158"/>
      <c r="II31" s="158"/>
      <c r="IJ31" s="158"/>
      <c r="IK31" s="158"/>
      <c r="IL31" s="158"/>
      <c r="IM31" s="158"/>
      <c r="IN31" s="158"/>
      <c r="IO31" s="158"/>
      <c r="IP31" s="158"/>
      <c r="IQ31" s="158"/>
      <c r="IR31" s="158"/>
      <c r="IS31" s="158"/>
      <c r="IT31" s="158"/>
      <c r="IU31" s="158"/>
      <c r="IV31" s="158"/>
    </row>
    <row r="32" spans="1:256" ht="14.25" customHeight="1">
      <c r="A32" s="187" t="s">
        <v>253</v>
      </c>
      <c r="B32" s="186" t="s">
        <v>374</v>
      </c>
      <c r="C32" s="189">
        <v>8</v>
      </c>
      <c r="D32" s="184">
        <v>1</v>
      </c>
      <c r="E32" s="183">
        <f t="shared" si="0"/>
        <v>8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CS32" s="158"/>
      <c r="CT32" s="158"/>
      <c r="CU32" s="158"/>
      <c r="CV32" s="158"/>
      <c r="CW32" s="158"/>
      <c r="CX32" s="158"/>
      <c r="CY32" s="158"/>
      <c r="CZ32" s="158"/>
      <c r="DA32" s="158"/>
      <c r="DB32" s="158"/>
      <c r="DC32" s="158"/>
      <c r="DD32" s="158"/>
      <c r="DE32" s="158"/>
      <c r="DF32" s="158"/>
      <c r="DG32" s="158"/>
      <c r="DH32" s="158"/>
      <c r="DI32" s="158"/>
      <c r="DJ32" s="158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8"/>
      <c r="EC32" s="158"/>
      <c r="ED32" s="158"/>
      <c r="EE32" s="158"/>
      <c r="EF32" s="158"/>
      <c r="EG32" s="158"/>
      <c r="EH32" s="158"/>
      <c r="EI32" s="158"/>
      <c r="EJ32" s="158"/>
      <c r="EK32" s="158"/>
      <c r="EL32" s="158"/>
      <c r="EM32" s="158"/>
      <c r="EN32" s="158"/>
      <c r="EO32" s="158"/>
      <c r="EP32" s="158"/>
      <c r="EQ32" s="158"/>
      <c r="ER32" s="158"/>
      <c r="ES32" s="158"/>
      <c r="ET32" s="158"/>
      <c r="EU32" s="158"/>
      <c r="EV32" s="158"/>
      <c r="EW32" s="158"/>
      <c r="EX32" s="158"/>
      <c r="EY32" s="158"/>
      <c r="EZ32" s="158"/>
      <c r="FA32" s="158"/>
      <c r="FB32" s="158"/>
      <c r="FC32" s="158"/>
      <c r="FD32" s="158"/>
      <c r="FE32" s="158"/>
      <c r="FF32" s="158"/>
      <c r="FG32" s="158"/>
      <c r="FH32" s="158"/>
      <c r="FI32" s="158"/>
      <c r="FJ32" s="158"/>
      <c r="FK32" s="158"/>
      <c r="FL32" s="158"/>
      <c r="FM32" s="158"/>
      <c r="FN32" s="158"/>
      <c r="FO32" s="158"/>
      <c r="FP32" s="158"/>
      <c r="FQ32" s="158"/>
      <c r="FR32" s="158"/>
      <c r="FS32" s="158"/>
      <c r="FT32" s="158"/>
      <c r="FU32" s="158"/>
      <c r="FV32" s="158"/>
      <c r="FW32" s="158"/>
      <c r="FX32" s="158"/>
      <c r="FY32" s="158"/>
      <c r="FZ32" s="158"/>
      <c r="GA32" s="158"/>
      <c r="GB32" s="158"/>
      <c r="GC32" s="158"/>
      <c r="GD32" s="158"/>
      <c r="GE32" s="158"/>
      <c r="GF32" s="158"/>
      <c r="GG32" s="158"/>
      <c r="GH32" s="158"/>
      <c r="GI32" s="158"/>
      <c r="GJ32" s="158"/>
      <c r="GK32" s="158"/>
      <c r="GL32" s="158"/>
      <c r="GM32" s="158"/>
      <c r="GN32" s="158"/>
      <c r="GO32" s="158"/>
      <c r="GP32" s="158"/>
      <c r="GQ32" s="158"/>
      <c r="GR32" s="158"/>
      <c r="GS32" s="158"/>
      <c r="GT32" s="158"/>
      <c r="GU32" s="158"/>
      <c r="GV32" s="158"/>
      <c r="GW32" s="158"/>
      <c r="GX32" s="158"/>
      <c r="GY32" s="158"/>
      <c r="GZ32" s="158"/>
      <c r="HA32" s="158"/>
      <c r="HB32" s="158"/>
      <c r="HC32" s="158"/>
      <c r="HD32" s="158"/>
      <c r="HE32" s="158"/>
      <c r="HF32" s="158"/>
      <c r="HG32" s="158"/>
      <c r="HH32" s="158"/>
      <c r="HI32" s="158"/>
      <c r="HJ32" s="158"/>
      <c r="HK32" s="158"/>
      <c r="HL32" s="158"/>
      <c r="HM32" s="158"/>
      <c r="HN32" s="158"/>
      <c r="HO32" s="158"/>
      <c r="HP32" s="158"/>
      <c r="HQ32" s="158"/>
      <c r="HR32" s="158"/>
      <c r="HS32" s="158"/>
      <c r="HT32" s="158"/>
      <c r="HU32" s="158"/>
      <c r="HV32" s="158"/>
      <c r="HW32" s="158"/>
      <c r="HX32" s="158"/>
      <c r="HY32" s="158"/>
      <c r="HZ32" s="158"/>
      <c r="IA32" s="158"/>
      <c r="IB32" s="158"/>
      <c r="IC32" s="158"/>
      <c r="ID32" s="158"/>
      <c r="IE32" s="158"/>
      <c r="IF32" s="158"/>
      <c r="IG32" s="158"/>
      <c r="IH32" s="158"/>
      <c r="II32" s="158"/>
      <c r="IJ32" s="158"/>
      <c r="IK32" s="158"/>
      <c r="IL32" s="158"/>
      <c r="IM32" s="158"/>
      <c r="IN32" s="158"/>
      <c r="IO32" s="158"/>
      <c r="IP32" s="158"/>
      <c r="IQ32" s="158"/>
      <c r="IR32" s="158"/>
      <c r="IS32" s="158"/>
      <c r="IT32" s="158"/>
      <c r="IU32" s="158"/>
      <c r="IV32" s="158"/>
    </row>
    <row r="33" spans="1:256" ht="14.25" customHeight="1">
      <c r="A33" s="185" t="s">
        <v>550</v>
      </c>
      <c r="B33" s="186" t="s">
        <v>551</v>
      </c>
      <c r="C33" s="188">
        <v>9</v>
      </c>
      <c r="D33" s="184">
        <v>1</v>
      </c>
      <c r="E33" s="183">
        <f t="shared" si="0"/>
        <v>9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158"/>
      <c r="ED33" s="158"/>
      <c r="EE33" s="158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  <c r="EQ33" s="158"/>
      <c r="ER33" s="158"/>
      <c r="ES33" s="158"/>
      <c r="ET33" s="158"/>
      <c r="EU33" s="158"/>
      <c r="EV33" s="158"/>
      <c r="EW33" s="158"/>
      <c r="EX33" s="158"/>
      <c r="EY33" s="158"/>
      <c r="EZ33" s="158"/>
      <c r="FA33" s="158"/>
      <c r="FB33" s="158"/>
      <c r="FC33" s="158"/>
      <c r="FD33" s="158"/>
      <c r="FE33" s="158"/>
      <c r="FF33" s="158"/>
      <c r="FG33" s="158"/>
      <c r="FH33" s="158"/>
      <c r="FI33" s="158"/>
      <c r="FJ33" s="158"/>
      <c r="FK33" s="158"/>
      <c r="FL33" s="158"/>
      <c r="FM33" s="158"/>
      <c r="FN33" s="158"/>
      <c r="FO33" s="158"/>
      <c r="FP33" s="158"/>
      <c r="FQ33" s="158"/>
      <c r="FR33" s="158"/>
      <c r="FS33" s="158"/>
      <c r="FT33" s="158"/>
      <c r="FU33" s="158"/>
      <c r="FV33" s="158"/>
      <c r="FW33" s="158"/>
      <c r="FX33" s="158"/>
      <c r="FY33" s="158"/>
      <c r="FZ33" s="158"/>
      <c r="GA33" s="158"/>
      <c r="GB33" s="158"/>
      <c r="GC33" s="158"/>
      <c r="GD33" s="158"/>
      <c r="GE33" s="158"/>
      <c r="GF33" s="158"/>
      <c r="GG33" s="158"/>
      <c r="GH33" s="158"/>
      <c r="GI33" s="158"/>
      <c r="GJ33" s="158"/>
      <c r="GK33" s="158"/>
      <c r="GL33" s="158"/>
      <c r="GM33" s="158"/>
      <c r="GN33" s="158"/>
      <c r="GO33" s="158"/>
      <c r="GP33" s="158"/>
      <c r="GQ33" s="158"/>
      <c r="GR33" s="158"/>
      <c r="GS33" s="158"/>
      <c r="GT33" s="158"/>
      <c r="GU33" s="158"/>
      <c r="GV33" s="158"/>
      <c r="GW33" s="158"/>
      <c r="GX33" s="158"/>
      <c r="GY33" s="158"/>
      <c r="GZ33" s="158"/>
      <c r="HA33" s="158"/>
      <c r="HB33" s="158"/>
      <c r="HC33" s="158"/>
      <c r="HD33" s="158"/>
      <c r="HE33" s="158"/>
      <c r="HF33" s="158"/>
      <c r="HG33" s="158"/>
      <c r="HH33" s="158"/>
      <c r="HI33" s="158"/>
      <c r="HJ33" s="158"/>
      <c r="HK33" s="158"/>
      <c r="HL33" s="158"/>
      <c r="HM33" s="158"/>
      <c r="HN33" s="158"/>
      <c r="HO33" s="158"/>
      <c r="HP33" s="158"/>
      <c r="HQ33" s="158"/>
      <c r="HR33" s="158"/>
      <c r="HS33" s="158"/>
      <c r="HT33" s="158"/>
      <c r="HU33" s="158"/>
      <c r="HV33" s="158"/>
      <c r="HW33" s="158"/>
      <c r="HX33" s="158"/>
      <c r="HY33" s="158"/>
      <c r="HZ33" s="158"/>
      <c r="IA33" s="158"/>
      <c r="IB33" s="158"/>
      <c r="IC33" s="158"/>
      <c r="ID33" s="158"/>
      <c r="IE33" s="158"/>
      <c r="IF33" s="158"/>
      <c r="IG33" s="158"/>
      <c r="IH33" s="158"/>
      <c r="II33" s="158"/>
      <c r="IJ33" s="158"/>
      <c r="IK33" s="158"/>
      <c r="IL33" s="158"/>
      <c r="IM33" s="158"/>
      <c r="IN33" s="158"/>
      <c r="IO33" s="158"/>
      <c r="IP33" s="158"/>
      <c r="IQ33" s="158"/>
      <c r="IR33" s="158"/>
      <c r="IS33" s="158"/>
      <c r="IT33" s="158"/>
      <c r="IU33" s="158"/>
      <c r="IV33" s="158"/>
    </row>
    <row r="34" spans="1:256" ht="14.25" customHeight="1">
      <c r="A34" s="187" t="s">
        <v>266</v>
      </c>
      <c r="B34" s="186" t="s">
        <v>359</v>
      </c>
      <c r="C34" s="189">
        <v>8</v>
      </c>
      <c r="D34" s="184">
        <v>1</v>
      </c>
      <c r="E34" s="183">
        <f t="shared" si="0"/>
        <v>8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158"/>
      <c r="DE34" s="158"/>
      <c r="DF34" s="158"/>
      <c r="DG34" s="158"/>
      <c r="DH34" s="158"/>
      <c r="DI34" s="158"/>
      <c r="DJ34" s="158"/>
      <c r="DK34" s="158"/>
      <c r="DL34" s="158"/>
      <c r="DM34" s="158"/>
      <c r="DN34" s="158"/>
      <c r="DO34" s="158"/>
      <c r="DP34" s="158"/>
      <c r="DQ34" s="158"/>
      <c r="DR34" s="158"/>
      <c r="DS34" s="158"/>
      <c r="DT34" s="158"/>
      <c r="DU34" s="158"/>
      <c r="DV34" s="158"/>
      <c r="DW34" s="158"/>
      <c r="DX34" s="158"/>
      <c r="DY34" s="158"/>
      <c r="DZ34" s="158"/>
      <c r="EA34" s="158"/>
      <c r="EB34" s="158"/>
      <c r="EC34" s="158"/>
      <c r="ED34" s="158"/>
      <c r="EE34" s="158"/>
      <c r="EF34" s="158"/>
      <c r="EG34" s="158"/>
      <c r="EH34" s="158"/>
      <c r="EI34" s="158"/>
      <c r="EJ34" s="158"/>
      <c r="EK34" s="158"/>
      <c r="EL34" s="158"/>
      <c r="EM34" s="158"/>
      <c r="EN34" s="158"/>
      <c r="EO34" s="158"/>
      <c r="EP34" s="158"/>
      <c r="EQ34" s="158"/>
      <c r="ER34" s="158"/>
      <c r="ES34" s="158"/>
      <c r="ET34" s="158"/>
      <c r="EU34" s="158"/>
      <c r="EV34" s="158"/>
      <c r="EW34" s="158"/>
      <c r="EX34" s="158"/>
      <c r="EY34" s="158"/>
      <c r="EZ34" s="158"/>
      <c r="FA34" s="158"/>
      <c r="FB34" s="158"/>
      <c r="FC34" s="158"/>
      <c r="FD34" s="158"/>
      <c r="FE34" s="158"/>
      <c r="FF34" s="158"/>
      <c r="FG34" s="158"/>
      <c r="FH34" s="158"/>
      <c r="FI34" s="158"/>
      <c r="FJ34" s="158"/>
      <c r="FK34" s="158"/>
      <c r="FL34" s="158"/>
      <c r="FM34" s="158"/>
      <c r="FN34" s="158"/>
      <c r="FO34" s="158"/>
      <c r="FP34" s="158"/>
      <c r="FQ34" s="158"/>
      <c r="FR34" s="158"/>
      <c r="FS34" s="158"/>
      <c r="FT34" s="158"/>
      <c r="FU34" s="158"/>
      <c r="FV34" s="158"/>
      <c r="FW34" s="158"/>
      <c r="FX34" s="158"/>
      <c r="FY34" s="158"/>
      <c r="FZ34" s="158"/>
      <c r="GA34" s="158"/>
      <c r="GB34" s="158"/>
      <c r="GC34" s="158"/>
      <c r="GD34" s="158"/>
      <c r="GE34" s="158"/>
      <c r="GF34" s="158"/>
      <c r="GG34" s="158"/>
      <c r="GH34" s="158"/>
      <c r="GI34" s="158"/>
      <c r="GJ34" s="158"/>
      <c r="GK34" s="158"/>
      <c r="GL34" s="158"/>
      <c r="GM34" s="158"/>
      <c r="GN34" s="158"/>
      <c r="GO34" s="158"/>
      <c r="GP34" s="158"/>
      <c r="GQ34" s="158"/>
      <c r="GR34" s="158"/>
      <c r="GS34" s="158"/>
      <c r="GT34" s="158"/>
      <c r="GU34" s="158"/>
      <c r="GV34" s="158"/>
      <c r="GW34" s="158"/>
      <c r="GX34" s="158"/>
      <c r="GY34" s="158"/>
      <c r="GZ34" s="158"/>
      <c r="HA34" s="158"/>
      <c r="HB34" s="158"/>
      <c r="HC34" s="158"/>
      <c r="HD34" s="158"/>
      <c r="HE34" s="158"/>
      <c r="HF34" s="158"/>
      <c r="HG34" s="158"/>
      <c r="HH34" s="158"/>
      <c r="HI34" s="158"/>
      <c r="HJ34" s="158"/>
      <c r="HK34" s="158"/>
      <c r="HL34" s="158"/>
      <c r="HM34" s="158"/>
      <c r="HN34" s="158"/>
      <c r="HO34" s="158"/>
      <c r="HP34" s="158"/>
      <c r="HQ34" s="158"/>
      <c r="HR34" s="158"/>
      <c r="HS34" s="158"/>
      <c r="HT34" s="158"/>
      <c r="HU34" s="158"/>
      <c r="HV34" s="158"/>
      <c r="HW34" s="158"/>
      <c r="HX34" s="158"/>
      <c r="HY34" s="158"/>
      <c r="HZ34" s="158"/>
      <c r="IA34" s="158"/>
      <c r="IB34" s="158"/>
      <c r="IC34" s="158"/>
      <c r="ID34" s="158"/>
      <c r="IE34" s="158"/>
      <c r="IF34" s="158"/>
      <c r="IG34" s="158"/>
      <c r="IH34" s="158"/>
      <c r="II34" s="158"/>
      <c r="IJ34" s="158"/>
      <c r="IK34" s="158"/>
      <c r="IL34" s="158"/>
      <c r="IM34" s="158"/>
      <c r="IN34" s="158"/>
      <c r="IO34" s="158"/>
      <c r="IP34" s="158"/>
      <c r="IQ34" s="158"/>
      <c r="IR34" s="158"/>
      <c r="IS34" s="158"/>
      <c r="IT34" s="158"/>
      <c r="IU34" s="158"/>
      <c r="IV34" s="158"/>
    </row>
    <row r="35" spans="1:256" ht="14.25" customHeight="1">
      <c r="A35" s="187" t="s">
        <v>274</v>
      </c>
      <c r="B35" s="186" t="s">
        <v>275</v>
      </c>
      <c r="C35" s="189">
        <v>4</v>
      </c>
      <c r="D35" s="184">
        <v>1</v>
      </c>
      <c r="E35" s="183">
        <f t="shared" si="0"/>
        <v>4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8"/>
      <c r="CS35" s="158"/>
      <c r="CT35" s="158"/>
      <c r="CU35" s="158"/>
      <c r="CV35" s="158"/>
      <c r="CW35" s="158"/>
      <c r="CX35" s="158"/>
      <c r="CY35" s="158"/>
      <c r="CZ35" s="158"/>
      <c r="DA35" s="158"/>
      <c r="DB35" s="158"/>
      <c r="DC35" s="158"/>
      <c r="DD35" s="158"/>
      <c r="DE35" s="158"/>
      <c r="DF35" s="158"/>
      <c r="DG35" s="158"/>
      <c r="DH35" s="158"/>
      <c r="DI35" s="158"/>
      <c r="DJ35" s="158"/>
      <c r="DK35" s="158"/>
      <c r="DL35" s="158"/>
      <c r="DM35" s="158"/>
      <c r="DN35" s="158"/>
      <c r="DO35" s="158"/>
      <c r="DP35" s="158"/>
      <c r="DQ35" s="158"/>
      <c r="DR35" s="158"/>
      <c r="DS35" s="158"/>
      <c r="DT35" s="158"/>
      <c r="DU35" s="158"/>
      <c r="DV35" s="158"/>
      <c r="DW35" s="158"/>
      <c r="DX35" s="158"/>
      <c r="DY35" s="158"/>
      <c r="DZ35" s="158"/>
      <c r="EA35" s="158"/>
      <c r="EB35" s="158"/>
      <c r="EC35" s="158"/>
      <c r="ED35" s="158"/>
      <c r="EE35" s="158"/>
      <c r="EF35" s="158"/>
      <c r="EG35" s="158"/>
      <c r="EH35" s="158"/>
      <c r="EI35" s="158"/>
      <c r="EJ35" s="158"/>
      <c r="EK35" s="158"/>
      <c r="EL35" s="158"/>
      <c r="EM35" s="158"/>
      <c r="EN35" s="158"/>
      <c r="EO35" s="158"/>
      <c r="EP35" s="158"/>
      <c r="EQ35" s="158"/>
      <c r="ER35" s="158"/>
      <c r="ES35" s="158"/>
      <c r="ET35" s="158"/>
      <c r="EU35" s="158"/>
      <c r="EV35" s="158"/>
      <c r="EW35" s="158"/>
      <c r="EX35" s="158"/>
      <c r="EY35" s="158"/>
      <c r="EZ35" s="158"/>
      <c r="FA35" s="158"/>
      <c r="FB35" s="158"/>
      <c r="FC35" s="158"/>
      <c r="FD35" s="158"/>
      <c r="FE35" s="158"/>
      <c r="FF35" s="158"/>
      <c r="FG35" s="158"/>
      <c r="FH35" s="158"/>
      <c r="FI35" s="158"/>
      <c r="FJ35" s="158"/>
      <c r="FK35" s="158"/>
      <c r="FL35" s="158"/>
      <c r="FM35" s="158"/>
      <c r="FN35" s="158"/>
      <c r="FO35" s="158"/>
      <c r="FP35" s="158"/>
      <c r="FQ35" s="158"/>
      <c r="FR35" s="158"/>
      <c r="FS35" s="158"/>
      <c r="FT35" s="158"/>
      <c r="FU35" s="158"/>
      <c r="FV35" s="158"/>
      <c r="FW35" s="158"/>
      <c r="FX35" s="158"/>
      <c r="FY35" s="158"/>
      <c r="FZ35" s="158"/>
      <c r="GA35" s="158"/>
      <c r="GB35" s="158"/>
      <c r="GC35" s="158"/>
      <c r="GD35" s="158"/>
      <c r="GE35" s="158"/>
      <c r="GF35" s="158"/>
      <c r="GG35" s="158"/>
      <c r="GH35" s="158"/>
      <c r="GI35" s="158"/>
      <c r="GJ35" s="158"/>
      <c r="GK35" s="158"/>
      <c r="GL35" s="158"/>
      <c r="GM35" s="158"/>
      <c r="GN35" s="158"/>
      <c r="GO35" s="158"/>
      <c r="GP35" s="158"/>
      <c r="GQ35" s="158"/>
      <c r="GR35" s="158"/>
      <c r="GS35" s="158"/>
      <c r="GT35" s="158"/>
      <c r="GU35" s="158"/>
      <c r="GV35" s="158"/>
      <c r="GW35" s="158"/>
      <c r="GX35" s="158"/>
      <c r="GY35" s="158"/>
      <c r="GZ35" s="158"/>
      <c r="HA35" s="158"/>
      <c r="HB35" s="158"/>
      <c r="HC35" s="158"/>
      <c r="HD35" s="158"/>
      <c r="HE35" s="158"/>
      <c r="HF35" s="158"/>
      <c r="HG35" s="158"/>
      <c r="HH35" s="158"/>
      <c r="HI35" s="158"/>
      <c r="HJ35" s="158"/>
      <c r="HK35" s="158"/>
      <c r="HL35" s="158"/>
      <c r="HM35" s="158"/>
      <c r="HN35" s="158"/>
      <c r="HO35" s="158"/>
      <c r="HP35" s="158"/>
      <c r="HQ35" s="158"/>
      <c r="HR35" s="158"/>
      <c r="HS35" s="158"/>
      <c r="HT35" s="158"/>
      <c r="HU35" s="158"/>
      <c r="HV35" s="158"/>
      <c r="HW35" s="158"/>
      <c r="HX35" s="158"/>
      <c r="HY35" s="158"/>
      <c r="HZ35" s="158"/>
      <c r="IA35" s="158"/>
      <c r="IB35" s="158"/>
      <c r="IC35" s="158"/>
      <c r="ID35" s="158"/>
      <c r="IE35" s="158"/>
      <c r="IF35" s="158"/>
      <c r="IG35" s="158"/>
      <c r="IH35" s="158"/>
      <c r="II35" s="158"/>
      <c r="IJ35" s="158"/>
      <c r="IK35" s="158"/>
      <c r="IL35" s="158"/>
      <c r="IM35" s="158"/>
      <c r="IN35" s="158"/>
      <c r="IO35" s="158"/>
      <c r="IP35" s="158"/>
      <c r="IQ35" s="158"/>
      <c r="IR35" s="158"/>
      <c r="IS35" s="158"/>
      <c r="IT35" s="158"/>
      <c r="IU35" s="158"/>
      <c r="IV35" s="158"/>
    </row>
    <row r="36" spans="1:256" ht="14.25" customHeight="1">
      <c r="A36" s="185" t="s">
        <v>284</v>
      </c>
      <c r="B36" s="186" t="s">
        <v>285</v>
      </c>
      <c r="C36" s="188">
        <v>5</v>
      </c>
      <c r="D36" s="184">
        <v>1</v>
      </c>
      <c r="E36" s="183">
        <f t="shared" si="0"/>
        <v>5</v>
      </c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8"/>
      <c r="CV36" s="158"/>
      <c r="CW36" s="158"/>
      <c r="CX36" s="158"/>
      <c r="CY36" s="158"/>
      <c r="CZ36" s="158"/>
      <c r="DA36" s="158"/>
      <c r="DB36" s="158"/>
      <c r="DC36" s="158"/>
      <c r="DD36" s="158"/>
      <c r="DE36" s="158"/>
      <c r="DF36" s="158"/>
      <c r="DG36" s="158"/>
      <c r="DH36" s="158"/>
      <c r="DI36" s="158"/>
      <c r="DJ36" s="158"/>
      <c r="DK36" s="158"/>
      <c r="DL36" s="158"/>
      <c r="DM36" s="158"/>
      <c r="DN36" s="158"/>
      <c r="DO36" s="158"/>
      <c r="DP36" s="158"/>
      <c r="DQ36" s="158"/>
      <c r="DR36" s="158"/>
      <c r="DS36" s="158"/>
      <c r="DT36" s="158"/>
      <c r="DU36" s="158"/>
      <c r="DV36" s="158"/>
      <c r="DW36" s="158"/>
      <c r="DX36" s="158"/>
      <c r="DY36" s="158"/>
      <c r="DZ36" s="158"/>
      <c r="EA36" s="158"/>
      <c r="EB36" s="158"/>
      <c r="EC36" s="158"/>
      <c r="ED36" s="158"/>
      <c r="EE36" s="158"/>
      <c r="EF36" s="158"/>
      <c r="EG36" s="158"/>
      <c r="EH36" s="158"/>
      <c r="EI36" s="158"/>
      <c r="EJ36" s="158"/>
      <c r="EK36" s="158"/>
      <c r="EL36" s="158"/>
      <c r="EM36" s="158"/>
      <c r="EN36" s="158"/>
      <c r="EO36" s="158"/>
      <c r="EP36" s="158"/>
      <c r="EQ36" s="158"/>
      <c r="ER36" s="158"/>
      <c r="ES36" s="158"/>
      <c r="ET36" s="158"/>
      <c r="EU36" s="158"/>
      <c r="EV36" s="158"/>
      <c r="EW36" s="158"/>
      <c r="EX36" s="158"/>
      <c r="EY36" s="158"/>
      <c r="EZ36" s="158"/>
      <c r="FA36" s="158"/>
      <c r="FB36" s="158"/>
      <c r="FC36" s="158"/>
      <c r="FD36" s="158"/>
      <c r="FE36" s="158"/>
      <c r="FF36" s="158"/>
      <c r="FG36" s="158"/>
      <c r="FH36" s="158"/>
      <c r="FI36" s="158"/>
      <c r="FJ36" s="158"/>
      <c r="FK36" s="158"/>
      <c r="FL36" s="158"/>
      <c r="FM36" s="158"/>
      <c r="FN36" s="158"/>
      <c r="FO36" s="158"/>
      <c r="FP36" s="158"/>
      <c r="FQ36" s="158"/>
      <c r="FR36" s="158"/>
      <c r="FS36" s="158"/>
      <c r="FT36" s="158"/>
      <c r="FU36" s="158"/>
      <c r="FV36" s="158"/>
      <c r="FW36" s="158"/>
      <c r="FX36" s="158"/>
      <c r="FY36" s="158"/>
      <c r="FZ36" s="158"/>
      <c r="GA36" s="158"/>
      <c r="GB36" s="158"/>
      <c r="GC36" s="158"/>
      <c r="GD36" s="158"/>
      <c r="GE36" s="158"/>
      <c r="GF36" s="158"/>
      <c r="GG36" s="158"/>
      <c r="GH36" s="158"/>
      <c r="GI36" s="158"/>
      <c r="GJ36" s="158"/>
      <c r="GK36" s="158"/>
      <c r="GL36" s="158"/>
      <c r="GM36" s="158"/>
      <c r="GN36" s="158"/>
      <c r="GO36" s="158"/>
      <c r="GP36" s="158"/>
      <c r="GQ36" s="158"/>
      <c r="GR36" s="158"/>
      <c r="GS36" s="158"/>
      <c r="GT36" s="158"/>
      <c r="GU36" s="158"/>
      <c r="GV36" s="158"/>
      <c r="GW36" s="158"/>
      <c r="GX36" s="158"/>
      <c r="GY36" s="158"/>
      <c r="GZ36" s="158"/>
      <c r="HA36" s="158"/>
      <c r="HB36" s="158"/>
      <c r="HC36" s="158"/>
      <c r="HD36" s="158"/>
      <c r="HE36" s="158"/>
      <c r="HF36" s="158"/>
      <c r="HG36" s="158"/>
      <c r="HH36" s="158"/>
      <c r="HI36" s="158"/>
      <c r="HJ36" s="158"/>
      <c r="HK36" s="158"/>
      <c r="HL36" s="158"/>
      <c r="HM36" s="158"/>
      <c r="HN36" s="158"/>
      <c r="HO36" s="158"/>
      <c r="HP36" s="158"/>
      <c r="HQ36" s="158"/>
      <c r="HR36" s="158"/>
      <c r="HS36" s="158"/>
      <c r="HT36" s="158"/>
      <c r="HU36" s="158"/>
      <c r="HV36" s="158"/>
      <c r="HW36" s="158"/>
      <c r="HX36" s="158"/>
      <c r="HY36" s="158"/>
      <c r="HZ36" s="158"/>
      <c r="IA36" s="158"/>
      <c r="IB36" s="158"/>
      <c r="IC36" s="158"/>
      <c r="ID36" s="158"/>
      <c r="IE36" s="158"/>
      <c r="IF36" s="158"/>
      <c r="IG36" s="158"/>
      <c r="IH36" s="158"/>
      <c r="II36" s="158"/>
      <c r="IJ36" s="158"/>
      <c r="IK36" s="158"/>
      <c r="IL36" s="158"/>
      <c r="IM36" s="158"/>
      <c r="IN36" s="158"/>
      <c r="IO36" s="158"/>
      <c r="IP36" s="158"/>
      <c r="IQ36" s="158"/>
      <c r="IR36" s="158"/>
      <c r="IS36" s="158"/>
      <c r="IT36" s="158"/>
      <c r="IU36" s="158"/>
      <c r="IV36" s="158"/>
    </row>
    <row r="37" spans="1:256" ht="14.25" customHeight="1">
      <c r="A37" s="187" t="s">
        <v>289</v>
      </c>
      <c r="B37" s="186" t="s">
        <v>357</v>
      </c>
      <c r="C37" s="189">
        <v>5</v>
      </c>
      <c r="D37" s="184">
        <v>1</v>
      </c>
      <c r="E37" s="183">
        <f t="shared" si="0"/>
        <v>5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8"/>
      <c r="CL37" s="158"/>
      <c r="CM37" s="158"/>
      <c r="CN37" s="158"/>
      <c r="CO37" s="158"/>
      <c r="CP37" s="158"/>
      <c r="CQ37" s="158"/>
      <c r="CR37" s="158"/>
      <c r="CS37" s="158"/>
      <c r="CT37" s="158"/>
      <c r="CU37" s="158"/>
      <c r="CV37" s="158"/>
      <c r="CW37" s="158"/>
      <c r="CX37" s="158"/>
      <c r="CY37" s="158"/>
      <c r="CZ37" s="158"/>
      <c r="DA37" s="158"/>
      <c r="DB37" s="158"/>
      <c r="DC37" s="158"/>
      <c r="DD37" s="158"/>
      <c r="DE37" s="158"/>
      <c r="DF37" s="158"/>
      <c r="DG37" s="158"/>
      <c r="DH37" s="158"/>
      <c r="DI37" s="158"/>
      <c r="DJ37" s="158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8"/>
      <c r="EC37" s="158"/>
      <c r="ED37" s="158"/>
      <c r="EE37" s="158"/>
      <c r="EF37" s="158"/>
      <c r="EG37" s="158"/>
      <c r="EH37" s="158"/>
      <c r="EI37" s="158"/>
      <c r="EJ37" s="158"/>
      <c r="EK37" s="158"/>
      <c r="EL37" s="158"/>
      <c r="EM37" s="158"/>
      <c r="EN37" s="158"/>
      <c r="EO37" s="158"/>
      <c r="EP37" s="158"/>
      <c r="EQ37" s="158"/>
      <c r="ER37" s="158"/>
      <c r="ES37" s="158"/>
      <c r="ET37" s="158"/>
      <c r="EU37" s="158"/>
      <c r="EV37" s="158"/>
      <c r="EW37" s="158"/>
      <c r="EX37" s="158"/>
      <c r="EY37" s="158"/>
      <c r="EZ37" s="158"/>
      <c r="FA37" s="158"/>
      <c r="FB37" s="158"/>
      <c r="FC37" s="158"/>
      <c r="FD37" s="158"/>
      <c r="FE37" s="158"/>
      <c r="FF37" s="158"/>
      <c r="FG37" s="158"/>
      <c r="FH37" s="158"/>
      <c r="FI37" s="158"/>
      <c r="FJ37" s="158"/>
      <c r="FK37" s="158"/>
      <c r="FL37" s="158"/>
      <c r="FM37" s="158"/>
      <c r="FN37" s="158"/>
      <c r="FO37" s="158"/>
      <c r="FP37" s="158"/>
      <c r="FQ37" s="158"/>
      <c r="FR37" s="158"/>
      <c r="FS37" s="158"/>
      <c r="FT37" s="158"/>
      <c r="FU37" s="158"/>
      <c r="FV37" s="158"/>
      <c r="FW37" s="158"/>
      <c r="FX37" s="158"/>
      <c r="FY37" s="158"/>
      <c r="FZ37" s="158"/>
      <c r="GA37" s="158"/>
      <c r="GB37" s="158"/>
      <c r="GC37" s="158"/>
      <c r="GD37" s="158"/>
      <c r="GE37" s="158"/>
      <c r="GF37" s="158"/>
      <c r="GG37" s="158"/>
      <c r="GH37" s="158"/>
      <c r="GI37" s="158"/>
      <c r="GJ37" s="158"/>
      <c r="GK37" s="158"/>
      <c r="GL37" s="158"/>
      <c r="GM37" s="158"/>
      <c r="GN37" s="158"/>
      <c r="GO37" s="158"/>
      <c r="GP37" s="158"/>
      <c r="GQ37" s="158"/>
      <c r="GR37" s="158"/>
      <c r="GS37" s="158"/>
      <c r="GT37" s="158"/>
      <c r="GU37" s="158"/>
      <c r="GV37" s="158"/>
      <c r="GW37" s="158"/>
      <c r="GX37" s="158"/>
      <c r="GY37" s="158"/>
      <c r="GZ37" s="158"/>
      <c r="HA37" s="158"/>
      <c r="HB37" s="158"/>
      <c r="HC37" s="158"/>
      <c r="HD37" s="158"/>
      <c r="HE37" s="158"/>
      <c r="HF37" s="158"/>
      <c r="HG37" s="158"/>
      <c r="HH37" s="158"/>
      <c r="HI37" s="158"/>
      <c r="HJ37" s="158"/>
      <c r="HK37" s="158"/>
      <c r="HL37" s="158"/>
      <c r="HM37" s="158"/>
      <c r="HN37" s="158"/>
      <c r="HO37" s="158"/>
      <c r="HP37" s="158"/>
      <c r="HQ37" s="158"/>
      <c r="HR37" s="158"/>
      <c r="HS37" s="158"/>
      <c r="HT37" s="158"/>
      <c r="HU37" s="158"/>
      <c r="HV37" s="158"/>
      <c r="HW37" s="158"/>
      <c r="HX37" s="158"/>
      <c r="HY37" s="158"/>
      <c r="HZ37" s="158"/>
      <c r="IA37" s="158"/>
      <c r="IB37" s="158"/>
      <c r="IC37" s="158"/>
      <c r="ID37" s="158"/>
      <c r="IE37" s="158"/>
      <c r="IF37" s="158"/>
      <c r="IG37" s="158"/>
      <c r="IH37" s="158"/>
      <c r="II37" s="158"/>
      <c r="IJ37" s="158"/>
      <c r="IK37" s="158"/>
      <c r="IL37" s="158"/>
      <c r="IM37" s="158"/>
      <c r="IN37" s="158"/>
      <c r="IO37" s="158"/>
      <c r="IP37" s="158"/>
      <c r="IQ37" s="158"/>
      <c r="IR37" s="158"/>
      <c r="IS37" s="158"/>
      <c r="IT37" s="158"/>
      <c r="IU37" s="158"/>
      <c r="IV37" s="158"/>
    </row>
    <row r="38" spans="1:256" ht="14.25" customHeight="1">
      <c r="A38" s="187" t="s">
        <v>291</v>
      </c>
      <c r="B38" s="186" t="s">
        <v>325</v>
      </c>
      <c r="C38" s="189">
        <v>3</v>
      </c>
      <c r="D38" s="184">
        <v>1</v>
      </c>
      <c r="E38" s="183">
        <f t="shared" si="0"/>
        <v>3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8"/>
      <c r="CQ38" s="158"/>
      <c r="CR38" s="158"/>
      <c r="CS38" s="158"/>
      <c r="CT38" s="158"/>
      <c r="CU38" s="158"/>
      <c r="CV38" s="158"/>
      <c r="CW38" s="158"/>
      <c r="CX38" s="158"/>
      <c r="CY38" s="158"/>
      <c r="CZ38" s="158"/>
      <c r="DA38" s="158"/>
      <c r="DB38" s="158"/>
      <c r="DC38" s="158"/>
      <c r="DD38" s="158"/>
      <c r="DE38" s="158"/>
      <c r="DF38" s="158"/>
      <c r="DG38" s="158"/>
      <c r="DH38" s="158"/>
      <c r="DI38" s="158"/>
      <c r="DJ38" s="158"/>
      <c r="DK38" s="158"/>
      <c r="DL38" s="158"/>
      <c r="DM38" s="158"/>
      <c r="DN38" s="158"/>
      <c r="DO38" s="158"/>
      <c r="DP38" s="158"/>
      <c r="DQ38" s="158"/>
      <c r="DR38" s="158"/>
      <c r="DS38" s="158"/>
      <c r="DT38" s="158"/>
      <c r="DU38" s="158"/>
      <c r="DV38" s="158"/>
      <c r="DW38" s="158"/>
      <c r="DX38" s="158"/>
      <c r="DY38" s="158"/>
      <c r="DZ38" s="158"/>
      <c r="EA38" s="158"/>
      <c r="EB38" s="158"/>
      <c r="EC38" s="158"/>
      <c r="ED38" s="158"/>
      <c r="EE38" s="158"/>
      <c r="EF38" s="158"/>
      <c r="EG38" s="158"/>
      <c r="EH38" s="158"/>
      <c r="EI38" s="158"/>
      <c r="EJ38" s="158"/>
      <c r="EK38" s="158"/>
      <c r="EL38" s="158"/>
      <c r="EM38" s="158"/>
      <c r="EN38" s="158"/>
      <c r="EO38" s="158"/>
      <c r="EP38" s="158"/>
      <c r="EQ38" s="158"/>
      <c r="ER38" s="158"/>
      <c r="ES38" s="158"/>
      <c r="ET38" s="158"/>
      <c r="EU38" s="158"/>
      <c r="EV38" s="158"/>
      <c r="EW38" s="158"/>
      <c r="EX38" s="158"/>
      <c r="EY38" s="158"/>
      <c r="EZ38" s="158"/>
      <c r="FA38" s="158"/>
      <c r="FB38" s="158"/>
      <c r="FC38" s="158"/>
      <c r="FD38" s="158"/>
      <c r="FE38" s="158"/>
      <c r="FF38" s="158"/>
      <c r="FG38" s="158"/>
      <c r="FH38" s="158"/>
      <c r="FI38" s="158"/>
      <c r="FJ38" s="158"/>
      <c r="FK38" s="158"/>
      <c r="FL38" s="158"/>
      <c r="FM38" s="158"/>
      <c r="FN38" s="158"/>
      <c r="FO38" s="158"/>
      <c r="FP38" s="158"/>
      <c r="FQ38" s="158"/>
      <c r="FR38" s="158"/>
      <c r="FS38" s="158"/>
      <c r="FT38" s="158"/>
      <c r="FU38" s="158"/>
      <c r="FV38" s="158"/>
      <c r="FW38" s="158"/>
      <c r="FX38" s="158"/>
      <c r="FY38" s="158"/>
      <c r="FZ38" s="158"/>
      <c r="GA38" s="158"/>
      <c r="GB38" s="158"/>
      <c r="GC38" s="158"/>
      <c r="GD38" s="158"/>
      <c r="GE38" s="158"/>
      <c r="GF38" s="158"/>
      <c r="GG38" s="158"/>
      <c r="GH38" s="158"/>
      <c r="GI38" s="158"/>
      <c r="GJ38" s="158"/>
      <c r="GK38" s="158"/>
      <c r="GL38" s="158"/>
      <c r="GM38" s="158"/>
      <c r="GN38" s="158"/>
      <c r="GO38" s="158"/>
      <c r="GP38" s="158"/>
      <c r="GQ38" s="158"/>
      <c r="GR38" s="158"/>
      <c r="GS38" s="158"/>
      <c r="GT38" s="158"/>
      <c r="GU38" s="158"/>
      <c r="GV38" s="158"/>
      <c r="GW38" s="158"/>
      <c r="GX38" s="158"/>
      <c r="GY38" s="158"/>
      <c r="GZ38" s="158"/>
      <c r="HA38" s="158"/>
      <c r="HB38" s="158"/>
      <c r="HC38" s="158"/>
      <c r="HD38" s="158"/>
      <c r="HE38" s="158"/>
      <c r="HF38" s="158"/>
      <c r="HG38" s="158"/>
      <c r="HH38" s="158"/>
      <c r="HI38" s="158"/>
      <c r="HJ38" s="158"/>
      <c r="HK38" s="158"/>
      <c r="HL38" s="158"/>
      <c r="HM38" s="158"/>
      <c r="HN38" s="158"/>
      <c r="HO38" s="158"/>
      <c r="HP38" s="158"/>
      <c r="HQ38" s="158"/>
      <c r="HR38" s="158"/>
      <c r="HS38" s="158"/>
      <c r="HT38" s="158"/>
      <c r="HU38" s="158"/>
      <c r="HV38" s="158"/>
      <c r="HW38" s="158"/>
      <c r="HX38" s="158"/>
      <c r="HY38" s="158"/>
      <c r="HZ38" s="158"/>
      <c r="IA38" s="158"/>
      <c r="IB38" s="158"/>
      <c r="IC38" s="158"/>
      <c r="ID38" s="158"/>
      <c r="IE38" s="158"/>
      <c r="IF38" s="158"/>
      <c r="IG38" s="158"/>
      <c r="IH38" s="158"/>
      <c r="II38" s="158"/>
      <c r="IJ38" s="158"/>
      <c r="IK38" s="158"/>
      <c r="IL38" s="158"/>
      <c r="IM38" s="158"/>
      <c r="IN38" s="158"/>
      <c r="IO38" s="158"/>
      <c r="IP38" s="158"/>
      <c r="IQ38" s="158"/>
      <c r="IR38" s="158"/>
      <c r="IS38" s="158"/>
      <c r="IT38" s="158"/>
      <c r="IU38" s="158"/>
      <c r="IV38" s="158"/>
    </row>
    <row r="39" spans="1:256" ht="14.25" customHeight="1">
      <c r="A39" s="187" t="s">
        <v>302</v>
      </c>
      <c r="B39" s="186" t="s">
        <v>303</v>
      </c>
      <c r="C39" s="189">
        <v>9</v>
      </c>
      <c r="D39" s="184">
        <v>1</v>
      </c>
      <c r="E39" s="183">
        <f t="shared" si="0"/>
        <v>9</v>
      </c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8"/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  <c r="CJ39" s="158"/>
      <c r="CK39" s="158"/>
      <c r="CL39" s="158"/>
      <c r="CM39" s="158"/>
      <c r="CN39" s="158"/>
      <c r="CO39" s="158"/>
      <c r="CP39" s="158"/>
      <c r="CQ39" s="158"/>
      <c r="CR39" s="158"/>
      <c r="CS39" s="158"/>
      <c r="CT39" s="158"/>
      <c r="CU39" s="158"/>
      <c r="CV39" s="158"/>
      <c r="CW39" s="158"/>
      <c r="CX39" s="158"/>
      <c r="CY39" s="158"/>
      <c r="CZ39" s="158"/>
      <c r="DA39" s="158"/>
      <c r="DB39" s="158"/>
      <c r="DC39" s="158"/>
      <c r="DD39" s="158"/>
      <c r="DE39" s="158"/>
      <c r="DF39" s="158"/>
      <c r="DG39" s="158"/>
      <c r="DH39" s="158"/>
      <c r="DI39" s="158"/>
      <c r="DJ39" s="158"/>
      <c r="DK39" s="158"/>
      <c r="DL39" s="158"/>
      <c r="DM39" s="158"/>
      <c r="DN39" s="158"/>
      <c r="DO39" s="158"/>
      <c r="DP39" s="158"/>
      <c r="DQ39" s="158"/>
      <c r="DR39" s="158"/>
      <c r="DS39" s="158"/>
      <c r="DT39" s="158"/>
      <c r="DU39" s="158"/>
      <c r="DV39" s="158"/>
      <c r="DW39" s="158"/>
      <c r="DX39" s="158"/>
      <c r="DY39" s="158"/>
      <c r="DZ39" s="158"/>
      <c r="EA39" s="158"/>
      <c r="EB39" s="158"/>
      <c r="EC39" s="158"/>
      <c r="ED39" s="158"/>
      <c r="EE39" s="158"/>
      <c r="EF39" s="158"/>
      <c r="EG39" s="158"/>
      <c r="EH39" s="158"/>
      <c r="EI39" s="158"/>
      <c r="EJ39" s="158"/>
      <c r="EK39" s="158"/>
      <c r="EL39" s="158"/>
      <c r="EM39" s="158"/>
      <c r="EN39" s="158"/>
      <c r="EO39" s="158"/>
      <c r="EP39" s="158"/>
      <c r="EQ39" s="158"/>
      <c r="ER39" s="158"/>
      <c r="ES39" s="158"/>
      <c r="ET39" s="158"/>
      <c r="EU39" s="158"/>
      <c r="EV39" s="158"/>
      <c r="EW39" s="158"/>
      <c r="EX39" s="158"/>
      <c r="EY39" s="158"/>
      <c r="EZ39" s="158"/>
      <c r="FA39" s="158"/>
      <c r="FB39" s="158"/>
      <c r="FC39" s="158"/>
      <c r="FD39" s="158"/>
      <c r="FE39" s="158"/>
      <c r="FF39" s="158"/>
      <c r="FG39" s="158"/>
      <c r="FH39" s="158"/>
      <c r="FI39" s="158"/>
      <c r="FJ39" s="158"/>
      <c r="FK39" s="158"/>
      <c r="FL39" s="158"/>
      <c r="FM39" s="158"/>
      <c r="FN39" s="158"/>
      <c r="FO39" s="158"/>
      <c r="FP39" s="158"/>
      <c r="FQ39" s="158"/>
      <c r="FR39" s="158"/>
      <c r="FS39" s="158"/>
      <c r="FT39" s="158"/>
      <c r="FU39" s="158"/>
      <c r="FV39" s="158"/>
      <c r="FW39" s="158"/>
      <c r="FX39" s="158"/>
      <c r="FY39" s="158"/>
      <c r="FZ39" s="158"/>
      <c r="GA39" s="158"/>
      <c r="GB39" s="158"/>
      <c r="GC39" s="158"/>
      <c r="GD39" s="158"/>
      <c r="GE39" s="158"/>
      <c r="GF39" s="158"/>
      <c r="GG39" s="158"/>
      <c r="GH39" s="158"/>
      <c r="GI39" s="158"/>
      <c r="GJ39" s="158"/>
      <c r="GK39" s="158"/>
      <c r="GL39" s="158"/>
      <c r="GM39" s="158"/>
      <c r="GN39" s="158"/>
      <c r="GO39" s="158"/>
      <c r="GP39" s="158"/>
      <c r="GQ39" s="158"/>
      <c r="GR39" s="158"/>
      <c r="GS39" s="158"/>
      <c r="GT39" s="158"/>
      <c r="GU39" s="158"/>
      <c r="GV39" s="158"/>
      <c r="GW39" s="158"/>
      <c r="GX39" s="158"/>
      <c r="GY39" s="158"/>
      <c r="GZ39" s="158"/>
      <c r="HA39" s="158"/>
      <c r="HB39" s="158"/>
      <c r="HC39" s="158"/>
      <c r="HD39" s="158"/>
      <c r="HE39" s="158"/>
      <c r="HF39" s="158"/>
      <c r="HG39" s="158"/>
      <c r="HH39" s="158"/>
      <c r="HI39" s="158"/>
      <c r="HJ39" s="158"/>
      <c r="HK39" s="158"/>
      <c r="HL39" s="158"/>
      <c r="HM39" s="158"/>
      <c r="HN39" s="158"/>
      <c r="HO39" s="158"/>
      <c r="HP39" s="158"/>
      <c r="HQ39" s="158"/>
      <c r="HR39" s="158"/>
      <c r="HS39" s="158"/>
      <c r="HT39" s="158"/>
      <c r="HU39" s="158"/>
      <c r="HV39" s="158"/>
      <c r="HW39" s="158"/>
      <c r="HX39" s="158"/>
      <c r="HY39" s="158"/>
      <c r="HZ39" s="158"/>
      <c r="IA39" s="158"/>
      <c r="IB39" s="158"/>
      <c r="IC39" s="158"/>
      <c r="ID39" s="158"/>
      <c r="IE39" s="158"/>
      <c r="IF39" s="158"/>
      <c r="IG39" s="158"/>
      <c r="IH39" s="158"/>
      <c r="II39" s="158"/>
      <c r="IJ39" s="158"/>
      <c r="IK39" s="158"/>
      <c r="IL39" s="158"/>
      <c r="IM39" s="158"/>
      <c r="IN39" s="158"/>
      <c r="IO39" s="158"/>
      <c r="IP39" s="158"/>
      <c r="IQ39" s="158"/>
      <c r="IR39" s="158"/>
      <c r="IS39" s="158"/>
      <c r="IT39" s="158"/>
      <c r="IU39" s="158"/>
      <c r="IV39" s="158"/>
    </row>
    <row r="40" spans="1:256" ht="14.25" customHeight="1">
      <c r="A40" s="187" t="s">
        <v>313</v>
      </c>
      <c r="B40" s="186" t="s">
        <v>314</v>
      </c>
      <c r="C40" s="189">
        <v>6</v>
      </c>
      <c r="D40" s="184">
        <v>1</v>
      </c>
      <c r="E40" s="183">
        <f t="shared" si="0"/>
        <v>6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58"/>
      <c r="CW40" s="158"/>
      <c r="CX40" s="158"/>
      <c r="CY40" s="158"/>
      <c r="CZ40" s="158"/>
      <c r="DA40" s="158"/>
      <c r="DB40" s="158"/>
      <c r="DC40" s="158"/>
      <c r="DD40" s="158"/>
      <c r="DE40" s="158"/>
      <c r="DF40" s="158"/>
      <c r="DG40" s="158"/>
      <c r="DH40" s="158"/>
      <c r="DI40" s="158"/>
      <c r="DJ40" s="158"/>
      <c r="DK40" s="158"/>
      <c r="DL40" s="158"/>
      <c r="DM40" s="158"/>
      <c r="DN40" s="158"/>
      <c r="DO40" s="158"/>
      <c r="DP40" s="158"/>
      <c r="DQ40" s="158"/>
      <c r="DR40" s="158"/>
      <c r="DS40" s="158"/>
      <c r="DT40" s="158"/>
      <c r="DU40" s="158"/>
      <c r="DV40" s="158"/>
      <c r="DW40" s="158"/>
      <c r="DX40" s="158"/>
      <c r="DY40" s="158"/>
      <c r="DZ40" s="158"/>
      <c r="EA40" s="158"/>
      <c r="EB40" s="158"/>
      <c r="EC40" s="158"/>
      <c r="ED40" s="158"/>
      <c r="EE40" s="158"/>
      <c r="EF40" s="158"/>
      <c r="EG40" s="158"/>
      <c r="EH40" s="158"/>
      <c r="EI40" s="158"/>
      <c r="EJ40" s="158"/>
      <c r="EK40" s="158"/>
      <c r="EL40" s="158"/>
      <c r="EM40" s="158"/>
      <c r="EN40" s="158"/>
      <c r="EO40" s="158"/>
      <c r="EP40" s="158"/>
      <c r="EQ40" s="158"/>
      <c r="ER40" s="158"/>
      <c r="ES40" s="158"/>
      <c r="ET40" s="158"/>
      <c r="EU40" s="158"/>
      <c r="EV40" s="158"/>
      <c r="EW40" s="158"/>
      <c r="EX40" s="158"/>
      <c r="EY40" s="158"/>
      <c r="EZ40" s="158"/>
      <c r="FA40" s="158"/>
      <c r="FB40" s="158"/>
      <c r="FC40" s="158"/>
      <c r="FD40" s="158"/>
      <c r="FE40" s="158"/>
      <c r="FF40" s="158"/>
      <c r="FG40" s="158"/>
      <c r="FH40" s="158"/>
      <c r="FI40" s="158"/>
      <c r="FJ40" s="158"/>
      <c r="FK40" s="158"/>
      <c r="FL40" s="158"/>
      <c r="FM40" s="158"/>
      <c r="FN40" s="158"/>
      <c r="FO40" s="158"/>
      <c r="FP40" s="158"/>
      <c r="FQ40" s="158"/>
      <c r="FR40" s="158"/>
      <c r="FS40" s="158"/>
      <c r="FT40" s="158"/>
      <c r="FU40" s="158"/>
      <c r="FV40" s="158"/>
      <c r="FW40" s="158"/>
      <c r="FX40" s="158"/>
      <c r="FY40" s="158"/>
      <c r="FZ40" s="158"/>
      <c r="GA40" s="158"/>
      <c r="GB40" s="158"/>
      <c r="GC40" s="158"/>
      <c r="GD40" s="158"/>
      <c r="GE40" s="158"/>
      <c r="GF40" s="158"/>
      <c r="GG40" s="158"/>
      <c r="GH40" s="158"/>
      <c r="GI40" s="158"/>
      <c r="GJ40" s="158"/>
      <c r="GK40" s="158"/>
      <c r="GL40" s="158"/>
      <c r="GM40" s="158"/>
      <c r="GN40" s="158"/>
      <c r="GO40" s="158"/>
      <c r="GP40" s="158"/>
      <c r="GQ40" s="158"/>
      <c r="GR40" s="158"/>
      <c r="GS40" s="158"/>
      <c r="GT40" s="158"/>
      <c r="GU40" s="158"/>
      <c r="GV40" s="158"/>
      <c r="GW40" s="158"/>
      <c r="GX40" s="158"/>
      <c r="GY40" s="158"/>
      <c r="GZ40" s="158"/>
      <c r="HA40" s="158"/>
      <c r="HB40" s="158"/>
      <c r="HC40" s="158"/>
      <c r="HD40" s="158"/>
      <c r="HE40" s="158"/>
      <c r="HF40" s="158"/>
      <c r="HG40" s="158"/>
      <c r="HH40" s="158"/>
      <c r="HI40" s="158"/>
      <c r="HJ40" s="158"/>
      <c r="HK40" s="158"/>
      <c r="HL40" s="158"/>
      <c r="HM40" s="158"/>
      <c r="HN40" s="158"/>
      <c r="HO40" s="158"/>
      <c r="HP40" s="158"/>
      <c r="HQ40" s="158"/>
      <c r="HR40" s="158"/>
      <c r="HS40" s="158"/>
      <c r="HT40" s="158"/>
      <c r="HU40" s="158"/>
      <c r="HV40" s="158"/>
      <c r="HW40" s="158"/>
      <c r="HX40" s="158"/>
      <c r="HY40" s="158"/>
      <c r="HZ40" s="158"/>
      <c r="IA40" s="158"/>
      <c r="IB40" s="158"/>
      <c r="IC40" s="158"/>
      <c r="ID40" s="158"/>
      <c r="IE40" s="158"/>
      <c r="IF40" s="158"/>
      <c r="IG40" s="158"/>
      <c r="IH40" s="158"/>
      <c r="II40" s="158"/>
      <c r="IJ40" s="158"/>
      <c r="IK40" s="158"/>
      <c r="IL40" s="158"/>
      <c r="IM40" s="158"/>
      <c r="IN40" s="158"/>
      <c r="IO40" s="158"/>
      <c r="IP40" s="158"/>
      <c r="IQ40" s="158"/>
      <c r="IR40" s="158"/>
      <c r="IS40" s="158"/>
      <c r="IT40" s="158"/>
      <c r="IU40" s="158"/>
      <c r="IV40" s="158"/>
    </row>
    <row r="41" spans="1:256" ht="14.25" customHeight="1" thickBot="1">
      <c r="A41" s="193" t="s">
        <v>315</v>
      </c>
      <c r="B41" s="194" t="s">
        <v>316</v>
      </c>
      <c r="C41" s="195">
        <v>5</v>
      </c>
      <c r="D41" s="184">
        <v>1</v>
      </c>
      <c r="E41" s="183">
        <f t="shared" si="0"/>
        <v>5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G41" s="158"/>
      <c r="CH41" s="158"/>
      <c r="CI41" s="158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58"/>
      <c r="CW41" s="158"/>
      <c r="CX41" s="158"/>
      <c r="CY41" s="158"/>
      <c r="CZ41" s="158"/>
      <c r="DA41" s="158"/>
      <c r="DB41" s="158"/>
      <c r="DC41" s="158"/>
      <c r="DD41" s="158"/>
      <c r="DE41" s="158"/>
      <c r="DF41" s="158"/>
      <c r="DG41" s="158"/>
      <c r="DH41" s="158"/>
      <c r="DI41" s="158"/>
      <c r="DJ41" s="158"/>
      <c r="DK41" s="158"/>
      <c r="DL41" s="158"/>
      <c r="DM41" s="158"/>
      <c r="DN41" s="158"/>
      <c r="DO41" s="158"/>
      <c r="DP41" s="158"/>
      <c r="DQ41" s="158"/>
      <c r="DR41" s="158"/>
      <c r="DS41" s="158"/>
      <c r="DT41" s="158"/>
      <c r="DU41" s="158"/>
      <c r="DV41" s="158"/>
      <c r="DW41" s="158"/>
      <c r="DX41" s="158"/>
      <c r="DY41" s="158"/>
      <c r="DZ41" s="158"/>
      <c r="EA41" s="158"/>
      <c r="EB41" s="158"/>
      <c r="EC41" s="158"/>
      <c r="ED41" s="158"/>
      <c r="EE41" s="158"/>
      <c r="EF41" s="158"/>
      <c r="EG41" s="158"/>
      <c r="EH41" s="158"/>
      <c r="EI41" s="158"/>
      <c r="EJ41" s="158"/>
      <c r="EK41" s="158"/>
      <c r="EL41" s="158"/>
      <c r="EM41" s="158"/>
      <c r="EN41" s="158"/>
      <c r="EO41" s="158"/>
      <c r="EP41" s="158"/>
      <c r="EQ41" s="158"/>
      <c r="ER41" s="158"/>
      <c r="ES41" s="158"/>
      <c r="ET41" s="158"/>
      <c r="EU41" s="158"/>
      <c r="EV41" s="158"/>
      <c r="EW41" s="158"/>
      <c r="EX41" s="158"/>
      <c r="EY41" s="158"/>
      <c r="EZ41" s="158"/>
      <c r="FA41" s="158"/>
      <c r="FB41" s="158"/>
      <c r="FC41" s="158"/>
      <c r="FD41" s="158"/>
      <c r="FE41" s="158"/>
      <c r="FF41" s="158"/>
      <c r="FG41" s="158"/>
      <c r="FH41" s="158"/>
      <c r="FI41" s="158"/>
      <c r="FJ41" s="158"/>
      <c r="FK41" s="158"/>
      <c r="FL41" s="158"/>
      <c r="FM41" s="158"/>
      <c r="FN41" s="158"/>
      <c r="FO41" s="158"/>
      <c r="FP41" s="158"/>
      <c r="FQ41" s="158"/>
      <c r="FR41" s="158"/>
      <c r="FS41" s="158"/>
      <c r="FT41" s="158"/>
      <c r="FU41" s="158"/>
      <c r="FV41" s="158"/>
      <c r="FW41" s="158"/>
      <c r="FX41" s="158"/>
      <c r="FY41" s="158"/>
      <c r="FZ41" s="158"/>
      <c r="GA41" s="158"/>
      <c r="GB41" s="158"/>
      <c r="GC41" s="158"/>
      <c r="GD41" s="158"/>
      <c r="GE41" s="158"/>
      <c r="GF41" s="158"/>
      <c r="GG41" s="158"/>
      <c r="GH41" s="158"/>
      <c r="GI41" s="158"/>
      <c r="GJ41" s="158"/>
      <c r="GK41" s="158"/>
      <c r="GL41" s="158"/>
      <c r="GM41" s="158"/>
      <c r="GN41" s="158"/>
      <c r="GO41" s="158"/>
      <c r="GP41" s="158"/>
      <c r="GQ41" s="158"/>
      <c r="GR41" s="158"/>
      <c r="GS41" s="158"/>
      <c r="GT41" s="158"/>
      <c r="GU41" s="158"/>
      <c r="GV41" s="158"/>
      <c r="GW41" s="158"/>
      <c r="GX41" s="158"/>
      <c r="GY41" s="158"/>
      <c r="GZ41" s="158"/>
      <c r="HA41" s="158"/>
      <c r="HB41" s="158"/>
      <c r="HC41" s="158"/>
      <c r="HD41" s="158"/>
      <c r="HE41" s="158"/>
      <c r="HF41" s="158"/>
      <c r="HG41" s="158"/>
      <c r="HH41" s="158"/>
      <c r="HI41" s="158"/>
      <c r="HJ41" s="158"/>
      <c r="HK41" s="158"/>
      <c r="HL41" s="158"/>
      <c r="HM41" s="158"/>
      <c r="HN41" s="158"/>
      <c r="HO41" s="158"/>
      <c r="HP41" s="158"/>
      <c r="HQ41" s="158"/>
      <c r="HR41" s="158"/>
      <c r="HS41" s="158"/>
      <c r="HT41" s="158"/>
      <c r="HU41" s="158"/>
      <c r="HV41" s="158"/>
      <c r="HW41" s="158"/>
      <c r="HX41" s="158"/>
      <c r="HY41" s="158"/>
      <c r="HZ41" s="158"/>
      <c r="IA41" s="158"/>
      <c r="IB41" s="158"/>
      <c r="IC41" s="158"/>
      <c r="ID41" s="158"/>
      <c r="IE41" s="158"/>
      <c r="IF41" s="158"/>
      <c r="IG41" s="158"/>
      <c r="IH41" s="158"/>
      <c r="II41" s="158"/>
      <c r="IJ41" s="158"/>
      <c r="IK41" s="158"/>
      <c r="IL41" s="158"/>
      <c r="IM41" s="158"/>
      <c r="IN41" s="158"/>
      <c r="IO41" s="158"/>
      <c r="IP41" s="158"/>
      <c r="IQ41" s="158"/>
      <c r="IR41" s="158"/>
      <c r="IS41" s="158"/>
      <c r="IT41" s="158"/>
      <c r="IU41" s="158"/>
      <c r="IV41" s="158"/>
    </row>
    <row r="42" spans="1:256" ht="14.25">
      <c r="A42" s="79"/>
      <c r="B42" s="79"/>
      <c r="C42" s="80"/>
      <c r="D42" s="89"/>
      <c r="E42" s="81"/>
    </row>
    <row r="43" spans="1:256" ht="15">
      <c r="A43" s="94" t="s">
        <v>321</v>
      </c>
      <c r="B43" s="79"/>
      <c r="C43" s="75"/>
      <c r="D43" s="82">
        <f>SUM(D9:D41)</f>
        <v>33</v>
      </c>
      <c r="E43" s="83"/>
    </row>
    <row r="44" spans="1:256" ht="15.75" thickBot="1">
      <c r="A44" s="94" t="s">
        <v>322</v>
      </c>
      <c r="B44" s="79"/>
      <c r="C44" s="84"/>
      <c r="D44" s="75"/>
      <c r="E44" s="125">
        <f>(SUM(E9:E41)/D43)</f>
        <v>6.0606060606060606</v>
      </c>
    </row>
    <row r="45" spans="1:256" ht="15.75" thickBot="1">
      <c r="A45" s="95" t="s">
        <v>339</v>
      </c>
      <c r="B45" s="91"/>
      <c r="C45" s="92"/>
      <c r="D45" s="93"/>
      <c r="E45" s="126">
        <f>(SUM(E9:E41)/D43)*SQRT(D43)</f>
        <v>34.81553119113957</v>
      </c>
    </row>
    <row r="47" spans="1:256">
      <c r="A47" s="74"/>
      <c r="B47" s="74"/>
      <c r="C47" s="72"/>
    </row>
    <row r="48" spans="1:256" ht="51" customHeight="1">
      <c r="A48" s="330" t="s">
        <v>338</v>
      </c>
      <c r="B48" s="330"/>
      <c r="C48" s="330"/>
      <c r="D48" s="330"/>
      <c r="E48" s="330"/>
    </row>
    <row r="49" spans="1:5">
      <c r="A49" s="74"/>
      <c r="B49" s="74"/>
      <c r="C49" s="72"/>
    </row>
    <row r="50" spans="1:5" ht="51" customHeight="1">
      <c r="A50" s="330" t="s">
        <v>377</v>
      </c>
      <c r="B50" s="330"/>
      <c r="C50" s="330"/>
      <c r="D50" s="330"/>
      <c r="E50" s="330"/>
    </row>
  </sheetData>
  <protectedRanges>
    <protectedRange sqref="D8:D41" name="number of species"/>
  </protectedRanges>
  <sortState ref="A9:IV135">
    <sortCondition ref="D9:D135"/>
  </sortState>
  <mergeCells count="2">
    <mergeCell ref="A48:E48"/>
    <mergeCell ref="A50:E50"/>
  </mergeCell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46"/>
  <sheetViews>
    <sheetView topLeftCell="A28" zoomScale="85" workbookViewId="0">
      <selection activeCell="E40" sqref="E40:E41"/>
    </sheetView>
  </sheetViews>
  <sheetFormatPr defaultColWidth="23.7109375" defaultRowHeight="12.75"/>
  <cols>
    <col min="1" max="1" width="37.42578125" style="200" bestFit="1" customWidth="1"/>
    <col min="2" max="2" width="29.42578125" style="200" customWidth="1"/>
    <col min="3" max="3" width="14" style="200" bestFit="1" customWidth="1"/>
    <col min="4" max="4" width="20.140625" style="200" bestFit="1" customWidth="1"/>
    <col min="5" max="5" width="12" style="200" customWidth="1"/>
    <col min="6" max="9" width="23.7109375" style="200" customWidth="1"/>
    <col min="10" max="10" width="29.28515625" style="200" customWidth="1"/>
    <col min="11" max="16384" width="23.7109375" style="200"/>
  </cols>
  <sheetData>
    <row r="1" spans="1:11" ht="15">
      <c r="A1" s="203"/>
      <c r="B1" s="204"/>
      <c r="C1" s="205" t="s">
        <v>93</v>
      </c>
      <c r="D1" s="206" t="s">
        <v>572</v>
      </c>
      <c r="E1" s="207"/>
      <c r="F1" s="202"/>
      <c r="G1" s="202"/>
      <c r="H1" s="202"/>
      <c r="I1" s="202"/>
      <c r="J1" s="202"/>
      <c r="K1" s="202"/>
    </row>
    <row r="2" spans="1:11" ht="15">
      <c r="A2" s="203"/>
      <c r="B2" s="204"/>
      <c r="C2" s="208" t="s">
        <v>45</v>
      </c>
      <c r="D2" s="209" t="s">
        <v>573</v>
      </c>
      <c r="E2" s="207"/>
      <c r="F2" s="202"/>
      <c r="G2" s="202"/>
      <c r="H2" s="202"/>
      <c r="I2" s="202"/>
      <c r="J2" s="202"/>
      <c r="K2" s="202"/>
    </row>
    <row r="3" spans="1:11" ht="18">
      <c r="A3" s="203"/>
      <c r="B3" s="204"/>
      <c r="C3" s="208" t="s">
        <v>91</v>
      </c>
      <c r="D3" s="210" t="s">
        <v>590</v>
      </c>
      <c r="E3" s="211"/>
      <c r="F3" s="201"/>
    </row>
    <row r="4" spans="1:11" ht="15.75" customHeight="1">
      <c r="A4" s="203"/>
      <c r="B4" s="204"/>
      <c r="C4" s="212" t="s">
        <v>408</v>
      </c>
      <c r="D4" s="213"/>
      <c r="E4" s="211"/>
    </row>
    <row r="5" spans="1:11" ht="15">
      <c r="A5" s="203"/>
      <c r="B5" s="204"/>
      <c r="C5" s="212" t="s">
        <v>409</v>
      </c>
      <c r="D5" s="213"/>
      <c r="E5" s="211"/>
    </row>
    <row r="6" spans="1:11" ht="15.75" thickBot="1">
      <c r="A6" s="203"/>
      <c r="B6" s="204"/>
      <c r="C6" s="214" t="s">
        <v>121</v>
      </c>
      <c r="D6" s="215"/>
      <c r="E6" s="211"/>
    </row>
    <row r="7" spans="1:11" ht="15" thickBot="1">
      <c r="A7" s="203"/>
      <c r="B7" s="204"/>
      <c r="C7" s="203"/>
      <c r="D7" s="203"/>
      <c r="E7" s="211"/>
    </row>
    <row r="8" spans="1:11" ht="15.75" thickBot="1">
      <c r="A8" s="216" t="s">
        <v>122</v>
      </c>
      <c r="B8" s="217" t="s">
        <v>123</v>
      </c>
      <c r="C8" s="218" t="s">
        <v>124</v>
      </c>
      <c r="D8" s="219" t="s">
        <v>125</v>
      </c>
      <c r="E8" s="220"/>
    </row>
    <row r="9" spans="1:11" ht="14.25" customHeight="1">
      <c r="A9" s="221" t="s">
        <v>384</v>
      </c>
      <c r="B9" s="222" t="s">
        <v>180</v>
      </c>
      <c r="C9" s="223">
        <v>8</v>
      </c>
      <c r="D9" s="224">
        <v>1</v>
      </c>
      <c r="E9" s="225">
        <v>8</v>
      </c>
    </row>
    <row r="10" spans="1:11" ht="14.25" customHeight="1">
      <c r="A10" s="221" t="s">
        <v>138</v>
      </c>
      <c r="B10" s="222" t="s">
        <v>139</v>
      </c>
      <c r="C10" s="226">
        <v>3</v>
      </c>
      <c r="D10" s="224">
        <v>1</v>
      </c>
      <c r="E10" s="225">
        <v>3</v>
      </c>
    </row>
    <row r="11" spans="1:11" ht="14.25" customHeight="1">
      <c r="A11" s="221" t="s">
        <v>342</v>
      </c>
      <c r="B11" s="222" t="s">
        <v>141</v>
      </c>
      <c r="C11" s="226">
        <v>7</v>
      </c>
      <c r="D11" s="224">
        <v>1</v>
      </c>
      <c r="E11" s="225">
        <v>7</v>
      </c>
    </row>
    <row r="12" spans="1:11" ht="14.25" customHeight="1">
      <c r="A12" s="221" t="s">
        <v>152</v>
      </c>
      <c r="B12" s="222" t="s">
        <v>153</v>
      </c>
      <c r="C12" s="226">
        <v>3</v>
      </c>
      <c r="D12" s="224">
        <v>1</v>
      </c>
      <c r="E12" s="225">
        <v>3</v>
      </c>
    </row>
    <row r="13" spans="1:11" ht="14.25" customHeight="1">
      <c r="A13" s="221" t="s">
        <v>163</v>
      </c>
      <c r="B13" s="222" t="s">
        <v>164</v>
      </c>
      <c r="C13" s="226">
        <v>6</v>
      </c>
      <c r="D13" s="224">
        <v>1</v>
      </c>
      <c r="E13" s="225">
        <v>6</v>
      </c>
    </row>
    <row r="14" spans="1:11" ht="14.25" customHeight="1">
      <c r="A14" s="227" t="s">
        <v>171</v>
      </c>
      <c r="B14" s="222" t="s">
        <v>172</v>
      </c>
      <c r="C14" s="223">
        <v>4</v>
      </c>
      <c r="D14" s="224">
        <v>1</v>
      </c>
      <c r="E14" s="225">
        <v>4</v>
      </c>
    </row>
    <row r="15" spans="1:11" s="228" customFormat="1" ht="14.25" customHeight="1">
      <c r="A15" s="227" t="s">
        <v>337</v>
      </c>
      <c r="B15" s="222" t="s">
        <v>187</v>
      </c>
      <c r="C15" s="223">
        <v>6</v>
      </c>
      <c r="D15" s="224">
        <v>1</v>
      </c>
      <c r="E15" s="225">
        <v>6</v>
      </c>
      <c r="F15" s="200"/>
      <c r="G15" s="200"/>
      <c r="H15" s="200"/>
      <c r="I15" s="200"/>
      <c r="J15" s="200"/>
      <c r="K15" s="200"/>
    </row>
    <row r="16" spans="1:11" ht="14.25" customHeight="1">
      <c r="A16" s="221" t="s">
        <v>192</v>
      </c>
      <c r="B16" s="222" t="s">
        <v>370</v>
      </c>
      <c r="C16" s="226">
        <v>6</v>
      </c>
      <c r="D16" s="224">
        <v>1</v>
      </c>
      <c r="E16" s="225">
        <v>6</v>
      </c>
    </row>
    <row r="17" spans="1:5" ht="14.25" customHeight="1">
      <c r="A17" s="221" t="s">
        <v>202</v>
      </c>
      <c r="B17" s="222" t="s">
        <v>203</v>
      </c>
      <c r="C17" s="226">
        <v>6</v>
      </c>
      <c r="D17" s="224">
        <v>1</v>
      </c>
      <c r="E17" s="225">
        <v>6</v>
      </c>
    </row>
    <row r="18" spans="1:5" ht="14.25" customHeight="1">
      <c r="A18" s="221" t="s">
        <v>204</v>
      </c>
      <c r="B18" s="222" t="s">
        <v>205</v>
      </c>
      <c r="C18" s="226">
        <v>6</v>
      </c>
      <c r="D18" s="224">
        <v>1</v>
      </c>
      <c r="E18" s="225">
        <v>6</v>
      </c>
    </row>
    <row r="19" spans="1:5" ht="14.25" customHeight="1">
      <c r="A19" s="221" t="s">
        <v>216</v>
      </c>
      <c r="B19" s="222" t="s">
        <v>217</v>
      </c>
      <c r="C19" s="226">
        <v>7</v>
      </c>
      <c r="D19" s="224">
        <v>1</v>
      </c>
      <c r="E19" s="225">
        <v>7</v>
      </c>
    </row>
    <row r="20" spans="1:5" ht="14.25" customHeight="1">
      <c r="A20" s="227" t="s">
        <v>223</v>
      </c>
      <c r="B20" s="222" t="s">
        <v>224</v>
      </c>
      <c r="C20" s="223">
        <v>6</v>
      </c>
      <c r="D20" s="224">
        <v>1</v>
      </c>
      <c r="E20" s="225">
        <v>6</v>
      </c>
    </row>
    <row r="21" spans="1:5" ht="14.25" customHeight="1">
      <c r="A21" s="227" t="s">
        <v>225</v>
      </c>
      <c r="B21" s="222" t="s">
        <v>371</v>
      </c>
      <c r="C21" s="223">
        <v>8</v>
      </c>
      <c r="D21" s="224">
        <v>1</v>
      </c>
      <c r="E21" s="225">
        <v>8</v>
      </c>
    </row>
    <row r="22" spans="1:5" ht="14.25" customHeight="1">
      <c r="A22" s="221" t="s">
        <v>226</v>
      </c>
      <c r="B22" s="222" t="s">
        <v>348</v>
      </c>
      <c r="C22" s="226">
        <v>7</v>
      </c>
      <c r="D22" s="224">
        <v>1</v>
      </c>
      <c r="E22" s="225">
        <v>7</v>
      </c>
    </row>
    <row r="23" spans="1:5" ht="14.25" customHeight="1">
      <c r="A23" s="227" t="s">
        <v>229</v>
      </c>
      <c r="B23" s="222" t="s">
        <v>230</v>
      </c>
      <c r="C23" s="223">
        <v>6</v>
      </c>
      <c r="D23" s="224">
        <v>1</v>
      </c>
      <c r="E23" s="225">
        <v>6</v>
      </c>
    </row>
    <row r="24" spans="1:5" ht="14.25" customHeight="1">
      <c r="A24" s="221" t="s">
        <v>231</v>
      </c>
      <c r="B24" s="222" t="s">
        <v>355</v>
      </c>
      <c r="C24" s="226">
        <v>5</v>
      </c>
      <c r="D24" s="224">
        <v>1</v>
      </c>
      <c r="E24" s="225">
        <v>5</v>
      </c>
    </row>
    <row r="25" spans="1:5" ht="14.25" customHeight="1">
      <c r="A25" s="221" t="s">
        <v>326</v>
      </c>
      <c r="B25" s="222" t="s">
        <v>237</v>
      </c>
      <c r="C25" s="226">
        <v>8</v>
      </c>
      <c r="D25" s="224">
        <v>1</v>
      </c>
      <c r="E25" s="225">
        <v>8</v>
      </c>
    </row>
    <row r="26" spans="1:5" ht="14.25" customHeight="1">
      <c r="A26" s="221" t="s">
        <v>240</v>
      </c>
      <c r="B26" s="222" t="s">
        <v>241</v>
      </c>
      <c r="C26" s="226">
        <v>7</v>
      </c>
      <c r="D26" s="224">
        <v>1</v>
      </c>
      <c r="E26" s="225">
        <v>7</v>
      </c>
    </row>
    <row r="27" spans="1:5" ht="14.25" customHeight="1">
      <c r="A27" s="221" t="s">
        <v>242</v>
      </c>
      <c r="B27" s="222" t="s">
        <v>243</v>
      </c>
      <c r="C27" s="226">
        <v>5</v>
      </c>
      <c r="D27" s="224">
        <v>1</v>
      </c>
      <c r="E27" s="225">
        <v>5</v>
      </c>
    </row>
    <row r="28" spans="1:5" ht="14.25" customHeight="1">
      <c r="A28" s="221" t="s">
        <v>244</v>
      </c>
      <c r="B28" s="222" t="s">
        <v>373</v>
      </c>
      <c r="C28" s="226">
        <v>8</v>
      </c>
      <c r="D28" s="224">
        <v>1</v>
      </c>
      <c r="E28" s="225">
        <v>8</v>
      </c>
    </row>
    <row r="29" spans="1:5" ht="14.25" customHeight="1">
      <c r="A29" s="221" t="s">
        <v>251</v>
      </c>
      <c r="B29" s="222" t="s">
        <v>252</v>
      </c>
      <c r="C29" s="226">
        <v>6</v>
      </c>
      <c r="D29" s="224">
        <v>1</v>
      </c>
      <c r="E29" s="225">
        <v>6</v>
      </c>
    </row>
    <row r="30" spans="1:5" ht="14.25" customHeight="1">
      <c r="A30" s="221" t="s">
        <v>253</v>
      </c>
      <c r="B30" s="222" t="s">
        <v>374</v>
      </c>
      <c r="C30" s="226">
        <v>8</v>
      </c>
      <c r="D30" s="224">
        <v>1</v>
      </c>
      <c r="E30" s="225">
        <v>8</v>
      </c>
    </row>
    <row r="31" spans="1:5" ht="14.25" customHeight="1">
      <c r="A31" s="221" t="s">
        <v>274</v>
      </c>
      <c r="B31" s="222" t="s">
        <v>275</v>
      </c>
      <c r="C31" s="226">
        <v>4</v>
      </c>
      <c r="D31" s="224">
        <v>1</v>
      </c>
      <c r="E31" s="225">
        <v>4</v>
      </c>
    </row>
    <row r="32" spans="1:5" ht="14.25" customHeight="1">
      <c r="A32" s="227" t="s">
        <v>284</v>
      </c>
      <c r="B32" s="222" t="s">
        <v>285</v>
      </c>
      <c r="C32" s="223">
        <v>5</v>
      </c>
      <c r="D32" s="224">
        <v>1</v>
      </c>
      <c r="E32" s="225">
        <v>5</v>
      </c>
    </row>
    <row r="33" spans="1:5" ht="14.25" customHeight="1">
      <c r="A33" s="221" t="s">
        <v>289</v>
      </c>
      <c r="B33" s="222" t="s">
        <v>357</v>
      </c>
      <c r="C33" s="226">
        <v>5</v>
      </c>
      <c r="D33" s="224">
        <v>1</v>
      </c>
      <c r="E33" s="225">
        <v>5</v>
      </c>
    </row>
    <row r="34" spans="1:5" ht="14.25" customHeight="1">
      <c r="A34" s="221" t="s">
        <v>291</v>
      </c>
      <c r="B34" s="222" t="s">
        <v>325</v>
      </c>
      <c r="C34" s="226">
        <v>3</v>
      </c>
      <c r="D34" s="224">
        <v>1</v>
      </c>
      <c r="E34" s="225">
        <v>3</v>
      </c>
    </row>
    <row r="35" spans="1:5" ht="14.25" customHeight="1">
      <c r="A35" s="221" t="s">
        <v>311</v>
      </c>
      <c r="B35" s="222" t="s">
        <v>312</v>
      </c>
      <c r="C35" s="226">
        <v>7</v>
      </c>
      <c r="D35" s="224">
        <v>1</v>
      </c>
      <c r="E35" s="225">
        <v>7</v>
      </c>
    </row>
    <row r="36" spans="1:5" ht="14.25" customHeight="1">
      <c r="A36" s="221" t="s">
        <v>313</v>
      </c>
      <c r="B36" s="222" t="s">
        <v>314</v>
      </c>
      <c r="C36" s="226">
        <v>6</v>
      </c>
      <c r="D36" s="224">
        <v>1</v>
      </c>
      <c r="E36" s="225">
        <v>6</v>
      </c>
    </row>
    <row r="37" spans="1:5" ht="14.25" customHeight="1" thickBot="1">
      <c r="A37" s="229" t="s">
        <v>315</v>
      </c>
      <c r="B37" s="230" t="s">
        <v>316</v>
      </c>
      <c r="C37" s="231">
        <v>5</v>
      </c>
      <c r="D37" s="224">
        <v>1</v>
      </c>
      <c r="E37" s="225">
        <v>5</v>
      </c>
    </row>
    <row r="38" spans="1:5" ht="14.25">
      <c r="A38" s="232"/>
      <c r="B38" s="232"/>
      <c r="C38" s="233"/>
      <c r="D38" s="234"/>
      <c r="E38" s="235"/>
    </row>
    <row r="39" spans="1:5" ht="15">
      <c r="A39" s="236" t="s">
        <v>321</v>
      </c>
      <c r="B39" s="232"/>
      <c r="C39" s="203"/>
      <c r="D39" s="237">
        <v>29</v>
      </c>
      <c r="E39" s="238"/>
    </row>
    <row r="40" spans="1:5" ht="15.75" thickBot="1">
      <c r="A40" s="236" t="s">
        <v>322</v>
      </c>
      <c r="B40" s="232"/>
      <c r="C40" s="239"/>
      <c r="D40" s="203"/>
      <c r="E40" s="251">
        <v>5.8965517241379306</v>
      </c>
    </row>
    <row r="41" spans="1:5" ht="15.75" thickBot="1">
      <c r="A41" s="240" t="s">
        <v>339</v>
      </c>
      <c r="B41" s="241"/>
      <c r="C41" s="242"/>
      <c r="D41" s="243"/>
      <c r="E41" s="252">
        <v>31.753902828275866</v>
      </c>
    </row>
    <row r="43" spans="1:5">
      <c r="A43" s="244"/>
      <c r="B43" s="244"/>
      <c r="C43" s="245"/>
    </row>
    <row r="44" spans="1:5" ht="51" customHeight="1">
      <c r="A44" s="331" t="s">
        <v>338</v>
      </c>
      <c r="B44" s="331"/>
      <c r="C44" s="331"/>
      <c r="D44" s="331"/>
      <c r="E44" s="331"/>
    </row>
    <row r="45" spans="1:5">
      <c r="A45" s="244"/>
      <c r="B45" s="244"/>
      <c r="C45" s="245"/>
    </row>
    <row r="46" spans="1:5" ht="51" customHeight="1">
      <c r="A46" s="331" t="s">
        <v>377</v>
      </c>
      <c r="B46" s="331"/>
      <c r="C46" s="331"/>
      <c r="D46" s="331"/>
      <c r="E46" s="331"/>
    </row>
  </sheetData>
  <protectedRanges>
    <protectedRange sqref="D8" name="number of species"/>
  </protectedRanges>
  <mergeCells count="2">
    <mergeCell ref="A44:E44"/>
    <mergeCell ref="A46:E46"/>
  </mergeCells>
  <pageMargins left="0.75" right="0.75" top="1" bottom="1" header="0.5" footer="0.5"/>
  <pageSetup orientation="portrait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D518"/>
  <sheetViews>
    <sheetView workbookViewId="0">
      <selection activeCell="B1" sqref="B1:D518"/>
    </sheetView>
  </sheetViews>
  <sheetFormatPr defaultRowHeight="12.75"/>
  <sheetData>
    <row r="1" spans="2:4">
      <c r="B1">
        <v>1</v>
      </c>
      <c r="C1">
        <v>45.579259999999998</v>
      </c>
      <c r="D1">
        <v>-92.094759999999994</v>
      </c>
    </row>
    <row r="2" spans="2:4">
      <c r="B2">
        <v>2</v>
      </c>
      <c r="C2">
        <v>45.579270000000001</v>
      </c>
      <c r="D2">
        <v>-92.094440000000006</v>
      </c>
    </row>
    <row r="3" spans="2:4">
      <c r="B3">
        <v>3</v>
      </c>
      <c r="C3">
        <v>45.579270000000001</v>
      </c>
      <c r="D3">
        <v>-92.094120000000004</v>
      </c>
    </row>
    <row r="4" spans="2:4">
      <c r="B4">
        <v>4</v>
      </c>
      <c r="C4">
        <v>45.579279999999997</v>
      </c>
      <c r="D4">
        <v>-92.093800000000002</v>
      </c>
    </row>
    <row r="5" spans="2:4">
      <c r="B5">
        <v>5</v>
      </c>
      <c r="C5">
        <v>45.579279999999997</v>
      </c>
      <c r="D5">
        <v>-92.09348</v>
      </c>
    </row>
    <row r="6" spans="2:4">
      <c r="B6">
        <v>6</v>
      </c>
      <c r="C6">
        <v>45.57929</v>
      </c>
      <c r="D6">
        <v>-92.093159999999997</v>
      </c>
    </row>
    <row r="7" spans="2:4">
      <c r="B7">
        <v>7</v>
      </c>
      <c r="C7">
        <v>45.57929</v>
      </c>
      <c r="D7">
        <v>-92.092839999999995</v>
      </c>
    </row>
    <row r="8" spans="2:4">
      <c r="B8">
        <v>8</v>
      </c>
      <c r="C8">
        <v>45.57931</v>
      </c>
      <c r="D8">
        <v>-92.092200000000005</v>
      </c>
    </row>
    <row r="9" spans="2:4">
      <c r="B9">
        <v>9</v>
      </c>
      <c r="C9">
        <v>45.57931</v>
      </c>
      <c r="D9">
        <v>-92.091880000000003</v>
      </c>
    </row>
    <row r="10" spans="2:4">
      <c r="B10">
        <v>10</v>
      </c>
      <c r="C10">
        <v>45.579479999999997</v>
      </c>
      <c r="D10">
        <v>-92.095249999999993</v>
      </c>
    </row>
    <row r="11" spans="2:4">
      <c r="B11">
        <v>11</v>
      </c>
      <c r="C11">
        <v>45.579479999999997</v>
      </c>
      <c r="D11">
        <v>-92.094930000000005</v>
      </c>
    </row>
    <row r="12" spans="2:4">
      <c r="B12">
        <v>12</v>
      </c>
      <c r="C12">
        <v>45.57949</v>
      </c>
      <c r="D12">
        <v>-92.094610000000003</v>
      </c>
    </row>
    <row r="13" spans="2:4">
      <c r="B13">
        <v>13</v>
      </c>
      <c r="C13">
        <v>45.57949</v>
      </c>
      <c r="D13">
        <v>-92.094290000000001</v>
      </c>
    </row>
    <row r="14" spans="2:4">
      <c r="B14">
        <v>14</v>
      </c>
      <c r="C14">
        <v>45.579500000000003</v>
      </c>
      <c r="D14">
        <v>-92.093969999999999</v>
      </c>
    </row>
    <row r="15" spans="2:4">
      <c r="B15">
        <v>15</v>
      </c>
      <c r="C15">
        <v>45.579500000000003</v>
      </c>
      <c r="D15">
        <v>-92.093649999999997</v>
      </c>
    </row>
    <row r="16" spans="2:4">
      <c r="B16">
        <v>16</v>
      </c>
      <c r="C16">
        <v>45.579509999999999</v>
      </c>
      <c r="D16">
        <v>-92.093329999999995</v>
      </c>
    </row>
    <row r="17" spans="2:4">
      <c r="B17">
        <v>17</v>
      </c>
      <c r="C17">
        <v>45.579520000000002</v>
      </c>
      <c r="D17">
        <v>-92.093010000000007</v>
      </c>
    </row>
    <row r="18" spans="2:4">
      <c r="B18">
        <v>18</v>
      </c>
      <c r="C18">
        <v>45.579520000000002</v>
      </c>
      <c r="D18">
        <v>-92.092690000000005</v>
      </c>
    </row>
    <row r="19" spans="2:4">
      <c r="B19">
        <v>19</v>
      </c>
      <c r="C19">
        <v>45.579529999999998</v>
      </c>
      <c r="D19">
        <v>-92.092370000000003</v>
      </c>
    </row>
    <row r="20" spans="2:4">
      <c r="B20">
        <v>20</v>
      </c>
      <c r="C20">
        <v>45.579529999999998</v>
      </c>
      <c r="D20">
        <v>-92.092039999999997</v>
      </c>
    </row>
    <row r="21" spans="2:4">
      <c r="B21">
        <v>21</v>
      </c>
      <c r="C21">
        <v>45.579659999999997</v>
      </c>
      <c r="D21">
        <v>-92.097340000000003</v>
      </c>
    </row>
    <row r="22" spans="2:4">
      <c r="B22">
        <v>22</v>
      </c>
      <c r="C22">
        <v>45.57967</v>
      </c>
      <c r="D22">
        <v>-92.097020000000001</v>
      </c>
    </row>
    <row r="23" spans="2:4">
      <c r="B23">
        <v>23</v>
      </c>
      <c r="C23">
        <v>45.57967</v>
      </c>
      <c r="D23">
        <v>-92.096699999999998</v>
      </c>
    </row>
    <row r="24" spans="2:4">
      <c r="B24">
        <v>24</v>
      </c>
      <c r="C24">
        <v>45.579680000000003</v>
      </c>
      <c r="D24">
        <v>-92.096379999999996</v>
      </c>
    </row>
    <row r="25" spans="2:4">
      <c r="B25">
        <v>25</v>
      </c>
      <c r="C25">
        <v>45.579689999999999</v>
      </c>
      <c r="D25">
        <v>-92.096059999999994</v>
      </c>
    </row>
    <row r="26" spans="2:4">
      <c r="B26">
        <v>26</v>
      </c>
      <c r="C26">
        <v>45.579689999999999</v>
      </c>
      <c r="D26">
        <v>-92.095740000000006</v>
      </c>
    </row>
    <row r="27" spans="2:4">
      <c r="B27">
        <v>27</v>
      </c>
      <c r="C27">
        <v>45.579700000000003</v>
      </c>
      <c r="D27">
        <v>-92.095420000000004</v>
      </c>
    </row>
    <row r="28" spans="2:4">
      <c r="B28">
        <v>28</v>
      </c>
      <c r="C28">
        <v>45.579700000000003</v>
      </c>
      <c r="D28">
        <v>-92.095100000000002</v>
      </c>
    </row>
    <row r="29" spans="2:4">
      <c r="B29">
        <v>29</v>
      </c>
      <c r="C29">
        <v>45.579709999999999</v>
      </c>
      <c r="D29">
        <v>-92.09478</v>
      </c>
    </row>
    <row r="30" spans="2:4">
      <c r="B30">
        <v>30</v>
      </c>
      <c r="C30">
        <v>45.579720000000002</v>
      </c>
      <c r="D30">
        <v>-92.094449999999995</v>
      </c>
    </row>
    <row r="31" spans="2:4">
      <c r="B31">
        <v>31</v>
      </c>
      <c r="C31">
        <v>45.579720000000002</v>
      </c>
      <c r="D31">
        <v>-92.094130000000007</v>
      </c>
    </row>
    <row r="32" spans="2:4">
      <c r="B32">
        <v>32</v>
      </c>
      <c r="C32">
        <v>45.579729999999998</v>
      </c>
      <c r="D32">
        <v>-92.093810000000005</v>
      </c>
    </row>
    <row r="33" spans="2:4">
      <c r="B33">
        <v>33</v>
      </c>
      <c r="C33">
        <v>45.579729999999998</v>
      </c>
      <c r="D33">
        <v>-92.093490000000003</v>
      </c>
    </row>
    <row r="34" spans="2:4">
      <c r="B34">
        <v>34</v>
      </c>
      <c r="C34">
        <v>45.579740000000001</v>
      </c>
      <c r="D34">
        <v>-92.093170000000001</v>
      </c>
    </row>
    <row r="35" spans="2:4">
      <c r="B35">
        <v>35</v>
      </c>
      <c r="C35">
        <v>45.579740000000001</v>
      </c>
      <c r="D35">
        <v>-92.092849999999999</v>
      </c>
    </row>
    <row r="36" spans="2:4">
      <c r="B36">
        <v>36</v>
      </c>
      <c r="C36">
        <v>45.579749999999997</v>
      </c>
      <c r="D36">
        <v>-92.092529999999996</v>
      </c>
    </row>
    <row r="37" spans="2:4">
      <c r="B37">
        <v>37</v>
      </c>
      <c r="C37">
        <v>45.57976</v>
      </c>
      <c r="D37">
        <v>-92.092209999999994</v>
      </c>
    </row>
    <row r="38" spans="2:4">
      <c r="B38">
        <v>38</v>
      </c>
      <c r="C38">
        <v>45.57976</v>
      </c>
      <c r="D38">
        <v>-92.091890000000006</v>
      </c>
    </row>
    <row r="39" spans="2:4">
      <c r="B39">
        <v>39</v>
      </c>
      <c r="C39">
        <v>45.579929999999997</v>
      </c>
      <c r="D39">
        <v>-92.098280000000003</v>
      </c>
    </row>
    <row r="40" spans="2:4">
      <c r="B40">
        <v>40</v>
      </c>
      <c r="C40">
        <v>45.579880000000003</v>
      </c>
      <c r="D40">
        <v>-92.097830000000002</v>
      </c>
    </row>
    <row r="41" spans="2:4">
      <c r="B41">
        <v>41</v>
      </c>
      <c r="C41">
        <v>45.579880000000003</v>
      </c>
      <c r="D41">
        <v>-92.09751</v>
      </c>
    </row>
    <row r="42" spans="2:4">
      <c r="B42">
        <v>42</v>
      </c>
      <c r="C42">
        <v>45.579889999999999</v>
      </c>
      <c r="D42">
        <v>-92.097189999999998</v>
      </c>
    </row>
    <row r="43" spans="2:4">
      <c r="B43">
        <v>43</v>
      </c>
      <c r="C43">
        <v>45.579900000000002</v>
      </c>
      <c r="D43">
        <v>-92.096869999999996</v>
      </c>
    </row>
    <row r="44" spans="2:4">
      <c r="B44">
        <v>44</v>
      </c>
      <c r="C44">
        <v>45.579900000000002</v>
      </c>
      <c r="D44">
        <v>-92.096540000000005</v>
      </c>
    </row>
    <row r="45" spans="2:4">
      <c r="B45">
        <v>45</v>
      </c>
      <c r="C45">
        <v>45.579909999999998</v>
      </c>
      <c r="D45">
        <v>-92.096220000000002</v>
      </c>
    </row>
    <row r="46" spans="2:4">
      <c r="B46">
        <v>46</v>
      </c>
      <c r="C46">
        <v>45.579909999999998</v>
      </c>
      <c r="D46">
        <v>-92.0959</v>
      </c>
    </row>
    <row r="47" spans="2:4">
      <c r="B47">
        <v>47</v>
      </c>
      <c r="C47">
        <v>45.579920000000001</v>
      </c>
      <c r="D47">
        <v>-92.095579999999998</v>
      </c>
    </row>
    <row r="48" spans="2:4">
      <c r="B48">
        <v>48</v>
      </c>
      <c r="C48">
        <v>45.579929999999997</v>
      </c>
      <c r="D48">
        <v>-92.095259999999996</v>
      </c>
    </row>
    <row r="49" spans="2:4">
      <c r="B49">
        <v>49</v>
      </c>
      <c r="C49">
        <v>45.579929999999997</v>
      </c>
      <c r="D49">
        <v>-92.094939999999994</v>
      </c>
    </row>
    <row r="50" spans="2:4">
      <c r="B50">
        <v>50</v>
      </c>
      <c r="C50">
        <v>45.579940000000001</v>
      </c>
      <c r="D50">
        <v>-92.094620000000006</v>
      </c>
    </row>
    <row r="51" spans="2:4">
      <c r="B51">
        <v>51</v>
      </c>
      <c r="C51">
        <v>45.579940000000001</v>
      </c>
      <c r="D51">
        <v>-92.094300000000004</v>
      </c>
    </row>
    <row r="52" spans="2:4">
      <c r="B52">
        <v>52</v>
      </c>
      <c r="C52">
        <v>45.579949999999997</v>
      </c>
      <c r="D52">
        <v>-92.093980000000002</v>
      </c>
    </row>
    <row r="53" spans="2:4">
      <c r="B53">
        <v>53</v>
      </c>
      <c r="C53">
        <v>45.579949999999997</v>
      </c>
      <c r="D53">
        <v>-92.09366</v>
      </c>
    </row>
    <row r="54" spans="2:4">
      <c r="B54">
        <v>54</v>
      </c>
      <c r="C54">
        <v>45.57996</v>
      </c>
      <c r="D54">
        <v>-92.093339999999998</v>
      </c>
    </row>
    <row r="55" spans="2:4">
      <c r="B55">
        <v>55</v>
      </c>
      <c r="C55">
        <v>45.579970000000003</v>
      </c>
      <c r="D55">
        <v>-92.093019999999996</v>
      </c>
    </row>
    <row r="56" spans="2:4">
      <c r="B56">
        <v>56</v>
      </c>
      <c r="C56">
        <v>45.579970000000003</v>
      </c>
      <c r="D56">
        <v>-92.092699999999994</v>
      </c>
    </row>
    <row r="57" spans="2:4">
      <c r="B57">
        <v>57</v>
      </c>
      <c r="C57">
        <v>45.579979999999999</v>
      </c>
      <c r="D57">
        <v>-92.092380000000006</v>
      </c>
    </row>
    <row r="58" spans="2:4">
      <c r="B58">
        <v>58</v>
      </c>
      <c r="C58">
        <v>45.579979999999999</v>
      </c>
      <c r="D58">
        <v>-92.092060000000004</v>
      </c>
    </row>
    <row r="59" spans="2:4">
      <c r="B59">
        <v>59</v>
      </c>
      <c r="C59">
        <v>45.579990000000002</v>
      </c>
      <c r="D59">
        <v>-92.091740000000001</v>
      </c>
    </row>
    <row r="60" spans="2:4">
      <c r="B60">
        <v>60</v>
      </c>
      <c r="C60">
        <v>45.58005</v>
      </c>
      <c r="D60">
        <v>-92.100560000000002</v>
      </c>
    </row>
    <row r="61" spans="2:4">
      <c r="B61">
        <v>61</v>
      </c>
      <c r="C61">
        <v>45.580060000000003</v>
      </c>
      <c r="D61">
        <v>-92.100239999999999</v>
      </c>
    </row>
    <row r="62" spans="2:4">
      <c r="B62">
        <v>62</v>
      </c>
      <c r="C62">
        <v>45.580060000000003</v>
      </c>
      <c r="D62">
        <v>-92.099919999999997</v>
      </c>
    </row>
    <row r="63" spans="2:4">
      <c r="B63">
        <v>63</v>
      </c>
      <c r="C63">
        <v>45.580069999999999</v>
      </c>
      <c r="D63">
        <v>-92.099599999999995</v>
      </c>
    </row>
    <row r="64" spans="2:4">
      <c r="B64">
        <v>64</v>
      </c>
      <c r="C64">
        <v>45.580080000000002</v>
      </c>
      <c r="D64">
        <v>-92.099279999999993</v>
      </c>
    </row>
    <row r="65" spans="2:4">
      <c r="B65">
        <v>65</v>
      </c>
      <c r="C65">
        <v>45.580080000000002</v>
      </c>
      <c r="D65">
        <v>-92.098950000000002</v>
      </c>
    </row>
    <row r="66" spans="2:4">
      <c r="B66">
        <v>66</v>
      </c>
      <c r="C66">
        <v>45.580089999999998</v>
      </c>
      <c r="D66">
        <v>-92.09863</v>
      </c>
    </row>
    <row r="67" spans="2:4">
      <c r="B67">
        <v>67</v>
      </c>
      <c r="C67">
        <v>45.580190000000002</v>
      </c>
      <c r="D67">
        <v>-92.092870000000005</v>
      </c>
    </row>
    <row r="68" spans="2:4">
      <c r="B68">
        <v>68</v>
      </c>
      <c r="C68">
        <v>45.580199999999998</v>
      </c>
      <c r="D68">
        <v>-92.092550000000003</v>
      </c>
    </row>
    <row r="69" spans="2:4">
      <c r="B69">
        <v>69</v>
      </c>
      <c r="C69">
        <v>45.580210000000001</v>
      </c>
      <c r="D69">
        <v>-92.092230000000001</v>
      </c>
    </row>
    <row r="70" spans="2:4">
      <c r="B70">
        <v>70</v>
      </c>
      <c r="C70">
        <v>45.580210000000001</v>
      </c>
      <c r="D70">
        <v>-92.091909999999999</v>
      </c>
    </row>
    <row r="71" spans="2:4">
      <c r="B71">
        <v>71</v>
      </c>
      <c r="C71">
        <v>45.580219999999997</v>
      </c>
      <c r="D71">
        <v>-92.091589999999997</v>
      </c>
    </row>
    <row r="72" spans="2:4">
      <c r="B72">
        <v>72</v>
      </c>
      <c r="C72">
        <v>45.580280000000002</v>
      </c>
      <c r="D72">
        <v>-92.100719999999995</v>
      </c>
    </row>
    <row r="73" spans="2:4">
      <c r="B73">
        <v>73</v>
      </c>
      <c r="C73">
        <v>45.580280000000002</v>
      </c>
      <c r="D73">
        <v>-92.100399999999993</v>
      </c>
    </row>
    <row r="74" spans="2:4">
      <c r="B74">
        <v>74</v>
      </c>
      <c r="C74">
        <v>45.580419999999997</v>
      </c>
      <c r="D74">
        <v>-92.09272</v>
      </c>
    </row>
    <row r="75" spans="2:4">
      <c r="B75">
        <v>75</v>
      </c>
      <c r="C75">
        <v>45.58043</v>
      </c>
      <c r="D75">
        <v>-92.092399999999998</v>
      </c>
    </row>
    <row r="76" spans="2:4">
      <c r="B76">
        <v>76</v>
      </c>
      <c r="C76">
        <v>45.58043</v>
      </c>
      <c r="D76">
        <v>-92.092079999999996</v>
      </c>
    </row>
    <row r="77" spans="2:4">
      <c r="B77">
        <v>77</v>
      </c>
      <c r="C77">
        <v>45.580440000000003</v>
      </c>
      <c r="D77">
        <v>-92.091759999999994</v>
      </c>
    </row>
    <row r="78" spans="2:4">
      <c r="B78">
        <v>78</v>
      </c>
      <c r="C78">
        <v>45.580449999999999</v>
      </c>
      <c r="D78">
        <v>-92.091440000000006</v>
      </c>
    </row>
    <row r="79" spans="2:4">
      <c r="B79">
        <v>79</v>
      </c>
      <c r="C79">
        <v>45.580500000000001</v>
      </c>
      <c r="D79">
        <v>-92.100890000000007</v>
      </c>
    </row>
    <row r="80" spans="2:4">
      <c r="B80">
        <v>80</v>
      </c>
      <c r="C80">
        <v>45.580660000000002</v>
      </c>
      <c r="D80">
        <v>-92.091930000000005</v>
      </c>
    </row>
    <row r="81" spans="2:4">
      <c r="B81">
        <v>81</v>
      </c>
      <c r="C81">
        <v>45.580669999999998</v>
      </c>
      <c r="D81">
        <v>-92.091610000000003</v>
      </c>
    </row>
    <row r="82" spans="2:4">
      <c r="B82">
        <v>82</v>
      </c>
      <c r="C82">
        <v>45.580669999999998</v>
      </c>
      <c r="D82">
        <v>-92.091290000000001</v>
      </c>
    </row>
    <row r="83" spans="2:4">
      <c r="B83">
        <v>83</v>
      </c>
      <c r="C83">
        <v>45.580719999999999</v>
      </c>
      <c r="D83">
        <v>-92.101060000000004</v>
      </c>
    </row>
    <row r="84" spans="2:4">
      <c r="B84">
        <v>84</v>
      </c>
      <c r="C84">
        <v>45.580889999999997</v>
      </c>
      <c r="D84">
        <v>-92.091769999999997</v>
      </c>
    </row>
    <row r="85" spans="2:4">
      <c r="B85">
        <v>85</v>
      </c>
      <c r="C85">
        <v>45.5809</v>
      </c>
      <c r="D85">
        <v>-92.091449999999995</v>
      </c>
    </row>
    <row r="86" spans="2:4">
      <c r="B86">
        <v>86</v>
      </c>
      <c r="C86">
        <v>45.5809</v>
      </c>
      <c r="D86">
        <v>-92.091130000000007</v>
      </c>
    </row>
    <row r="87" spans="2:4">
      <c r="B87">
        <v>87</v>
      </c>
      <c r="C87">
        <v>45.580930000000002</v>
      </c>
      <c r="D87">
        <v>-92.101550000000003</v>
      </c>
    </row>
    <row r="88" spans="2:4">
      <c r="B88">
        <v>88</v>
      </c>
      <c r="C88">
        <v>45.580939999999998</v>
      </c>
      <c r="D88">
        <v>-92.101230000000001</v>
      </c>
    </row>
    <row r="89" spans="2:4">
      <c r="B89">
        <v>89</v>
      </c>
      <c r="C89">
        <v>45.581119999999999</v>
      </c>
      <c r="D89">
        <v>-92.091620000000006</v>
      </c>
    </row>
    <row r="90" spans="2:4">
      <c r="B90">
        <v>90</v>
      </c>
      <c r="C90">
        <v>45.581119999999999</v>
      </c>
      <c r="D90">
        <v>-92.091300000000004</v>
      </c>
    </row>
    <row r="91" spans="2:4">
      <c r="B91">
        <v>91</v>
      </c>
      <c r="C91">
        <v>45.581150000000001</v>
      </c>
      <c r="D91">
        <v>-92.102360000000004</v>
      </c>
    </row>
    <row r="92" spans="2:4">
      <c r="B92">
        <v>92</v>
      </c>
      <c r="C92">
        <v>45.581150000000001</v>
      </c>
      <c r="D92">
        <v>-92.102040000000002</v>
      </c>
    </row>
    <row r="93" spans="2:4">
      <c r="B93">
        <v>93</v>
      </c>
      <c r="C93">
        <v>45.581159999999997</v>
      </c>
      <c r="D93">
        <v>-92.10172</v>
      </c>
    </row>
    <row r="94" spans="2:4">
      <c r="B94">
        <v>94</v>
      </c>
      <c r="C94">
        <v>45.581339999999997</v>
      </c>
      <c r="D94">
        <v>-92.091790000000003</v>
      </c>
    </row>
    <row r="95" spans="2:4">
      <c r="B95">
        <v>95</v>
      </c>
      <c r="C95">
        <v>45.581339999999997</v>
      </c>
      <c r="D95">
        <v>-92.091470000000001</v>
      </c>
    </row>
    <row r="96" spans="2:4">
      <c r="B96">
        <v>96</v>
      </c>
      <c r="C96">
        <v>45.58135</v>
      </c>
      <c r="D96">
        <v>-92.091149999999999</v>
      </c>
    </row>
    <row r="97" spans="2:4">
      <c r="B97">
        <v>97</v>
      </c>
      <c r="C97">
        <v>45.581359999999997</v>
      </c>
      <c r="D97">
        <v>-92.102850000000004</v>
      </c>
    </row>
    <row r="98" spans="2:4">
      <c r="B98">
        <v>98</v>
      </c>
      <c r="C98">
        <v>45.58137</v>
      </c>
      <c r="D98">
        <v>-92.102530000000002</v>
      </c>
    </row>
    <row r="99" spans="2:4">
      <c r="B99">
        <v>99</v>
      </c>
      <c r="C99">
        <v>45.58137</v>
      </c>
      <c r="D99">
        <v>-92.102209999999999</v>
      </c>
    </row>
    <row r="100" spans="2:4">
      <c r="B100">
        <v>100</v>
      </c>
      <c r="C100">
        <v>45.581569999999999</v>
      </c>
      <c r="D100">
        <v>-92.091639999999998</v>
      </c>
    </row>
    <row r="101" spans="2:4">
      <c r="B101">
        <v>101</v>
      </c>
      <c r="C101">
        <v>45.581569999999999</v>
      </c>
      <c r="D101">
        <v>-92.091319999999996</v>
      </c>
    </row>
    <row r="102" spans="2:4">
      <c r="B102">
        <v>102</v>
      </c>
      <c r="C102">
        <v>45.581580000000002</v>
      </c>
      <c r="D102">
        <v>-92.090999999999994</v>
      </c>
    </row>
    <row r="103" spans="2:4">
      <c r="B103">
        <v>103</v>
      </c>
      <c r="C103">
        <v>45.581580000000002</v>
      </c>
      <c r="D103">
        <v>-92.103020000000001</v>
      </c>
    </row>
    <row r="104" spans="2:4">
      <c r="B104">
        <v>104</v>
      </c>
      <c r="C104">
        <v>45.581589999999998</v>
      </c>
      <c r="D104">
        <v>-92.102699999999999</v>
      </c>
    </row>
    <row r="105" spans="2:4">
      <c r="B105">
        <v>105</v>
      </c>
      <c r="C105">
        <v>45.581789999999998</v>
      </c>
      <c r="D105">
        <v>-92.091809999999995</v>
      </c>
    </row>
    <row r="106" spans="2:4">
      <c r="B106">
        <v>106</v>
      </c>
      <c r="C106">
        <v>45.581789999999998</v>
      </c>
      <c r="D106">
        <v>-92.091489999999993</v>
      </c>
    </row>
    <row r="107" spans="2:4">
      <c r="B107">
        <v>107</v>
      </c>
      <c r="C107">
        <v>45.581800000000001</v>
      </c>
      <c r="D107">
        <v>-92.091170000000005</v>
      </c>
    </row>
    <row r="108" spans="2:4">
      <c r="B108">
        <v>108</v>
      </c>
      <c r="C108">
        <v>45.581809999999997</v>
      </c>
      <c r="D108">
        <v>-92.090850000000003</v>
      </c>
    </row>
    <row r="109" spans="2:4">
      <c r="B109">
        <v>109</v>
      </c>
      <c r="C109">
        <v>45.581800000000001</v>
      </c>
      <c r="D109">
        <v>-92.10351</v>
      </c>
    </row>
    <row r="110" spans="2:4">
      <c r="B110">
        <v>110</v>
      </c>
      <c r="C110">
        <v>45.581800000000001</v>
      </c>
      <c r="D110">
        <v>-92.103189999999998</v>
      </c>
    </row>
    <row r="111" spans="2:4">
      <c r="B111">
        <v>111</v>
      </c>
      <c r="C111">
        <v>45.58202</v>
      </c>
      <c r="D111">
        <v>-92.091660000000005</v>
      </c>
    </row>
    <row r="112" spans="2:4">
      <c r="B112">
        <v>112</v>
      </c>
      <c r="C112">
        <v>45.58202</v>
      </c>
      <c r="D112">
        <v>-92.091340000000002</v>
      </c>
    </row>
    <row r="113" spans="2:4">
      <c r="B113">
        <v>113</v>
      </c>
      <c r="C113">
        <v>45.582030000000003</v>
      </c>
      <c r="D113">
        <v>-92.09102</v>
      </c>
    </row>
    <row r="114" spans="2:4">
      <c r="B114">
        <v>114</v>
      </c>
      <c r="C114">
        <v>45.58202</v>
      </c>
      <c r="D114">
        <v>-92.103989999999996</v>
      </c>
    </row>
    <row r="115" spans="2:4">
      <c r="B115">
        <v>115</v>
      </c>
      <c r="C115">
        <v>45.58202</v>
      </c>
      <c r="D115">
        <v>-92.103669999999994</v>
      </c>
    </row>
    <row r="116" spans="2:4">
      <c r="B116">
        <v>116</v>
      </c>
      <c r="C116">
        <v>45.582239999999999</v>
      </c>
      <c r="D116">
        <v>-92.091819999999998</v>
      </c>
    </row>
    <row r="117" spans="2:4">
      <c r="B117">
        <v>117</v>
      </c>
      <c r="C117">
        <v>45.582239999999999</v>
      </c>
      <c r="D117">
        <v>-92.091499999999996</v>
      </c>
    </row>
    <row r="118" spans="2:4">
      <c r="B118">
        <v>118</v>
      </c>
      <c r="C118">
        <v>45.582250000000002</v>
      </c>
      <c r="D118">
        <v>-92.091179999999994</v>
      </c>
    </row>
    <row r="119" spans="2:4">
      <c r="B119">
        <v>119</v>
      </c>
      <c r="C119">
        <v>45.582259999999998</v>
      </c>
      <c r="D119">
        <v>-92.090860000000006</v>
      </c>
    </row>
    <row r="120" spans="2:4">
      <c r="B120">
        <v>120</v>
      </c>
      <c r="C120">
        <v>45.582239999999999</v>
      </c>
      <c r="D120">
        <v>-92.104159999999993</v>
      </c>
    </row>
    <row r="121" spans="2:4">
      <c r="B121">
        <v>121</v>
      </c>
      <c r="C121">
        <v>45.582459999999998</v>
      </c>
      <c r="D121">
        <v>-92.091989999999996</v>
      </c>
    </row>
    <row r="122" spans="2:4">
      <c r="B122">
        <v>122</v>
      </c>
      <c r="C122">
        <v>45.582470000000001</v>
      </c>
      <c r="D122">
        <v>-92.091669999999993</v>
      </c>
    </row>
    <row r="123" spans="2:4">
      <c r="B123">
        <v>123</v>
      </c>
      <c r="C123">
        <v>45.582470000000001</v>
      </c>
      <c r="D123">
        <v>-92.091350000000006</v>
      </c>
    </row>
    <row r="124" spans="2:4">
      <c r="B124">
        <v>124</v>
      </c>
      <c r="C124">
        <v>45.582479999999997</v>
      </c>
      <c r="D124">
        <v>-92.091030000000003</v>
      </c>
    </row>
    <row r="125" spans="2:4">
      <c r="B125">
        <v>125</v>
      </c>
      <c r="C125">
        <v>45.582450000000001</v>
      </c>
      <c r="D125">
        <v>-92.104650000000007</v>
      </c>
    </row>
    <row r="126" spans="2:4">
      <c r="B126">
        <v>126</v>
      </c>
      <c r="C126">
        <v>45.582459999999998</v>
      </c>
      <c r="D126">
        <v>-92.104330000000004</v>
      </c>
    </row>
    <row r="127" spans="2:4">
      <c r="B127">
        <v>127</v>
      </c>
      <c r="C127">
        <v>45.582680000000003</v>
      </c>
      <c r="D127">
        <v>-92.092160000000007</v>
      </c>
    </row>
    <row r="128" spans="2:4">
      <c r="B128">
        <v>128</v>
      </c>
      <c r="C128">
        <v>45.582689999999999</v>
      </c>
      <c r="D128">
        <v>-92.091840000000005</v>
      </c>
    </row>
    <row r="129" spans="2:4">
      <c r="B129">
        <v>129</v>
      </c>
      <c r="C129">
        <v>45.582689999999999</v>
      </c>
      <c r="D129">
        <v>-92.091520000000003</v>
      </c>
    </row>
    <row r="130" spans="2:4">
      <c r="B130">
        <v>130</v>
      </c>
      <c r="C130">
        <v>45.58267</v>
      </c>
      <c r="D130">
        <v>-92.104820000000004</v>
      </c>
    </row>
    <row r="131" spans="2:4">
      <c r="B131">
        <v>131</v>
      </c>
      <c r="C131">
        <v>45.58278</v>
      </c>
      <c r="D131">
        <v>-92.099379999999996</v>
      </c>
    </row>
    <row r="132" spans="2:4">
      <c r="B132">
        <v>132</v>
      </c>
      <c r="C132">
        <v>45.58278</v>
      </c>
      <c r="D132">
        <v>-92.099059999999994</v>
      </c>
    </row>
    <row r="133" spans="2:4">
      <c r="B133">
        <v>133</v>
      </c>
      <c r="C133">
        <v>45.582740000000001</v>
      </c>
      <c r="D133">
        <v>-92.098240000000004</v>
      </c>
    </row>
    <row r="134" spans="2:4">
      <c r="B134">
        <v>134</v>
      </c>
      <c r="C134">
        <v>45.582819999999998</v>
      </c>
      <c r="D134">
        <v>-92.097480000000004</v>
      </c>
    </row>
    <row r="135" spans="2:4">
      <c r="B135">
        <v>135</v>
      </c>
      <c r="C135">
        <v>45.582929999999998</v>
      </c>
      <c r="D135">
        <v>-92.096599999999995</v>
      </c>
    </row>
    <row r="136" spans="2:4">
      <c r="B136">
        <v>136</v>
      </c>
      <c r="C136">
        <v>45.582880000000003</v>
      </c>
      <c r="D136">
        <v>-92.093609999999998</v>
      </c>
    </row>
    <row r="137" spans="2:4">
      <c r="B137">
        <v>137</v>
      </c>
      <c r="C137">
        <v>45.582889999999999</v>
      </c>
      <c r="D137">
        <v>-92.093289999999996</v>
      </c>
    </row>
    <row r="138" spans="2:4">
      <c r="B138">
        <v>138</v>
      </c>
      <c r="C138">
        <v>45.582889999999999</v>
      </c>
      <c r="D138">
        <v>-92.092969999999994</v>
      </c>
    </row>
    <row r="139" spans="2:4">
      <c r="B139">
        <v>139</v>
      </c>
      <c r="C139">
        <v>45.582900000000002</v>
      </c>
      <c r="D139">
        <v>-92.092650000000006</v>
      </c>
    </row>
    <row r="140" spans="2:4">
      <c r="B140">
        <v>140</v>
      </c>
      <c r="C140">
        <v>45.582900000000002</v>
      </c>
      <c r="D140">
        <v>-92.092330000000004</v>
      </c>
    </row>
    <row r="141" spans="2:4">
      <c r="B141">
        <v>141</v>
      </c>
      <c r="C141">
        <v>45.582909999999998</v>
      </c>
      <c r="D141">
        <v>-92.092010000000002</v>
      </c>
    </row>
    <row r="142" spans="2:4">
      <c r="B142">
        <v>142</v>
      </c>
      <c r="C142">
        <v>45.582900000000002</v>
      </c>
      <c r="D142">
        <v>-92.104990000000001</v>
      </c>
    </row>
    <row r="143" spans="2:4">
      <c r="B143">
        <v>143</v>
      </c>
      <c r="C143">
        <v>45.583060000000003</v>
      </c>
      <c r="D143">
        <v>-92.094890000000007</v>
      </c>
    </row>
    <row r="144" spans="2:4">
      <c r="B144">
        <v>144</v>
      </c>
      <c r="C144">
        <v>45.583120000000001</v>
      </c>
      <c r="D144">
        <v>-92.105159999999998</v>
      </c>
    </row>
    <row r="145" spans="2:4">
      <c r="B145">
        <v>145</v>
      </c>
      <c r="C145">
        <v>45.583329999999997</v>
      </c>
      <c r="D145">
        <v>-92.105649999999997</v>
      </c>
    </row>
    <row r="146" spans="2:4">
      <c r="B146">
        <v>146</v>
      </c>
      <c r="C146">
        <v>45.58343</v>
      </c>
      <c r="D146">
        <v>-92.100520000000003</v>
      </c>
    </row>
    <row r="147" spans="2:4">
      <c r="B147">
        <v>147</v>
      </c>
      <c r="C147">
        <v>45.583559999999999</v>
      </c>
      <c r="D147">
        <v>-92.105810000000005</v>
      </c>
    </row>
    <row r="148" spans="2:4">
      <c r="B148">
        <v>148</v>
      </c>
      <c r="C148">
        <v>45.583779999999997</v>
      </c>
      <c r="D148">
        <v>-92.10566</v>
      </c>
    </row>
    <row r="149" spans="2:4">
      <c r="B149">
        <v>149</v>
      </c>
      <c r="C149">
        <v>45.584009999999999</v>
      </c>
      <c r="D149">
        <v>-92.105829999999997</v>
      </c>
    </row>
    <row r="150" spans="2:4">
      <c r="B150">
        <v>150</v>
      </c>
      <c r="C150">
        <v>45.58446</v>
      </c>
      <c r="D150">
        <v>-92.105850000000004</v>
      </c>
    </row>
    <row r="151" spans="2:4">
      <c r="B151">
        <v>151</v>
      </c>
      <c r="C151">
        <v>45.583770000000001</v>
      </c>
      <c r="D151">
        <v>-92.101399999999998</v>
      </c>
    </row>
    <row r="152" spans="2:4">
      <c r="B152">
        <v>152</v>
      </c>
      <c r="C152">
        <v>45.584679999999999</v>
      </c>
      <c r="D152">
        <v>-92.106020000000001</v>
      </c>
    </row>
    <row r="153" spans="2:4">
      <c r="B153">
        <v>153</v>
      </c>
      <c r="C153">
        <v>45.584499999999998</v>
      </c>
      <c r="D153">
        <v>-92.102159999999998</v>
      </c>
    </row>
    <row r="154" spans="2:4">
      <c r="B154">
        <v>154</v>
      </c>
      <c r="C154">
        <v>45.584180000000003</v>
      </c>
      <c r="D154">
        <v>-92.101849999999999</v>
      </c>
    </row>
    <row r="155" spans="2:4">
      <c r="B155">
        <v>155</v>
      </c>
      <c r="C155">
        <v>45.584899999999998</v>
      </c>
      <c r="D155">
        <v>-92.106189999999998</v>
      </c>
    </row>
    <row r="156" spans="2:4">
      <c r="B156">
        <v>156</v>
      </c>
      <c r="C156">
        <v>45.585099999999997</v>
      </c>
      <c r="D156">
        <v>-92.102630000000005</v>
      </c>
    </row>
    <row r="157" spans="2:4">
      <c r="B157">
        <v>157</v>
      </c>
      <c r="C157">
        <v>45.584899999999998</v>
      </c>
      <c r="D157">
        <v>-92.102490000000003</v>
      </c>
    </row>
    <row r="158" spans="2:4">
      <c r="B158">
        <v>158</v>
      </c>
      <c r="C158">
        <v>45.584679999999999</v>
      </c>
      <c r="D158">
        <v>-92.10248</v>
      </c>
    </row>
    <row r="159" spans="2:4">
      <c r="B159">
        <v>159</v>
      </c>
      <c r="C159">
        <v>45.585120000000003</v>
      </c>
      <c r="D159">
        <v>-92.106350000000006</v>
      </c>
    </row>
    <row r="160" spans="2:4">
      <c r="B160">
        <v>160</v>
      </c>
      <c r="C160">
        <v>45.585340000000002</v>
      </c>
      <c r="D160">
        <v>-92.106840000000005</v>
      </c>
    </row>
    <row r="161" spans="2:4">
      <c r="B161">
        <v>161</v>
      </c>
      <c r="C161">
        <v>45.585340000000002</v>
      </c>
      <c r="D161">
        <v>-92.106520000000003</v>
      </c>
    </row>
    <row r="162" spans="2:4">
      <c r="B162">
        <v>162</v>
      </c>
      <c r="C162">
        <v>45.585410000000003</v>
      </c>
      <c r="D162">
        <v>-92.102680000000007</v>
      </c>
    </row>
    <row r="163" spans="2:4">
      <c r="B163">
        <v>163</v>
      </c>
      <c r="C163">
        <v>45.585549999999998</v>
      </c>
      <c r="D163">
        <v>-92.107650000000007</v>
      </c>
    </row>
    <row r="164" spans="2:4">
      <c r="B164">
        <v>164</v>
      </c>
      <c r="C164">
        <v>45.585549999999998</v>
      </c>
      <c r="D164">
        <v>-92.107330000000005</v>
      </c>
    </row>
    <row r="165" spans="2:4">
      <c r="B165">
        <v>165</v>
      </c>
      <c r="C165">
        <v>45.585560000000001</v>
      </c>
      <c r="D165">
        <v>-92.107010000000002</v>
      </c>
    </row>
    <row r="166" spans="2:4">
      <c r="B166">
        <v>166</v>
      </c>
      <c r="C166">
        <v>45.585569999999997</v>
      </c>
      <c r="D166">
        <v>-92.10669</v>
      </c>
    </row>
    <row r="167" spans="2:4">
      <c r="B167">
        <v>167</v>
      </c>
      <c r="C167">
        <v>45.585769999999997</v>
      </c>
      <c r="D167">
        <v>-92.107820000000004</v>
      </c>
    </row>
    <row r="168" spans="2:4">
      <c r="B168">
        <v>168</v>
      </c>
      <c r="C168">
        <v>45.58578</v>
      </c>
      <c r="D168">
        <v>-92.107500000000002</v>
      </c>
    </row>
    <row r="169" spans="2:4">
      <c r="B169">
        <v>169</v>
      </c>
      <c r="C169">
        <v>45.58578</v>
      </c>
      <c r="D169">
        <v>-92.10718</v>
      </c>
    </row>
    <row r="170" spans="2:4">
      <c r="B170">
        <v>170</v>
      </c>
      <c r="C170">
        <v>45.585790000000003</v>
      </c>
      <c r="D170">
        <v>-92.106859999999998</v>
      </c>
    </row>
    <row r="171" spans="2:4">
      <c r="B171">
        <v>171</v>
      </c>
      <c r="C171">
        <v>45.585790000000003</v>
      </c>
      <c r="D171">
        <v>-92.106539999999995</v>
      </c>
    </row>
    <row r="172" spans="2:4">
      <c r="B172">
        <v>172</v>
      </c>
      <c r="C172">
        <v>45.585859999999997</v>
      </c>
      <c r="D172">
        <v>-92.102699999999999</v>
      </c>
    </row>
    <row r="173" spans="2:4">
      <c r="B173">
        <v>173</v>
      </c>
      <c r="C173">
        <v>45.585999999999999</v>
      </c>
      <c r="D173">
        <v>-92.107669999999999</v>
      </c>
    </row>
    <row r="174" spans="2:4">
      <c r="B174">
        <v>174</v>
      </c>
      <c r="C174">
        <v>45.585999999999999</v>
      </c>
      <c r="D174">
        <v>-92.107349999999997</v>
      </c>
    </row>
    <row r="175" spans="2:4">
      <c r="B175">
        <v>175</v>
      </c>
      <c r="C175">
        <v>45.586010000000002</v>
      </c>
      <c r="D175">
        <v>-92.107029999999995</v>
      </c>
    </row>
    <row r="176" spans="2:4">
      <c r="B176">
        <v>176</v>
      </c>
      <c r="C176">
        <v>45.586019999999998</v>
      </c>
      <c r="D176">
        <v>-92.106710000000007</v>
      </c>
    </row>
    <row r="177" spans="2:4">
      <c r="B177">
        <v>177</v>
      </c>
      <c r="C177">
        <v>45.586089999999999</v>
      </c>
      <c r="D177">
        <v>-92.102860000000007</v>
      </c>
    </row>
    <row r="178" spans="2:4">
      <c r="B178">
        <v>178</v>
      </c>
      <c r="C178">
        <v>45.586239999999997</v>
      </c>
      <c r="D178">
        <v>-92.106880000000004</v>
      </c>
    </row>
    <row r="179" spans="2:4">
      <c r="B179">
        <v>179</v>
      </c>
      <c r="C179">
        <v>45.586239999999997</v>
      </c>
      <c r="D179">
        <v>-92.106560000000002</v>
      </c>
    </row>
    <row r="180" spans="2:4">
      <c r="B180">
        <v>180</v>
      </c>
      <c r="C180">
        <v>45.586469999999998</v>
      </c>
      <c r="D180">
        <v>-92.106399999999994</v>
      </c>
    </row>
    <row r="181" spans="2:4">
      <c r="B181">
        <v>181</v>
      </c>
      <c r="C181">
        <v>45.586399999999998</v>
      </c>
      <c r="D181">
        <v>-92.102909999999994</v>
      </c>
    </row>
    <row r="182" spans="2:4">
      <c r="B182">
        <v>182</v>
      </c>
      <c r="C182">
        <v>45.586689999999997</v>
      </c>
      <c r="D182">
        <v>-92.106570000000005</v>
      </c>
    </row>
    <row r="183" spans="2:4">
      <c r="B183">
        <v>183</v>
      </c>
      <c r="C183">
        <v>45.5867</v>
      </c>
      <c r="D183">
        <v>-92.103030000000004</v>
      </c>
    </row>
    <row r="184" spans="2:4">
      <c r="B184">
        <v>184</v>
      </c>
      <c r="C184">
        <v>45.586919999999999</v>
      </c>
      <c r="D184">
        <v>-92.10642</v>
      </c>
    </row>
    <row r="185" spans="2:4">
      <c r="B185">
        <v>185</v>
      </c>
      <c r="C185">
        <v>45.586979999999997</v>
      </c>
      <c r="D185">
        <v>-92.103219999999993</v>
      </c>
    </row>
    <row r="186" spans="2:4">
      <c r="B186">
        <v>186</v>
      </c>
      <c r="C186">
        <v>45.58699</v>
      </c>
      <c r="D186">
        <v>-92.102900000000005</v>
      </c>
    </row>
    <row r="187" spans="2:4">
      <c r="B187">
        <v>187</v>
      </c>
      <c r="C187">
        <v>45.587139999999998</v>
      </c>
      <c r="D187">
        <v>-92.106589999999997</v>
      </c>
    </row>
    <row r="188" spans="2:4">
      <c r="B188">
        <v>188</v>
      </c>
      <c r="C188">
        <v>45.587209999999999</v>
      </c>
      <c r="D188">
        <v>-92.103070000000002</v>
      </c>
    </row>
    <row r="189" spans="2:4">
      <c r="B189">
        <v>189</v>
      </c>
      <c r="C189">
        <v>45.587359999999997</v>
      </c>
      <c r="D189">
        <v>-92.106759999999994</v>
      </c>
    </row>
    <row r="190" spans="2:4">
      <c r="B190">
        <v>190</v>
      </c>
      <c r="C190">
        <v>45.587429999999998</v>
      </c>
      <c r="D190">
        <v>-92.10324</v>
      </c>
    </row>
    <row r="191" spans="2:4">
      <c r="B191">
        <v>191</v>
      </c>
      <c r="C191">
        <v>45.587440000000001</v>
      </c>
      <c r="D191">
        <v>-92.102909999999994</v>
      </c>
    </row>
    <row r="192" spans="2:4">
      <c r="B192">
        <v>192</v>
      </c>
      <c r="C192">
        <v>45.587589999999999</v>
      </c>
      <c r="D192">
        <v>-92.106930000000006</v>
      </c>
    </row>
    <row r="193" spans="2:4">
      <c r="B193">
        <v>193</v>
      </c>
      <c r="C193">
        <v>45.58766</v>
      </c>
      <c r="D193">
        <v>-92.103080000000006</v>
      </c>
    </row>
    <row r="194" spans="2:4">
      <c r="B194">
        <v>194</v>
      </c>
      <c r="C194">
        <v>45.587809999999998</v>
      </c>
      <c r="D194">
        <v>-92.106769999999997</v>
      </c>
    </row>
    <row r="195" spans="2:4">
      <c r="B195">
        <v>195</v>
      </c>
      <c r="C195">
        <v>45.587879999999998</v>
      </c>
      <c r="D195">
        <v>-92.103250000000003</v>
      </c>
    </row>
    <row r="196" spans="2:4">
      <c r="B196">
        <v>196</v>
      </c>
      <c r="C196">
        <v>45.587890000000002</v>
      </c>
      <c r="D196">
        <v>-92.102930000000001</v>
      </c>
    </row>
    <row r="197" spans="2:4">
      <c r="B197">
        <v>197</v>
      </c>
      <c r="C197">
        <v>45.588039999999999</v>
      </c>
      <c r="D197">
        <v>-92.106939999999994</v>
      </c>
    </row>
    <row r="198" spans="2:4">
      <c r="B198">
        <v>198</v>
      </c>
      <c r="C198">
        <v>45.58811</v>
      </c>
      <c r="D198">
        <v>-92.103099999999998</v>
      </c>
    </row>
    <row r="199" spans="2:4">
      <c r="B199">
        <v>199</v>
      </c>
      <c r="C199">
        <v>45.588259999999998</v>
      </c>
      <c r="D199">
        <v>-92.107110000000006</v>
      </c>
    </row>
    <row r="200" spans="2:4">
      <c r="B200">
        <v>200</v>
      </c>
      <c r="C200">
        <v>45.588329999999999</v>
      </c>
      <c r="D200">
        <v>-92.103269999999995</v>
      </c>
    </row>
    <row r="201" spans="2:4">
      <c r="B201">
        <v>201</v>
      </c>
      <c r="C201">
        <v>45.58849</v>
      </c>
      <c r="D201">
        <v>-92.106960000000001</v>
      </c>
    </row>
    <row r="202" spans="2:4">
      <c r="B202">
        <v>202</v>
      </c>
      <c r="C202">
        <v>45.588549999999998</v>
      </c>
      <c r="D202">
        <v>-92.103440000000006</v>
      </c>
    </row>
    <row r="203" spans="2:4">
      <c r="B203">
        <v>203</v>
      </c>
      <c r="C203">
        <v>45.58869</v>
      </c>
      <c r="D203">
        <v>-92.108090000000004</v>
      </c>
    </row>
    <row r="204" spans="2:4">
      <c r="B204">
        <v>204</v>
      </c>
      <c r="C204">
        <v>45.588700000000003</v>
      </c>
      <c r="D204">
        <v>-92.107770000000002</v>
      </c>
    </row>
    <row r="205" spans="2:4">
      <c r="B205">
        <v>205</v>
      </c>
      <c r="C205">
        <v>45.588700000000003</v>
      </c>
      <c r="D205">
        <v>-92.10745</v>
      </c>
    </row>
    <row r="206" spans="2:4">
      <c r="B206">
        <v>206</v>
      </c>
      <c r="C206">
        <v>45.588709999999999</v>
      </c>
      <c r="D206">
        <v>-92.107129999999998</v>
      </c>
    </row>
    <row r="207" spans="2:4">
      <c r="B207">
        <v>207</v>
      </c>
      <c r="C207">
        <v>45.588769999999997</v>
      </c>
      <c r="D207">
        <v>-92.103610000000003</v>
      </c>
    </row>
    <row r="208" spans="2:4">
      <c r="B208">
        <v>208</v>
      </c>
      <c r="C208">
        <v>45.588909999999998</v>
      </c>
      <c r="D208">
        <v>-92.108580000000003</v>
      </c>
    </row>
    <row r="209" spans="2:4">
      <c r="B209">
        <v>209</v>
      </c>
      <c r="C209">
        <v>45.588909999999998</v>
      </c>
      <c r="D209">
        <v>-92.108260000000001</v>
      </c>
    </row>
    <row r="210" spans="2:4">
      <c r="B210">
        <v>210</v>
      </c>
      <c r="C210">
        <v>45.588920000000002</v>
      </c>
      <c r="D210">
        <v>-92.107939999999999</v>
      </c>
    </row>
    <row r="211" spans="2:4">
      <c r="B211">
        <v>211</v>
      </c>
      <c r="C211">
        <v>45.588920000000002</v>
      </c>
      <c r="D211">
        <v>-92.107619999999997</v>
      </c>
    </row>
    <row r="212" spans="2:4">
      <c r="B212">
        <v>212</v>
      </c>
      <c r="C212">
        <v>45.588990000000003</v>
      </c>
      <c r="D212">
        <v>-92.103769999999997</v>
      </c>
    </row>
    <row r="213" spans="2:4">
      <c r="B213">
        <v>213</v>
      </c>
      <c r="C213">
        <v>45.589120000000001</v>
      </c>
      <c r="D213">
        <v>-92.109070000000003</v>
      </c>
    </row>
    <row r="214" spans="2:4">
      <c r="B214">
        <v>214</v>
      </c>
      <c r="C214">
        <v>45.589129999999997</v>
      </c>
      <c r="D214">
        <v>-92.108750000000001</v>
      </c>
    </row>
    <row r="215" spans="2:4">
      <c r="B215">
        <v>215</v>
      </c>
      <c r="C215">
        <v>45.589129999999997</v>
      </c>
      <c r="D215">
        <v>-92.108429999999998</v>
      </c>
    </row>
    <row r="216" spans="2:4">
      <c r="B216">
        <v>216</v>
      </c>
      <c r="C216">
        <v>45.589219999999997</v>
      </c>
      <c r="D216">
        <v>-92.103939999999994</v>
      </c>
    </row>
    <row r="217" spans="2:4">
      <c r="B217">
        <v>217</v>
      </c>
      <c r="C217">
        <v>45.58934</v>
      </c>
      <c r="D217">
        <v>-92.10924</v>
      </c>
    </row>
    <row r="218" spans="2:4">
      <c r="B218">
        <v>218</v>
      </c>
      <c r="C218">
        <v>45.589350000000003</v>
      </c>
      <c r="D218">
        <v>-92.108919999999998</v>
      </c>
    </row>
    <row r="219" spans="2:4">
      <c r="B219">
        <v>219</v>
      </c>
      <c r="C219">
        <v>45.589440000000003</v>
      </c>
      <c r="D219">
        <v>-92.104110000000006</v>
      </c>
    </row>
    <row r="220" spans="2:4">
      <c r="B220">
        <v>220</v>
      </c>
      <c r="C220">
        <v>45.589559999999999</v>
      </c>
      <c r="D220">
        <v>-92.109719999999996</v>
      </c>
    </row>
    <row r="221" spans="2:4">
      <c r="B221">
        <v>221</v>
      </c>
      <c r="C221">
        <v>45.589570000000002</v>
      </c>
      <c r="D221">
        <v>-92.109399999999994</v>
      </c>
    </row>
    <row r="222" spans="2:4">
      <c r="B222">
        <v>222</v>
      </c>
      <c r="C222">
        <v>45.589660000000002</v>
      </c>
      <c r="D222">
        <v>-92.104280000000003</v>
      </c>
    </row>
    <row r="223" spans="2:4">
      <c r="B223">
        <v>223</v>
      </c>
      <c r="C223">
        <v>45.589669999999998</v>
      </c>
      <c r="D223">
        <v>-92.103960000000001</v>
      </c>
    </row>
    <row r="224" spans="2:4">
      <c r="B224">
        <v>224</v>
      </c>
      <c r="C224">
        <v>45.589779999999998</v>
      </c>
      <c r="D224">
        <v>-92.109889999999993</v>
      </c>
    </row>
    <row r="225" spans="2:4">
      <c r="B225">
        <v>225</v>
      </c>
      <c r="C225">
        <v>45.589880000000001</v>
      </c>
      <c r="D225">
        <v>-92.10445</v>
      </c>
    </row>
    <row r="226" spans="2:4">
      <c r="B226">
        <v>226</v>
      </c>
      <c r="C226">
        <v>45.589889999999997</v>
      </c>
      <c r="D226">
        <v>-92.104129999999998</v>
      </c>
    </row>
    <row r="227" spans="2:4">
      <c r="B227">
        <v>227</v>
      </c>
      <c r="C227">
        <v>45.59</v>
      </c>
      <c r="D227">
        <v>-92.110060000000004</v>
      </c>
    </row>
    <row r="228" spans="2:4">
      <c r="B228">
        <v>228</v>
      </c>
      <c r="C228">
        <v>45.5901</v>
      </c>
      <c r="D228">
        <v>-92.104619999999997</v>
      </c>
    </row>
    <row r="229" spans="2:4">
      <c r="B229">
        <v>229</v>
      </c>
      <c r="C229">
        <v>45.590110000000003</v>
      </c>
      <c r="D229">
        <v>-92.104299999999995</v>
      </c>
    </row>
    <row r="230" spans="2:4">
      <c r="B230">
        <v>230</v>
      </c>
      <c r="C230">
        <v>45.590220000000002</v>
      </c>
      <c r="D230">
        <v>-92.110550000000003</v>
      </c>
    </row>
    <row r="231" spans="2:4">
      <c r="B231">
        <v>231</v>
      </c>
      <c r="C231">
        <v>45.590229999999998</v>
      </c>
      <c r="D231">
        <v>-92.110230000000001</v>
      </c>
    </row>
    <row r="232" spans="2:4">
      <c r="B232">
        <v>232</v>
      </c>
      <c r="C232">
        <v>45.590330000000002</v>
      </c>
      <c r="D232">
        <v>-92.104789999999994</v>
      </c>
    </row>
    <row r="233" spans="2:4">
      <c r="B233">
        <v>233</v>
      </c>
      <c r="C233">
        <v>45.590440000000001</v>
      </c>
      <c r="D233">
        <v>-92.111040000000003</v>
      </c>
    </row>
    <row r="234" spans="2:4">
      <c r="B234">
        <v>234</v>
      </c>
      <c r="C234">
        <v>45.590440000000001</v>
      </c>
      <c r="D234">
        <v>-92.110720000000001</v>
      </c>
    </row>
    <row r="235" spans="2:4">
      <c r="B235">
        <v>235</v>
      </c>
      <c r="C235">
        <v>45.59055</v>
      </c>
      <c r="D235">
        <v>-92.104950000000002</v>
      </c>
    </row>
    <row r="236" spans="2:4">
      <c r="B236">
        <v>236</v>
      </c>
      <c r="C236">
        <v>45.59055</v>
      </c>
      <c r="D236">
        <v>-92.10463</v>
      </c>
    </row>
    <row r="237" spans="2:4">
      <c r="B237">
        <v>237</v>
      </c>
      <c r="C237">
        <v>45.59066</v>
      </c>
      <c r="D237">
        <v>-92.11121</v>
      </c>
    </row>
    <row r="238" spans="2:4">
      <c r="B238">
        <v>238</v>
      </c>
      <c r="C238">
        <v>45.590769999999999</v>
      </c>
      <c r="D238">
        <v>-92.105119999999999</v>
      </c>
    </row>
    <row r="239" spans="2:4">
      <c r="B239">
        <v>239</v>
      </c>
      <c r="C239">
        <v>45.590780000000002</v>
      </c>
      <c r="D239">
        <v>-92.104799999999997</v>
      </c>
    </row>
    <row r="240" spans="2:4">
      <c r="B240">
        <v>240</v>
      </c>
      <c r="C240">
        <v>45.590870000000002</v>
      </c>
      <c r="D240">
        <v>-92.111699999999999</v>
      </c>
    </row>
    <row r="241" spans="2:4">
      <c r="B241">
        <v>241</v>
      </c>
      <c r="C241">
        <v>45.590879999999999</v>
      </c>
      <c r="D241">
        <v>-92.111379999999997</v>
      </c>
    </row>
    <row r="242" spans="2:4">
      <c r="B242">
        <v>242</v>
      </c>
      <c r="C242">
        <v>45.590989999999998</v>
      </c>
      <c r="D242">
        <v>-92.105289999999997</v>
      </c>
    </row>
    <row r="243" spans="2:4">
      <c r="B243">
        <v>243</v>
      </c>
      <c r="C243">
        <v>45.591000000000001</v>
      </c>
      <c r="D243">
        <v>-92.104969999999994</v>
      </c>
    </row>
    <row r="244" spans="2:4">
      <c r="B244">
        <v>244</v>
      </c>
      <c r="C244">
        <v>45.591090000000001</v>
      </c>
      <c r="D244">
        <v>-92.112189999999998</v>
      </c>
    </row>
    <row r="245" spans="2:4">
      <c r="B245">
        <v>245</v>
      </c>
      <c r="C245">
        <v>45.591099999999997</v>
      </c>
      <c r="D245">
        <v>-92.111869999999996</v>
      </c>
    </row>
    <row r="246" spans="2:4">
      <c r="B246">
        <v>246</v>
      </c>
      <c r="C246">
        <v>45.591209999999997</v>
      </c>
      <c r="D246">
        <v>-92.105459999999994</v>
      </c>
    </row>
    <row r="247" spans="2:4">
      <c r="B247">
        <v>247</v>
      </c>
      <c r="C247">
        <v>45.59122</v>
      </c>
      <c r="D247">
        <v>-92.105140000000006</v>
      </c>
    </row>
    <row r="248" spans="2:4">
      <c r="B248">
        <v>248</v>
      </c>
      <c r="C248">
        <v>45.59131</v>
      </c>
      <c r="D248">
        <v>-92.112350000000006</v>
      </c>
    </row>
    <row r="249" spans="2:4">
      <c r="B249">
        <v>249</v>
      </c>
      <c r="C249">
        <v>45.591320000000003</v>
      </c>
      <c r="D249">
        <v>-92.112030000000004</v>
      </c>
    </row>
    <row r="250" spans="2:4">
      <c r="B250">
        <v>250</v>
      </c>
      <c r="C250">
        <v>45.591439999999999</v>
      </c>
      <c r="D250">
        <v>-92.105630000000005</v>
      </c>
    </row>
    <row r="251" spans="2:4">
      <c r="B251">
        <v>251</v>
      </c>
      <c r="C251">
        <v>45.591439999999999</v>
      </c>
      <c r="D251">
        <v>-92.105310000000003</v>
      </c>
    </row>
    <row r="252" spans="2:4">
      <c r="B252">
        <v>252</v>
      </c>
      <c r="C252">
        <v>45.591529999999999</v>
      </c>
      <c r="D252">
        <v>-92.112520000000004</v>
      </c>
    </row>
    <row r="253" spans="2:4">
      <c r="B253">
        <v>253</v>
      </c>
      <c r="C253">
        <v>45.591659999999997</v>
      </c>
      <c r="D253">
        <v>-92.105800000000002</v>
      </c>
    </row>
    <row r="254" spans="2:4">
      <c r="B254">
        <v>254</v>
      </c>
      <c r="C254">
        <v>45.591659999999997</v>
      </c>
      <c r="D254">
        <v>-92.10548</v>
      </c>
    </row>
    <row r="255" spans="2:4">
      <c r="B255">
        <v>255</v>
      </c>
      <c r="C255">
        <v>45.591760000000001</v>
      </c>
      <c r="D255">
        <v>-92.112690000000001</v>
      </c>
    </row>
    <row r="256" spans="2:4">
      <c r="B256">
        <v>256</v>
      </c>
      <c r="C256">
        <v>45.59187</v>
      </c>
      <c r="D256">
        <v>-92.106290000000001</v>
      </c>
    </row>
    <row r="257" spans="2:4">
      <c r="B257">
        <v>257</v>
      </c>
      <c r="C257">
        <v>45.591880000000003</v>
      </c>
      <c r="D257">
        <v>-92.105969999999999</v>
      </c>
    </row>
    <row r="258" spans="2:4">
      <c r="B258">
        <v>258</v>
      </c>
      <c r="C258">
        <v>45.591889999999999</v>
      </c>
      <c r="D258">
        <v>-92.105649999999997</v>
      </c>
    </row>
    <row r="259" spans="2:4">
      <c r="B259">
        <v>259</v>
      </c>
      <c r="C259">
        <v>45.592089999999999</v>
      </c>
      <c r="D259">
        <v>-92.106769999999997</v>
      </c>
    </row>
    <row r="260" spans="2:4">
      <c r="B260">
        <v>260</v>
      </c>
      <c r="C260">
        <v>45.592100000000002</v>
      </c>
      <c r="D260">
        <v>-92.106449999999995</v>
      </c>
    </row>
    <row r="261" spans="2:4">
      <c r="B261">
        <v>261</v>
      </c>
      <c r="C261">
        <v>45.592100000000002</v>
      </c>
      <c r="D261">
        <v>-92.106129999999993</v>
      </c>
    </row>
    <row r="262" spans="2:4">
      <c r="B262">
        <v>262</v>
      </c>
      <c r="C262">
        <v>45.592210000000001</v>
      </c>
      <c r="D262">
        <v>-92.112710000000007</v>
      </c>
    </row>
    <row r="263" spans="2:4">
      <c r="B263">
        <v>263</v>
      </c>
      <c r="C263">
        <v>45.592309999999998</v>
      </c>
      <c r="D263">
        <v>-92.107259999999997</v>
      </c>
    </row>
    <row r="264" spans="2:4">
      <c r="B264">
        <v>264</v>
      </c>
      <c r="C264">
        <v>45.592309999999998</v>
      </c>
      <c r="D264">
        <v>-92.106939999999994</v>
      </c>
    </row>
    <row r="265" spans="2:4">
      <c r="B265">
        <v>265</v>
      </c>
      <c r="C265">
        <v>45.592320000000001</v>
      </c>
      <c r="D265">
        <v>-92.106620000000007</v>
      </c>
    </row>
    <row r="266" spans="2:4">
      <c r="B266">
        <v>266</v>
      </c>
      <c r="C266">
        <v>45.592419999999997</v>
      </c>
      <c r="D266">
        <v>-92.113200000000006</v>
      </c>
    </row>
    <row r="267" spans="2:4">
      <c r="B267">
        <v>267</v>
      </c>
      <c r="C267">
        <v>45.59243</v>
      </c>
      <c r="D267">
        <v>-92.112880000000004</v>
      </c>
    </row>
    <row r="268" spans="2:4">
      <c r="B268">
        <v>268</v>
      </c>
      <c r="C268">
        <v>45.59252</v>
      </c>
      <c r="D268">
        <v>-92.107749999999996</v>
      </c>
    </row>
    <row r="269" spans="2:4">
      <c r="B269">
        <v>269</v>
      </c>
      <c r="C269">
        <v>45.592529999999996</v>
      </c>
      <c r="D269">
        <v>-92.107429999999994</v>
      </c>
    </row>
    <row r="270" spans="2:4">
      <c r="B270">
        <v>270</v>
      </c>
      <c r="C270">
        <v>45.592640000000003</v>
      </c>
      <c r="D270">
        <v>-92.113370000000003</v>
      </c>
    </row>
    <row r="271" spans="2:4">
      <c r="B271">
        <v>271</v>
      </c>
      <c r="C271">
        <v>45.592649999999999</v>
      </c>
      <c r="D271">
        <v>-92.113050000000001</v>
      </c>
    </row>
    <row r="272" spans="2:4">
      <c r="B272">
        <v>272</v>
      </c>
      <c r="C272">
        <v>45.592730000000003</v>
      </c>
      <c r="D272">
        <v>-92.108559999999997</v>
      </c>
    </row>
    <row r="273" spans="2:4">
      <c r="B273">
        <v>273</v>
      </c>
      <c r="C273">
        <v>45.592739999999999</v>
      </c>
      <c r="D273">
        <v>-92.108239999999995</v>
      </c>
    </row>
    <row r="274" spans="2:4">
      <c r="B274">
        <v>274</v>
      </c>
      <c r="C274">
        <v>45.592739999999999</v>
      </c>
      <c r="D274">
        <v>-92.107919999999993</v>
      </c>
    </row>
    <row r="275" spans="2:4">
      <c r="B275">
        <v>275</v>
      </c>
      <c r="C275">
        <v>45.592869999999998</v>
      </c>
      <c r="D275">
        <v>-92.113529999999997</v>
      </c>
    </row>
    <row r="276" spans="2:4">
      <c r="B276">
        <v>276</v>
      </c>
      <c r="C276">
        <v>45.592869999999998</v>
      </c>
      <c r="D276">
        <v>-92.113209999999995</v>
      </c>
    </row>
    <row r="277" spans="2:4">
      <c r="B277">
        <v>277</v>
      </c>
      <c r="C277">
        <v>45.592950000000002</v>
      </c>
      <c r="D277">
        <v>-92.109049999999996</v>
      </c>
    </row>
    <row r="278" spans="2:4">
      <c r="B278">
        <v>278</v>
      </c>
      <c r="C278">
        <v>45.592950000000002</v>
      </c>
      <c r="D278">
        <v>-92.108729999999994</v>
      </c>
    </row>
    <row r="279" spans="2:4">
      <c r="B279">
        <v>279</v>
      </c>
      <c r="C279">
        <v>45.593089999999997</v>
      </c>
      <c r="D279">
        <v>-92.113699999999994</v>
      </c>
    </row>
    <row r="280" spans="2:4">
      <c r="B280">
        <v>280</v>
      </c>
      <c r="C280">
        <v>45.593089999999997</v>
      </c>
      <c r="D280">
        <v>-92.113380000000006</v>
      </c>
    </row>
    <row r="281" spans="2:4">
      <c r="B281">
        <v>281</v>
      </c>
      <c r="C281">
        <v>45.593159999999997</v>
      </c>
      <c r="D281">
        <v>-92.109859999999998</v>
      </c>
    </row>
    <row r="282" spans="2:4">
      <c r="B282">
        <v>282</v>
      </c>
      <c r="C282">
        <v>45.593159999999997</v>
      </c>
      <c r="D282">
        <v>-92.109539999999996</v>
      </c>
    </row>
    <row r="283" spans="2:4">
      <c r="B283">
        <v>283</v>
      </c>
      <c r="C283">
        <v>45.593299999999999</v>
      </c>
      <c r="D283">
        <v>-92.114189999999994</v>
      </c>
    </row>
    <row r="284" spans="2:4">
      <c r="B284">
        <v>284</v>
      </c>
      <c r="C284">
        <v>45.593310000000002</v>
      </c>
      <c r="D284">
        <v>-92.113870000000006</v>
      </c>
    </row>
    <row r="285" spans="2:4">
      <c r="B285">
        <v>285</v>
      </c>
      <c r="C285">
        <v>45.59337</v>
      </c>
      <c r="D285">
        <v>-92.110349999999997</v>
      </c>
    </row>
    <row r="286" spans="2:4">
      <c r="B286">
        <v>286</v>
      </c>
      <c r="C286">
        <v>45.593519999999998</v>
      </c>
      <c r="D286">
        <v>-92.114680000000007</v>
      </c>
    </row>
    <row r="287" spans="2:4">
      <c r="B287">
        <v>287</v>
      </c>
      <c r="C287">
        <v>45.593530000000001</v>
      </c>
      <c r="D287">
        <v>-92.114360000000005</v>
      </c>
    </row>
    <row r="288" spans="2:4">
      <c r="B288">
        <v>288</v>
      </c>
      <c r="C288">
        <v>45.593589999999999</v>
      </c>
      <c r="D288">
        <v>-92.110839999999996</v>
      </c>
    </row>
    <row r="289" spans="2:4">
      <c r="B289">
        <v>289</v>
      </c>
      <c r="C289">
        <v>45.593739999999997</v>
      </c>
      <c r="D289">
        <v>-92.114850000000004</v>
      </c>
    </row>
    <row r="290" spans="2:4">
      <c r="B290">
        <v>290</v>
      </c>
      <c r="C290">
        <v>45.593809999999998</v>
      </c>
      <c r="D290">
        <v>-92.111329999999995</v>
      </c>
    </row>
    <row r="291" spans="2:4">
      <c r="B291">
        <v>291</v>
      </c>
      <c r="C291">
        <v>45.593960000000003</v>
      </c>
      <c r="D291">
        <v>-92.115340000000003</v>
      </c>
    </row>
    <row r="292" spans="2:4">
      <c r="B292">
        <v>292</v>
      </c>
      <c r="C292">
        <v>45.593960000000003</v>
      </c>
      <c r="D292">
        <v>-92.115020000000001</v>
      </c>
    </row>
    <row r="293" spans="2:4">
      <c r="B293">
        <v>293</v>
      </c>
      <c r="C293">
        <v>45.594029999999997</v>
      </c>
      <c r="D293">
        <v>-92.111490000000003</v>
      </c>
    </row>
    <row r="294" spans="2:4">
      <c r="B294">
        <v>294</v>
      </c>
      <c r="C294">
        <v>45.594180000000001</v>
      </c>
      <c r="D294">
        <v>-92.11551</v>
      </c>
    </row>
    <row r="295" spans="2:4">
      <c r="B295">
        <v>295</v>
      </c>
      <c r="C295">
        <v>45.594250000000002</v>
      </c>
      <c r="D295">
        <v>-92.111660000000001</v>
      </c>
    </row>
    <row r="296" spans="2:4">
      <c r="B296">
        <v>296</v>
      </c>
      <c r="C296">
        <v>45.594369999999998</v>
      </c>
      <c r="D296">
        <v>-92.117279999999994</v>
      </c>
    </row>
    <row r="297" spans="2:4">
      <c r="B297">
        <v>297</v>
      </c>
      <c r="C297">
        <v>45.594389999999997</v>
      </c>
      <c r="D297">
        <v>-92.116</v>
      </c>
    </row>
    <row r="298" spans="2:4">
      <c r="B298">
        <v>298</v>
      </c>
      <c r="C298">
        <v>45.5944</v>
      </c>
      <c r="D298">
        <v>-92.115679999999998</v>
      </c>
    </row>
    <row r="299" spans="2:4">
      <c r="B299">
        <v>299</v>
      </c>
      <c r="C299">
        <v>45.594479999999997</v>
      </c>
      <c r="D299">
        <v>-92.111959999999996</v>
      </c>
    </row>
    <row r="300" spans="2:4">
      <c r="B300">
        <v>300</v>
      </c>
      <c r="C300">
        <v>45.594589999999997</v>
      </c>
      <c r="D300">
        <v>-92.117769999999993</v>
      </c>
    </row>
    <row r="301" spans="2:4">
      <c r="B301">
        <v>301</v>
      </c>
      <c r="C301">
        <v>45.594589999999997</v>
      </c>
      <c r="D301">
        <v>-92.117450000000005</v>
      </c>
    </row>
    <row r="302" spans="2:4">
      <c r="B302">
        <v>302</v>
      </c>
      <c r="C302">
        <v>45.5946</v>
      </c>
      <c r="D302">
        <v>-92.117130000000003</v>
      </c>
    </row>
    <row r="303" spans="2:4">
      <c r="B303">
        <v>303</v>
      </c>
      <c r="C303">
        <v>45.594619999999999</v>
      </c>
      <c r="D303">
        <v>-92.116159999999994</v>
      </c>
    </row>
    <row r="304" spans="2:4">
      <c r="B304">
        <v>304</v>
      </c>
      <c r="C304">
        <v>45.594619999999999</v>
      </c>
      <c r="D304">
        <v>-92.115840000000006</v>
      </c>
    </row>
    <row r="305" spans="2:4">
      <c r="B305">
        <v>305</v>
      </c>
      <c r="C305">
        <v>45.59469</v>
      </c>
      <c r="D305">
        <v>-92.112319999999997</v>
      </c>
    </row>
    <row r="306" spans="2:4">
      <c r="B306">
        <v>306</v>
      </c>
      <c r="C306">
        <v>45.594810000000003</v>
      </c>
      <c r="D306">
        <v>-92.117930000000001</v>
      </c>
    </row>
    <row r="307" spans="2:4">
      <c r="B307">
        <v>307</v>
      </c>
      <c r="C307">
        <v>45.594810000000003</v>
      </c>
      <c r="D307">
        <v>-92.117609999999999</v>
      </c>
    </row>
    <row r="308" spans="2:4">
      <c r="B308">
        <v>308</v>
      </c>
      <c r="C308">
        <v>45.594819999999999</v>
      </c>
      <c r="D308">
        <v>-92.117289999999997</v>
      </c>
    </row>
    <row r="309" spans="2:4">
      <c r="B309">
        <v>309</v>
      </c>
      <c r="C309">
        <v>45.594839999999998</v>
      </c>
      <c r="D309">
        <v>-92.116330000000005</v>
      </c>
    </row>
    <row r="310" spans="2:4">
      <c r="B310">
        <v>310</v>
      </c>
      <c r="C310">
        <v>45.594900000000003</v>
      </c>
      <c r="D310">
        <v>-92.112809999999996</v>
      </c>
    </row>
    <row r="311" spans="2:4">
      <c r="B311">
        <v>311</v>
      </c>
      <c r="C311">
        <v>45.595019999999998</v>
      </c>
      <c r="D311">
        <v>-92.11842</v>
      </c>
    </row>
    <row r="312" spans="2:4">
      <c r="B312">
        <v>312</v>
      </c>
      <c r="C312">
        <v>45.595030000000001</v>
      </c>
      <c r="D312">
        <v>-92.118099999999998</v>
      </c>
    </row>
    <row r="313" spans="2:4">
      <c r="B313">
        <v>313</v>
      </c>
      <c r="C313">
        <v>45.595039999999997</v>
      </c>
      <c r="D313">
        <v>-92.117779999999996</v>
      </c>
    </row>
    <row r="314" spans="2:4">
      <c r="B314">
        <v>314</v>
      </c>
      <c r="C314">
        <v>45.595039999999997</v>
      </c>
      <c r="D314">
        <v>-92.117459999999994</v>
      </c>
    </row>
    <row r="315" spans="2:4">
      <c r="B315">
        <v>315</v>
      </c>
      <c r="C315">
        <v>45.595059999999997</v>
      </c>
      <c r="D315">
        <v>-92.116500000000002</v>
      </c>
    </row>
    <row r="316" spans="2:4">
      <c r="B316">
        <v>316</v>
      </c>
      <c r="C316">
        <v>45.595129999999997</v>
      </c>
      <c r="D316">
        <v>-92.112979999999993</v>
      </c>
    </row>
    <row r="317" spans="2:4">
      <c r="B317">
        <v>317</v>
      </c>
      <c r="C317">
        <v>45.59525</v>
      </c>
      <c r="D317">
        <v>-92.118269999999995</v>
      </c>
    </row>
    <row r="318" spans="2:4">
      <c r="B318">
        <v>318</v>
      </c>
      <c r="C318">
        <v>45.595260000000003</v>
      </c>
      <c r="D318">
        <v>-92.117949999999993</v>
      </c>
    </row>
    <row r="319" spans="2:4">
      <c r="B319">
        <v>319</v>
      </c>
      <c r="C319">
        <v>45.595260000000003</v>
      </c>
      <c r="D319">
        <v>-92.117630000000005</v>
      </c>
    </row>
    <row r="320" spans="2:4">
      <c r="B320">
        <v>320</v>
      </c>
      <c r="C320">
        <v>45.595280000000002</v>
      </c>
      <c r="D320">
        <v>-92.116669999999999</v>
      </c>
    </row>
    <row r="321" spans="2:4">
      <c r="B321">
        <v>321</v>
      </c>
      <c r="C321">
        <v>45.59534</v>
      </c>
      <c r="D321">
        <v>-92.113470000000007</v>
      </c>
    </row>
    <row r="322" spans="2:4">
      <c r="B322">
        <v>322</v>
      </c>
      <c r="C322">
        <v>45.595350000000003</v>
      </c>
      <c r="D322">
        <v>-92.113150000000005</v>
      </c>
    </row>
    <row r="323" spans="2:4">
      <c r="B323">
        <v>323</v>
      </c>
      <c r="C323">
        <v>45.595469999999999</v>
      </c>
      <c r="D323">
        <v>-92.118440000000007</v>
      </c>
    </row>
    <row r="324" spans="2:4">
      <c r="B324">
        <v>324</v>
      </c>
      <c r="C324">
        <v>45.595480000000002</v>
      </c>
      <c r="D324">
        <v>-92.118120000000005</v>
      </c>
    </row>
    <row r="325" spans="2:4">
      <c r="B325">
        <v>325</v>
      </c>
      <c r="C325">
        <v>45.595489999999998</v>
      </c>
      <c r="D325">
        <v>-92.117800000000003</v>
      </c>
    </row>
    <row r="326" spans="2:4">
      <c r="B326">
        <v>326</v>
      </c>
      <c r="C326">
        <v>45.595489999999998</v>
      </c>
      <c r="D326">
        <v>-92.11748</v>
      </c>
    </row>
    <row r="327" spans="2:4">
      <c r="B327">
        <v>327</v>
      </c>
      <c r="C327">
        <v>45.595500000000001</v>
      </c>
      <c r="D327">
        <v>-92.117159999999998</v>
      </c>
    </row>
    <row r="328" spans="2:4">
      <c r="B328">
        <v>328</v>
      </c>
      <c r="C328">
        <v>45.595500000000001</v>
      </c>
      <c r="D328">
        <v>-92.116839999999996</v>
      </c>
    </row>
    <row r="329" spans="2:4">
      <c r="B329">
        <v>329</v>
      </c>
      <c r="C329">
        <v>45.595570000000002</v>
      </c>
      <c r="D329">
        <v>-92.113320000000002</v>
      </c>
    </row>
    <row r="330" spans="2:4">
      <c r="B330">
        <v>330</v>
      </c>
      <c r="C330">
        <v>45.595579999999998</v>
      </c>
      <c r="D330">
        <v>-92.113</v>
      </c>
    </row>
    <row r="331" spans="2:4">
      <c r="B331">
        <v>331</v>
      </c>
      <c r="C331">
        <v>45.595700000000001</v>
      </c>
      <c r="D331">
        <v>-92.118610000000004</v>
      </c>
    </row>
    <row r="332" spans="2:4">
      <c r="B332">
        <v>332</v>
      </c>
      <c r="C332">
        <v>45.595700000000001</v>
      </c>
      <c r="D332">
        <v>-92.118290000000002</v>
      </c>
    </row>
    <row r="333" spans="2:4">
      <c r="B333">
        <v>333</v>
      </c>
      <c r="C333">
        <v>45.595709999999997</v>
      </c>
      <c r="D333">
        <v>-92.11797</v>
      </c>
    </row>
    <row r="334" spans="2:4">
      <c r="B334">
        <v>334</v>
      </c>
      <c r="C334">
        <v>45.595709999999997</v>
      </c>
      <c r="D334">
        <v>-92.117649999999998</v>
      </c>
    </row>
    <row r="335" spans="2:4">
      <c r="B335">
        <v>335</v>
      </c>
      <c r="C335">
        <v>45.59572</v>
      </c>
      <c r="D335">
        <v>-92.117329999999995</v>
      </c>
    </row>
    <row r="336" spans="2:4">
      <c r="B336">
        <v>336</v>
      </c>
      <c r="C336">
        <v>45.595730000000003</v>
      </c>
      <c r="D336">
        <v>-92.117009999999993</v>
      </c>
    </row>
    <row r="337" spans="2:4">
      <c r="B337">
        <v>337</v>
      </c>
      <c r="C337">
        <v>45.595790000000001</v>
      </c>
      <c r="D337">
        <v>-92.113479999999996</v>
      </c>
    </row>
    <row r="338" spans="2:4">
      <c r="B338">
        <v>338</v>
      </c>
      <c r="C338">
        <v>45.595799999999997</v>
      </c>
      <c r="D338">
        <v>-92.113159999999993</v>
      </c>
    </row>
    <row r="339" spans="2:4">
      <c r="B339">
        <v>339</v>
      </c>
      <c r="C339">
        <v>45.59592</v>
      </c>
      <c r="D339">
        <v>-92.118780000000001</v>
      </c>
    </row>
    <row r="340" spans="2:4">
      <c r="B340">
        <v>340</v>
      </c>
      <c r="C340">
        <v>45.59592</v>
      </c>
      <c r="D340">
        <v>-92.118459999999999</v>
      </c>
    </row>
    <row r="341" spans="2:4">
      <c r="B341">
        <v>341</v>
      </c>
      <c r="C341">
        <v>45.595930000000003</v>
      </c>
      <c r="D341">
        <v>-92.118139999999997</v>
      </c>
    </row>
    <row r="342" spans="2:4">
      <c r="B342">
        <v>342</v>
      </c>
      <c r="C342">
        <v>45.595939999999999</v>
      </c>
      <c r="D342">
        <v>-92.117819999999995</v>
      </c>
    </row>
    <row r="343" spans="2:4">
      <c r="B343">
        <v>343</v>
      </c>
      <c r="C343">
        <v>45.59601</v>
      </c>
      <c r="D343">
        <v>-92.113650000000007</v>
      </c>
    </row>
    <row r="344" spans="2:4">
      <c r="B344">
        <v>344</v>
      </c>
      <c r="C344">
        <v>45.596020000000003</v>
      </c>
      <c r="D344">
        <v>-92.113330000000005</v>
      </c>
    </row>
    <row r="345" spans="2:4">
      <c r="B345">
        <v>345</v>
      </c>
      <c r="C345">
        <v>45.596029999999999</v>
      </c>
      <c r="D345">
        <v>-92.113010000000003</v>
      </c>
    </row>
    <row r="346" spans="2:4">
      <c r="B346">
        <v>346</v>
      </c>
      <c r="C346">
        <v>45.596130000000002</v>
      </c>
      <c r="D346">
        <v>-92.11927</v>
      </c>
    </row>
    <row r="347" spans="2:4">
      <c r="B347">
        <v>347</v>
      </c>
      <c r="C347">
        <v>45.596139999999998</v>
      </c>
      <c r="D347">
        <v>-92.118949999999998</v>
      </c>
    </row>
    <row r="348" spans="2:4">
      <c r="B348">
        <v>348</v>
      </c>
      <c r="C348">
        <v>45.596150000000002</v>
      </c>
      <c r="D348">
        <v>-92.118629999999996</v>
      </c>
    </row>
    <row r="349" spans="2:4">
      <c r="B349">
        <v>349</v>
      </c>
      <c r="C349">
        <v>45.596150000000002</v>
      </c>
      <c r="D349">
        <v>-92.118309999999994</v>
      </c>
    </row>
    <row r="350" spans="2:4">
      <c r="B350">
        <v>350</v>
      </c>
      <c r="C350">
        <v>45.596159999999998</v>
      </c>
      <c r="D350">
        <v>-92.117990000000006</v>
      </c>
    </row>
    <row r="351" spans="2:4">
      <c r="B351">
        <v>351</v>
      </c>
      <c r="C351">
        <v>45.596240000000002</v>
      </c>
      <c r="D351">
        <v>-92.113820000000004</v>
      </c>
    </row>
    <row r="352" spans="2:4">
      <c r="B352">
        <v>352</v>
      </c>
      <c r="C352">
        <v>45.596240000000002</v>
      </c>
      <c r="D352">
        <v>-92.113500000000002</v>
      </c>
    </row>
    <row r="353" spans="2:4">
      <c r="B353">
        <v>353</v>
      </c>
      <c r="C353">
        <v>45.596249999999998</v>
      </c>
      <c r="D353">
        <v>-92.11318</v>
      </c>
    </row>
    <row r="354" spans="2:4">
      <c r="B354">
        <v>354</v>
      </c>
      <c r="C354">
        <v>45.596359999999997</v>
      </c>
      <c r="D354">
        <v>-92.119439999999997</v>
      </c>
    </row>
    <row r="355" spans="2:4">
      <c r="B355">
        <v>355</v>
      </c>
      <c r="C355">
        <v>45.596359999999997</v>
      </c>
      <c r="D355">
        <v>-92.119119999999995</v>
      </c>
    </row>
    <row r="356" spans="2:4">
      <c r="B356">
        <v>356</v>
      </c>
      <c r="C356">
        <v>45.59637</v>
      </c>
      <c r="D356">
        <v>-92.118790000000004</v>
      </c>
    </row>
    <row r="357" spans="2:4">
      <c r="B357">
        <v>357</v>
      </c>
      <c r="C357">
        <v>45.59637</v>
      </c>
      <c r="D357">
        <v>-92.118470000000002</v>
      </c>
    </row>
    <row r="358" spans="2:4">
      <c r="B358">
        <v>358</v>
      </c>
      <c r="C358">
        <v>45.596380000000003</v>
      </c>
      <c r="D358">
        <v>-92.11815</v>
      </c>
    </row>
    <row r="359" spans="2:4">
      <c r="B359">
        <v>359</v>
      </c>
      <c r="C359">
        <v>45.59639</v>
      </c>
      <c r="D359">
        <v>-92.117829999999998</v>
      </c>
    </row>
    <row r="360" spans="2:4">
      <c r="B360">
        <v>360</v>
      </c>
      <c r="C360">
        <v>45.59639</v>
      </c>
      <c r="D360">
        <v>-92.117509999999996</v>
      </c>
    </row>
    <row r="361" spans="2:4">
      <c r="B361">
        <v>361</v>
      </c>
      <c r="C361">
        <v>45.59646</v>
      </c>
      <c r="D361">
        <v>-92.113990000000001</v>
      </c>
    </row>
    <row r="362" spans="2:4">
      <c r="B362">
        <v>362</v>
      </c>
      <c r="C362">
        <v>45.59646</v>
      </c>
      <c r="D362">
        <v>-92.113669999999999</v>
      </c>
    </row>
    <row r="363" spans="2:4">
      <c r="B363">
        <v>363</v>
      </c>
      <c r="C363">
        <v>45.596469999999997</v>
      </c>
      <c r="D363">
        <v>-92.113349999999997</v>
      </c>
    </row>
    <row r="364" spans="2:4">
      <c r="B364">
        <v>364</v>
      </c>
      <c r="C364">
        <v>45.59648</v>
      </c>
      <c r="D364">
        <v>-92.113029999999995</v>
      </c>
    </row>
    <row r="365" spans="2:4">
      <c r="B365">
        <v>365</v>
      </c>
      <c r="C365">
        <v>45.596580000000003</v>
      </c>
      <c r="D365">
        <v>-92.119600000000005</v>
      </c>
    </row>
    <row r="366" spans="2:4">
      <c r="B366">
        <v>366</v>
      </c>
      <c r="C366">
        <v>45.596580000000003</v>
      </c>
      <c r="D366">
        <v>-92.119280000000003</v>
      </c>
    </row>
    <row r="367" spans="2:4">
      <c r="B367">
        <v>367</v>
      </c>
      <c r="C367">
        <v>45.596600000000002</v>
      </c>
      <c r="D367">
        <v>-92.118639999999999</v>
      </c>
    </row>
    <row r="368" spans="2:4">
      <c r="B368">
        <v>368</v>
      </c>
      <c r="C368">
        <v>45.596600000000002</v>
      </c>
      <c r="D368">
        <v>-92.118319999999997</v>
      </c>
    </row>
    <row r="369" spans="2:4">
      <c r="B369">
        <v>369</v>
      </c>
      <c r="C369">
        <v>45.596609999999998</v>
      </c>
      <c r="D369">
        <v>-92.117999999999995</v>
      </c>
    </row>
    <row r="370" spans="2:4">
      <c r="B370">
        <v>370</v>
      </c>
      <c r="C370">
        <v>45.596609999999998</v>
      </c>
      <c r="D370">
        <v>-92.117679999999993</v>
      </c>
    </row>
    <row r="371" spans="2:4">
      <c r="B371">
        <v>371</v>
      </c>
      <c r="C371">
        <v>45.596620000000001</v>
      </c>
      <c r="D371">
        <v>-92.117360000000005</v>
      </c>
    </row>
    <row r="372" spans="2:4">
      <c r="B372">
        <v>372</v>
      </c>
      <c r="C372">
        <v>45.596629999999998</v>
      </c>
      <c r="D372">
        <v>-92.117040000000003</v>
      </c>
    </row>
    <row r="373" spans="2:4">
      <c r="B373">
        <v>373</v>
      </c>
      <c r="C373">
        <v>45.596679999999999</v>
      </c>
      <c r="D373">
        <v>-92.114159999999998</v>
      </c>
    </row>
    <row r="374" spans="2:4">
      <c r="B374">
        <v>374</v>
      </c>
      <c r="C374">
        <v>45.596690000000002</v>
      </c>
      <c r="D374">
        <v>-92.113839999999996</v>
      </c>
    </row>
    <row r="375" spans="2:4">
      <c r="B375">
        <v>375</v>
      </c>
      <c r="C375">
        <v>45.596690000000002</v>
      </c>
      <c r="D375">
        <v>-92.113519999999994</v>
      </c>
    </row>
    <row r="376" spans="2:4">
      <c r="B376">
        <v>376</v>
      </c>
      <c r="C376">
        <v>45.596699999999998</v>
      </c>
      <c r="D376">
        <v>-92.113200000000006</v>
      </c>
    </row>
    <row r="377" spans="2:4">
      <c r="B377">
        <v>377</v>
      </c>
      <c r="C377">
        <v>45.596800000000002</v>
      </c>
      <c r="D377">
        <v>-92.119770000000003</v>
      </c>
    </row>
    <row r="378" spans="2:4">
      <c r="B378">
        <v>378</v>
      </c>
      <c r="C378">
        <v>45.596820000000001</v>
      </c>
      <c r="D378">
        <v>-92.118489999999994</v>
      </c>
    </row>
    <row r="379" spans="2:4">
      <c r="B379">
        <v>379</v>
      </c>
      <c r="C379">
        <v>45.596829999999997</v>
      </c>
      <c r="D379">
        <v>-92.118170000000006</v>
      </c>
    </row>
    <row r="380" spans="2:4">
      <c r="B380">
        <v>380</v>
      </c>
      <c r="C380">
        <v>45.59684</v>
      </c>
      <c r="D380">
        <v>-92.117850000000004</v>
      </c>
    </row>
    <row r="381" spans="2:4">
      <c r="B381">
        <v>381</v>
      </c>
      <c r="C381">
        <v>45.59684</v>
      </c>
      <c r="D381">
        <v>-92.117530000000002</v>
      </c>
    </row>
    <row r="382" spans="2:4">
      <c r="B382">
        <v>382</v>
      </c>
      <c r="C382">
        <v>45.596850000000003</v>
      </c>
      <c r="D382">
        <v>-92.11721</v>
      </c>
    </row>
    <row r="383" spans="2:4">
      <c r="B383">
        <v>383</v>
      </c>
      <c r="C383">
        <v>45.596850000000003</v>
      </c>
      <c r="D383">
        <v>-92.116889999999998</v>
      </c>
    </row>
    <row r="384" spans="2:4">
      <c r="B384">
        <v>384</v>
      </c>
      <c r="C384">
        <v>45.596910000000001</v>
      </c>
      <c r="D384">
        <v>-92.114009999999993</v>
      </c>
    </row>
    <row r="385" spans="2:4">
      <c r="B385">
        <v>385</v>
      </c>
      <c r="C385">
        <v>45.596910000000001</v>
      </c>
      <c r="D385">
        <v>-92.113690000000005</v>
      </c>
    </row>
    <row r="386" spans="2:4">
      <c r="B386">
        <v>386</v>
      </c>
      <c r="C386">
        <v>45.596919999999997</v>
      </c>
      <c r="D386">
        <v>-92.113370000000003</v>
      </c>
    </row>
    <row r="387" spans="2:4">
      <c r="B387">
        <v>387</v>
      </c>
      <c r="C387">
        <v>45.597020000000001</v>
      </c>
      <c r="D387">
        <v>-92.11994</v>
      </c>
    </row>
    <row r="388" spans="2:4">
      <c r="B388">
        <v>388</v>
      </c>
      <c r="C388">
        <v>45.597050000000003</v>
      </c>
      <c r="D388">
        <v>-92.118660000000006</v>
      </c>
    </row>
    <row r="389" spans="2:4">
      <c r="B389">
        <v>389</v>
      </c>
      <c r="C389">
        <v>45.597050000000003</v>
      </c>
      <c r="D389">
        <v>-92.118340000000003</v>
      </c>
    </row>
    <row r="390" spans="2:4">
      <c r="B390">
        <v>390</v>
      </c>
      <c r="C390">
        <v>45.597059999999999</v>
      </c>
      <c r="D390">
        <v>-92.118020000000001</v>
      </c>
    </row>
    <row r="391" spans="2:4">
      <c r="B391">
        <v>391</v>
      </c>
      <c r="C391">
        <v>45.597059999999999</v>
      </c>
      <c r="D391">
        <v>-92.117699999999999</v>
      </c>
    </row>
    <row r="392" spans="2:4">
      <c r="B392">
        <v>392</v>
      </c>
      <c r="C392">
        <v>45.597070000000002</v>
      </c>
      <c r="D392">
        <v>-92.117379999999997</v>
      </c>
    </row>
    <row r="393" spans="2:4">
      <c r="B393">
        <v>393</v>
      </c>
      <c r="C393">
        <v>45.597079999999998</v>
      </c>
      <c r="D393">
        <v>-92.117059999999995</v>
      </c>
    </row>
    <row r="394" spans="2:4">
      <c r="B394">
        <v>394</v>
      </c>
      <c r="C394">
        <v>45.597079999999998</v>
      </c>
      <c r="D394">
        <v>-92.116739999999993</v>
      </c>
    </row>
    <row r="395" spans="2:4">
      <c r="B395">
        <v>395</v>
      </c>
      <c r="C395">
        <v>45.59713</v>
      </c>
      <c r="D395">
        <v>-92.113860000000003</v>
      </c>
    </row>
    <row r="396" spans="2:4">
      <c r="B396">
        <v>396</v>
      </c>
      <c r="C396">
        <v>45.597140000000003</v>
      </c>
      <c r="D396">
        <v>-92.113529999999997</v>
      </c>
    </row>
    <row r="397" spans="2:4">
      <c r="B397">
        <v>397</v>
      </c>
      <c r="C397">
        <v>45.597250000000003</v>
      </c>
      <c r="D397">
        <v>-92.119789999999995</v>
      </c>
    </row>
    <row r="398" spans="2:4">
      <c r="B398">
        <v>398</v>
      </c>
      <c r="C398">
        <v>45.597360000000002</v>
      </c>
      <c r="D398">
        <v>-92.113699999999994</v>
      </c>
    </row>
    <row r="399" spans="2:4">
      <c r="B399">
        <v>399</v>
      </c>
      <c r="C399">
        <v>45.597470000000001</v>
      </c>
      <c r="D399">
        <v>-92.119960000000006</v>
      </c>
    </row>
    <row r="400" spans="2:4">
      <c r="B400">
        <v>400</v>
      </c>
      <c r="C400">
        <v>45.597580000000001</v>
      </c>
      <c r="D400">
        <v>-92.113870000000006</v>
      </c>
    </row>
    <row r="401" spans="2:4">
      <c r="B401">
        <v>401</v>
      </c>
      <c r="C401">
        <v>45.597700000000003</v>
      </c>
      <c r="D401">
        <v>-92.119810000000001</v>
      </c>
    </row>
    <row r="402" spans="2:4">
      <c r="B402">
        <v>402</v>
      </c>
      <c r="C402">
        <v>45.597810000000003</v>
      </c>
      <c r="D402">
        <v>-92.114040000000003</v>
      </c>
    </row>
    <row r="403" spans="2:4">
      <c r="B403">
        <v>403</v>
      </c>
      <c r="C403">
        <v>45.597929999999998</v>
      </c>
      <c r="D403">
        <v>-92.119649999999993</v>
      </c>
    </row>
    <row r="404" spans="2:4">
      <c r="B404">
        <v>404</v>
      </c>
      <c r="C404">
        <v>45.598030000000001</v>
      </c>
      <c r="D404">
        <v>-92.11421</v>
      </c>
    </row>
    <row r="405" spans="2:4">
      <c r="B405">
        <v>405</v>
      </c>
      <c r="C405">
        <v>45.598149999999997</v>
      </c>
      <c r="D405">
        <v>-92.119820000000004</v>
      </c>
    </row>
    <row r="406" spans="2:4">
      <c r="B406">
        <v>406</v>
      </c>
      <c r="C406">
        <v>45.59816</v>
      </c>
      <c r="D406">
        <v>-92.119500000000002</v>
      </c>
    </row>
    <row r="407" spans="2:4">
      <c r="B407">
        <v>407</v>
      </c>
      <c r="C407">
        <v>45.59825</v>
      </c>
      <c r="D407">
        <v>-92.114379999999997</v>
      </c>
    </row>
    <row r="408" spans="2:4">
      <c r="B408">
        <v>408</v>
      </c>
      <c r="C408">
        <v>45.598379999999999</v>
      </c>
      <c r="D408">
        <v>-92.119669999999999</v>
      </c>
    </row>
    <row r="409" spans="2:4">
      <c r="B409">
        <v>409</v>
      </c>
      <c r="C409">
        <v>45.598610000000001</v>
      </c>
      <c r="D409">
        <v>-92.114540000000005</v>
      </c>
    </row>
    <row r="410" spans="2:4">
      <c r="B410">
        <v>410</v>
      </c>
      <c r="C410">
        <v>45.598610000000001</v>
      </c>
      <c r="D410">
        <v>-92.119519999999994</v>
      </c>
    </row>
    <row r="411" spans="2:4">
      <c r="B411">
        <v>411</v>
      </c>
      <c r="C411">
        <v>45.59883</v>
      </c>
      <c r="D411">
        <v>-92.119690000000006</v>
      </c>
    </row>
    <row r="412" spans="2:4">
      <c r="B412">
        <v>412</v>
      </c>
      <c r="C412">
        <v>45.59883</v>
      </c>
      <c r="D412">
        <v>-92.119370000000004</v>
      </c>
    </row>
    <row r="413" spans="2:4">
      <c r="B413">
        <v>413</v>
      </c>
      <c r="C413">
        <v>45.59892</v>
      </c>
      <c r="D413">
        <v>-92.114559999999997</v>
      </c>
    </row>
    <row r="414" spans="2:4">
      <c r="B414">
        <v>414</v>
      </c>
      <c r="C414">
        <v>45.599049999999998</v>
      </c>
      <c r="D414">
        <v>-92.119540000000001</v>
      </c>
    </row>
    <row r="415" spans="2:4">
      <c r="B415">
        <v>415</v>
      </c>
      <c r="C415">
        <v>45.599139999999998</v>
      </c>
      <c r="D415">
        <v>-92.114729999999994</v>
      </c>
    </row>
    <row r="416" spans="2:4">
      <c r="B416">
        <v>416</v>
      </c>
      <c r="C416">
        <v>45.59928</v>
      </c>
      <c r="D416">
        <v>-92.119389999999996</v>
      </c>
    </row>
    <row r="417" spans="2:4">
      <c r="B417">
        <v>417</v>
      </c>
      <c r="C417">
        <v>45.59937</v>
      </c>
      <c r="D417">
        <v>-92.114900000000006</v>
      </c>
    </row>
    <row r="418" spans="2:4">
      <c r="B418">
        <v>418</v>
      </c>
      <c r="C418">
        <v>45.599510000000002</v>
      </c>
      <c r="D418">
        <v>-92.119230000000002</v>
      </c>
    </row>
    <row r="419" spans="2:4">
      <c r="B419">
        <v>419</v>
      </c>
      <c r="C419">
        <v>45.599589999999999</v>
      </c>
      <c r="D419">
        <v>-92.115070000000003</v>
      </c>
    </row>
    <row r="420" spans="2:4">
      <c r="B420">
        <v>420</v>
      </c>
      <c r="C420">
        <v>45.599809999999998</v>
      </c>
      <c r="D420">
        <v>-92.11524</v>
      </c>
    </row>
    <row r="421" spans="2:4">
      <c r="B421">
        <v>421</v>
      </c>
      <c r="C421">
        <v>45.599960000000003</v>
      </c>
      <c r="D421">
        <v>-92.119249999999994</v>
      </c>
    </row>
    <row r="422" spans="2:4">
      <c r="B422">
        <v>422</v>
      </c>
      <c r="C422">
        <v>45.600029999999997</v>
      </c>
      <c r="D422">
        <v>-92.115409999999997</v>
      </c>
    </row>
    <row r="423" spans="2:4">
      <c r="B423">
        <v>423</v>
      </c>
      <c r="C423">
        <v>45.600180000000002</v>
      </c>
      <c r="D423">
        <v>-92.119420000000005</v>
      </c>
    </row>
    <row r="424" spans="2:4">
      <c r="B424">
        <v>424</v>
      </c>
      <c r="C424">
        <v>45.600250000000003</v>
      </c>
      <c r="D424">
        <v>-92.115579999999994</v>
      </c>
    </row>
    <row r="425" spans="2:4">
      <c r="B425">
        <v>425</v>
      </c>
      <c r="C425">
        <v>45.600389999999997</v>
      </c>
      <c r="D425">
        <v>-92.120549999999994</v>
      </c>
    </row>
    <row r="426" spans="2:4">
      <c r="B426">
        <v>426</v>
      </c>
      <c r="C426">
        <v>45.600389999999997</v>
      </c>
      <c r="D426">
        <v>-92.120230000000006</v>
      </c>
    </row>
    <row r="427" spans="2:4">
      <c r="B427">
        <v>427</v>
      </c>
      <c r="C427">
        <v>45.6004</v>
      </c>
      <c r="D427">
        <v>-92.119910000000004</v>
      </c>
    </row>
    <row r="428" spans="2:4">
      <c r="B428">
        <v>428</v>
      </c>
      <c r="C428">
        <v>45.6004</v>
      </c>
      <c r="D428">
        <v>-92.119590000000002</v>
      </c>
    </row>
    <row r="429" spans="2:4">
      <c r="B429">
        <v>429</v>
      </c>
      <c r="C429">
        <v>45.600409999999997</v>
      </c>
      <c r="D429">
        <v>-92.11927</v>
      </c>
    </row>
    <row r="430" spans="2:4">
      <c r="B430">
        <v>430</v>
      </c>
      <c r="C430">
        <v>45.600479999999997</v>
      </c>
      <c r="D430">
        <v>-92.115740000000002</v>
      </c>
    </row>
    <row r="431" spans="2:4">
      <c r="B431">
        <v>431</v>
      </c>
      <c r="C431">
        <v>45.600610000000003</v>
      </c>
      <c r="D431">
        <v>-92.120720000000006</v>
      </c>
    </row>
    <row r="432" spans="2:4">
      <c r="B432">
        <v>432</v>
      </c>
      <c r="C432">
        <v>45.600610000000003</v>
      </c>
      <c r="D432">
        <v>-92.120400000000004</v>
      </c>
    </row>
    <row r="433" spans="2:4">
      <c r="B433">
        <v>433</v>
      </c>
      <c r="C433">
        <v>45.600700000000003</v>
      </c>
      <c r="D433">
        <v>-92.11591</v>
      </c>
    </row>
    <row r="434" spans="2:4">
      <c r="B434">
        <v>434</v>
      </c>
      <c r="C434">
        <v>45.601109999999998</v>
      </c>
      <c r="D434">
        <v>-92.12133</v>
      </c>
    </row>
    <row r="435" spans="2:4">
      <c r="B435">
        <v>435</v>
      </c>
      <c r="C435">
        <v>45.600760000000001</v>
      </c>
      <c r="D435">
        <v>-92.120990000000006</v>
      </c>
    </row>
    <row r="436" spans="2:4">
      <c r="B436">
        <v>436</v>
      </c>
      <c r="C436">
        <v>45.600920000000002</v>
      </c>
      <c r="D436">
        <v>-92.116079999999997</v>
      </c>
    </row>
    <row r="437" spans="2:4">
      <c r="B437">
        <v>437</v>
      </c>
      <c r="C437">
        <v>45.601439999999997</v>
      </c>
      <c r="D437">
        <v>-92.121489999999994</v>
      </c>
    </row>
    <row r="438" spans="2:4">
      <c r="B438">
        <v>438</v>
      </c>
      <c r="C438">
        <v>45.601140000000001</v>
      </c>
      <c r="D438">
        <v>-92.116569999999996</v>
      </c>
    </row>
    <row r="439" spans="2:4">
      <c r="B439">
        <v>439</v>
      </c>
      <c r="C439">
        <v>45.601140000000001</v>
      </c>
      <c r="D439">
        <v>-92.116249999999994</v>
      </c>
    </row>
    <row r="440" spans="2:4">
      <c r="B440">
        <v>440</v>
      </c>
      <c r="C440">
        <v>45.601349999999996</v>
      </c>
      <c r="D440">
        <v>-92.117379999999997</v>
      </c>
    </row>
    <row r="441" spans="2:4">
      <c r="B441">
        <v>441</v>
      </c>
      <c r="C441">
        <v>45.601559999999999</v>
      </c>
      <c r="D441">
        <v>-92.118189999999998</v>
      </c>
    </row>
    <row r="442" spans="2:4">
      <c r="B442">
        <v>442</v>
      </c>
      <c r="C442">
        <v>45.601559999999999</v>
      </c>
      <c r="D442">
        <v>-92.117869999999996</v>
      </c>
    </row>
    <row r="443" spans="2:4">
      <c r="B443">
        <v>443</v>
      </c>
      <c r="C443">
        <v>45.601570000000002</v>
      </c>
      <c r="D443">
        <v>-92.117549999999994</v>
      </c>
    </row>
    <row r="444" spans="2:4">
      <c r="B444">
        <v>444</v>
      </c>
      <c r="C444">
        <v>45.60172</v>
      </c>
      <c r="D444">
        <v>-92.121560000000002</v>
      </c>
    </row>
    <row r="445" spans="2:4">
      <c r="B445">
        <v>445</v>
      </c>
      <c r="C445">
        <v>45.601779999999998</v>
      </c>
      <c r="D445">
        <v>-92.118359999999996</v>
      </c>
    </row>
    <row r="446" spans="2:4">
      <c r="B446">
        <v>446</v>
      </c>
      <c r="C446">
        <v>45.601779999999998</v>
      </c>
      <c r="D446">
        <v>-92.118039999999993</v>
      </c>
    </row>
    <row r="447" spans="2:4">
      <c r="B447">
        <v>447</v>
      </c>
      <c r="C447">
        <v>45.601939999999999</v>
      </c>
      <c r="D447">
        <v>-92.121729999999999</v>
      </c>
    </row>
    <row r="448" spans="2:4">
      <c r="B448">
        <v>448</v>
      </c>
      <c r="C448">
        <v>45.601999999999997</v>
      </c>
      <c r="D448">
        <v>-92.118210000000005</v>
      </c>
    </row>
    <row r="449" spans="2:4">
      <c r="B449">
        <v>449</v>
      </c>
      <c r="C449">
        <v>45.602159999999998</v>
      </c>
      <c r="D449">
        <v>-92.121899999999997</v>
      </c>
    </row>
    <row r="450" spans="2:4">
      <c r="B450">
        <v>450</v>
      </c>
      <c r="C450">
        <v>45.602220000000003</v>
      </c>
      <c r="D450">
        <v>-92.118690000000001</v>
      </c>
    </row>
    <row r="451" spans="2:4">
      <c r="B451">
        <v>451</v>
      </c>
      <c r="C451">
        <v>45.602229999999999</v>
      </c>
      <c r="D451">
        <v>-92.118369999999999</v>
      </c>
    </row>
    <row r="452" spans="2:4">
      <c r="B452">
        <v>452</v>
      </c>
      <c r="C452">
        <v>45.602379999999997</v>
      </c>
      <c r="D452">
        <v>-92.122069999999994</v>
      </c>
    </row>
    <row r="453" spans="2:4">
      <c r="B453">
        <v>453</v>
      </c>
      <c r="C453">
        <v>45.602440000000001</v>
      </c>
      <c r="D453">
        <v>-92.11918</v>
      </c>
    </row>
    <row r="454" spans="2:4">
      <c r="B454">
        <v>454</v>
      </c>
      <c r="C454">
        <v>45.602440000000001</v>
      </c>
      <c r="D454">
        <v>-92.118859999999998</v>
      </c>
    </row>
    <row r="455" spans="2:4">
      <c r="B455">
        <v>455</v>
      </c>
      <c r="C455">
        <v>45.602449999999997</v>
      </c>
      <c r="D455">
        <v>-92.118539999999996</v>
      </c>
    </row>
    <row r="456" spans="2:4">
      <c r="B456">
        <v>456</v>
      </c>
      <c r="C456">
        <v>45.602609999999999</v>
      </c>
      <c r="D456">
        <v>-92.122240000000005</v>
      </c>
    </row>
    <row r="457" spans="2:4">
      <c r="B457">
        <v>457</v>
      </c>
      <c r="C457">
        <v>45.602609999999999</v>
      </c>
      <c r="D457">
        <v>-92.121920000000003</v>
      </c>
    </row>
    <row r="458" spans="2:4">
      <c r="B458">
        <v>458</v>
      </c>
      <c r="C458">
        <v>45.602649999999997</v>
      </c>
      <c r="D458">
        <v>-92.119990000000001</v>
      </c>
    </row>
    <row r="459" spans="2:4">
      <c r="B459">
        <v>459</v>
      </c>
      <c r="C459">
        <v>45.602649999999997</v>
      </c>
      <c r="D459">
        <v>-92.119669999999999</v>
      </c>
    </row>
    <row r="460" spans="2:4">
      <c r="B460">
        <v>460</v>
      </c>
      <c r="C460">
        <v>45.60266</v>
      </c>
      <c r="D460">
        <v>-92.119349999999997</v>
      </c>
    </row>
    <row r="461" spans="2:4">
      <c r="B461">
        <v>461</v>
      </c>
      <c r="C461">
        <v>45.602829999999997</v>
      </c>
      <c r="D461">
        <v>-92.122399999999999</v>
      </c>
    </row>
    <row r="462" spans="2:4">
      <c r="B462">
        <v>462</v>
      </c>
      <c r="C462">
        <v>45.602829999999997</v>
      </c>
      <c r="D462">
        <v>-92.122079999999997</v>
      </c>
    </row>
    <row r="463" spans="2:4">
      <c r="B463">
        <v>463</v>
      </c>
      <c r="C463">
        <v>45.602870000000003</v>
      </c>
      <c r="D463">
        <v>-92.120159999999998</v>
      </c>
    </row>
    <row r="464" spans="2:4">
      <c r="B464">
        <v>464</v>
      </c>
      <c r="C464">
        <v>45.603050000000003</v>
      </c>
      <c r="D464">
        <v>-92.122569999999996</v>
      </c>
    </row>
    <row r="465" spans="2:4">
      <c r="B465">
        <v>465</v>
      </c>
      <c r="C465">
        <v>45.603050000000003</v>
      </c>
      <c r="D465">
        <v>-92.122249999999994</v>
      </c>
    </row>
    <row r="466" spans="2:4">
      <c r="B466">
        <v>466</v>
      </c>
      <c r="C466">
        <v>45.603090000000002</v>
      </c>
      <c r="D466">
        <v>-92.120329999999996</v>
      </c>
    </row>
    <row r="467" spans="2:4">
      <c r="B467">
        <v>467</v>
      </c>
      <c r="C467">
        <v>45.603279999999998</v>
      </c>
      <c r="D467">
        <v>-92.122420000000005</v>
      </c>
    </row>
    <row r="468" spans="2:4">
      <c r="B468">
        <v>468</v>
      </c>
      <c r="C468">
        <v>45.60331</v>
      </c>
      <c r="D468">
        <v>-92.120500000000007</v>
      </c>
    </row>
    <row r="469" spans="2:4">
      <c r="B469">
        <v>469</v>
      </c>
      <c r="C469">
        <v>45.603319999999997</v>
      </c>
      <c r="D469">
        <v>-92.120180000000005</v>
      </c>
    </row>
    <row r="470" spans="2:4">
      <c r="B470">
        <v>470</v>
      </c>
      <c r="C470">
        <v>45.603499999999997</v>
      </c>
      <c r="D470">
        <v>-92.122590000000002</v>
      </c>
    </row>
    <row r="471" spans="2:4">
      <c r="B471">
        <v>471</v>
      </c>
      <c r="C471">
        <v>45.603540000000002</v>
      </c>
      <c r="D471">
        <v>-92.120350000000002</v>
      </c>
    </row>
    <row r="472" spans="2:4">
      <c r="B472">
        <v>472</v>
      </c>
      <c r="C472">
        <v>45.603729999999999</v>
      </c>
      <c r="D472">
        <v>-92.122439999999997</v>
      </c>
    </row>
    <row r="473" spans="2:4">
      <c r="B473">
        <v>473</v>
      </c>
      <c r="C473">
        <v>45.603760000000001</v>
      </c>
      <c r="D473">
        <v>-92.120519999999999</v>
      </c>
    </row>
    <row r="474" spans="2:4">
      <c r="B474">
        <v>474</v>
      </c>
      <c r="C474">
        <v>45.603949999999998</v>
      </c>
      <c r="D474">
        <v>-92.122609999999995</v>
      </c>
    </row>
    <row r="475" spans="2:4">
      <c r="B475">
        <v>475</v>
      </c>
      <c r="C475">
        <v>45.603949999999998</v>
      </c>
      <c r="D475">
        <v>-92.122290000000007</v>
      </c>
    </row>
    <row r="476" spans="2:4">
      <c r="B476">
        <v>476</v>
      </c>
      <c r="C476">
        <v>45.60398</v>
      </c>
      <c r="D476">
        <v>-92.120679999999993</v>
      </c>
    </row>
    <row r="477" spans="2:4">
      <c r="B477">
        <v>477</v>
      </c>
      <c r="C477">
        <v>45.604179999999999</v>
      </c>
      <c r="D477">
        <v>-92.122460000000004</v>
      </c>
    </row>
    <row r="478" spans="2:4">
      <c r="B478">
        <v>478</v>
      </c>
      <c r="C478">
        <v>45.604179999999999</v>
      </c>
      <c r="D478">
        <v>-92.122129999999999</v>
      </c>
    </row>
    <row r="479" spans="2:4">
      <c r="B479">
        <v>479</v>
      </c>
      <c r="C479">
        <v>45.604210000000002</v>
      </c>
      <c r="D479">
        <v>-92.120850000000004</v>
      </c>
    </row>
    <row r="480" spans="2:4">
      <c r="B480">
        <v>480</v>
      </c>
      <c r="C480">
        <v>45.604399999999998</v>
      </c>
      <c r="D480">
        <v>-92.122299999999996</v>
      </c>
    </row>
    <row r="481" spans="2:4">
      <c r="B481">
        <v>481</v>
      </c>
      <c r="C481">
        <v>45.604410000000001</v>
      </c>
      <c r="D481">
        <v>-92.121979999999994</v>
      </c>
    </row>
    <row r="482" spans="2:4">
      <c r="B482">
        <v>482</v>
      </c>
      <c r="C482">
        <v>45.604419999999998</v>
      </c>
      <c r="D482">
        <v>-92.121660000000006</v>
      </c>
    </row>
    <row r="483" spans="2:4">
      <c r="B483">
        <v>483</v>
      </c>
      <c r="C483">
        <v>45.604419999999998</v>
      </c>
      <c r="D483">
        <v>-92.121340000000004</v>
      </c>
    </row>
    <row r="484" spans="2:4">
      <c r="B484">
        <v>484</v>
      </c>
      <c r="C484">
        <v>45.604430000000001</v>
      </c>
      <c r="D484">
        <v>-92.121020000000001</v>
      </c>
    </row>
    <row r="485" spans="2:4">
      <c r="B485">
        <v>485</v>
      </c>
      <c r="C485">
        <v>45.60463</v>
      </c>
      <c r="D485">
        <v>-92.122150000000005</v>
      </c>
    </row>
    <row r="486" spans="2:4">
      <c r="B486">
        <v>486</v>
      </c>
      <c r="C486">
        <v>45.604640000000003</v>
      </c>
      <c r="D486">
        <v>-92.121830000000003</v>
      </c>
    </row>
    <row r="487" spans="2:4">
      <c r="B487">
        <v>487</v>
      </c>
      <c r="C487">
        <v>45.604640000000003</v>
      </c>
      <c r="D487">
        <v>-92.121510000000001</v>
      </c>
    </row>
    <row r="488" spans="2:4">
      <c r="B488">
        <v>488</v>
      </c>
      <c r="C488">
        <v>45.604869999999998</v>
      </c>
      <c r="D488">
        <v>-92.121679999999998</v>
      </c>
    </row>
    <row r="489" spans="2:4">
      <c r="B489">
        <v>489</v>
      </c>
      <c r="C489">
        <v>45.605080000000001</v>
      </c>
      <c r="D489">
        <v>-92.122169999999997</v>
      </c>
    </row>
    <row r="490" spans="2:4">
      <c r="B490">
        <v>490</v>
      </c>
      <c r="C490">
        <v>45.605089999999997</v>
      </c>
      <c r="D490">
        <v>-92.121849999999995</v>
      </c>
    </row>
    <row r="491" spans="2:4">
      <c r="B491">
        <v>491</v>
      </c>
      <c r="C491">
        <v>45.605089999999997</v>
      </c>
      <c r="D491">
        <v>-92.121530000000007</v>
      </c>
    </row>
    <row r="492" spans="2:4">
      <c r="B492">
        <v>492</v>
      </c>
      <c r="C492">
        <v>45.6053</v>
      </c>
      <c r="D492">
        <v>-92.122339999999994</v>
      </c>
    </row>
    <row r="493" spans="2:4">
      <c r="B493">
        <v>493</v>
      </c>
      <c r="C493">
        <v>45.605310000000003</v>
      </c>
      <c r="D493">
        <v>-92.122020000000006</v>
      </c>
    </row>
    <row r="494" spans="2:4">
      <c r="B494">
        <v>494</v>
      </c>
      <c r="C494">
        <v>45.605319999999999</v>
      </c>
      <c r="D494">
        <v>-92.121700000000004</v>
      </c>
    </row>
    <row r="495" spans="2:4">
      <c r="B495">
        <v>495</v>
      </c>
      <c r="C495">
        <v>45.605319999999999</v>
      </c>
      <c r="D495">
        <v>-92.121380000000002</v>
      </c>
    </row>
    <row r="496" spans="2:4">
      <c r="B496">
        <v>496</v>
      </c>
      <c r="C496">
        <v>45.605530000000002</v>
      </c>
      <c r="D496">
        <v>-92.122190000000003</v>
      </c>
    </row>
    <row r="497" spans="2:4">
      <c r="B497">
        <v>497</v>
      </c>
      <c r="C497">
        <v>45.605539999999998</v>
      </c>
      <c r="D497">
        <v>-92.121870000000001</v>
      </c>
    </row>
    <row r="498" spans="2:4">
      <c r="B498">
        <v>498</v>
      </c>
      <c r="C498">
        <v>45.605539999999998</v>
      </c>
      <c r="D498">
        <v>-92.121539999999996</v>
      </c>
    </row>
    <row r="499" spans="2:4">
      <c r="B499">
        <v>499</v>
      </c>
      <c r="C499">
        <v>45.605550000000001</v>
      </c>
      <c r="D499">
        <v>-92.121219999999994</v>
      </c>
    </row>
    <row r="500" spans="2:4">
      <c r="B500">
        <v>500</v>
      </c>
      <c r="C500">
        <v>45.60575</v>
      </c>
      <c r="D500">
        <v>-92.122349999999997</v>
      </c>
    </row>
    <row r="501" spans="2:4">
      <c r="B501">
        <v>501</v>
      </c>
      <c r="C501">
        <v>45.605759999999997</v>
      </c>
      <c r="D501">
        <v>-92.122029999999995</v>
      </c>
    </row>
    <row r="502" spans="2:4">
      <c r="B502">
        <v>502</v>
      </c>
      <c r="C502">
        <v>45.60577</v>
      </c>
      <c r="D502">
        <v>-92.121709999999993</v>
      </c>
    </row>
    <row r="503" spans="2:4">
      <c r="B503">
        <v>503</v>
      </c>
      <c r="C503">
        <v>45.60577</v>
      </c>
      <c r="D503">
        <v>-92.121390000000005</v>
      </c>
    </row>
    <row r="504" spans="2:4">
      <c r="B504">
        <v>504</v>
      </c>
      <c r="C504">
        <v>45.605980000000002</v>
      </c>
      <c r="D504">
        <v>-92.122200000000007</v>
      </c>
    </row>
    <row r="505" spans="2:4">
      <c r="B505">
        <v>505</v>
      </c>
      <c r="C505">
        <v>45.605989999999998</v>
      </c>
      <c r="D505">
        <v>-92.121880000000004</v>
      </c>
    </row>
    <row r="506" spans="2:4">
      <c r="B506">
        <v>506</v>
      </c>
      <c r="C506">
        <v>45.605989999999998</v>
      </c>
      <c r="D506">
        <v>-92.121560000000002</v>
      </c>
    </row>
    <row r="507" spans="2:4">
      <c r="B507">
        <v>507</v>
      </c>
      <c r="C507">
        <v>45.606209999999997</v>
      </c>
      <c r="D507">
        <v>-92.122050000000002</v>
      </c>
    </row>
    <row r="508" spans="2:4">
      <c r="B508">
        <v>508</v>
      </c>
      <c r="C508">
        <v>45.606209999999997</v>
      </c>
      <c r="D508">
        <v>-92.121729999999999</v>
      </c>
    </row>
    <row r="509" spans="2:4">
      <c r="B509">
        <v>509</v>
      </c>
      <c r="C509">
        <v>45.606439999999999</v>
      </c>
      <c r="D509">
        <v>-92.121899999999997</v>
      </c>
    </row>
    <row r="510" spans="2:4">
      <c r="B510">
        <v>510</v>
      </c>
      <c r="C510">
        <v>45.606659999999998</v>
      </c>
      <c r="D510">
        <v>-92.122069999999994</v>
      </c>
    </row>
    <row r="511" spans="2:4">
      <c r="B511">
        <v>511</v>
      </c>
      <c r="C511">
        <v>45.606659999999998</v>
      </c>
      <c r="D511">
        <v>-92.121750000000006</v>
      </c>
    </row>
    <row r="512" spans="2:4">
      <c r="B512">
        <v>512</v>
      </c>
      <c r="C512">
        <v>45.60689</v>
      </c>
      <c r="D512">
        <v>-92.121920000000003</v>
      </c>
    </row>
    <row r="513" spans="2:4">
      <c r="B513">
        <v>513</v>
      </c>
      <c r="C513">
        <v>45.607109999999999</v>
      </c>
      <c r="D513">
        <v>-92.122079999999997</v>
      </c>
    </row>
    <row r="514" spans="2:4">
      <c r="B514">
        <v>514</v>
      </c>
      <c r="C514">
        <v>45.607329999999997</v>
      </c>
      <c r="D514">
        <v>-92.122249999999994</v>
      </c>
    </row>
    <row r="515" spans="2:4">
      <c r="B515">
        <v>515</v>
      </c>
      <c r="C515">
        <v>45.607550000000003</v>
      </c>
      <c r="D515">
        <v>-92.122420000000005</v>
      </c>
    </row>
    <row r="516" spans="2:4">
      <c r="B516">
        <v>516</v>
      </c>
      <c r="C516">
        <v>45.607779999999998</v>
      </c>
      <c r="D516">
        <v>-92.12227</v>
      </c>
    </row>
    <row r="517" spans="2:4">
      <c r="B517">
        <v>517</v>
      </c>
      <c r="C517">
        <v>45.60801</v>
      </c>
      <c r="D517">
        <v>-92.122119999999995</v>
      </c>
    </row>
    <row r="518" spans="2:4">
      <c r="B518">
        <v>518</v>
      </c>
      <c r="C518">
        <v>45.60801</v>
      </c>
      <c r="D518">
        <v>-92.121799999999993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520"/>
  <sheetViews>
    <sheetView workbookViewId="0">
      <pane xSplit="1" ySplit="1" topLeftCell="B350" activePane="bottomRight" state="frozen"/>
      <selection pane="topRight" activeCell="K1" sqref="K1"/>
      <selection pane="bottomLeft" activeCell="A2" sqref="A2"/>
      <selection pane="bottomRight" activeCell="X1" sqref="X1:X1048576"/>
    </sheetView>
  </sheetViews>
  <sheetFormatPr defaultColWidth="5.7109375" defaultRowHeight="12.75"/>
  <cols>
    <col min="1" max="1" width="5" style="27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17" customWidth="1"/>
    <col min="7" max="7" width="5" style="27" bestFit="1" customWidth="1"/>
    <col min="8" max="8" width="7.28515625" style="10" customWidth="1"/>
    <col min="9" max="9" width="5.7109375" style="10" customWidth="1"/>
    <col min="10" max="10" width="6.7109375" style="10" customWidth="1"/>
    <col min="11" max="11" width="5.7109375" style="24" customWidth="1"/>
    <col min="12" max="54" width="5.7109375" style="10" customWidth="1"/>
    <col min="55" max="16384" width="5.7109375" style="10"/>
  </cols>
  <sheetData>
    <row r="1" spans="1:57" s="9" customFormat="1" ht="190.15" customHeight="1">
      <c r="A1" s="247" t="s">
        <v>626</v>
      </c>
      <c r="B1" s="190" t="s">
        <v>627</v>
      </c>
      <c r="C1" s="248" t="s">
        <v>628</v>
      </c>
      <c r="D1" s="249" t="s">
        <v>594</v>
      </c>
      <c r="E1" s="248" t="s">
        <v>642</v>
      </c>
      <c r="F1" s="250" t="s">
        <v>595</v>
      </c>
      <c r="G1" s="247" t="s">
        <v>596</v>
      </c>
      <c r="H1" s="255" t="s">
        <v>597</v>
      </c>
      <c r="I1" s="15" t="s">
        <v>559</v>
      </c>
      <c r="J1" s="23" t="s">
        <v>598</v>
      </c>
      <c r="K1" s="85" t="s">
        <v>629</v>
      </c>
      <c r="L1" s="14" t="s">
        <v>630</v>
      </c>
      <c r="M1" s="14" t="s">
        <v>643</v>
      </c>
      <c r="N1" s="14" t="s">
        <v>644</v>
      </c>
      <c r="O1" s="14" t="s">
        <v>599</v>
      </c>
      <c r="P1" s="14" t="s">
        <v>635</v>
      </c>
      <c r="Q1" s="14" t="s">
        <v>600</v>
      </c>
      <c r="R1" s="14" t="s">
        <v>645</v>
      </c>
      <c r="S1" s="14" t="s">
        <v>601</v>
      </c>
      <c r="T1" s="14" t="s">
        <v>646</v>
      </c>
      <c r="U1" s="14" t="s">
        <v>602</v>
      </c>
      <c r="V1" s="14" t="s">
        <v>603</v>
      </c>
      <c r="W1" s="14" t="s">
        <v>631</v>
      </c>
      <c r="X1" s="14" t="s">
        <v>604</v>
      </c>
      <c r="Y1" s="14" t="s">
        <v>605</v>
      </c>
      <c r="Z1" s="14" t="s">
        <v>654</v>
      </c>
      <c r="AA1" s="14" t="s">
        <v>606</v>
      </c>
      <c r="AB1" s="14" t="s">
        <v>607</v>
      </c>
      <c r="AC1" s="14" t="s">
        <v>608</v>
      </c>
      <c r="AD1" s="14" t="s">
        <v>647</v>
      </c>
      <c r="AE1" s="14" t="s">
        <v>609</v>
      </c>
      <c r="AF1" s="14" t="s">
        <v>648</v>
      </c>
      <c r="AG1" s="14" t="s">
        <v>636</v>
      </c>
      <c r="AH1" s="14" t="s">
        <v>610</v>
      </c>
      <c r="AI1" s="14" t="s">
        <v>611</v>
      </c>
      <c r="AJ1" s="14" t="s">
        <v>612</v>
      </c>
      <c r="AK1" s="14" t="s">
        <v>633</v>
      </c>
      <c r="AL1" s="14" t="s">
        <v>613</v>
      </c>
      <c r="AM1" s="14" t="s">
        <v>614</v>
      </c>
      <c r="AN1" s="14" t="s">
        <v>615</v>
      </c>
      <c r="AO1" s="14" t="s">
        <v>616</v>
      </c>
      <c r="AP1" s="14" t="s">
        <v>617</v>
      </c>
      <c r="AQ1" s="14" t="s">
        <v>618</v>
      </c>
      <c r="AR1" s="14" t="s">
        <v>649</v>
      </c>
      <c r="AS1" s="14" t="s">
        <v>619</v>
      </c>
      <c r="AT1" s="14" t="s">
        <v>650</v>
      </c>
      <c r="AU1" s="14" t="s">
        <v>620</v>
      </c>
      <c r="AV1" s="14" t="s">
        <v>621</v>
      </c>
      <c r="AW1" s="14" t="s">
        <v>622</v>
      </c>
      <c r="AX1" s="14" t="s">
        <v>634</v>
      </c>
      <c r="AY1" s="14" t="s">
        <v>632</v>
      </c>
      <c r="AZ1" s="14" t="s">
        <v>623</v>
      </c>
      <c r="BA1" s="14" t="s">
        <v>624</v>
      </c>
      <c r="BB1" s="14" t="s">
        <v>625</v>
      </c>
      <c r="BC1" s="114" t="s">
        <v>651</v>
      </c>
      <c r="BD1" s="9" t="s">
        <v>652</v>
      </c>
      <c r="BE1" s="9" t="s">
        <v>653</v>
      </c>
    </row>
    <row r="2" spans="1:57">
      <c r="A2" s="26">
        <v>1</v>
      </c>
      <c r="B2" s="253">
        <v>45.579259999999998</v>
      </c>
      <c r="C2" s="253">
        <v>-92.094759999999994</v>
      </c>
      <c r="D2" s="10">
        <v>2</v>
      </c>
      <c r="E2" s="10" t="s">
        <v>575</v>
      </c>
      <c r="F2" s="119">
        <v>1</v>
      </c>
      <c r="G2" s="26">
        <v>1</v>
      </c>
      <c r="H2" s="10">
        <v>4</v>
      </c>
      <c r="I2" s="10">
        <v>2</v>
      </c>
      <c r="J2" s="16">
        <v>0</v>
      </c>
      <c r="K2" s="27">
        <v>0</v>
      </c>
      <c r="L2" s="27">
        <v>0</v>
      </c>
      <c r="M2" s="27">
        <v>0</v>
      </c>
      <c r="N2" s="27">
        <v>0</v>
      </c>
      <c r="O2" s="27">
        <v>0</v>
      </c>
      <c r="P2" s="27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2</v>
      </c>
      <c r="X2" s="10">
        <v>0</v>
      </c>
      <c r="Y2" s="10">
        <v>0</v>
      </c>
      <c r="Z2" s="10">
        <v>0</v>
      </c>
      <c r="AA2" s="10">
        <v>2</v>
      </c>
      <c r="AB2" s="10">
        <v>1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  <c r="AO2" s="10">
        <v>1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16">
        <v>0</v>
      </c>
      <c r="BD2" s="10">
        <v>0</v>
      </c>
      <c r="BE2" s="10">
        <v>0</v>
      </c>
    </row>
    <row r="3" spans="1:57">
      <c r="A3" s="26">
        <v>2</v>
      </c>
      <c r="B3" s="253">
        <v>45.579270000000001</v>
      </c>
      <c r="C3" s="253">
        <v>-92.094440000000006</v>
      </c>
      <c r="D3" s="10">
        <v>0.5</v>
      </c>
      <c r="E3" s="10" t="s">
        <v>576</v>
      </c>
      <c r="F3" s="119">
        <v>1</v>
      </c>
      <c r="G3" s="26">
        <v>1</v>
      </c>
      <c r="H3" s="10">
        <v>2</v>
      </c>
      <c r="I3" s="10">
        <v>1</v>
      </c>
      <c r="J3" s="16">
        <v>0</v>
      </c>
      <c r="K3" s="27">
        <v>0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4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1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1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16">
        <v>0</v>
      </c>
      <c r="BD3" s="10">
        <v>0</v>
      </c>
      <c r="BE3" s="10">
        <v>0</v>
      </c>
    </row>
    <row r="4" spans="1:57">
      <c r="A4" s="26">
        <v>3</v>
      </c>
      <c r="B4" s="253">
        <v>45.579270000000001</v>
      </c>
      <c r="C4" s="253">
        <v>-92.094120000000004</v>
      </c>
      <c r="D4" s="10">
        <v>0.5</v>
      </c>
      <c r="E4" s="10" t="s">
        <v>576</v>
      </c>
      <c r="F4" s="119">
        <v>1</v>
      </c>
      <c r="G4" s="26">
        <v>1</v>
      </c>
      <c r="H4" s="10">
        <v>1</v>
      </c>
      <c r="I4" s="10">
        <v>1</v>
      </c>
      <c r="J4" s="16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10">
        <v>0</v>
      </c>
      <c r="R4" s="10">
        <v>0</v>
      </c>
      <c r="S4" s="10">
        <v>0</v>
      </c>
      <c r="T4" s="10">
        <v>0</v>
      </c>
      <c r="U4" s="10">
        <v>4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4</v>
      </c>
      <c r="BB4" s="10">
        <v>0</v>
      </c>
      <c r="BC4" s="116">
        <v>0</v>
      </c>
      <c r="BD4" s="10">
        <v>0</v>
      </c>
      <c r="BE4" s="10">
        <v>0</v>
      </c>
    </row>
    <row r="5" spans="1:57">
      <c r="A5" s="26">
        <v>4</v>
      </c>
      <c r="B5" s="253">
        <v>45.579279999999997</v>
      </c>
      <c r="C5" s="253">
        <v>-92.093800000000002</v>
      </c>
      <c r="D5" s="10">
        <v>3.5</v>
      </c>
      <c r="E5" s="10" t="s">
        <v>575</v>
      </c>
      <c r="F5" s="119">
        <v>1</v>
      </c>
      <c r="G5" s="26">
        <v>1</v>
      </c>
      <c r="H5" s="10">
        <v>5</v>
      </c>
      <c r="I5" s="10">
        <v>2</v>
      </c>
      <c r="J5" s="16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2</v>
      </c>
      <c r="Z5" s="10">
        <v>0</v>
      </c>
      <c r="AA5" s="10">
        <v>0</v>
      </c>
      <c r="AB5" s="10">
        <v>4</v>
      </c>
      <c r="AC5" s="10">
        <v>0</v>
      </c>
      <c r="AD5" s="10">
        <v>0</v>
      </c>
      <c r="AE5" s="10">
        <v>0</v>
      </c>
      <c r="AF5" s="10">
        <v>0</v>
      </c>
      <c r="AG5" s="10">
        <v>2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1</v>
      </c>
      <c r="AN5" s="10">
        <v>0</v>
      </c>
      <c r="AO5" s="10">
        <v>1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16">
        <v>0</v>
      </c>
      <c r="BD5" s="10">
        <v>0</v>
      </c>
      <c r="BE5" s="10">
        <v>0</v>
      </c>
    </row>
    <row r="6" spans="1:57">
      <c r="A6" s="26">
        <v>5</v>
      </c>
      <c r="B6" s="253">
        <v>45.579279999999997</v>
      </c>
      <c r="C6" s="253">
        <v>-92.09348</v>
      </c>
      <c r="D6" s="10">
        <v>4.5</v>
      </c>
      <c r="E6" s="10" t="s">
        <v>574</v>
      </c>
      <c r="F6" s="119">
        <v>1</v>
      </c>
      <c r="G6" s="26">
        <v>1</v>
      </c>
      <c r="H6" s="10">
        <v>7</v>
      </c>
      <c r="I6" s="10">
        <v>3</v>
      </c>
      <c r="J6" s="16">
        <v>0</v>
      </c>
      <c r="K6" s="27">
        <v>0</v>
      </c>
      <c r="L6" s="27">
        <v>0</v>
      </c>
      <c r="M6" s="27">
        <v>0</v>
      </c>
      <c r="N6" s="27">
        <v>0</v>
      </c>
      <c r="O6" s="27">
        <v>1</v>
      </c>
      <c r="P6" s="27">
        <v>1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1</v>
      </c>
      <c r="Y6" s="10">
        <v>0</v>
      </c>
      <c r="Z6" s="10">
        <v>0</v>
      </c>
      <c r="AA6" s="10">
        <v>3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2</v>
      </c>
      <c r="AM6" s="10">
        <v>0</v>
      </c>
      <c r="AN6" s="10">
        <v>1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16">
        <v>0</v>
      </c>
      <c r="BD6" s="10">
        <v>0</v>
      </c>
      <c r="BE6" s="10">
        <v>0</v>
      </c>
    </row>
    <row r="7" spans="1:57">
      <c r="A7" s="26">
        <v>6</v>
      </c>
      <c r="B7" s="253">
        <v>45.57929</v>
      </c>
      <c r="C7" s="253">
        <v>-92.093159999999997</v>
      </c>
      <c r="D7" s="10">
        <v>2.5</v>
      </c>
      <c r="E7" s="10" t="s">
        <v>575</v>
      </c>
      <c r="F7" s="119">
        <v>1</v>
      </c>
      <c r="G7" s="26">
        <v>1</v>
      </c>
      <c r="H7" s="10">
        <v>7</v>
      </c>
      <c r="I7" s="10">
        <v>2</v>
      </c>
      <c r="J7" s="16">
        <v>0</v>
      </c>
      <c r="K7" s="27">
        <v>0</v>
      </c>
      <c r="L7" s="27">
        <v>0</v>
      </c>
      <c r="M7" s="27">
        <v>0</v>
      </c>
      <c r="N7" s="27">
        <v>0</v>
      </c>
      <c r="O7" s="27">
        <v>1</v>
      </c>
      <c r="P7" s="27">
        <v>1</v>
      </c>
      <c r="Q7" s="10">
        <v>0</v>
      </c>
      <c r="R7" s="10">
        <v>0</v>
      </c>
      <c r="S7" s="10">
        <v>2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2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1</v>
      </c>
      <c r="BB7" s="10">
        <v>0</v>
      </c>
      <c r="BC7" s="116">
        <v>0</v>
      </c>
      <c r="BD7" s="10">
        <v>0</v>
      </c>
      <c r="BE7" s="10">
        <v>0</v>
      </c>
    </row>
    <row r="8" spans="1:57">
      <c r="A8" s="26">
        <v>7</v>
      </c>
      <c r="B8" s="253">
        <v>45.57929</v>
      </c>
      <c r="C8" s="253">
        <v>-92.092839999999995</v>
      </c>
      <c r="D8" s="10">
        <v>0.5</v>
      </c>
      <c r="E8" s="10" t="s">
        <v>576</v>
      </c>
      <c r="F8" s="119">
        <v>1</v>
      </c>
      <c r="G8" s="26">
        <v>0</v>
      </c>
      <c r="H8" s="10">
        <v>0</v>
      </c>
      <c r="I8" s="10">
        <v>0</v>
      </c>
      <c r="J8" s="16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16">
        <v>0</v>
      </c>
      <c r="BD8" s="10">
        <v>0</v>
      </c>
      <c r="BE8" s="10">
        <v>0</v>
      </c>
    </row>
    <row r="9" spans="1:57">
      <c r="A9" s="26">
        <v>8</v>
      </c>
      <c r="B9" s="253">
        <v>45.57931</v>
      </c>
      <c r="C9" s="253">
        <v>-92.092200000000005</v>
      </c>
      <c r="D9" s="10">
        <v>0.5</v>
      </c>
      <c r="E9" s="10" t="s">
        <v>575</v>
      </c>
      <c r="F9" s="119">
        <v>1</v>
      </c>
      <c r="G9" s="26">
        <v>1</v>
      </c>
      <c r="H9" s="10">
        <v>2</v>
      </c>
      <c r="I9" s="10">
        <v>1</v>
      </c>
      <c r="J9" s="16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1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4</v>
      </c>
      <c r="AM9" s="10">
        <v>0</v>
      </c>
      <c r="AN9" s="10">
        <v>1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16">
        <v>0</v>
      </c>
      <c r="BD9" s="10">
        <v>0</v>
      </c>
      <c r="BE9" s="10">
        <v>0</v>
      </c>
    </row>
    <row r="10" spans="1:57">
      <c r="A10" s="26">
        <v>9</v>
      </c>
      <c r="B10" s="253">
        <v>45.57931</v>
      </c>
      <c r="C10" s="253">
        <v>-92.091880000000003</v>
      </c>
      <c r="D10" s="10">
        <v>0.5</v>
      </c>
      <c r="E10" s="10" t="s">
        <v>574</v>
      </c>
      <c r="F10" s="119">
        <v>1</v>
      </c>
      <c r="G10" s="26">
        <v>1</v>
      </c>
      <c r="H10" s="10">
        <v>5</v>
      </c>
      <c r="I10" s="10">
        <v>2</v>
      </c>
      <c r="J10" s="16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2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2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2</v>
      </c>
      <c r="AW10" s="10">
        <v>0</v>
      </c>
      <c r="AX10" s="10">
        <v>2</v>
      </c>
      <c r="AY10" s="10">
        <v>0</v>
      </c>
      <c r="AZ10" s="10">
        <v>0</v>
      </c>
      <c r="BA10" s="10">
        <v>0</v>
      </c>
      <c r="BB10" s="10">
        <v>3</v>
      </c>
      <c r="BC10" s="116">
        <v>0</v>
      </c>
      <c r="BD10" s="10">
        <v>0</v>
      </c>
      <c r="BE10" s="10">
        <v>0</v>
      </c>
    </row>
    <row r="11" spans="1:57">
      <c r="A11" s="26">
        <v>10</v>
      </c>
      <c r="B11" s="253">
        <v>45.579479999999997</v>
      </c>
      <c r="C11" s="253">
        <v>-92.095249999999993</v>
      </c>
      <c r="D11" s="10">
        <v>2</v>
      </c>
      <c r="E11" s="10" t="s">
        <v>575</v>
      </c>
      <c r="F11" s="119">
        <v>1</v>
      </c>
      <c r="G11" s="26">
        <v>1</v>
      </c>
      <c r="H11" s="10">
        <v>6</v>
      </c>
      <c r="I11" s="10">
        <v>2</v>
      </c>
      <c r="J11" s="16">
        <v>0</v>
      </c>
      <c r="K11" s="27">
        <v>0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0</v>
      </c>
      <c r="AB11" s="10">
        <v>2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1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16">
        <v>0</v>
      </c>
      <c r="BD11" s="10">
        <v>0</v>
      </c>
      <c r="BE11" s="10">
        <v>0</v>
      </c>
    </row>
    <row r="12" spans="1:57">
      <c r="A12" s="26">
        <v>11</v>
      </c>
      <c r="B12" s="253">
        <v>45.579479999999997</v>
      </c>
      <c r="C12" s="253">
        <v>-92.094930000000005</v>
      </c>
      <c r="D12" s="10">
        <v>4</v>
      </c>
      <c r="E12" s="10" t="s">
        <v>574</v>
      </c>
      <c r="F12" s="119">
        <v>1</v>
      </c>
      <c r="G12" s="26">
        <v>1</v>
      </c>
      <c r="H12" s="10">
        <v>5</v>
      </c>
      <c r="I12" s="10">
        <v>3</v>
      </c>
      <c r="J12" s="16">
        <v>0</v>
      </c>
      <c r="K12" s="27">
        <v>0</v>
      </c>
      <c r="L12" s="27">
        <v>0</v>
      </c>
      <c r="M12" s="27">
        <v>0</v>
      </c>
      <c r="N12" s="27">
        <v>0</v>
      </c>
      <c r="O12" s="27">
        <v>1</v>
      </c>
      <c r="P12" s="27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3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1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16">
        <v>0</v>
      </c>
      <c r="BD12" s="10">
        <v>0</v>
      </c>
      <c r="BE12" s="10">
        <v>0</v>
      </c>
    </row>
    <row r="13" spans="1:57">
      <c r="A13" s="26">
        <v>12</v>
      </c>
      <c r="B13" s="253">
        <v>45.57949</v>
      </c>
      <c r="C13" s="253">
        <v>-92.094610000000003</v>
      </c>
      <c r="D13" s="10">
        <v>4.5</v>
      </c>
      <c r="E13" s="10" t="s">
        <v>575</v>
      </c>
      <c r="F13" s="119">
        <v>1</v>
      </c>
      <c r="G13" s="26">
        <v>1</v>
      </c>
      <c r="H13" s="10">
        <v>3</v>
      </c>
      <c r="I13" s="10">
        <v>2</v>
      </c>
      <c r="J13" s="16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2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2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1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16">
        <v>0</v>
      </c>
      <c r="BD13" s="10">
        <v>0</v>
      </c>
      <c r="BE13" s="10">
        <v>0</v>
      </c>
    </row>
    <row r="14" spans="1:57">
      <c r="A14" s="26">
        <v>13</v>
      </c>
      <c r="B14" s="253">
        <v>45.57949</v>
      </c>
      <c r="C14" s="253">
        <v>-92.094290000000001</v>
      </c>
      <c r="D14" s="10">
        <v>4</v>
      </c>
      <c r="E14" s="10" t="s">
        <v>575</v>
      </c>
      <c r="F14" s="119">
        <v>1</v>
      </c>
      <c r="G14" s="26">
        <v>1</v>
      </c>
      <c r="H14" s="10">
        <v>2</v>
      </c>
      <c r="I14" s="10">
        <v>2</v>
      </c>
      <c r="J14" s="1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2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2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16">
        <v>0</v>
      </c>
      <c r="BD14" s="10">
        <v>0</v>
      </c>
      <c r="BE14" s="10">
        <v>0</v>
      </c>
    </row>
    <row r="15" spans="1:57">
      <c r="A15" s="26">
        <v>14</v>
      </c>
      <c r="B15" s="253">
        <v>45.579500000000003</v>
      </c>
      <c r="C15" s="253">
        <v>-92.093969999999999</v>
      </c>
      <c r="D15" s="10">
        <v>6</v>
      </c>
      <c r="E15" s="10" t="s">
        <v>574</v>
      </c>
      <c r="F15" s="119">
        <v>1</v>
      </c>
      <c r="G15" s="26">
        <v>1</v>
      </c>
      <c r="H15" s="10">
        <v>4</v>
      </c>
      <c r="I15" s="10">
        <v>2</v>
      </c>
      <c r="J15" s="16">
        <v>0</v>
      </c>
      <c r="K15" s="27">
        <v>0</v>
      </c>
      <c r="L15" s="27">
        <v>0</v>
      </c>
      <c r="M15" s="27">
        <v>0</v>
      </c>
      <c r="N15" s="27">
        <v>0</v>
      </c>
      <c r="O15" s="27">
        <v>1</v>
      </c>
      <c r="P15" s="27">
        <v>2</v>
      </c>
      <c r="Q15" s="10">
        <v>0</v>
      </c>
      <c r="R15" s="10">
        <v>0</v>
      </c>
      <c r="S15" s="10">
        <v>1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2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16">
        <v>0</v>
      </c>
      <c r="BD15" s="10">
        <v>0</v>
      </c>
      <c r="BE15" s="10">
        <v>0</v>
      </c>
    </row>
    <row r="16" spans="1:57">
      <c r="A16" s="26">
        <v>15</v>
      </c>
      <c r="B16" s="253">
        <v>45.579500000000003</v>
      </c>
      <c r="C16" s="253">
        <v>-92.093649999999997</v>
      </c>
      <c r="D16" s="10">
        <v>5.5</v>
      </c>
      <c r="E16" s="10" t="s">
        <v>574</v>
      </c>
      <c r="F16" s="119">
        <v>1</v>
      </c>
      <c r="G16" s="26">
        <v>1</v>
      </c>
      <c r="H16" s="10">
        <v>4</v>
      </c>
      <c r="I16" s="10">
        <v>2</v>
      </c>
      <c r="J16" s="16">
        <v>0</v>
      </c>
      <c r="K16" s="27">
        <v>0</v>
      </c>
      <c r="L16" s="27">
        <v>0</v>
      </c>
      <c r="M16" s="27">
        <v>0</v>
      </c>
      <c r="N16" s="27">
        <v>0</v>
      </c>
      <c r="O16" s="27">
        <v>2</v>
      </c>
      <c r="P16" s="27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1</v>
      </c>
      <c r="AF16" s="10">
        <v>0</v>
      </c>
      <c r="AG16" s="10">
        <v>0</v>
      </c>
      <c r="AH16" s="10">
        <v>0</v>
      </c>
      <c r="AI16" s="10">
        <v>1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2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16">
        <v>0</v>
      </c>
      <c r="BD16" s="10">
        <v>0</v>
      </c>
      <c r="BE16" s="10">
        <v>0</v>
      </c>
    </row>
    <row r="17" spans="1:57">
      <c r="A17" s="26">
        <v>16</v>
      </c>
      <c r="B17" s="253">
        <v>45.579509999999999</v>
      </c>
      <c r="C17" s="253">
        <v>-92.093329999999995</v>
      </c>
      <c r="D17" s="10">
        <v>5.5</v>
      </c>
      <c r="E17" s="10" t="s">
        <v>574</v>
      </c>
      <c r="F17" s="119">
        <v>1</v>
      </c>
      <c r="G17" s="26">
        <v>1</v>
      </c>
      <c r="H17" s="10">
        <v>3</v>
      </c>
      <c r="I17" s="10">
        <v>2</v>
      </c>
      <c r="J17" s="16">
        <v>0</v>
      </c>
      <c r="K17" s="27">
        <v>0</v>
      </c>
      <c r="L17" s="27">
        <v>0</v>
      </c>
      <c r="M17" s="27">
        <v>0</v>
      </c>
      <c r="N17" s="27">
        <v>0</v>
      </c>
      <c r="O17" s="27">
        <v>2</v>
      </c>
      <c r="P17" s="27">
        <v>0</v>
      </c>
      <c r="Q17" s="10">
        <v>0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0">
        <v>0</v>
      </c>
      <c r="X17" s="10">
        <v>4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1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16">
        <v>0</v>
      </c>
      <c r="BD17" s="10">
        <v>0</v>
      </c>
      <c r="BE17" s="10">
        <v>0</v>
      </c>
    </row>
    <row r="18" spans="1:57">
      <c r="A18" s="26">
        <v>17</v>
      </c>
      <c r="B18" s="253">
        <v>45.579520000000002</v>
      </c>
      <c r="C18" s="253">
        <v>-92.093010000000007</v>
      </c>
      <c r="D18" s="10">
        <v>5</v>
      </c>
      <c r="E18" s="10" t="s">
        <v>574</v>
      </c>
      <c r="F18" s="119">
        <v>1</v>
      </c>
      <c r="G18" s="26">
        <v>1</v>
      </c>
      <c r="H18" s="10">
        <v>3</v>
      </c>
      <c r="I18" s="10">
        <v>2</v>
      </c>
      <c r="J18" s="1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2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4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1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4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16">
        <v>0</v>
      </c>
      <c r="BD18" s="10">
        <v>0</v>
      </c>
      <c r="BE18" s="10">
        <v>0</v>
      </c>
    </row>
    <row r="19" spans="1:57">
      <c r="A19" s="26">
        <v>18</v>
      </c>
      <c r="B19" s="253">
        <v>45.579520000000002</v>
      </c>
      <c r="C19" s="253">
        <v>-92.092690000000005</v>
      </c>
      <c r="D19" s="10">
        <v>4</v>
      </c>
      <c r="E19" s="10" t="s">
        <v>574</v>
      </c>
      <c r="F19" s="119">
        <v>1</v>
      </c>
      <c r="G19" s="26">
        <v>1</v>
      </c>
      <c r="H19" s="10">
        <v>3</v>
      </c>
      <c r="I19" s="10">
        <v>2</v>
      </c>
      <c r="J19" s="16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2</v>
      </c>
      <c r="AB19" s="10">
        <v>2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16">
        <v>0</v>
      </c>
      <c r="BD19" s="10">
        <v>0</v>
      </c>
      <c r="BE19" s="10">
        <v>0</v>
      </c>
    </row>
    <row r="20" spans="1:57">
      <c r="A20" s="26">
        <v>19</v>
      </c>
      <c r="B20" s="253">
        <v>45.579529999999998</v>
      </c>
      <c r="C20" s="253">
        <v>-92.092370000000003</v>
      </c>
      <c r="D20" s="10">
        <v>3.5</v>
      </c>
      <c r="E20" s="10" t="s">
        <v>574</v>
      </c>
      <c r="F20" s="119">
        <v>1</v>
      </c>
      <c r="G20" s="26">
        <v>1</v>
      </c>
      <c r="H20" s="10">
        <v>7</v>
      </c>
      <c r="I20" s="10">
        <v>3</v>
      </c>
      <c r="J20" s="1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2</v>
      </c>
      <c r="P20" s="27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4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1</v>
      </c>
      <c r="AK20" s="10">
        <v>0</v>
      </c>
      <c r="AL20" s="10">
        <v>0</v>
      </c>
      <c r="AM20" s="10">
        <v>2</v>
      </c>
      <c r="AN20" s="10">
        <v>0</v>
      </c>
      <c r="AO20" s="10">
        <v>2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16">
        <v>0</v>
      </c>
      <c r="BD20" s="10">
        <v>0</v>
      </c>
      <c r="BE20" s="10">
        <v>0</v>
      </c>
    </row>
    <row r="21" spans="1:57">
      <c r="A21" s="26">
        <v>20</v>
      </c>
      <c r="B21" s="253">
        <v>45.579529999999998</v>
      </c>
      <c r="C21" s="253">
        <v>-92.092039999999997</v>
      </c>
      <c r="D21" s="10">
        <v>2</v>
      </c>
      <c r="E21" s="10" t="s">
        <v>574</v>
      </c>
      <c r="F21" s="119">
        <v>1</v>
      </c>
      <c r="G21" s="26">
        <v>1</v>
      </c>
      <c r="H21" s="10">
        <v>6</v>
      </c>
      <c r="I21" s="10">
        <v>3</v>
      </c>
      <c r="J21" s="1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3</v>
      </c>
      <c r="P21" s="27">
        <v>0</v>
      </c>
      <c r="Q21" s="10">
        <v>0</v>
      </c>
      <c r="R21" s="10">
        <v>0</v>
      </c>
      <c r="S21" s="10">
        <v>1</v>
      </c>
      <c r="T21" s="10">
        <v>0</v>
      </c>
      <c r="U21" s="10">
        <v>0</v>
      </c>
      <c r="V21" s="10">
        <v>0</v>
      </c>
      <c r="W21" s="10">
        <v>3</v>
      </c>
      <c r="X21" s="10">
        <v>0</v>
      </c>
      <c r="Y21" s="10">
        <v>0</v>
      </c>
      <c r="Z21" s="10">
        <v>0</v>
      </c>
      <c r="AA21" s="10">
        <v>0</v>
      </c>
      <c r="AB21" s="10">
        <v>3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1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1</v>
      </c>
      <c r="BA21" s="10">
        <v>0</v>
      </c>
      <c r="BB21" s="10">
        <v>0</v>
      </c>
      <c r="BC21" s="116">
        <v>2</v>
      </c>
      <c r="BD21" s="10">
        <v>0</v>
      </c>
      <c r="BE21" s="10">
        <v>0</v>
      </c>
    </row>
    <row r="22" spans="1:57">
      <c r="A22" s="26">
        <v>21</v>
      </c>
      <c r="B22" s="253">
        <v>45.579659999999997</v>
      </c>
      <c r="C22" s="253">
        <v>-92.097340000000003</v>
      </c>
      <c r="D22" s="10">
        <v>1</v>
      </c>
      <c r="E22" s="10" t="s">
        <v>576</v>
      </c>
      <c r="F22" s="119">
        <v>1</v>
      </c>
      <c r="G22" s="26">
        <v>1</v>
      </c>
      <c r="H22" s="10">
        <v>1</v>
      </c>
      <c r="I22" s="10">
        <v>1</v>
      </c>
      <c r="J22" s="1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1</v>
      </c>
      <c r="Z22" s="10">
        <v>0</v>
      </c>
      <c r="AA22" s="10">
        <v>4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16">
        <v>0</v>
      </c>
      <c r="BD22" s="10">
        <v>0</v>
      </c>
      <c r="BE22" s="10">
        <v>0</v>
      </c>
    </row>
    <row r="23" spans="1:57">
      <c r="A23" s="26">
        <v>22</v>
      </c>
      <c r="B23" s="253">
        <v>45.57967</v>
      </c>
      <c r="C23" s="253">
        <v>-92.097020000000001</v>
      </c>
      <c r="D23" s="10">
        <v>1</v>
      </c>
      <c r="E23" s="10" t="s">
        <v>576</v>
      </c>
      <c r="F23" s="119">
        <v>1</v>
      </c>
      <c r="G23" s="26">
        <v>1</v>
      </c>
      <c r="H23" s="10">
        <v>2</v>
      </c>
      <c r="I23" s="10">
        <v>1</v>
      </c>
      <c r="J23" s="1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1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16">
        <v>0</v>
      </c>
      <c r="BD23" s="10">
        <v>0</v>
      </c>
      <c r="BE23" s="10">
        <v>0</v>
      </c>
    </row>
    <row r="24" spans="1:57">
      <c r="A24" s="26">
        <v>23</v>
      </c>
      <c r="B24" s="253">
        <v>45.57967</v>
      </c>
      <c r="C24" s="253">
        <v>-92.096699999999998</v>
      </c>
      <c r="D24" s="10">
        <v>3</v>
      </c>
      <c r="E24" s="10" t="s">
        <v>576</v>
      </c>
      <c r="F24" s="119">
        <v>1</v>
      </c>
      <c r="G24" s="26">
        <v>1</v>
      </c>
      <c r="H24" s="10">
        <v>3</v>
      </c>
      <c r="I24" s="10">
        <v>2</v>
      </c>
      <c r="J24" s="1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2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2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16">
        <v>0</v>
      </c>
      <c r="BD24" s="10">
        <v>0</v>
      </c>
      <c r="BE24" s="10">
        <v>0</v>
      </c>
    </row>
    <row r="25" spans="1:57">
      <c r="A25" s="26">
        <v>24</v>
      </c>
      <c r="B25" s="253">
        <v>45.579680000000003</v>
      </c>
      <c r="C25" s="253">
        <v>-92.096379999999996</v>
      </c>
      <c r="D25" s="10">
        <v>1</v>
      </c>
      <c r="E25" s="10" t="s">
        <v>576</v>
      </c>
      <c r="F25" s="119">
        <v>1</v>
      </c>
      <c r="G25" s="26">
        <v>1</v>
      </c>
      <c r="H25" s="10">
        <v>1</v>
      </c>
      <c r="I25" s="10">
        <v>1</v>
      </c>
      <c r="J25" s="1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16">
        <v>0</v>
      </c>
      <c r="BD25" s="10">
        <v>0</v>
      </c>
      <c r="BE25" s="10">
        <v>0</v>
      </c>
    </row>
    <row r="26" spans="1:57">
      <c r="A26" s="26">
        <v>25</v>
      </c>
      <c r="B26" s="253">
        <v>45.579689999999999</v>
      </c>
      <c r="C26" s="253">
        <v>-92.096059999999994</v>
      </c>
      <c r="D26" s="10">
        <v>3</v>
      </c>
      <c r="E26" s="10" t="s">
        <v>576</v>
      </c>
      <c r="F26" s="119">
        <v>1</v>
      </c>
      <c r="G26" s="26">
        <v>1</v>
      </c>
      <c r="H26" s="10">
        <v>1</v>
      </c>
      <c r="I26" s="10">
        <v>3</v>
      </c>
      <c r="J26" s="1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16">
        <v>0</v>
      </c>
      <c r="BD26" s="10">
        <v>0</v>
      </c>
      <c r="BE26" s="10">
        <v>0</v>
      </c>
    </row>
    <row r="27" spans="1:57">
      <c r="A27" s="26">
        <v>26</v>
      </c>
      <c r="B27" s="253">
        <v>45.579689999999999</v>
      </c>
      <c r="C27" s="253">
        <v>-92.095740000000006</v>
      </c>
      <c r="D27" s="10">
        <v>0.5</v>
      </c>
      <c r="E27" s="10" t="s">
        <v>576</v>
      </c>
      <c r="F27" s="119">
        <v>1</v>
      </c>
      <c r="G27" s="26">
        <v>1</v>
      </c>
      <c r="H27" s="10">
        <v>1</v>
      </c>
      <c r="I27" s="10">
        <v>1</v>
      </c>
      <c r="J27" s="1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16">
        <v>0</v>
      </c>
      <c r="BD27" s="10">
        <v>0</v>
      </c>
      <c r="BE27" s="10">
        <v>0</v>
      </c>
    </row>
    <row r="28" spans="1:57">
      <c r="A28" s="26">
        <v>27</v>
      </c>
      <c r="B28" s="253">
        <v>45.579700000000003</v>
      </c>
      <c r="C28" s="253">
        <v>-92.095420000000004</v>
      </c>
      <c r="D28" s="10">
        <v>2.5</v>
      </c>
      <c r="E28" s="10" t="s">
        <v>575</v>
      </c>
      <c r="F28" s="119">
        <v>1</v>
      </c>
      <c r="G28" s="26">
        <v>1</v>
      </c>
      <c r="H28" s="10">
        <v>4</v>
      </c>
      <c r="I28" s="10">
        <v>2</v>
      </c>
      <c r="J28" s="1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2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1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4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4</v>
      </c>
      <c r="AX28" s="10">
        <v>0</v>
      </c>
      <c r="AY28" s="10">
        <v>0</v>
      </c>
      <c r="AZ28" s="10">
        <v>0</v>
      </c>
      <c r="BA28" s="10">
        <v>1</v>
      </c>
      <c r="BB28" s="10">
        <v>0</v>
      </c>
      <c r="BC28" s="116">
        <v>0</v>
      </c>
      <c r="BD28" s="10">
        <v>0</v>
      </c>
      <c r="BE28" s="10">
        <v>0</v>
      </c>
    </row>
    <row r="29" spans="1:57">
      <c r="A29" s="26">
        <v>28</v>
      </c>
      <c r="B29" s="253">
        <v>45.579700000000003</v>
      </c>
      <c r="C29" s="253">
        <v>-92.095100000000002</v>
      </c>
      <c r="D29" s="10">
        <v>6</v>
      </c>
      <c r="E29" s="10" t="s">
        <v>574</v>
      </c>
      <c r="F29" s="119">
        <v>1</v>
      </c>
      <c r="G29" s="26">
        <v>1</v>
      </c>
      <c r="H29" s="10">
        <v>3</v>
      </c>
      <c r="I29" s="10">
        <v>2</v>
      </c>
      <c r="J29" s="1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2</v>
      </c>
      <c r="P29" s="27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2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1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16">
        <v>0</v>
      </c>
      <c r="BD29" s="10">
        <v>0</v>
      </c>
      <c r="BE29" s="10">
        <v>0</v>
      </c>
    </row>
    <row r="30" spans="1:57">
      <c r="A30" s="26">
        <v>29</v>
      </c>
      <c r="B30" s="253">
        <v>45.579709999999999</v>
      </c>
      <c r="C30" s="253">
        <v>-92.09478</v>
      </c>
      <c r="D30" s="10">
        <v>6</v>
      </c>
      <c r="E30" s="10" t="s">
        <v>574</v>
      </c>
      <c r="F30" s="119">
        <v>1</v>
      </c>
      <c r="G30" s="26">
        <v>1</v>
      </c>
      <c r="H30" s="10">
        <v>1</v>
      </c>
      <c r="I30" s="10">
        <v>3</v>
      </c>
      <c r="J30" s="1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3</v>
      </c>
      <c r="P30" s="27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4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4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16">
        <v>0</v>
      </c>
      <c r="BD30" s="10">
        <v>0</v>
      </c>
      <c r="BE30" s="10">
        <v>0</v>
      </c>
    </row>
    <row r="31" spans="1:57">
      <c r="A31" s="26">
        <v>30</v>
      </c>
      <c r="B31" s="253">
        <v>45.579720000000002</v>
      </c>
      <c r="C31" s="253">
        <v>-92.094449999999995</v>
      </c>
      <c r="D31" s="10">
        <v>6</v>
      </c>
      <c r="E31" s="10" t="s">
        <v>574</v>
      </c>
      <c r="F31" s="119">
        <v>1</v>
      </c>
      <c r="G31" s="26">
        <v>1</v>
      </c>
      <c r="H31" s="10">
        <v>6</v>
      </c>
      <c r="I31" s="10">
        <v>2</v>
      </c>
      <c r="J31" s="1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1</v>
      </c>
      <c r="P31" s="27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1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1</v>
      </c>
      <c r="AH31" s="10">
        <v>0</v>
      </c>
      <c r="AI31" s="10">
        <v>0</v>
      </c>
      <c r="AJ31" s="10">
        <v>0</v>
      </c>
      <c r="AK31" s="10">
        <v>0</v>
      </c>
      <c r="AL31" s="10">
        <v>1</v>
      </c>
      <c r="AM31" s="10">
        <v>0</v>
      </c>
      <c r="AN31" s="10">
        <v>0</v>
      </c>
      <c r="AO31" s="10">
        <v>2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16">
        <v>0</v>
      </c>
      <c r="BD31" s="10">
        <v>0</v>
      </c>
      <c r="BE31" s="10">
        <v>0</v>
      </c>
    </row>
    <row r="32" spans="1:57">
      <c r="A32" s="26">
        <v>31</v>
      </c>
      <c r="B32" s="253">
        <v>45.579720000000002</v>
      </c>
      <c r="C32" s="253">
        <v>-92.094130000000007</v>
      </c>
      <c r="D32" s="10">
        <v>6.5</v>
      </c>
      <c r="E32" s="10" t="s">
        <v>574</v>
      </c>
      <c r="F32" s="119">
        <v>1</v>
      </c>
      <c r="G32" s="26">
        <v>1</v>
      </c>
      <c r="H32" s="10">
        <v>4</v>
      </c>
      <c r="I32" s="10">
        <v>2</v>
      </c>
      <c r="J32" s="1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2</v>
      </c>
      <c r="AH32" s="10">
        <v>0</v>
      </c>
      <c r="AI32" s="10">
        <v>0</v>
      </c>
      <c r="AJ32" s="10">
        <v>0</v>
      </c>
      <c r="AK32" s="10">
        <v>0</v>
      </c>
      <c r="AL32" s="10">
        <v>1</v>
      </c>
      <c r="AM32" s="10">
        <v>0</v>
      </c>
      <c r="AN32" s="10">
        <v>0</v>
      </c>
      <c r="AO32" s="10">
        <v>2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16">
        <v>0</v>
      </c>
      <c r="BD32" s="10">
        <v>0</v>
      </c>
      <c r="BE32" s="10">
        <v>0</v>
      </c>
    </row>
    <row r="33" spans="1:57">
      <c r="A33" s="26">
        <v>32</v>
      </c>
      <c r="B33" s="253">
        <v>45.579729999999998</v>
      </c>
      <c r="C33" s="253">
        <v>-92.093810000000005</v>
      </c>
      <c r="D33" s="10">
        <v>6.5</v>
      </c>
      <c r="E33" s="10" t="s">
        <v>574</v>
      </c>
      <c r="F33" s="119">
        <v>1</v>
      </c>
      <c r="G33" s="26">
        <v>1</v>
      </c>
      <c r="H33" s="10">
        <v>3</v>
      </c>
      <c r="I33" s="10">
        <v>2</v>
      </c>
      <c r="J33" s="1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2</v>
      </c>
      <c r="AF33" s="10">
        <v>0</v>
      </c>
      <c r="AG33" s="10">
        <v>0</v>
      </c>
      <c r="AH33" s="10">
        <v>0</v>
      </c>
      <c r="AI33" s="10">
        <v>1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16">
        <v>0</v>
      </c>
      <c r="BD33" s="10">
        <v>0</v>
      </c>
      <c r="BE33" s="10">
        <v>0</v>
      </c>
    </row>
    <row r="34" spans="1:57">
      <c r="A34" s="26">
        <v>33</v>
      </c>
      <c r="B34" s="253">
        <v>45.579729999999998</v>
      </c>
      <c r="C34" s="253">
        <v>-92.093490000000003</v>
      </c>
      <c r="D34" s="10">
        <v>6</v>
      </c>
      <c r="E34" s="10" t="s">
        <v>574</v>
      </c>
      <c r="F34" s="119">
        <v>1</v>
      </c>
      <c r="G34" s="26">
        <v>1</v>
      </c>
      <c r="H34" s="10">
        <v>5</v>
      </c>
      <c r="I34" s="10">
        <v>2</v>
      </c>
      <c r="J34" s="1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4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2</v>
      </c>
      <c r="AF34" s="10">
        <v>0</v>
      </c>
      <c r="AG34" s="10">
        <v>1</v>
      </c>
      <c r="AH34" s="10">
        <v>0</v>
      </c>
      <c r="AI34" s="10">
        <v>1</v>
      </c>
      <c r="AJ34" s="10">
        <v>0</v>
      </c>
      <c r="AK34" s="10">
        <v>0</v>
      </c>
      <c r="AL34" s="10">
        <v>0</v>
      </c>
      <c r="AM34" s="10">
        <v>0</v>
      </c>
      <c r="AN34" s="10">
        <v>1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16">
        <v>0</v>
      </c>
      <c r="BD34" s="10">
        <v>0</v>
      </c>
      <c r="BE34" s="10">
        <v>0</v>
      </c>
    </row>
    <row r="35" spans="1:57">
      <c r="A35" s="26">
        <v>34</v>
      </c>
      <c r="B35" s="253">
        <v>45.579740000000001</v>
      </c>
      <c r="C35" s="253">
        <v>-92.093170000000001</v>
      </c>
      <c r="D35" s="10">
        <v>6</v>
      </c>
      <c r="E35" s="10" t="s">
        <v>574</v>
      </c>
      <c r="F35" s="119">
        <v>1</v>
      </c>
      <c r="G35" s="26">
        <v>1</v>
      </c>
      <c r="H35" s="10">
        <v>2</v>
      </c>
      <c r="I35" s="10">
        <v>2</v>
      </c>
      <c r="J35" s="1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2</v>
      </c>
      <c r="P35" s="27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4</v>
      </c>
      <c r="AF35" s="10">
        <v>0</v>
      </c>
      <c r="AG35" s="10">
        <v>0</v>
      </c>
      <c r="AH35" s="10">
        <v>0</v>
      </c>
      <c r="AI35" s="10">
        <v>2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16">
        <v>0</v>
      </c>
      <c r="BD35" s="10">
        <v>0</v>
      </c>
      <c r="BE35" s="10">
        <v>0</v>
      </c>
    </row>
    <row r="36" spans="1:57">
      <c r="A36" s="26">
        <v>35</v>
      </c>
      <c r="B36" s="253">
        <v>45.579740000000001</v>
      </c>
      <c r="C36" s="253">
        <v>-92.092849999999999</v>
      </c>
      <c r="D36" s="10">
        <v>5</v>
      </c>
      <c r="E36" s="10" t="s">
        <v>574</v>
      </c>
      <c r="F36" s="119">
        <v>1</v>
      </c>
      <c r="G36" s="26">
        <v>1</v>
      </c>
      <c r="H36" s="10">
        <v>5</v>
      </c>
      <c r="I36" s="10">
        <v>3</v>
      </c>
      <c r="J36" s="1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10">
        <v>3</v>
      </c>
      <c r="AB36" s="10">
        <v>1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16">
        <v>0</v>
      </c>
      <c r="BD36" s="10">
        <v>0</v>
      </c>
      <c r="BE36" s="10">
        <v>0</v>
      </c>
    </row>
    <row r="37" spans="1:57">
      <c r="A37" s="26">
        <v>36</v>
      </c>
      <c r="B37" s="253">
        <v>45.579749999999997</v>
      </c>
      <c r="C37" s="253">
        <v>-92.092529999999996</v>
      </c>
      <c r="D37" s="10">
        <v>4</v>
      </c>
      <c r="E37" s="10" t="s">
        <v>574</v>
      </c>
      <c r="F37" s="119">
        <v>1</v>
      </c>
      <c r="G37" s="26">
        <v>1</v>
      </c>
      <c r="H37" s="10">
        <v>4</v>
      </c>
      <c r="I37" s="10">
        <v>3</v>
      </c>
      <c r="J37" s="1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10">
        <v>3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16">
        <v>0</v>
      </c>
      <c r="BD37" s="10">
        <v>0</v>
      </c>
      <c r="BE37" s="10">
        <v>0</v>
      </c>
    </row>
    <row r="38" spans="1:57">
      <c r="A38" s="26">
        <v>37</v>
      </c>
      <c r="B38" s="253">
        <v>45.57976</v>
      </c>
      <c r="C38" s="253">
        <v>-92.092209999999994</v>
      </c>
      <c r="D38" s="10">
        <v>4</v>
      </c>
      <c r="E38" s="10" t="s">
        <v>574</v>
      </c>
      <c r="F38" s="119">
        <v>1</v>
      </c>
      <c r="G38" s="26">
        <v>1</v>
      </c>
      <c r="H38" s="10">
        <v>6</v>
      </c>
      <c r="I38" s="10">
        <v>3</v>
      </c>
      <c r="J38" s="1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2</v>
      </c>
      <c r="X38" s="10">
        <v>0</v>
      </c>
      <c r="Y38" s="10">
        <v>0</v>
      </c>
      <c r="Z38" s="10">
        <v>0</v>
      </c>
      <c r="AA38" s="10">
        <v>1</v>
      </c>
      <c r="AB38" s="10">
        <v>3</v>
      </c>
      <c r="AC38" s="10">
        <v>0</v>
      </c>
      <c r="AD38" s="10">
        <v>0</v>
      </c>
      <c r="AE38" s="10">
        <v>4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1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16">
        <v>0</v>
      </c>
      <c r="BD38" s="10">
        <v>0</v>
      </c>
      <c r="BE38" s="10">
        <v>0</v>
      </c>
    </row>
    <row r="39" spans="1:57">
      <c r="A39" s="26">
        <v>38</v>
      </c>
      <c r="B39" s="253">
        <v>45.57976</v>
      </c>
      <c r="C39" s="253">
        <v>-92.091890000000006</v>
      </c>
      <c r="D39" s="10">
        <v>3</v>
      </c>
      <c r="E39" s="10" t="s">
        <v>574</v>
      </c>
      <c r="F39" s="119">
        <v>1</v>
      </c>
      <c r="G39" s="26">
        <v>1</v>
      </c>
      <c r="H39" s="10">
        <v>6</v>
      </c>
      <c r="I39" s="10">
        <v>3</v>
      </c>
      <c r="J39" s="1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2</v>
      </c>
      <c r="P39" s="27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3</v>
      </c>
      <c r="X39" s="10">
        <v>0</v>
      </c>
      <c r="Y39" s="10">
        <v>0</v>
      </c>
      <c r="Z39" s="10">
        <v>0</v>
      </c>
      <c r="AA39" s="10">
        <v>2</v>
      </c>
      <c r="AB39" s="10">
        <v>2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16">
        <v>0</v>
      </c>
      <c r="BD39" s="10">
        <v>0</v>
      </c>
      <c r="BE39" s="10">
        <v>0</v>
      </c>
    </row>
    <row r="40" spans="1:57">
      <c r="A40" s="26">
        <v>39</v>
      </c>
      <c r="B40" s="253">
        <v>45.579929999999997</v>
      </c>
      <c r="C40" s="253">
        <v>-92.098280000000003</v>
      </c>
      <c r="D40" s="10">
        <v>7</v>
      </c>
      <c r="E40" s="10" t="s">
        <v>576</v>
      </c>
      <c r="F40" s="119">
        <v>1</v>
      </c>
      <c r="G40" s="26">
        <v>1</v>
      </c>
      <c r="H40" s="10">
        <v>2</v>
      </c>
      <c r="I40" s="10">
        <v>2</v>
      </c>
      <c r="J40" s="1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2</v>
      </c>
      <c r="BB40" s="10">
        <v>0</v>
      </c>
      <c r="BC40" s="116">
        <v>0</v>
      </c>
      <c r="BD40" s="10">
        <v>0</v>
      </c>
      <c r="BE40" s="10">
        <v>0</v>
      </c>
    </row>
    <row r="41" spans="1:57">
      <c r="A41" s="26">
        <v>40</v>
      </c>
      <c r="B41" s="253">
        <v>45.579880000000003</v>
      </c>
      <c r="C41" s="253">
        <v>-92.097830000000002</v>
      </c>
      <c r="D41" s="10">
        <v>15</v>
      </c>
      <c r="E41" s="10" t="s">
        <v>576</v>
      </c>
      <c r="F41" s="119">
        <v>1</v>
      </c>
      <c r="G41" s="26">
        <v>0</v>
      </c>
      <c r="H41" s="10">
        <v>0</v>
      </c>
      <c r="I41" s="10">
        <v>0</v>
      </c>
      <c r="J41" s="1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16">
        <v>0</v>
      </c>
      <c r="BD41" s="10">
        <v>0</v>
      </c>
      <c r="BE41" s="10">
        <v>0</v>
      </c>
    </row>
    <row r="42" spans="1:57">
      <c r="A42" s="26">
        <v>41</v>
      </c>
      <c r="B42" s="253">
        <v>45.579880000000003</v>
      </c>
      <c r="C42" s="253">
        <v>-92.09751</v>
      </c>
      <c r="D42" s="10">
        <v>18</v>
      </c>
      <c r="E42" s="10" t="s">
        <v>576</v>
      </c>
      <c r="F42" s="119">
        <v>1</v>
      </c>
      <c r="G42" s="26">
        <v>0</v>
      </c>
      <c r="H42" s="10">
        <v>0</v>
      </c>
      <c r="I42" s="10">
        <v>0</v>
      </c>
      <c r="J42" s="1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16">
        <v>0</v>
      </c>
      <c r="BD42" s="10">
        <v>0</v>
      </c>
      <c r="BE42" s="10">
        <v>0</v>
      </c>
    </row>
    <row r="43" spans="1:57">
      <c r="A43" s="26">
        <v>42</v>
      </c>
      <c r="B43" s="253">
        <v>45.579889999999999</v>
      </c>
      <c r="C43" s="253">
        <v>-92.097189999999998</v>
      </c>
      <c r="D43" s="10">
        <v>17</v>
      </c>
      <c r="E43" s="10" t="s">
        <v>575</v>
      </c>
      <c r="F43" s="119">
        <v>1</v>
      </c>
      <c r="G43" s="26">
        <v>0</v>
      </c>
      <c r="H43" s="10">
        <v>0</v>
      </c>
      <c r="I43" s="10">
        <v>0</v>
      </c>
      <c r="J43" s="1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16">
        <v>0</v>
      </c>
      <c r="BD43" s="10">
        <v>0</v>
      </c>
      <c r="BE43" s="10">
        <v>0</v>
      </c>
    </row>
    <row r="44" spans="1:57">
      <c r="A44" s="26">
        <v>43</v>
      </c>
      <c r="B44" s="253">
        <v>45.579900000000002</v>
      </c>
      <c r="C44" s="253">
        <v>-92.096869999999996</v>
      </c>
      <c r="D44" s="10">
        <v>18</v>
      </c>
      <c r="E44" s="10" t="s">
        <v>576</v>
      </c>
      <c r="F44" s="119">
        <v>1</v>
      </c>
      <c r="G44" s="26">
        <v>0</v>
      </c>
      <c r="H44" s="10">
        <v>0</v>
      </c>
      <c r="I44" s="10">
        <v>0</v>
      </c>
      <c r="J44" s="16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16">
        <v>0</v>
      </c>
      <c r="BD44" s="10">
        <v>0</v>
      </c>
      <c r="BE44" s="10">
        <v>0</v>
      </c>
    </row>
    <row r="45" spans="1:57">
      <c r="A45" s="26">
        <v>44</v>
      </c>
      <c r="B45" s="253">
        <v>45.579900000000002</v>
      </c>
      <c r="C45" s="253">
        <v>-92.096540000000005</v>
      </c>
      <c r="D45" s="10">
        <v>17</v>
      </c>
      <c r="E45" s="10" t="s">
        <v>576</v>
      </c>
      <c r="F45" s="119">
        <v>1</v>
      </c>
      <c r="G45" s="26">
        <v>0</v>
      </c>
      <c r="H45" s="10">
        <v>0</v>
      </c>
      <c r="I45" s="10">
        <v>0</v>
      </c>
      <c r="J45" s="1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16">
        <v>0</v>
      </c>
      <c r="BD45" s="10">
        <v>0</v>
      </c>
      <c r="BE45" s="10">
        <v>0</v>
      </c>
    </row>
    <row r="46" spans="1:57">
      <c r="A46" s="26">
        <v>45</v>
      </c>
      <c r="B46" s="253">
        <v>45.579909999999998</v>
      </c>
      <c r="C46" s="253">
        <v>-92.096220000000002</v>
      </c>
      <c r="D46" s="10">
        <v>16.5</v>
      </c>
      <c r="E46" s="10" t="s">
        <v>575</v>
      </c>
      <c r="F46" s="119">
        <v>1</v>
      </c>
      <c r="G46" s="26">
        <v>1</v>
      </c>
      <c r="H46" s="10">
        <v>1</v>
      </c>
      <c r="I46" s="10">
        <v>1</v>
      </c>
      <c r="J46" s="16">
        <v>0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16">
        <v>0</v>
      </c>
      <c r="BD46" s="10">
        <v>0</v>
      </c>
      <c r="BE46" s="10">
        <v>0</v>
      </c>
    </row>
    <row r="47" spans="1:57">
      <c r="A47" s="26">
        <v>46</v>
      </c>
      <c r="B47" s="253">
        <v>45.579909999999998</v>
      </c>
      <c r="C47" s="253">
        <v>-92.0959</v>
      </c>
      <c r="D47" s="10">
        <v>13.5</v>
      </c>
      <c r="E47" s="10" t="s">
        <v>576</v>
      </c>
      <c r="F47" s="119">
        <v>1</v>
      </c>
      <c r="G47" s="26">
        <v>0</v>
      </c>
      <c r="H47" s="10">
        <v>0</v>
      </c>
      <c r="I47" s="10">
        <v>0</v>
      </c>
      <c r="J47" s="1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16">
        <v>0</v>
      </c>
      <c r="BD47" s="10">
        <v>0</v>
      </c>
      <c r="BE47" s="10">
        <v>0</v>
      </c>
    </row>
    <row r="48" spans="1:57">
      <c r="A48" s="26">
        <v>47</v>
      </c>
      <c r="B48" s="253">
        <v>45.579920000000001</v>
      </c>
      <c r="C48" s="253">
        <v>-92.095579999999998</v>
      </c>
      <c r="D48" s="10">
        <v>12</v>
      </c>
      <c r="E48" s="10" t="s">
        <v>576</v>
      </c>
      <c r="F48" s="119">
        <v>1</v>
      </c>
      <c r="G48" s="26">
        <v>1</v>
      </c>
      <c r="H48" s="10">
        <v>3</v>
      </c>
      <c r="I48" s="10">
        <v>2</v>
      </c>
      <c r="J48" s="1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2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1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16">
        <v>0</v>
      </c>
      <c r="BD48" s="10">
        <v>0</v>
      </c>
      <c r="BE48" s="10">
        <v>0</v>
      </c>
    </row>
    <row r="49" spans="1:57">
      <c r="A49" s="26">
        <v>48</v>
      </c>
      <c r="B49" s="253">
        <v>45.579929999999997</v>
      </c>
      <c r="C49" s="253">
        <v>-92.095259999999996</v>
      </c>
      <c r="D49" s="10">
        <v>13</v>
      </c>
      <c r="E49" s="10" t="s">
        <v>575</v>
      </c>
      <c r="F49" s="119">
        <v>1</v>
      </c>
      <c r="G49" s="26">
        <v>0</v>
      </c>
      <c r="H49" s="10">
        <v>0</v>
      </c>
      <c r="I49" s="10">
        <v>0</v>
      </c>
      <c r="J49" s="1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16">
        <v>0</v>
      </c>
      <c r="BD49" s="10">
        <v>0</v>
      </c>
      <c r="BE49" s="10">
        <v>0</v>
      </c>
    </row>
    <row r="50" spans="1:57">
      <c r="A50" s="26">
        <v>49</v>
      </c>
      <c r="B50" s="253">
        <v>45.579929999999997</v>
      </c>
      <c r="C50" s="253">
        <v>-92.094939999999994</v>
      </c>
      <c r="D50" s="10">
        <v>12</v>
      </c>
      <c r="E50" s="10" t="s">
        <v>575</v>
      </c>
      <c r="F50" s="119">
        <v>1</v>
      </c>
      <c r="G50" s="26">
        <v>1</v>
      </c>
      <c r="H50" s="10">
        <v>1</v>
      </c>
      <c r="I50" s="10">
        <v>1</v>
      </c>
      <c r="J50" s="16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1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16">
        <v>0</v>
      </c>
      <c r="BD50" s="10">
        <v>0</v>
      </c>
      <c r="BE50" s="10">
        <v>0</v>
      </c>
    </row>
    <row r="51" spans="1:57">
      <c r="A51" s="26">
        <v>50</v>
      </c>
      <c r="B51" s="253">
        <v>45.579940000000001</v>
      </c>
      <c r="C51" s="253">
        <v>-92.094620000000006</v>
      </c>
      <c r="D51" s="10">
        <v>10</v>
      </c>
      <c r="E51" s="10" t="s">
        <v>574</v>
      </c>
      <c r="F51" s="119">
        <v>1</v>
      </c>
      <c r="G51" s="26">
        <v>1</v>
      </c>
      <c r="H51" s="10">
        <v>1</v>
      </c>
      <c r="I51" s="10">
        <v>2</v>
      </c>
      <c r="J51" s="1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2</v>
      </c>
      <c r="P51" s="27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16">
        <v>0</v>
      </c>
      <c r="BD51" s="10">
        <v>0</v>
      </c>
      <c r="BE51" s="10">
        <v>0</v>
      </c>
    </row>
    <row r="52" spans="1:57">
      <c r="A52" s="26">
        <v>51</v>
      </c>
      <c r="B52" s="253">
        <v>45.579940000000001</v>
      </c>
      <c r="C52" s="253">
        <v>-92.094300000000004</v>
      </c>
      <c r="D52" s="10">
        <v>8</v>
      </c>
      <c r="E52" s="10" t="s">
        <v>574</v>
      </c>
      <c r="F52" s="119">
        <v>1</v>
      </c>
      <c r="G52" s="26">
        <v>1</v>
      </c>
      <c r="H52" s="10">
        <v>4</v>
      </c>
      <c r="I52" s="10">
        <v>2</v>
      </c>
      <c r="J52" s="1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2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2</v>
      </c>
      <c r="AN52" s="10">
        <v>0</v>
      </c>
      <c r="AO52" s="10">
        <v>1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16">
        <v>0</v>
      </c>
      <c r="BD52" s="10">
        <v>0</v>
      </c>
      <c r="BE52" s="10">
        <v>0</v>
      </c>
    </row>
    <row r="53" spans="1:57">
      <c r="A53" s="26">
        <v>52</v>
      </c>
      <c r="B53" s="253">
        <v>45.579949999999997</v>
      </c>
      <c r="C53" s="253">
        <v>-92.093980000000002</v>
      </c>
      <c r="D53" s="10">
        <v>12.5</v>
      </c>
      <c r="E53" s="10" t="s">
        <v>575</v>
      </c>
      <c r="F53" s="119">
        <v>1</v>
      </c>
      <c r="G53" s="26">
        <v>0</v>
      </c>
      <c r="H53" s="10">
        <v>0</v>
      </c>
      <c r="I53" s="10">
        <v>0</v>
      </c>
      <c r="J53" s="16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16">
        <v>0</v>
      </c>
      <c r="BD53" s="10">
        <v>0</v>
      </c>
      <c r="BE53" s="10">
        <v>0</v>
      </c>
    </row>
    <row r="54" spans="1:57">
      <c r="A54" s="26">
        <v>53</v>
      </c>
      <c r="B54" s="253">
        <v>45.579949999999997</v>
      </c>
      <c r="C54" s="253">
        <v>-92.09366</v>
      </c>
      <c r="D54" s="10">
        <v>17</v>
      </c>
      <c r="E54" s="10" t="s">
        <v>574</v>
      </c>
      <c r="F54" s="119">
        <v>1</v>
      </c>
      <c r="G54" s="26">
        <v>0</v>
      </c>
      <c r="H54" s="10">
        <v>0</v>
      </c>
      <c r="I54" s="10">
        <v>0</v>
      </c>
      <c r="J54" s="1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16">
        <v>0</v>
      </c>
      <c r="BD54" s="10">
        <v>0</v>
      </c>
      <c r="BE54" s="10">
        <v>0</v>
      </c>
    </row>
    <row r="55" spans="1:57">
      <c r="A55" s="26">
        <v>54</v>
      </c>
      <c r="B55" s="253">
        <v>45.57996</v>
      </c>
      <c r="C55" s="253">
        <v>-92.093339999999998</v>
      </c>
      <c r="D55" s="10">
        <v>17</v>
      </c>
      <c r="E55" s="10" t="s">
        <v>575</v>
      </c>
      <c r="F55" s="119">
        <v>1</v>
      </c>
      <c r="G55" s="26">
        <v>0</v>
      </c>
      <c r="H55" s="10">
        <v>0</v>
      </c>
      <c r="I55" s="10">
        <v>0</v>
      </c>
      <c r="J55" s="1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16">
        <v>0</v>
      </c>
      <c r="BD55" s="10">
        <v>0</v>
      </c>
      <c r="BE55" s="10">
        <v>0</v>
      </c>
    </row>
    <row r="56" spans="1:57">
      <c r="A56" s="26">
        <v>55</v>
      </c>
      <c r="B56" s="253">
        <v>45.579970000000003</v>
      </c>
      <c r="C56" s="253">
        <v>-92.093019999999996</v>
      </c>
      <c r="D56" s="10">
        <v>12</v>
      </c>
      <c r="E56" s="10" t="s">
        <v>575</v>
      </c>
      <c r="F56" s="119">
        <v>1</v>
      </c>
      <c r="G56" s="26">
        <v>1</v>
      </c>
      <c r="H56" s="10">
        <v>1</v>
      </c>
      <c r="I56" s="10">
        <v>1</v>
      </c>
      <c r="J56" s="1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1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16">
        <v>0</v>
      </c>
      <c r="BD56" s="10">
        <v>0</v>
      </c>
      <c r="BE56" s="10">
        <v>0</v>
      </c>
    </row>
    <row r="57" spans="1:57">
      <c r="A57" s="26">
        <v>56</v>
      </c>
      <c r="B57" s="253">
        <v>45.579970000000003</v>
      </c>
      <c r="C57" s="253">
        <v>-92.092699999999994</v>
      </c>
      <c r="D57" s="10">
        <v>6</v>
      </c>
      <c r="E57" s="10" t="s">
        <v>574</v>
      </c>
      <c r="F57" s="119">
        <v>1</v>
      </c>
      <c r="G57" s="26">
        <v>1</v>
      </c>
      <c r="H57" s="10">
        <v>3</v>
      </c>
      <c r="I57" s="10">
        <v>2</v>
      </c>
      <c r="J57" s="16">
        <v>0</v>
      </c>
      <c r="K57" s="27">
        <v>0</v>
      </c>
      <c r="L57" s="27">
        <v>0</v>
      </c>
      <c r="M57" s="27">
        <v>0</v>
      </c>
      <c r="N57" s="27">
        <v>0</v>
      </c>
      <c r="O57" s="27">
        <v>1</v>
      </c>
      <c r="P57" s="27">
        <v>0</v>
      </c>
      <c r="Q57" s="10">
        <v>0</v>
      </c>
      <c r="R57" s="10">
        <v>0</v>
      </c>
      <c r="S57" s="10">
        <v>2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4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1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16">
        <v>0</v>
      </c>
      <c r="BD57" s="10">
        <v>0</v>
      </c>
      <c r="BE57" s="10">
        <v>0</v>
      </c>
    </row>
    <row r="58" spans="1:57">
      <c r="A58" s="26">
        <v>57</v>
      </c>
      <c r="B58" s="253">
        <v>45.579979999999999</v>
      </c>
      <c r="C58" s="253">
        <v>-92.092380000000006</v>
      </c>
      <c r="D58" s="10">
        <v>5</v>
      </c>
      <c r="E58" s="10" t="s">
        <v>575</v>
      </c>
      <c r="F58" s="119">
        <v>1</v>
      </c>
      <c r="G58" s="26">
        <v>1</v>
      </c>
      <c r="H58" s="10">
        <v>5</v>
      </c>
      <c r="I58" s="10">
        <v>3</v>
      </c>
      <c r="J58" s="1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1</v>
      </c>
      <c r="P58" s="27">
        <v>0</v>
      </c>
      <c r="Q58" s="10">
        <v>0</v>
      </c>
      <c r="R58" s="10">
        <v>0</v>
      </c>
      <c r="S58" s="10">
        <v>1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3</v>
      </c>
      <c r="AB58" s="10">
        <v>0</v>
      </c>
      <c r="AC58" s="10">
        <v>0</v>
      </c>
      <c r="AD58" s="10">
        <v>0</v>
      </c>
      <c r="AE58" s="10">
        <v>4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1</v>
      </c>
      <c r="AM58" s="10">
        <v>0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16">
        <v>0</v>
      </c>
      <c r="BD58" s="10">
        <v>0</v>
      </c>
      <c r="BE58" s="10">
        <v>0</v>
      </c>
    </row>
    <row r="59" spans="1:57">
      <c r="A59" s="26">
        <v>58</v>
      </c>
      <c r="B59" s="253">
        <v>45.579979999999999</v>
      </c>
      <c r="C59" s="253">
        <v>-92.092060000000004</v>
      </c>
      <c r="D59" s="10">
        <v>4.5</v>
      </c>
      <c r="E59" s="10" t="s">
        <v>574</v>
      </c>
      <c r="F59" s="119">
        <v>1</v>
      </c>
      <c r="G59" s="26">
        <v>1</v>
      </c>
      <c r="H59" s="10">
        <v>5</v>
      </c>
      <c r="I59" s="10">
        <v>3</v>
      </c>
      <c r="J59" s="1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2</v>
      </c>
      <c r="P59" s="27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1</v>
      </c>
      <c r="Y59" s="10">
        <v>0</v>
      </c>
      <c r="Z59" s="10">
        <v>0</v>
      </c>
      <c r="AA59" s="10">
        <v>3</v>
      </c>
      <c r="AB59" s="10">
        <v>4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2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16">
        <v>0</v>
      </c>
      <c r="BD59" s="10">
        <v>0</v>
      </c>
      <c r="BE59" s="10">
        <v>0</v>
      </c>
    </row>
    <row r="60" spans="1:57">
      <c r="A60" s="26">
        <v>59</v>
      </c>
      <c r="B60" s="253">
        <v>45.579990000000002</v>
      </c>
      <c r="C60" s="253">
        <v>-92.091740000000001</v>
      </c>
      <c r="D60" s="10">
        <v>4</v>
      </c>
      <c r="E60" s="10" t="s">
        <v>574</v>
      </c>
      <c r="F60" s="119">
        <v>1</v>
      </c>
      <c r="G60" s="26">
        <v>1</v>
      </c>
      <c r="H60" s="10">
        <v>5</v>
      </c>
      <c r="I60" s="10">
        <v>3</v>
      </c>
      <c r="J60" s="1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3</v>
      </c>
      <c r="AB60" s="10">
        <v>1</v>
      </c>
      <c r="AC60" s="10">
        <v>0</v>
      </c>
      <c r="AD60" s="10">
        <v>0</v>
      </c>
      <c r="AE60" s="10">
        <v>1</v>
      </c>
      <c r="AF60" s="10">
        <v>0</v>
      </c>
      <c r="AG60" s="10">
        <v>0</v>
      </c>
      <c r="AH60" s="10">
        <v>0</v>
      </c>
      <c r="AI60" s="10">
        <v>0</v>
      </c>
      <c r="AJ60" s="10">
        <v>1</v>
      </c>
      <c r="AK60" s="10">
        <v>0</v>
      </c>
      <c r="AL60" s="10">
        <v>0</v>
      </c>
      <c r="AM60" s="10">
        <v>0</v>
      </c>
      <c r="AN60" s="10">
        <v>0</v>
      </c>
      <c r="AO60" s="10">
        <v>4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16">
        <v>0</v>
      </c>
      <c r="BD60" s="10">
        <v>0</v>
      </c>
      <c r="BE60" s="10">
        <v>0</v>
      </c>
    </row>
    <row r="61" spans="1:57">
      <c r="A61" s="26">
        <v>60</v>
      </c>
      <c r="B61" s="253">
        <v>45.58005</v>
      </c>
      <c r="C61" s="253">
        <v>-92.100560000000002</v>
      </c>
      <c r="D61" s="10">
        <v>0.5</v>
      </c>
      <c r="E61" s="10" t="s">
        <v>576</v>
      </c>
      <c r="F61" s="119">
        <v>1</v>
      </c>
      <c r="G61" s="26">
        <v>1</v>
      </c>
      <c r="H61" s="10">
        <v>1</v>
      </c>
      <c r="I61" s="10">
        <v>1</v>
      </c>
      <c r="J61" s="16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1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4</v>
      </c>
      <c r="BB61" s="10">
        <v>0</v>
      </c>
      <c r="BC61" s="116">
        <v>0</v>
      </c>
      <c r="BD61" s="10">
        <v>0</v>
      </c>
      <c r="BE61" s="10">
        <v>0</v>
      </c>
    </row>
    <row r="62" spans="1:57">
      <c r="A62" s="26">
        <v>61</v>
      </c>
      <c r="B62" s="253">
        <v>45.580060000000003</v>
      </c>
      <c r="C62" s="253">
        <v>-92.100239999999999</v>
      </c>
      <c r="D62" s="10">
        <v>4.5</v>
      </c>
      <c r="E62" s="10" t="s">
        <v>576</v>
      </c>
      <c r="F62" s="119">
        <v>1</v>
      </c>
      <c r="G62" s="26">
        <v>1</v>
      </c>
      <c r="H62" s="10">
        <v>1</v>
      </c>
      <c r="I62" s="10">
        <v>1</v>
      </c>
      <c r="J62" s="16">
        <v>0</v>
      </c>
      <c r="K62" s="27">
        <v>0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4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16">
        <v>0</v>
      </c>
      <c r="BD62" s="10">
        <v>0</v>
      </c>
      <c r="BE62" s="10">
        <v>0</v>
      </c>
    </row>
    <row r="63" spans="1:57">
      <c r="A63" s="26">
        <v>62</v>
      </c>
      <c r="B63" s="253">
        <v>45.580060000000003</v>
      </c>
      <c r="C63" s="253">
        <v>-92.099919999999997</v>
      </c>
      <c r="D63" s="10">
        <v>10</v>
      </c>
      <c r="E63" s="10" t="s">
        <v>575</v>
      </c>
      <c r="F63" s="119">
        <v>1</v>
      </c>
      <c r="G63" s="26">
        <v>1</v>
      </c>
      <c r="H63" s="10">
        <v>1</v>
      </c>
      <c r="I63" s="10">
        <v>1</v>
      </c>
      <c r="J63" s="16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1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16">
        <v>0</v>
      </c>
      <c r="BD63" s="10">
        <v>0</v>
      </c>
      <c r="BE63" s="10">
        <v>0</v>
      </c>
    </row>
    <row r="64" spans="1:57">
      <c r="A64" s="26">
        <v>63</v>
      </c>
      <c r="B64" s="253">
        <v>45.580069999999999</v>
      </c>
      <c r="C64" s="253">
        <v>-92.099599999999995</v>
      </c>
      <c r="D64" s="10">
        <v>9.5</v>
      </c>
      <c r="E64" s="10" t="s">
        <v>575</v>
      </c>
      <c r="F64" s="119">
        <v>1</v>
      </c>
      <c r="G64" s="26">
        <v>1</v>
      </c>
      <c r="H64" s="10">
        <v>1</v>
      </c>
      <c r="I64" s="10">
        <v>1</v>
      </c>
      <c r="J64" s="16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16">
        <v>1</v>
      </c>
      <c r="BD64" s="10">
        <v>0</v>
      </c>
      <c r="BE64" s="10">
        <v>0</v>
      </c>
    </row>
    <row r="65" spans="1:57">
      <c r="A65" s="26">
        <v>64</v>
      </c>
      <c r="B65" s="253">
        <v>45.580080000000002</v>
      </c>
      <c r="C65" s="253">
        <v>-92.099279999999993</v>
      </c>
      <c r="D65" s="10">
        <v>9</v>
      </c>
      <c r="E65" s="10" t="s">
        <v>576</v>
      </c>
      <c r="F65" s="119">
        <v>1</v>
      </c>
      <c r="G65" s="26">
        <v>0</v>
      </c>
      <c r="H65" s="10">
        <v>0</v>
      </c>
      <c r="I65" s="10">
        <v>0</v>
      </c>
      <c r="J65" s="16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4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16">
        <v>0</v>
      </c>
      <c r="BD65" s="10">
        <v>0</v>
      </c>
      <c r="BE65" s="10">
        <v>0</v>
      </c>
    </row>
    <row r="66" spans="1:57">
      <c r="A66" s="26">
        <v>65</v>
      </c>
      <c r="B66" s="253">
        <v>45.580080000000002</v>
      </c>
      <c r="C66" s="253">
        <v>-92.098950000000002</v>
      </c>
      <c r="D66" s="10">
        <v>9</v>
      </c>
      <c r="E66" s="10" t="s">
        <v>575</v>
      </c>
      <c r="F66" s="119">
        <v>1</v>
      </c>
      <c r="G66" s="26">
        <v>1</v>
      </c>
      <c r="H66" s="10">
        <v>1</v>
      </c>
      <c r="I66" s="10">
        <v>3</v>
      </c>
      <c r="J66" s="1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3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16">
        <v>0</v>
      </c>
      <c r="BD66" s="10">
        <v>0</v>
      </c>
      <c r="BE66" s="10">
        <v>0</v>
      </c>
    </row>
    <row r="67" spans="1:57">
      <c r="A67" s="26">
        <v>66</v>
      </c>
      <c r="B67" s="253">
        <v>45.580089999999998</v>
      </c>
      <c r="C67" s="253">
        <v>-92.09863</v>
      </c>
      <c r="D67" s="10">
        <v>12</v>
      </c>
      <c r="E67" s="10" t="s">
        <v>576</v>
      </c>
      <c r="F67" s="119">
        <v>1</v>
      </c>
      <c r="G67" s="26">
        <v>0</v>
      </c>
      <c r="H67" s="10">
        <v>0</v>
      </c>
      <c r="I67" s="10">
        <v>0</v>
      </c>
      <c r="J67" s="16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16">
        <v>0</v>
      </c>
      <c r="BD67" s="10">
        <v>0</v>
      </c>
      <c r="BE67" s="10">
        <v>0</v>
      </c>
    </row>
    <row r="68" spans="1:57">
      <c r="A68" s="26">
        <v>67</v>
      </c>
      <c r="B68" s="253">
        <v>45.580190000000002</v>
      </c>
      <c r="C68" s="253">
        <v>-92.092870000000005</v>
      </c>
      <c r="D68" s="10">
        <v>8</v>
      </c>
      <c r="E68" s="10" t="s">
        <v>575</v>
      </c>
      <c r="F68" s="119">
        <v>1</v>
      </c>
      <c r="G68" s="26">
        <v>1</v>
      </c>
      <c r="H68" s="10">
        <v>3</v>
      </c>
      <c r="I68" s="10">
        <v>2</v>
      </c>
      <c r="J68" s="16">
        <v>0</v>
      </c>
      <c r="K68" s="27">
        <v>0</v>
      </c>
      <c r="L68" s="27">
        <v>0</v>
      </c>
      <c r="M68" s="27">
        <v>0</v>
      </c>
      <c r="N68" s="27">
        <v>0</v>
      </c>
      <c r="O68" s="27">
        <v>1</v>
      </c>
      <c r="P68" s="27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2</v>
      </c>
      <c r="AF68" s="10">
        <v>0</v>
      </c>
      <c r="AG68" s="10">
        <v>0</v>
      </c>
      <c r="AH68" s="10">
        <v>0</v>
      </c>
      <c r="AI68" s="10">
        <v>1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16">
        <v>0</v>
      </c>
      <c r="BD68" s="10">
        <v>0</v>
      </c>
      <c r="BE68" s="10">
        <v>0</v>
      </c>
    </row>
    <row r="69" spans="1:57">
      <c r="A69" s="26">
        <v>68</v>
      </c>
      <c r="B69" s="253">
        <v>45.580199999999998</v>
      </c>
      <c r="C69" s="253">
        <v>-92.092550000000003</v>
      </c>
      <c r="D69" s="10">
        <v>5</v>
      </c>
      <c r="E69" s="10" t="s">
        <v>574</v>
      </c>
      <c r="F69" s="119">
        <v>1</v>
      </c>
      <c r="G69" s="26">
        <v>1</v>
      </c>
      <c r="H69" s="10">
        <v>2</v>
      </c>
      <c r="I69" s="10">
        <v>2</v>
      </c>
      <c r="J69" s="16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10">
        <v>0</v>
      </c>
      <c r="R69" s="10">
        <v>0</v>
      </c>
      <c r="S69" s="10">
        <v>2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2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16">
        <v>0</v>
      </c>
      <c r="BD69" s="10">
        <v>0</v>
      </c>
      <c r="BE69" s="10">
        <v>0</v>
      </c>
    </row>
    <row r="70" spans="1:57">
      <c r="A70" s="26">
        <v>69</v>
      </c>
      <c r="B70" s="253">
        <v>45.580210000000001</v>
      </c>
      <c r="C70" s="253">
        <v>-92.092230000000001</v>
      </c>
      <c r="D70" s="10">
        <v>5</v>
      </c>
      <c r="E70" s="10" t="s">
        <v>574</v>
      </c>
      <c r="F70" s="119">
        <v>1</v>
      </c>
      <c r="G70" s="26">
        <v>1</v>
      </c>
      <c r="H70" s="10">
        <v>4</v>
      </c>
      <c r="I70" s="10">
        <v>3</v>
      </c>
      <c r="J70" s="1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1</v>
      </c>
      <c r="P70" s="27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1</v>
      </c>
      <c r="Z70" s="10">
        <v>0</v>
      </c>
      <c r="AA70" s="10">
        <v>3</v>
      </c>
      <c r="AB70" s="10">
        <v>2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16">
        <v>0</v>
      </c>
      <c r="BD70" s="10">
        <v>0</v>
      </c>
      <c r="BE70" s="10">
        <v>0</v>
      </c>
    </row>
    <row r="71" spans="1:57">
      <c r="A71" s="26">
        <v>70</v>
      </c>
      <c r="B71" s="253">
        <v>45.580210000000001</v>
      </c>
      <c r="C71" s="253">
        <v>-92.091909999999999</v>
      </c>
      <c r="D71" s="10">
        <v>4</v>
      </c>
      <c r="E71" s="10" t="s">
        <v>574</v>
      </c>
      <c r="F71" s="119">
        <v>1</v>
      </c>
      <c r="G71" s="26">
        <v>1</v>
      </c>
      <c r="H71" s="10">
        <v>5</v>
      </c>
      <c r="I71" s="10">
        <v>3</v>
      </c>
      <c r="J71" s="16">
        <v>0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0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3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1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16">
        <v>0</v>
      </c>
      <c r="BD71" s="10">
        <v>0</v>
      </c>
      <c r="BE71" s="10">
        <v>0</v>
      </c>
    </row>
    <row r="72" spans="1:57">
      <c r="A72" s="26">
        <v>71</v>
      </c>
      <c r="B72" s="253">
        <v>45.580219999999997</v>
      </c>
      <c r="C72" s="253">
        <v>-92.091589999999997</v>
      </c>
      <c r="D72" s="10">
        <v>3</v>
      </c>
      <c r="E72" s="10" t="s">
        <v>574</v>
      </c>
      <c r="F72" s="119">
        <v>1</v>
      </c>
      <c r="G72" s="26">
        <v>1</v>
      </c>
      <c r="H72" s="10">
        <v>5</v>
      </c>
      <c r="I72" s="10">
        <v>3</v>
      </c>
      <c r="J72" s="16">
        <v>0</v>
      </c>
      <c r="K72" s="27">
        <v>0</v>
      </c>
      <c r="L72" s="27">
        <v>0</v>
      </c>
      <c r="M72" s="27">
        <v>0</v>
      </c>
      <c r="N72" s="27">
        <v>0</v>
      </c>
      <c r="O72" s="27">
        <v>2</v>
      </c>
      <c r="P72" s="27">
        <v>0</v>
      </c>
      <c r="Q72" s="10">
        <v>0</v>
      </c>
      <c r="R72" s="10">
        <v>0</v>
      </c>
      <c r="S72" s="10">
        <v>2</v>
      </c>
      <c r="T72" s="10">
        <v>0</v>
      </c>
      <c r="U72" s="10">
        <v>0</v>
      </c>
      <c r="V72" s="10">
        <v>0</v>
      </c>
      <c r="W72" s="10">
        <v>1</v>
      </c>
      <c r="X72" s="10">
        <v>1</v>
      </c>
      <c r="Y72" s="10">
        <v>0</v>
      </c>
      <c r="Z72" s="10">
        <v>0</v>
      </c>
      <c r="AA72" s="10">
        <v>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16">
        <v>1</v>
      </c>
      <c r="BD72" s="10">
        <v>0</v>
      </c>
      <c r="BE72" s="10">
        <v>0</v>
      </c>
    </row>
    <row r="73" spans="1:57">
      <c r="A73" s="26">
        <v>72</v>
      </c>
      <c r="B73" s="253">
        <v>45.580280000000002</v>
      </c>
      <c r="C73" s="253">
        <v>-92.100719999999995</v>
      </c>
      <c r="D73" s="10">
        <v>5</v>
      </c>
      <c r="E73" s="10" t="s">
        <v>576</v>
      </c>
      <c r="F73" s="119">
        <v>1</v>
      </c>
      <c r="G73" s="26">
        <v>1</v>
      </c>
      <c r="H73" s="10">
        <v>2</v>
      </c>
      <c r="I73" s="10">
        <v>2</v>
      </c>
      <c r="J73" s="16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</v>
      </c>
      <c r="Y73" s="10">
        <v>0</v>
      </c>
      <c r="Z73" s="10">
        <v>0</v>
      </c>
      <c r="AA73" s="10">
        <v>2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16">
        <v>0</v>
      </c>
      <c r="BD73" s="10">
        <v>0</v>
      </c>
      <c r="BE73" s="10">
        <v>0</v>
      </c>
    </row>
    <row r="74" spans="1:57">
      <c r="A74" s="26">
        <v>73</v>
      </c>
      <c r="B74" s="253">
        <v>45.580280000000002</v>
      </c>
      <c r="C74" s="253">
        <v>-92.100399999999993</v>
      </c>
      <c r="D74" s="10">
        <v>8.5</v>
      </c>
      <c r="E74" s="10" t="s">
        <v>575</v>
      </c>
      <c r="F74" s="119">
        <v>1</v>
      </c>
      <c r="G74" s="26">
        <v>1</v>
      </c>
      <c r="H74" s="10">
        <v>4</v>
      </c>
      <c r="I74" s="10">
        <v>2</v>
      </c>
      <c r="J74" s="1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2</v>
      </c>
      <c r="P74" s="27">
        <v>0</v>
      </c>
      <c r="Q74" s="10">
        <v>0</v>
      </c>
      <c r="R74" s="10">
        <v>0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1</v>
      </c>
      <c r="Y74" s="10">
        <v>0</v>
      </c>
      <c r="Z74" s="10">
        <v>0</v>
      </c>
      <c r="AA74" s="10">
        <v>4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2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16">
        <v>1</v>
      </c>
      <c r="BD74" s="10">
        <v>0</v>
      </c>
      <c r="BE74" s="10">
        <v>0</v>
      </c>
    </row>
    <row r="75" spans="1:57">
      <c r="A75" s="26">
        <v>74</v>
      </c>
      <c r="B75" s="253">
        <v>45.580419999999997</v>
      </c>
      <c r="C75" s="253">
        <v>-92.09272</v>
      </c>
      <c r="D75" s="10">
        <v>12.5</v>
      </c>
      <c r="E75" s="10" t="s">
        <v>575</v>
      </c>
      <c r="F75" s="119">
        <v>1</v>
      </c>
      <c r="G75" s="26">
        <v>1</v>
      </c>
      <c r="H75" s="10">
        <v>1</v>
      </c>
      <c r="I75" s="10">
        <v>1</v>
      </c>
      <c r="J75" s="16">
        <v>0</v>
      </c>
      <c r="K75" s="27">
        <v>0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16">
        <v>1</v>
      </c>
      <c r="BD75" s="10">
        <v>0</v>
      </c>
      <c r="BE75" s="10">
        <v>0</v>
      </c>
    </row>
    <row r="76" spans="1:57">
      <c r="A76" s="26">
        <v>75</v>
      </c>
      <c r="B76" s="253">
        <v>45.58043</v>
      </c>
      <c r="C76" s="253">
        <v>-92.092399999999998</v>
      </c>
      <c r="D76" s="10">
        <v>6.5</v>
      </c>
      <c r="E76" s="10" t="s">
        <v>574</v>
      </c>
      <c r="F76" s="119">
        <v>1</v>
      </c>
      <c r="G76" s="26">
        <v>1</v>
      </c>
      <c r="H76" s="10">
        <v>4</v>
      </c>
      <c r="I76" s="10">
        <v>2</v>
      </c>
      <c r="J76" s="16">
        <v>0</v>
      </c>
      <c r="K76" s="27">
        <v>0</v>
      </c>
      <c r="L76" s="27">
        <v>0</v>
      </c>
      <c r="M76" s="27">
        <v>0</v>
      </c>
      <c r="N76" s="27">
        <v>0</v>
      </c>
      <c r="O76" s="27">
        <v>1</v>
      </c>
      <c r="P76" s="27">
        <v>0</v>
      </c>
      <c r="Q76" s="10">
        <v>0</v>
      </c>
      <c r="R76" s="10">
        <v>0</v>
      </c>
      <c r="S76" s="10">
        <v>2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1</v>
      </c>
      <c r="AF76" s="10">
        <v>0</v>
      </c>
      <c r="AG76" s="10">
        <v>0</v>
      </c>
      <c r="AH76" s="10">
        <v>0</v>
      </c>
      <c r="AI76" s="10">
        <v>2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16">
        <v>0</v>
      </c>
      <c r="BD76" s="10">
        <v>0</v>
      </c>
      <c r="BE76" s="10">
        <v>0</v>
      </c>
    </row>
    <row r="77" spans="1:57">
      <c r="A77" s="26">
        <v>76</v>
      </c>
      <c r="B77" s="253">
        <v>45.58043</v>
      </c>
      <c r="C77" s="253">
        <v>-92.092079999999996</v>
      </c>
      <c r="D77" s="10">
        <v>5.5</v>
      </c>
      <c r="E77" s="10" t="s">
        <v>575</v>
      </c>
      <c r="F77" s="119">
        <v>1</v>
      </c>
      <c r="G77" s="26">
        <v>1</v>
      </c>
      <c r="H77" s="10">
        <v>2</v>
      </c>
      <c r="I77" s="10">
        <v>2</v>
      </c>
      <c r="J77" s="16">
        <v>0</v>
      </c>
      <c r="K77" s="27">
        <v>0</v>
      </c>
      <c r="L77" s="27">
        <v>0</v>
      </c>
      <c r="M77" s="27">
        <v>0</v>
      </c>
      <c r="N77" s="27">
        <v>0</v>
      </c>
      <c r="O77" s="27">
        <v>2</v>
      </c>
      <c r="P77" s="27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4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1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16">
        <v>1</v>
      </c>
      <c r="BD77" s="10">
        <v>0</v>
      </c>
      <c r="BE77" s="10">
        <v>0</v>
      </c>
    </row>
    <row r="78" spans="1:57">
      <c r="A78" s="26">
        <v>77</v>
      </c>
      <c r="B78" s="253">
        <v>45.580440000000003</v>
      </c>
      <c r="C78" s="253">
        <v>-92.091759999999994</v>
      </c>
      <c r="D78" s="10">
        <v>5.5</v>
      </c>
      <c r="E78" s="10" t="s">
        <v>575</v>
      </c>
      <c r="F78" s="119">
        <v>1</v>
      </c>
      <c r="G78" s="26">
        <v>1</v>
      </c>
      <c r="H78" s="10">
        <v>1</v>
      </c>
      <c r="I78" s="10">
        <v>1</v>
      </c>
      <c r="J78" s="16">
        <v>0</v>
      </c>
      <c r="K78" s="27">
        <v>0</v>
      </c>
      <c r="L78" s="27">
        <v>0</v>
      </c>
      <c r="M78" s="27">
        <v>0</v>
      </c>
      <c r="N78" s="27">
        <v>0</v>
      </c>
      <c r="O78" s="27">
        <v>1</v>
      </c>
      <c r="P78" s="27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16">
        <v>2</v>
      </c>
      <c r="BD78" s="10">
        <v>0</v>
      </c>
      <c r="BE78" s="10">
        <v>0</v>
      </c>
    </row>
    <row r="79" spans="1:57">
      <c r="A79" s="26">
        <v>78</v>
      </c>
      <c r="B79" s="253">
        <v>45.580449999999999</v>
      </c>
      <c r="C79" s="253">
        <v>-92.091440000000006</v>
      </c>
      <c r="D79" s="10">
        <v>4</v>
      </c>
      <c r="E79" s="10" t="s">
        <v>575</v>
      </c>
      <c r="F79" s="119">
        <v>1</v>
      </c>
      <c r="G79" s="26">
        <v>0</v>
      </c>
      <c r="H79" s="10">
        <v>0</v>
      </c>
      <c r="I79" s="10">
        <v>0</v>
      </c>
      <c r="J79" s="16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16">
        <v>2</v>
      </c>
      <c r="BD79" s="10">
        <v>0</v>
      </c>
      <c r="BE79" s="10">
        <v>0</v>
      </c>
    </row>
    <row r="80" spans="1:57">
      <c r="A80" s="26">
        <v>79</v>
      </c>
      <c r="B80" s="253">
        <v>45.580500000000001</v>
      </c>
      <c r="C80" s="253">
        <v>-92.100890000000007</v>
      </c>
      <c r="D80" s="10">
        <v>7.5</v>
      </c>
      <c r="E80" s="10" t="s">
        <v>576</v>
      </c>
      <c r="F80" s="119">
        <v>1</v>
      </c>
      <c r="G80" s="26">
        <v>1</v>
      </c>
      <c r="H80" s="10">
        <v>4</v>
      </c>
      <c r="I80" s="10">
        <v>2</v>
      </c>
      <c r="J80" s="16">
        <v>0</v>
      </c>
      <c r="K80" s="27">
        <v>0</v>
      </c>
      <c r="L80" s="27">
        <v>0</v>
      </c>
      <c r="M80" s="27">
        <v>0</v>
      </c>
      <c r="N80" s="27">
        <v>0</v>
      </c>
      <c r="O80" s="27">
        <v>2</v>
      </c>
      <c r="P80" s="27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1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2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16">
        <v>0</v>
      </c>
      <c r="BD80" s="10">
        <v>0</v>
      </c>
      <c r="BE80" s="10">
        <v>0</v>
      </c>
    </row>
    <row r="81" spans="1:57">
      <c r="A81" s="26">
        <v>80</v>
      </c>
      <c r="B81" s="253">
        <v>45.580660000000002</v>
      </c>
      <c r="C81" s="253">
        <v>-92.091930000000005</v>
      </c>
      <c r="D81" s="10">
        <v>8</v>
      </c>
      <c r="E81" s="10" t="s">
        <v>574</v>
      </c>
      <c r="F81" s="119">
        <v>1</v>
      </c>
      <c r="G81" s="26">
        <v>1</v>
      </c>
      <c r="H81" s="10">
        <v>3</v>
      </c>
      <c r="I81" s="10">
        <v>2</v>
      </c>
      <c r="J81" s="16">
        <v>0</v>
      </c>
      <c r="K81" s="27">
        <v>0</v>
      </c>
      <c r="L81" s="27">
        <v>0</v>
      </c>
      <c r="M81" s="27">
        <v>0</v>
      </c>
      <c r="N81" s="27">
        <v>0</v>
      </c>
      <c r="O81" s="27">
        <v>2</v>
      </c>
      <c r="P81" s="27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4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1</v>
      </c>
      <c r="AO81" s="10">
        <v>1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16">
        <v>0</v>
      </c>
      <c r="BD81" s="10">
        <v>0</v>
      </c>
      <c r="BE81" s="10">
        <v>0</v>
      </c>
    </row>
    <row r="82" spans="1:57">
      <c r="A82" s="26">
        <v>81</v>
      </c>
      <c r="B82" s="253">
        <v>45.580669999999998</v>
      </c>
      <c r="C82" s="253">
        <v>-92.091610000000003</v>
      </c>
      <c r="D82" s="10">
        <v>6.5</v>
      </c>
      <c r="E82" s="10" t="s">
        <v>574</v>
      </c>
      <c r="F82" s="119">
        <v>1</v>
      </c>
      <c r="G82" s="26">
        <v>1</v>
      </c>
      <c r="H82" s="10">
        <v>3</v>
      </c>
      <c r="I82" s="10">
        <v>3</v>
      </c>
      <c r="J82" s="1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1</v>
      </c>
      <c r="P82" s="27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3</v>
      </c>
      <c r="AN82" s="10">
        <v>0</v>
      </c>
      <c r="AO82" s="10">
        <v>3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16">
        <v>0</v>
      </c>
      <c r="BD82" s="10">
        <v>0</v>
      </c>
      <c r="BE82" s="10">
        <v>0</v>
      </c>
    </row>
    <row r="83" spans="1:57">
      <c r="A83" s="26">
        <v>82</v>
      </c>
      <c r="B83" s="253">
        <v>45.580669999999998</v>
      </c>
      <c r="C83" s="253">
        <v>-92.091290000000001</v>
      </c>
      <c r="D83" s="10">
        <v>4</v>
      </c>
      <c r="E83" s="10" t="s">
        <v>574</v>
      </c>
      <c r="F83" s="119">
        <v>1</v>
      </c>
      <c r="G83" s="26">
        <v>1</v>
      </c>
      <c r="H83" s="10">
        <v>2</v>
      </c>
      <c r="I83" s="10">
        <v>3</v>
      </c>
      <c r="J83" s="16">
        <v>0</v>
      </c>
      <c r="K83" s="27">
        <v>0</v>
      </c>
      <c r="L83" s="27">
        <v>0</v>
      </c>
      <c r="M83" s="27">
        <v>0</v>
      </c>
      <c r="N83" s="27">
        <v>0</v>
      </c>
      <c r="O83" s="27">
        <v>3</v>
      </c>
      <c r="P83" s="27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4</v>
      </c>
      <c r="Y83" s="10">
        <v>0</v>
      </c>
      <c r="Z83" s="10">
        <v>0</v>
      </c>
      <c r="AA83" s="10">
        <v>4</v>
      </c>
      <c r="AB83" s="10">
        <v>0</v>
      </c>
      <c r="AC83" s="10">
        <v>0</v>
      </c>
      <c r="AD83" s="10">
        <v>0</v>
      </c>
      <c r="AE83" s="10">
        <v>4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16">
        <v>1</v>
      </c>
      <c r="BD83" s="10">
        <v>0</v>
      </c>
      <c r="BE83" s="10">
        <v>0</v>
      </c>
    </row>
    <row r="84" spans="1:57">
      <c r="A84" s="26">
        <v>83</v>
      </c>
      <c r="B84" s="253">
        <v>45.580719999999999</v>
      </c>
      <c r="C84" s="253">
        <v>-92.101060000000004</v>
      </c>
      <c r="D84" s="10">
        <v>11</v>
      </c>
      <c r="E84" s="10" t="s">
        <v>576</v>
      </c>
      <c r="F84" s="119">
        <v>1</v>
      </c>
      <c r="G84" s="26">
        <v>1</v>
      </c>
      <c r="H84" s="10">
        <v>1</v>
      </c>
      <c r="I84" s="10">
        <v>2</v>
      </c>
      <c r="J84" s="16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2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16">
        <v>0</v>
      </c>
      <c r="BD84" s="10">
        <v>0</v>
      </c>
      <c r="BE84" s="10">
        <v>0</v>
      </c>
    </row>
    <row r="85" spans="1:57">
      <c r="A85" s="26">
        <v>84</v>
      </c>
      <c r="B85" s="253">
        <v>45.580889999999997</v>
      </c>
      <c r="C85" s="253">
        <v>-92.091769999999997</v>
      </c>
      <c r="D85" s="10">
        <v>11.5</v>
      </c>
      <c r="E85" s="10" t="s">
        <v>574</v>
      </c>
      <c r="F85" s="119">
        <v>1</v>
      </c>
      <c r="G85" s="26">
        <v>1</v>
      </c>
      <c r="H85" s="10">
        <v>2</v>
      </c>
      <c r="I85" s="10">
        <v>2</v>
      </c>
      <c r="J85" s="16">
        <v>0</v>
      </c>
      <c r="K85" s="27">
        <v>0</v>
      </c>
      <c r="L85" s="27">
        <v>0</v>
      </c>
      <c r="M85" s="27">
        <v>0</v>
      </c>
      <c r="N85" s="27">
        <v>0</v>
      </c>
      <c r="O85" s="27">
        <v>2</v>
      </c>
      <c r="P85" s="27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1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16">
        <v>0</v>
      </c>
      <c r="BD85" s="10">
        <v>0</v>
      </c>
      <c r="BE85" s="10">
        <v>0</v>
      </c>
    </row>
    <row r="86" spans="1:57">
      <c r="A86" s="26">
        <v>85</v>
      </c>
      <c r="B86" s="253">
        <v>45.5809</v>
      </c>
      <c r="C86" s="253">
        <v>-92.091449999999995</v>
      </c>
      <c r="D86" s="10">
        <v>6.5</v>
      </c>
      <c r="E86" s="10" t="s">
        <v>574</v>
      </c>
      <c r="F86" s="119">
        <v>1</v>
      </c>
      <c r="G86" s="26">
        <v>1</v>
      </c>
      <c r="H86" s="10">
        <v>5</v>
      </c>
      <c r="I86" s="10">
        <v>3</v>
      </c>
      <c r="J86" s="16">
        <v>0</v>
      </c>
      <c r="K86" s="27">
        <v>0</v>
      </c>
      <c r="L86" s="27">
        <v>0</v>
      </c>
      <c r="M86" s="27">
        <v>0</v>
      </c>
      <c r="N86" s="27">
        <v>0</v>
      </c>
      <c r="O86" s="27">
        <v>1</v>
      </c>
      <c r="P86" s="27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1</v>
      </c>
      <c r="AJ86" s="10">
        <v>0</v>
      </c>
      <c r="AK86" s="10">
        <v>0</v>
      </c>
      <c r="AL86" s="10">
        <v>2</v>
      </c>
      <c r="AM86" s="10">
        <v>0</v>
      </c>
      <c r="AN86" s="10">
        <v>0</v>
      </c>
      <c r="AO86" s="10">
        <v>3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16">
        <v>0</v>
      </c>
      <c r="BD86" s="10">
        <v>0</v>
      </c>
      <c r="BE86" s="10">
        <v>0</v>
      </c>
    </row>
    <row r="87" spans="1:57">
      <c r="A87" s="26">
        <v>86</v>
      </c>
      <c r="B87" s="253">
        <v>45.5809</v>
      </c>
      <c r="C87" s="253">
        <v>-92.091130000000007</v>
      </c>
      <c r="D87" s="10">
        <v>4.5</v>
      </c>
      <c r="E87" s="10" t="s">
        <v>574</v>
      </c>
      <c r="F87" s="119">
        <v>1</v>
      </c>
      <c r="G87" s="26">
        <v>1</v>
      </c>
      <c r="H87" s="10">
        <v>7</v>
      </c>
      <c r="I87" s="10">
        <v>3</v>
      </c>
      <c r="J87" s="16">
        <v>0</v>
      </c>
      <c r="K87" s="27">
        <v>0</v>
      </c>
      <c r="L87" s="27">
        <v>0</v>
      </c>
      <c r="M87" s="27">
        <v>0</v>
      </c>
      <c r="N87" s="27">
        <v>0</v>
      </c>
      <c r="O87" s="27">
        <v>1</v>
      </c>
      <c r="P87" s="27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10">
        <v>3</v>
      </c>
      <c r="AB87" s="10">
        <v>1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1</v>
      </c>
      <c r="AP87" s="10">
        <v>1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16">
        <v>1</v>
      </c>
      <c r="BD87" s="10">
        <v>0</v>
      </c>
      <c r="BE87" s="10">
        <v>0</v>
      </c>
    </row>
    <row r="88" spans="1:57">
      <c r="A88" s="26">
        <v>87</v>
      </c>
      <c r="B88" s="253">
        <v>45.580930000000002</v>
      </c>
      <c r="C88" s="253">
        <v>-92.101550000000003</v>
      </c>
      <c r="D88" s="10">
        <v>1</v>
      </c>
      <c r="E88" s="10" t="s">
        <v>576</v>
      </c>
      <c r="F88" s="119">
        <v>1</v>
      </c>
      <c r="G88" s="26">
        <v>1</v>
      </c>
      <c r="H88" s="10">
        <v>3</v>
      </c>
      <c r="I88" s="10">
        <v>1</v>
      </c>
      <c r="J88" s="16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1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16">
        <v>0</v>
      </c>
      <c r="BD88" s="10">
        <v>0</v>
      </c>
      <c r="BE88" s="10">
        <v>0</v>
      </c>
    </row>
    <row r="89" spans="1:57">
      <c r="A89" s="26">
        <v>88</v>
      </c>
      <c r="B89" s="253">
        <v>45.580939999999998</v>
      </c>
      <c r="C89" s="253">
        <v>-92.101230000000001</v>
      </c>
      <c r="D89" s="10">
        <v>14</v>
      </c>
      <c r="E89" s="10" t="s">
        <v>576</v>
      </c>
      <c r="F89" s="119">
        <v>1</v>
      </c>
      <c r="G89" s="26">
        <v>0</v>
      </c>
      <c r="H89" s="10">
        <v>0</v>
      </c>
      <c r="I89" s="10">
        <v>0</v>
      </c>
      <c r="J89" s="16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16">
        <v>0</v>
      </c>
      <c r="BD89" s="10">
        <v>0</v>
      </c>
      <c r="BE89" s="10">
        <v>0</v>
      </c>
    </row>
    <row r="90" spans="1:57">
      <c r="A90" s="26">
        <v>89</v>
      </c>
      <c r="B90" s="253">
        <v>45.581119999999999</v>
      </c>
      <c r="C90" s="253">
        <v>-92.091620000000006</v>
      </c>
      <c r="D90" s="10">
        <v>7.5</v>
      </c>
      <c r="E90" s="10" t="s">
        <v>574</v>
      </c>
      <c r="F90" s="119">
        <v>1</v>
      </c>
      <c r="G90" s="26">
        <v>1</v>
      </c>
      <c r="H90" s="10">
        <v>4</v>
      </c>
      <c r="I90" s="10">
        <v>3</v>
      </c>
      <c r="J90" s="1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3</v>
      </c>
      <c r="P90" s="27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1</v>
      </c>
      <c r="AM90" s="10">
        <v>0</v>
      </c>
      <c r="AN90" s="10">
        <v>0</v>
      </c>
      <c r="AO90" s="10">
        <v>2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16">
        <v>0</v>
      </c>
      <c r="BD90" s="10">
        <v>0</v>
      </c>
      <c r="BE90" s="10">
        <v>0</v>
      </c>
    </row>
    <row r="91" spans="1:57">
      <c r="A91" s="26">
        <v>90</v>
      </c>
      <c r="B91" s="253">
        <v>45.581119999999999</v>
      </c>
      <c r="C91" s="253">
        <v>-92.091300000000004</v>
      </c>
      <c r="D91" s="10">
        <v>5.5</v>
      </c>
      <c r="E91" s="10" t="s">
        <v>574</v>
      </c>
      <c r="F91" s="119">
        <v>1</v>
      </c>
      <c r="G91" s="26">
        <v>1</v>
      </c>
      <c r="H91" s="10">
        <v>5</v>
      </c>
      <c r="I91" s="10">
        <v>3</v>
      </c>
      <c r="J91" s="16">
        <v>0</v>
      </c>
      <c r="K91" s="27">
        <v>0</v>
      </c>
      <c r="L91" s="27">
        <v>0</v>
      </c>
      <c r="M91" s="27">
        <v>0</v>
      </c>
      <c r="N91" s="27">
        <v>0</v>
      </c>
      <c r="O91" s="27">
        <v>1</v>
      </c>
      <c r="P91" s="27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3</v>
      </c>
      <c r="AN91" s="10">
        <v>0</v>
      </c>
      <c r="AO91" s="10">
        <v>1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1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16">
        <v>0</v>
      </c>
      <c r="BD91" s="10">
        <v>0</v>
      </c>
      <c r="BE91" s="10">
        <v>0</v>
      </c>
    </row>
    <row r="92" spans="1:57">
      <c r="A92" s="26">
        <v>91</v>
      </c>
      <c r="B92" s="253">
        <v>45.581150000000001</v>
      </c>
      <c r="C92" s="253">
        <v>-92.102360000000004</v>
      </c>
      <c r="D92" s="10">
        <v>1</v>
      </c>
      <c r="E92" s="10" t="s">
        <v>575</v>
      </c>
      <c r="F92" s="119">
        <v>1</v>
      </c>
      <c r="G92" s="26">
        <v>1</v>
      </c>
      <c r="H92" s="10">
        <v>2</v>
      </c>
      <c r="I92" s="10">
        <v>2</v>
      </c>
      <c r="J92" s="1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2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16">
        <v>0</v>
      </c>
      <c r="BD92" s="10">
        <v>0</v>
      </c>
      <c r="BE92" s="10">
        <v>0</v>
      </c>
    </row>
    <row r="93" spans="1:57">
      <c r="A93" s="26">
        <v>92</v>
      </c>
      <c r="B93" s="253">
        <v>45.581150000000001</v>
      </c>
      <c r="C93" s="253">
        <v>-92.102040000000002</v>
      </c>
      <c r="D93" s="10">
        <v>7</v>
      </c>
      <c r="E93" s="10" t="s">
        <v>575</v>
      </c>
      <c r="F93" s="119">
        <v>1</v>
      </c>
      <c r="G93" s="26">
        <v>1</v>
      </c>
      <c r="H93" s="10">
        <v>5</v>
      </c>
      <c r="I93" s="10">
        <v>3</v>
      </c>
      <c r="J93" s="16">
        <v>0</v>
      </c>
      <c r="K93" s="27">
        <v>0</v>
      </c>
      <c r="L93" s="27">
        <v>0</v>
      </c>
      <c r="M93" s="27">
        <v>0</v>
      </c>
      <c r="N93" s="27">
        <v>0</v>
      </c>
      <c r="O93" s="27">
        <v>1</v>
      </c>
      <c r="P93" s="27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1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3</v>
      </c>
      <c r="AM93" s="10">
        <v>0</v>
      </c>
      <c r="AN93" s="10">
        <v>0</v>
      </c>
      <c r="AO93" s="10">
        <v>2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16">
        <v>0</v>
      </c>
      <c r="BD93" s="10">
        <v>0</v>
      </c>
      <c r="BE93" s="10">
        <v>0</v>
      </c>
    </row>
    <row r="94" spans="1:57">
      <c r="A94" s="26">
        <v>93</v>
      </c>
      <c r="B94" s="253">
        <v>45.581159999999997</v>
      </c>
      <c r="C94" s="253">
        <v>-92.10172</v>
      </c>
      <c r="D94" s="10">
        <v>12</v>
      </c>
      <c r="E94" s="10" t="s">
        <v>576</v>
      </c>
      <c r="F94" s="119">
        <v>1</v>
      </c>
      <c r="G94" s="26">
        <v>1</v>
      </c>
      <c r="H94" s="10">
        <v>1</v>
      </c>
      <c r="I94" s="10">
        <v>1</v>
      </c>
      <c r="J94" s="16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16">
        <v>0</v>
      </c>
      <c r="BD94" s="10">
        <v>0</v>
      </c>
      <c r="BE94" s="10">
        <v>0</v>
      </c>
    </row>
    <row r="95" spans="1:57">
      <c r="A95" s="26">
        <v>94</v>
      </c>
      <c r="B95" s="253">
        <v>45.581339999999997</v>
      </c>
      <c r="C95" s="253">
        <v>-92.091790000000003</v>
      </c>
      <c r="D95" s="10">
        <v>16</v>
      </c>
      <c r="E95" s="10" t="s">
        <v>574</v>
      </c>
      <c r="F95" s="119">
        <v>1</v>
      </c>
      <c r="G95" s="26">
        <v>0</v>
      </c>
      <c r="H95" s="10">
        <v>0</v>
      </c>
      <c r="I95" s="10">
        <v>0</v>
      </c>
      <c r="J95" s="16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16">
        <v>0</v>
      </c>
      <c r="BD95" s="10">
        <v>0</v>
      </c>
      <c r="BE95" s="10">
        <v>0</v>
      </c>
    </row>
    <row r="96" spans="1:57">
      <c r="A96" s="26">
        <v>95</v>
      </c>
      <c r="B96" s="253">
        <v>45.581339999999997</v>
      </c>
      <c r="C96" s="253">
        <v>-92.091470000000001</v>
      </c>
      <c r="D96" s="10">
        <v>6.5</v>
      </c>
      <c r="E96" s="10" t="s">
        <v>574</v>
      </c>
      <c r="F96" s="119">
        <v>1</v>
      </c>
      <c r="G96" s="26">
        <v>1</v>
      </c>
      <c r="H96" s="10">
        <v>3</v>
      </c>
      <c r="I96" s="10">
        <v>2</v>
      </c>
      <c r="J96" s="16">
        <v>0</v>
      </c>
      <c r="K96" s="27">
        <v>0</v>
      </c>
      <c r="L96" s="27">
        <v>0</v>
      </c>
      <c r="M96" s="27">
        <v>0</v>
      </c>
      <c r="N96" s="27">
        <v>0</v>
      </c>
      <c r="O96" s="27">
        <v>1</v>
      </c>
      <c r="P96" s="27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2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1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16">
        <v>0</v>
      </c>
      <c r="BD96" s="10">
        <v>0</v>
      </c>
      <c r="BE96" s="10">
        <v>0</v>
      </c>
    </row>
    <row r="97" spans="1:57">
      <c r="A97" s="26">
        <v>96</v>
      </c>
      <c r="B97" s="253">
        <v>45.58135</v>
      </c>
      <c r="C97" s="253">
        <v>-92.091149999999999</v>
      </c>
      <c r="D97" s="10">
        <v>5</v>
      </c>
      <c r="E97" s="10" t="s">
        <v>574</v>
      </c>
      <c r="F97" s="119">
        <v>1</v>
      </c>
      <c r="G97" s="26">
        <v>1</v>
      </c>
      <c r="H97" s="10">
        <v>4</v>
      </c>
      <c r="I97" s="10">
        <v>3</v>
      </c>
      <c r="J97" s="16">
        <v>0</v>
      </c>
      <c r="K97" s="27">
        <v>0</v>
      </c>
      <c r="L97" s="27">
        <v>0</v>
      </c>
      <c r="M97" s="27">
        <v>0</v>
      </c>
      <c r="N97" s="27">
        <v>0</v>
      </c>
      <c r="O97" s="27">
        <v>3</v>
      </c>
      <c r="P97" s="27">
        <v>0</v>
      </c>
      <c r="Q97" s="10">
        <v>0</v>
      </c>
      <c r="R97" s="10">
        <v>0</v>
      </c>
      <c r="S97" s="10">
        <v>1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4</v>
      </c>
      <c r="AF97" s="10">
        <v>0</v>
      </c>
      <c r="AG97" s="10">
        <v>0</v>
      </c>
      <c r="AH97" s="10">
        <v>0</v>
      </c>
      <c r="AI97" s="10">
        <v>1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1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16">
        <v>0</v>
      </c>
      <c r="BD97" s="10">
        <v>0</v>
      </c>
      <c r="BE97" s="10">
        <v>0</v>
      </c>
    </row>
    <row r="98" spans="1:57">
      <c r="A98" s="26">
        <v>97</v>
      </c>
      <c r="B98" s="253">
        <v>45.581359999999997</v>
      </c>
      <c r="C98" s="253">
        <v>-92.102850000000004</v>
      </c>
      <c r="D98" s="10">
        <v>0.5</v>
      </c>
      <c r="E98" s="10" t="s">
        <v>575</v>
      </c>
      <c r="F98" s="119">
        <v>1</v>
      </c>
      <c r="G98" s="26">
        <v>1</v>
      </c>
      <c r="H98" s="10">
        <v>1</v>
      </c>
      <c r="I98" s="10">
        <v>1</v>
      </c>
      <c r="J98" s="16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4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1</v>
      </c>
      <c r="AX98" s="10">
        <v>0</v>
      </c>
      <c r="AY98" s="10">
        <v>0</v>
      </c>
      <c r="AZ98" s="10">
        <v>0</v>
      </c>
      <c r="BA98" s="10">
        <v>4</v>
      </c>
      <c r="BB98" s="10">
        <v>0</v>
      </c>
      <c r="BC98" s="116">
        <v>0</v>
      </c>
      <c r="BD98" s="10">
        <v>0</v>
      </c>
      <c r="BE98" s="10">
        <v>0</v>
      </c>
    </row>
    <row r="99" spans="1:57">
      <c r="A99" s="26">
        <v>98</v>
      </c>
      <c r="B99" s="253">
        <v>45.58137</v>
      </c>
      <c r="C99" s="253">
        <v>-92.102530000000002</v>
      </c>
      <c r="D99" s="10">
        <v>8</v>
      </c>
      <c r="E99" s="10" t="s">
        <v>575</v>
      </c>
      <c r="F99" s="119">
        <v>1</v>
      </c>
      <c r="G99" s="26">
        <v>1</v>
      </c>
      <c r="H99" s="10">
        <v>6</v>
      </c>
      <c r="I99" s="10">
        <v>2</v>
      </c>
      <c r="J99" s="16">
        <v>0</v>
      </c>
      <c r="K99" s="27">
        <v>0</v>
      </c>
      <c r="L99" s="27">
        <v>0</v>
      </c>
      <c r="M99" s="27">
        <v>0</v>
      </c>
      <c r="N99" s="27">
        <v>0</v>
      </c>
      <c r="O99" s="27">
        <v>1</v>
      </c>
      <c r="P99" s="27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1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1</v>
      </c>
      <c r="AM99" s="10">
        <v>2</v>
      </c>
      <c r="AN99" s="10">
        <v>0</v>
      </c>
      <c r="AO99" s="10">
        <v>4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16">
        <v>2</v>
      </c>
      <c r="BD99" s="10">
        <v>0</v>
      </c>
      <c r="BE99" s="10">
        <v>0</v>
      </c>
    </row>
    <row r="100" spans="1:57">
      <c r="A100" s="26">
        <v>99</v>
      </c>
      <c r="B100" s="253">
        <v>45.58137</v>
      </c>
      <c r="C100" s="253">
        <v>-92.102209999999999</v>
      </c>
      <c r="D100" s="10">
        <v>18.5</v>
      </c>
      <c r="E100" s="10" t="s">
        <v>575</v>
      </c>
      <c r="F100" s="119">
        <v>1</v>
      </c>
      <c r="G100" s="26">
        <v>0</v>
      </c>
      <c r="H100" s="10">
        <v>0</v>
      </c>
      <c r="I100" s="10">
        <v>0</v>
      </c>
      <c r="J100" s="16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16">
        <v>0</v>
      </c>
      <c r="BD100" s="10">
        <v>0</v>
      </c>
      <c r="BE100" s="10">
        <v>0</v>
      </c>
    </row>
    <row r="101" spans="1:57">
      <c r="A101" s="26">
        <v>100</v>
      </c>
      <c r="B101" s="253">
        <v>45.581569999999999</v>
      </c>
      <c r="C101" s="253">
        <v>-92.091639999999998</v>
      </c>
      <c r="D101" s="10">
        <v>6.5</v>
      </c>
      <c r="E101" s="10" t="s">
        <v>574</v>
      </c>
      <c r="F101" s="119">
        <v>1</v>
      </c>
      <c r="G101" s="26">
        <v>1</v>
      </c>
      <c r="H101" s="10">
        <v>3</v>
      </c>
      <c r="I101" s="10">
        <v>2</v>
      </c>
      <c r="J101" s="16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2</v>
      </c>
      <c r="P101" s="27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1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16">
        <v>0</v>
      </c>
      <c r="BD101" s="10">
        <v>0</v>
      </c>
      <c r="BE101" s="10">
        <v>0</v>
      </c>
    </row>
    <row r="102" spans="1:57">
      <c r="A102" s="26">
        <v>101</v>
      </c>
      <c r="B102" s="253">
        <v>45.581569999999999</v>
      </c>
      <c r="C102" s="253">
        <v>-92.091319999999996</v>
      </c>
      <c r="D102" s="10">
        <v>6</v>
      </c>
      <c r="E102" s="10" t="s">
        <v>574</v>
      </c>
      <c r="F102" s="119">
        <v>1</v>
      </c>
      <c r="G102" s="26">
        <v>1</v>
      </c>
      <c r="H102" s="10">
        <v>2</v>
      </c>
      <c r="I102" s="10">
        <v>2</v>
      </c>
      <c r="J102" s="16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2</v>
      </c>
      <c r="P102" s="27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1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16">
        <v>0</v>
      </c>
      <c r="BD102" s="10">
        <v>0</v>
      </c>
      <c r="BE102" s="10">
        <v>0</v>
      </c>
    </row>
    <row r="103" spans="1:57">
      <c r="A103" s="26">
        <v>102</v>
      </c>
      <c r="B103" s="253">
        <v>45.581580000000002</v>
      </c>
      <c r="C103" s="253">
        <v>-92.090999999999994</v>
      </c>
      <c r="D103" s="10">
        <v>4</v>
      </c>
      <c r="E103" s="10" t="s">
        <v>574</v>
      </c>
      <c r="F103" s="119">
        <v>1</v>
      </c>
      <c r="G103" s="26">
        <v>1</v>
      </c>
      <c r="H103" s="10">
        <v>5</v>
      </c>
      <c r="I103" s="10">
        <v>3</v>
      </c>
      <c r="J103" s="16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10">
        <v>0</v>
      </c>
      <c r="R103" s="10">
        <v>0</v>
      </c>
      <c r="S103" s="10">
        <v>1</v>
      </c>
      <c r="T103" s="10">
        <v>2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2</v>
      </c>
      <c r="AA103" s="10">
        <v>3</v>
      </c>
      <c r="AB103" s="10">
        <v>1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4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16">
        <v>0</v>
      </c>
      <c r="BD103" s="10">
        <v>0</v>
      </c>
      <c r="BE103" s="10">
        <v>0</v>
      </c>
    </row>
    <row r="104" spans="1:57">
      <c r="A104" s="26">
        <v>103</v>
      </c>
      <c r="B104" s="253">
        <v>45.581580000000002</v>
      </c>
      <c r="C104" s="253">
        <v>-92.103020000000001</v>
      </c>
      <c r="D104" s="10">
        <v>6</v>
      </c>
      <c r="E104" s="10" t="s">
        <v>575</v>
      </c>
      <c r="F104" s="119">
        <v>1</v>
      </c>
      <c r="G104" s="26">
        <v>1</v>
      </c>
      <c r="H104" s="10">
        <v>3</v>
      </c>
      <c r="I104" s="10">
        <v>2</v>
      </c>
      <c r="J104" s="16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1</v>
      </c>
      <c r="AM104" s="10">
        <v>0</v>
      </c>
      <c r="AN104" s="10">
        <v>0</v>
      </c>
      <c r="AO104" s="10">
        <v>2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1</v>
      </c>
      <c r="BB104" s="10">
        <v>0</v>
      </c>
      <c r="BC104" s="116">
        <v>0</v>
      </c>
      <c r="BD104" s="10">
        <v>0</v>
      </c>
      <c r="BE104" s="10">
        <v>0</v>
      </c>
    </row>
    <row r="105" spans="1:57">
      <c r="A105" s="26">
        <v>104</v>
      </c>
      <c r="B105" s="253">
        <v>45.581589999999998</v>
      </c>
      <c r="C105" s="253">
        <v>-92.102699999999999</v>
      </c>
      <c r="D105" s="10">
        <v>11</v>
      </c>
      <c r="E105" s="10" t="s">
        <v>575</v>
      </c>
      <c r="F105" s="119">
        <v>1</v>
      </c>
      <c r="G105" s="26">
        <v>1</v>
      </c>
      <c r="H105" s="10">
        <v>3</v>
      </c>
      <c r="I105" s="10">
        <v>2</v>
      </c>
      <c r="J105" s="16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1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2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2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16">
        <v>1</v>
      </c>
      <c r="BD105" s="10">
        <v>0</v>
      </c>
      <c r="BE105" s="10">
        <v>0</v>
      </c>
    </row>
    <row r="106" spans="1:57">
      <c r="A106" s="26">
        <v>105</v>
      </c>
      <c r="B106" s="253">
        <v>45.581789999999998</v>
      </c>
      <c r="C106" s="253">
        <v>-92.091809999999995</v>
      </c>
      <c r="D106" s="10">
        <v>10</v>
      </c>
      <c r="E106" s="10" t="s">
        <v>574</v>
      </c>
      <c r="F106" s="119">
        <v>1</v>
      </c>
      <c r="G106" s="26">
        <v>1</v>
      </c>
      <c r="H106" s="10">
        <v>1</v>
      </c>
      <c r="I106" s="10">
        <v>1</v>
      </c>
      <c r="J106" s="16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1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16">
        <v>0</v>
      </c>
      <c r="BD106" s="10">
        <v>0</v>
      </c>
      <c r="BE106" s="10">
        <v>0</v>
      </c>
    </row>
    <row r="107" spans="1:57">
      <c r="A107" s="26">
        <v>106</v>
      </c>
      <c r="B107" s="253">
        <v>45.581789999999998</v>
      </c>
      <c r="C107" s="253">
        <v>-92.091489999999993</v>
      </c>
      <c r="D107" s="10">
        <v>6</v>
      </c>
      <c r="E107" s="10" t="s">
        <v>574</v>
      </c>
      <c r="F107" s="119">
        <v>1</v>
      </c>
      <c r="G107" s="26">
        <v>1</v>
      </c>
      <c r="H107" s="10">
        <v>4</v>
      </c>
      <c r="I107" s="10">
        <v>2</v>
      </c>
      <c r="J107" s="16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1</v>
      </c>
      <c r="P107" s="27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2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1</v>
      </c>
      <c r="AM107" s="10">
        <v>0</v>
      </c>
      <c r="AN107" s="10">
        <v>0</v>
      </c>
      <c r="AO107" s="10">
        <v>1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16">
        <v>0</v>
      </c>
      <c r="BD107" s="10">
        <v>0</v>
      </c>
      <c r="BE107" s="10">
        <v>0</v>
      </c>
    </row>
    <row r="108" spans="1:57">
      <c r="A108" s="26">
        <v>107</v>
      </c>
      <c r="B108" s="253">
        <v>45.581800000000001</v>
      </c>
      <c r="C108" s="253">
        <v>-92.091170000000005</v>
      </c>
      <c r="D108" s="10">
        <v>5.5</v>
      </c>
      <c r="E108" s="10" t="s">
        <v>574</v>
      </c>
      <c r="F108" s="119">
        <v>1</v>
      </c>
      <c r="G108" s="26">
        <v>1</v>
      </c>
      <c r="H108" s="10">
        <v>5</v>
      </c>
      <c r="I108" s="10">
        <v>2</v>
      </c>
      <c r="J108" s="16">
        <v>4</v>
      </c>
      <c r="K108" s="27">
        <v>0</v>
      </c>
      <c r="L108" s="27">
        <v>0</v>
      </c>
      <c r="M108" s="27">
        <v>0</v>
      </c>
      <c r="N108" s="27">
        <v>0</v>
      </c>
      <c r="O108" s="27">
        <v>2</v>
      </c>
      <c r="P108" s="27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1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1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16">
        <v>0</v>
      </c>
      <c r="BD108" s="10">
        <v>0</v>
      </c>
      <c r="BE108" s="10">
        <v>0</v>
      </c>
    </row>
    <row r="109" spans="1:57">
      <c r="A109" s="26">
        <v>108</v>
      </c>
      <c r="B109" s="253">
        <v>45.581809999999997</v>
      </c>
      <c r="C109" s="253">
        <v>-92.090850000000003</v>
      </c>
      <c r="D109" s="10">
        <v>2.5</v>
      </c>
      <c r="E109" s="10" t="s">
        <v>574</v>
      </c>
      <c r="F109" s="119">
        <v>1</v>
      </c>
      <c r="G109" s="26">
        <v>1</v>
      </c>
      <c r="H109" s="10">
        <v>3</v>
      </c>
      <c r="I109" s="10">
        <v>3</v>
      </c>
      <c r="J109" s="16">
        <v>0</v>
      </c>
      <c r="K109" s="27">
        <v>0</v>
      </c>
      <c r="L109" s="27">
        <v>2</v>
      </c>
      <c r="M109" s="27">
        <v>0</v>
      </c>
      <c r="N109" s="27">
        <v>0</v>
      </c>
      <c r="O109" s="27">
        <v>0</v>
      </c>
      <c r="P109" s="27">
        <v>0</v>
      </c>
      <c r="Q109" s="10">
        <v>0</v>
      </c>
      <c r="R109" s="10">
        <v>0</v>
      </c>
      <c r="S109" s="10">
        <v>0</v>
      </c>
      <c r="T109" s="10">
        <v>3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4</v>
      </c>
      <c r="AB109" s="10">
        <v>1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16">
        <v>0</v>
      </c>
      <c r="BD109" s="10">
        <v>0</v>
      </c>
      <c r="BE109" s="10">
        <v>0</v>
      </c>
    </row>
    <row r="110" spans="1:57">
      <c r="A110" s="26">
        <v>109</v>
      </c>
      <c r="B110" s="253">
        <v>45.581800000000001</v>
      </c>
      <c r="C110" s="253">
        <v>-92.10351</v>
      </c>
      <c r="D110" s="10">
        <v>6</v>
      </c>
      <c r="E110" s="10" t="s">
        <v>576</v>
      </c>
      <c r="F110" s="119">
        <v>1</v>
      </c>
      <c r="G110" s="26">
        <v>1</v>
      </c>
      <c r="H110" s="10">
        <v>4</v>
      </c>
      <c r="I110" s="10">
        <v>2</v>
      </c>
      <c r="J110" s="16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4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2</v>
      </c>
      <c r="AM110" s="10">
        <v>2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4</v>
      </c>
      <c r="AX110" s="10">
        <v>0</v>
      </c>
      <c r="AY110" s="10">
        <v>0</v>
      </c>
      <c r="AZ110" s="10">
        <v>0</v>
      </c>
      <c r="BA110" s="10">
        <v>1</v>
      </c>
      <c r="BB110" s="10">
        <v>0</v>
      </c>
      <c r="BC110" s="116">
        <v>0</v>
      </c>
      <c r="BD110" s="10">
        <v>0</v>
      </c>
      <c r="BE110" s="10">
        <v>0</v>
      </c>
    </row>
    <row r="111" spans="1:57">
      <c r="A111" s="26">
        <v>110</v>
      </c>
      <c r="B111" s="253">
        <v>45.581800000000001</v>
      </c>
      <c r="C111" s="253">
        <v>-92.103189999999998</v>
      </c>
      <c r="D111" s="10">
        <v>16.5</v>
      </c>
      <c r="E111" s="10" t="s">
        <v>576</v>
      </c>
      <c r="F111" s="119">
        <v>1</v>
      </c>
      <c r="G111" s="26">
        <v>0</v>
      </c>
      <c r="H111" s="10">
        <v>0</v>
      </c>
      <c r="I111" s="10">
        <v>0</v>
      </c>
      <c r="J111" s="16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16">
        <v>0</v>
      </c>
      <c r="BD111" s="10">
        <v>0</v>
      </c>
      <c r="BE111" s="10">
        <v>0</v>
      </c>
    </row>
    <row r="112" spans="1:57">
      <c r="A112" s="26">
        <v>111</v>
      </c>
      <c r="B112" s="253">
        <v>45.58202</v>
      </c>
      <c r="C112" s="253">
        <v>-92.091660000000005</v>
      </c>
      <c r="D112" s="10">
        <v>6.5</v>
      </c>
      <c r="E112" s="10" t="s">
        <v>574</v>
      </c>
      <c r="F112" s="119">
        <v>1</v>
      </c>
      <c r="G112" s="26">
        <v>1</v>
      </c>
      <c r="H112" s="10">
        <v>3</v>
      </c>
      <c r="I112" s="10">
        <v>2</v>
      </c>
      <c r="J112" s="16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2</v>
      </c>
      <c r="P112" s="27">
        <v>0</v>
      </c>
      <c r="Q112" s="10">
        <v>0</v>
      </c>
      <c r="R112" s="10">
        <v>0</v>
      </c>
      <c r="S112" s="10">
        <v>2</v>
      </c>
      <c r="T112" s="10">
        <v>0</v>
      </c>
      <c r="U112" s="10">
        <v>0</v>
      </c>
      <c r="V112" s="10">
        <v>0</v>
      </c>
      <c r="W112" s="10">
        <v>0</v>
      </c>
      <c r="X112" s="10">
        <v>4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1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16">
        <v>0</v>
      </c>
      <c r="BD112" s="10">
        <v>0</v>
      </c>
      <c r="BE112" s="10">
        <v>0</v>
      </c>
    </row>
    <row r="113" spans="1:57">
      <c r="A113" s="26">
        <v>112</v>
      </c>
      <c r="B113" s="253">
        <v>45.58202</v>
      </c>
      <c r="C113" s="253">
        <v>-92.091340000000002</v>
      </c>
      <c r="D113" s="10">
        <v>5</v>
      </c>
      <c r="E113" s="10" t="s">
        <v>574</v>
      </c>
      <c r="F113" s="119">
        <v>1</v>
      </c>
      <c r="G113" s="26">
        <v>1</v>
      </c>
      <c r="H113" s="10">
        <v>3</v>
      </c>
      <c r="I113" s="10">
        <v>2</v>
      </c>
      <c r="J113" s="16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2</v>
      </c>
      <c r="P113" s="27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0</v>
      </c>
      <c r="W113" s="10">
        <v>0</v>
      </c>
      <c r="X113" s="10">
        <v>4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1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16">
        <v>0</v>
      </c>
      <c r="BD113" s="10">
        <v>0</v>
      </c>
      <c r="BE113" s="10">
        <v>0</v>
      </c>
    </row>
    <row r="114" spans="1:57">
      <c r="A114" s="26">
        <v>113</v>
      </c>
      <c r="B114" s="253">
        <v>45.582030000000003</v>
      </c>
      <c r="C114" s="253">
        <v>-92.09102</v>
      </c>
      <c r="D114" s="10">
        <v>4</v>
      </c>
      <c r="E114" s="10" t="s">
        <v>575</v>
      </c>
      <c r="F114" s="119">
        <v>1</v>
      </c>
      <c r="G114" s="26">
        <v>1</v>
      </c>
      <c r="H114" s="10">
        <v>7</v>
      </c>
      <c r="I114" s="10">
        <v>3</v>
      </c>
      <c r="J114" s="16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1</v>
      </c>
      <c r="P114" s="27">
        <v>0</v>
      </c>
      <c r="Q114" s="10">
        <v>0</v>
      </c>
      <c r="R114" s="10">
        <v>0</v>
      </c>
      <c r="S114" s="10">
        <v>1</v>
      </c>
      <c r="T114" s="10">
        <v>2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10">
        <v>3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1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1</v>
      </c>
      <c r="AZ114" s="10">
        <v>0</v>
      </c>
      <c r="BA114" s="10">
        <v>0</v>
      </c>
      <c r="BB114" s="10">
        <v>0</v>
      </c>
      <c r="BC114" s="116">
        <v>0</v>
      </c>
      <c r="BD114" s="10">
        <v>0</v>
      </c>
      <c r="BE114" s="10">
        <v>0</v>
      </c>
    </row>
    <row r="115" spans="1:57">
      <c r="A115" s="26">
        <v>114</v>
      </c>
      <c r="B115" s="253">
        <v>45.58202</v>
      </c>
      <c r="C115" s="253">
        <v>-92.103989999999996</v>
      </c>
      <c r="D115" s="10">
        <v>3.5</v>
      </c>
      <c r="E115" s="10" t="s">
        <v>575</v>
      </c>
      <c r="F115" s="119">
        <v>1</v>
      </c>
      <c r="G115" s="26">
        <v>1</v>
      </c>
      <c r="H115" s="10">
        <v>5</v>
      </c>
      <c r="I115" s="10">
        <v>2</v>
      </c>
      <c r="J115" s="16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1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2</v>
      </c>
      <c r="Z115" s="10">
        <v>0</v>
      </c>
      <c r="AA115" s="10">
        <v>0</v>
      </c>
      <c r="AB115" s="10">
        <v>4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1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4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2</v>
      </c>
      <c r="AX115" s="10">
        <v>0</v>
      </c>
      <c r="AY115" s="10">
        <v>0</v>
      </c>
      <c r="AZ115" s="10">
        <v>0</v>
      </c>
      <c r="BA115" s="10">
        <v>1</v>
      </c>
      <c r="BB115" s="10">
        <v>0</v>
      </c>
      <c r="BC115" s="116">
        <v>0</v>
      </c>
      <c r="BD115" s="10">
        <v>0</v>
      </c>
      <c r="BE115" s="10">
        <v>0</v>
      </c>
    </row>
    <row r="116" spans="1:57">
      <c r="A116" s="26">
        <v>115</v>
      </c>
      <c r="B116" s="253">
        <v>45.58202</v>
      </c>
      <c r="C116" s="253">
        <v>-92.103669999999994</v>
      </c>
      <c r="D116" s="10">
        <v>17</v>
      </c>
      <c r="E116" s="10" t="s">
        <v>576</v>
      </c>
      <c r="F116" s="119">
        <v>1</v>
      </c>
      <c r="G116" s="26">
        <v>0</v>
      </c>
      <c r="H116" s="10">
        <v>0</v>
      </c>
      <c r="I116" s="10">
        <v>0</v>
      </c>
      <c r="J116" s="16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16">
        <v>0</v>
      </c>
      <c r="BD116" s="10">
        <v>0</v>
      </c>
      <c r="BE116" s="10">
        <v>0</v>
      </c>
    </row>
    <row r="117" spans="1:57">
      <c r="A117" s="26">
        <v>116</v>
      </c>
      <c r="B117" s="253">
        <v>45.582239999999999</v>
      </c>
      <c r="C117" s="253">
        <v>-92.091819999999998</v>
      </c>
      <c r="D117" s="10">
        <v>14.5</v>
      </c>
      <c r="E117" s="10" t="s">
        <v>574</v>
      </c>
      <c r="F117" s="119">
        <v>1</v>
      </c>
      <c r="G117" s="26">
        <v>0</v>
      </c>
      <c r="H117" s="10">
        <v>0</v>
      </c>
      <c r="I117" s="10">
        <v>0</v>
      </c>
      <c r="J117" s="16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16">
        <v>0</v>
      </c>
      <c r="BD117" s="10">
        <v>0</v>
      </c>
      <c r="BE117" s="10">
        <v>0</v>
      </c>
    </row>
    <row r="118" spans="1:57">
      <c r="A118" s="26">
        <v>117</v>
      </c>
      <c r="B118" s="253">
        <v>45.582239999999999</v>
      </c>
      <c r="C118" s="253">
        <v>-92.091499999999996</v>
      </c>
      <c r="D118" s="10">
        <v>7</v>
      </c>
      <c r="E118" s="10" t="s">
        <v>574</v>
      </c>
      <c r="F118" s="119">
        <v>1</v>
      </c>
      <c r="G118" s="26">
        <v>1</v>
      </c>
      <c r="H118" s="10">
        <v>4</v>
      </c>
      <c r="I118" s="10">
        <v>1</v>
      </c>
      <c r="J118" s="16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1</v>
      </c>
      <c r="P118" s="27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4</v>
      </c>
      <c r="AN118" s="10">
        <v>0</v>
      </c>
      <c r="AO118" s="10">
        <v>0</v>
      </c>
      <c r="AP118" s="10">
        <v>1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16">
        <v>0</v>
      </c>
      <c r="BD118" s="10">
        <v>0</v>
      </c>
      <c r="BE118" s="10">
        <v>0</v>
      </c>
    </row>
    <row r="119" spans="1:57">
      <c r="A119" s="26">
        <v>118</v>
      </c>
      <c r="B119" s="253">
        <v>45.582250000000002</v>
      </c>
      <c r="C119" s="253">
        <v>-92.091179999999994</v>
      </c>
      <c r="D119" s="10">
        <v>5.5</v>
      </c>
      <c r="E119" s="10" t="s">
        <v>574</v>
      </c>
      <c r="F119" s="119">
        <v>1</v>
      </c>
      <c r="G119" s="26">
        <v>1</v>
      </c>
      <c r="H119" s="10">
        <v>4</v>
      </c>
      <c r="I119" s="10">
        <v>2</v>
      </c>
      <c r="J119" s="16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2</v>
      </c>
      <c r="P119" s="27">
        <v>0</v>
      </c>
      <c r="Q119" s="10">
        <v>0</v>
      </c>
      <c r="R119" s="10">
        <v>0</v>
      </c>
      <c r="S119" s="10">
        <v>1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1</v>
      </c>
      <c r="AP119" s="10">
        <v>2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16">
        <v>0</v>
      </c>
      <c r="BD119" s="10">
        <v>0</v>
      </c>
      <c r="BE119" s="10">
        <v>0</v>
      </c>
    </row>
    <row r="120" spans="1:57">
      <c r="A120" s="26">
        <v>119</v>
      </c>
      <c r="B120" s="253">
        <v>45.582259999999998</v>
      </c>
      <c r="C120" s="253">
        <v>-92.090860000000006</v>
      </c>
      <c r="D120" s="10">
        <v>4</v>
      </c>
      <c r="E120" s="10" t="s">
        <v>575</v>
      </c>
      <c r="F120" s="119">
        <v>1</v>
      </c>
      <c r="G120" s="26">
        <v>1</v>
      </c>
      <c r="H120" s="10">
        <v>4</v>
      </c>
      <c r="I120" s="10">
        <v>3</v>
      </c>
      <c r="J120" s="16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2</v>
      </c>
      <c r="P120" s="27">
        <v>0</v>
      </c>
      <c r="Q120" s="10">
        <v>0</v>
      </c>
      <c r="R120" s="10">
        <v>0</v>
      </c>
      <c r="S120" s="10">
        <v>1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3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1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16">
        <v>0</v>
      </c>
      <c r="BD120" s="10">
        <v>0</v>
      </c>
      <c r="BE120" s="10">
        <v>0</v>
      </c>
    </row>
    <row r="121" spans="1:57">
      <c r="A121" s="26">
        <v>120</v>
      </c>
      <c r="B121" s="253">
        <v>45.582239999999999</v>
      </c>
      <c r="C121" s="253">
        <v>-92.104159999999993</v>
      </c>
      <c r="D121" s="10">
        <v>10.5</v>
      </c>
      <c r="E121" s="10" t="s">
        <v>576</v>
      </c>
      <c r="F121" s="119">
        <v>1</v>
      </c>
      <c r="G121" s="26">
        <v>1</v>
      </c>
      <c r="H121" s="10">
        <v>3</v>
      </c>
      <c r="I121" s="10">
        <v>2</v>
      </c>
      <c r="J121" s="16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1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1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2</v>
      </c>
      <c r="BB121" s="10">
        <v>0</v>
      </c>
      <c r="BC121" s="116">
        <v>0</v>
      </c>
      <c r="BD121" s="10">
        <v>0</v>
      </c>
      <c r="BE121" s="10">
        <v>0</v>
      </c>
    </row>
    <row r="122" spans="1:57">
      <c r="A122" s="26">
        <v>121</v>
      </c>
      <c r="B122" s="253">
        <v>45.582459999999998</v>
      </c>
      <c r="C122" s="253">
        <v>-92.091989999999996</v>
      </c>
      <c r="D122" s="10">
        <v>10</v>
      </c>
      <c r="E122" s="10" t="s">
        <v>574</v>
      </c>
      <c r="F122" s="119">
        <v>1</v>
      </c>
      <c r="G122" s="26">
        <v>1</v>
      </c>
      <c r="H122" s="10">
        <v>2</v>
      </c>
      <c r="I122" s="10">
        <v>2</v>
      </c>
      <c r="J122" s="16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2</v>
      </c>
      <c r="P122" s="27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4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16">
        <v>1</v>
      </c>
      <c r="BD122" s="10">
        <v>0</v>
      </c>
      <c r="BE122" s="10">
        <v>0</v>
      </c>
    </row>
    <row r="123" spans="1:57">
      <c r="A123" s="26">
        <v>122</v>
      </c>
      <c r="B123" s="253">
        <v>45.582470000000001</v>
      </c>
      <c r="C123" s="253">
        <v>-92.091669999999993</v>
      </c>
      <c r="D123" s="10">
        <v>6</v>
      </c>
      <c r="E123" s="10" t="s">
        <v>574</v>
      </c>
      <c r="F123" s="119">
        <v>1</v>
      </c>
      <c r="G123" s="26">
        <v>1</v>
      </c>
      <c r="H123" s="10">
        <v>4</v>
      </c>
      <c r="I123" s="10">
        <v>2</v>
      </c>
      <c r="J123" s="16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1</v>
      </c>
      <c r="P123" s="27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</v>
      </c>
      <c r="Y123" s="10">
        <v>0</v>
      </c>
      <c r="Z123" s="10">
        <v>0</v>
      </c>
      <c r="AA123" s="10">
        <v>2</v>
      </c>
      <c r="AB123" s="10">
        <v>0</v>
      </c>
      <c r="AC123" s="10">
        <v>0</v>
      </c>
      <c r="AD123" s="10">
        <v>0</v>
      </c>
      <c r="AE123" s="10">
        <v>1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16">
        <v>0</v>
      </c>
      <c r="BD123" s="10">
        <v>0</v>
      </c>
      <c r="BE123" s="10">
        <v>0</v>
      </c>
    </row>
    <row r="124" spans="1:57">
      <c r="A124" s="26">
        <v>123</v>
      </c>
      <c r="B124" s="253">
        <v>45.582470000000001</v>
      </c>
      <c r="C124" s="253">
        <v>-92.091350000000006</v>
      </c>
      <c r="D124" s="10">
        <v>5</v>
      </c>
      <c r="E124" s="10" t="s">
        <v>574</v>
      </c>
      <c r="F124" s="119">
        <v>1</v>
      </c>
      <c r="G124" s="26">
        <v>1</v>
      </c>
      <c r="H124" s="10">
        <v>5</v>
      </c>
      <c r="I124" s="10">
        <v>2</v>
      </c>
      <c r="J124" s="1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1</v>
      </c>
      <c r="P124" s="27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3</v>
      </c>
      <c r="AN124" s="10">
        <v>0</v>
      </c>
      <c r="AO124" s="10">
        <v>2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16">
        <v>0</v>
      </c>
      <c r="BD124" s="10">
        <v>0</v>
      </c>
      <c r="BE124" s="10">
        <v>0</v>
      </c>
    </row>
    <row r="125" spans="1:57">
      <c r="A125" s="26">
        <v>124</v>
      </c>
      <c r="B125" s="253">
        <v>45.582479999999997</v>
      </c>
      <c r="C125" s="253">
        <v>-92.091030000000003</v>
      </c>
      <c r="D125" s="10">
        <v>3.5</v>
      </c>
      <c r="E125" s="10" t="s">
        <v>574</v>
      </c>
      <c r="F125" s="119">
        <v>1</v>
      </c>
      <c r="G125" s="26">
        <v>1</v>
      </c>
      <c r="H125" s="10">
        <v>4</v>
      </c>
      <c r="I125" s="10">
        <v>3</v>
      </c>
      <c r="J125" s="16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1</v>
      </c>
      <c r="P125" s="27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1</v>
      </c>
      <c r="X125" s="10">
        <v>0</v>
      </c>
      <c r="Y125" s="10">
        <v>0</v>
      </c>
      <c r="Z125" s="10">
        <v>0</v>
      </c>
      <c r="AA125" s="10">
        <v>3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1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16">
        <v>0</v>
      </c>
      <c r="BD125" s="10">
        <v>0</v>
      </c>
      <c r="BE125" s="10">
        <v>0</v>
      </c>
    </row>
    <row r="126" spans="1:57">
      <c r="A126" s="26">
        <v>125</v>
      </c>
      <c r="B126" s="253">
        <v>45.582450000000001</v>
      </c>
      <c r="C126" s="253">
        <v>-92.104650000000007</v>
      </c>
      <c r="D126" s="10">
        <v>0.5</v>
      </c>
      <c r="E126" s="10" t="s">
        <v>576</v>
      </c>
      <c r="F126" s="119">
        <v>1</v>
      </c>
      <c r="G126" s="26">
        <v>1</v>
      </c>
      <c r="H126" s="10">
        <v>2</v>
      </c>
      <c r="I126" s="10">
        <v>1</v>
      </c>
      <c r="J126" s="16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1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116">
        <v>0</v>
      </c>
      <c r="BD126" s="10">
        <v>0</v>
      </c>
      <c r="BE126" s="10">
        <v>0</v>
      </c>
    </row>
    <row r="127" spans="1:57">
      <c r="A127" s="26">
        <v>126</v>
      </c>
      <c r="B127" s="253">
        <v>45.582459999999998</v>
      </c>
      <c r="C127" s="253">
        <v>-92.104330000000004</v>
      </c>
      <c r="D127" s="10">
        <v>13</v>
      </c>
      <c r="E127" s="10" t="s">
        <v>576</v>
      </c>
      <c r="F127" s="119">
        <v>1</v>
      </c>
      <c r="G127" s="26">
        <v>1</v>
      </c>
      <c r="H127" s="10">
        <v>1</v>
      </c>
      <c r="I127" s="10">
        <v>1</v>
      </c>
      <c r="J127" s="16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1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16">
        <v>1</v>
      </c>
      <c r="BD127" s="10">
        <v>0</v>
      </c>
      <c r="BE127" s="10">
        <v>0</v>
      </c>
    </row>
    <row r="128" spans="1:57">
      <c r="A128" s="26">
        <v>127</v>
      </c>
      <c r="B128" s="253">
        <v>45.582680000000003</v>
      </c>
      <c r="C128" s="253">
        <v>-92.092160000000007</v>
      </c>
      <c r="D128" s="10">
        <v>14.5</v>
      </c>
      <c r="E128" s="10" t="s">
        <v>576</v>
      </c>
      <c r="F128" s="119">
        <v>1</v>
      </c>
      <c r="G128" s="26">
        <v>0</v>
      </c>
      <c r="H128" s="10">
        <v>0</v>
      </c>
      <c r="I128" s="10">
        <v>0</v>
      </c>
      <c r="J128" s="16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16">
        <v>0</v>
      </c>
      <c r="BD128" s="10">
        <v>0</v>
      </c>
      <c r="BE128" s="10">
        <v>0</v>
      </c>
    </row>
    <row r="129" spans="1:57">
      <c r="A129" s="26">
        <v>128</v>
      </c>
      <c r="B129" s="253">
        <v>45.582689999999999</v>
      </c>
      <c r="C129" s="253">
        <v>-92.091840000000005</v>
      </c>
      <c r="D129" s="10">
        <v>7</v>
      </c>
      <c r="E129" s="10" t="s">
        <v>574</v>
      </c>
      <c r="F129" s="119">
        <v>1</v>
      </c>
      <c r="G129" s="26">
        <v>1</v>
      </c>
      <c r="H129" s="10">
        <v>2</v>
      </c>
      <c r="I129" s="10">
        <v>2</v>
      </c>
      <c r="J129" s="16">
        <v>4</v>
      </c>
      <c r="K129" s="27">
        <v>0</v>
      </c>
      <c r="L129" s="27">
        <v>0</v>
      </c>
      <c r="M129" s="27">
        <v>0</v>
      </c>
      <c r="N129" s="27">
        <v>0</v>
      </c>
      <c r="O129" s="27">
        <v>2</v>
      </c>
      <c r="P129" s="27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4</v>
      </c>
      <c r="AN129" s="10">
        <v>0</v>
      </c>
      <c r="AO129" s="10">
        <v>4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16">
        <v>0</v>
      </c>
      <c r="BD129" s="10">
        <v>0</v>
      </c>
      <c r="BE129" s="10">
        <v>0</v>
      </c>
    </row>
    <row r="130" spans="1:57">
      <c r="A130" s="26">
        <v>129</v>
      </c>
      <c r="B130" s="253">
        <v>45.582689999999999</v>
      </c>
      <c r="C130" s="253">
        <v>-92.091520000000003</v>
      </c>
      <c r="D130" s="10">
        <v>5.5</v>
      </c>
      <c r="E130" s="10" t="s">
        <v>574</v>
      </c>
      <c r="F130" s="119">
        <v>1</v>
      </c>
      <c r="G130" s="26">
        <v>1</v>
      </c>
      <c r="H130" s="10">
        <v>3</v>
      </c>
      <c r="I130" s="10">
        <v>3</v>
      </c>
      <c r="J130" s="16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1</v>
      </c>
      <c r="P130" s="27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3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1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16">
        <v>0</v>
      </c>
      <c r="BD130" s="10">
        <v>0</v>
      </c>
      <c r="BE130" s="10">
        <v>0</v>
      </c>
    </row>
    <row r="131" spans="1:57">
      <c r="A131" s="26">
        <v>130</v>
      </c>
      <c r="B131" s="253">
        <v>45.58267</v>
      </c>
      <c r="C131" s="253">
        <v>-92.104820000000004</v>
      </c>
      <c r="D131" s="10">
        <v>4</v>
      </c>
      <c r="E131" s="10" t="s">
        <v>576</v>
      </c>
      <c r="F131" s="119">
        <v>1</v>
      </c>
      <c r="G131" s="26">
        <v>1</v>
      </c>
      <c r="H131" s="10">
        <v>6</v>
      </c>
      <c r="I131" s="10">
        <v>2</v>
      </c>
      <c r="J131" s="16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1</v>
      </c>
      <c r="P131" s="27">
        <v>2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</v>
      </c>
      <c r="AI131" s="10">
        <v>1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1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16">
        <v>0</v>
      </c>
      <c r="BD131" s="10">
        <v>0</v>
      </c>
      <c r="BE131" s="10">
        <v>0</v>
      </c>
    </row>
    <row r="132" spans="1:57">
      <c r="A132" s="26">
        <v>131</v>
      </c>
      <c r="B132" s="253">
        <v>45.58278</v>
      </c>
      <c r="C132" s="253">
        <v>-92.099379999999996</v>
      </c>
      <c r="D132" s="10">
        <v>15.5</v>
      </c>
      <c r="E132" s="10" t="s">
        <v>576</v>
      </c>
      <c r="F132" s="119">
        <v>1</v>
      </c>
      <c r="G132" s="26">
        <v>0</v>
      </c>
      <c r="H132" s="10">
        <v>0</v>
      </c>
      <c r="I132" s="10">
        <v>0</v>
      </c>
      <c r="J132" s="16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16">
        <v>0</v>
      </c>
      <c r="BD132" s="10">
        <v>0</v>
      </c>
      <c r="BE132" s="10">
        <v>0</v>
      </c>
    </row>
    <row r="133" spans="1:57">
      <c r="A133" s="26">
        <v>132</v>
      </c>
      <c r="B133" s="253">
        <v>45.58278</v>
      </c>
      <c r="C133" s="253">
        <v>-92.099059999999994</v>
      </c>
      <c r="D133" s="10">
        <v>7</v>
      </c>
      <c r="E133" s="10" t="s">
        <v>575</v>
      </c>
      <c r="F133" s="119">
        <v>1</v>
      </c>
      <c r="G133" s="26">
        <v>1</v>
      </c>
      <c r="H133" s="10">
        <v>5</v>
      </c>
      <c r="I133" s="10">
        <v>2</v>
      </c>
      <c r="J133" s="16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1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1</v>
      </c>
      <c r="AM133" s="10">
        <v>2</v>
      </c>
      <c r="AN133" s="10">
        <v>0</v>
      </c>
      <c r="AO133" s="10">
        <v>2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16">
        <v>0</v>
      </c>
      <c r="BD133" s="10">
        <v>0</v>
      </c>
      <c r="BE133" s="10">
        <v>0</v>
      </c>
    </row>
    <row r="134" spans="1:57">
      <c r="A134" s="26">
        <v>133</v>
      </c>
      <c r="B134" s="253">
        <v>45.582740000000001</v>
      </c>
      <c r="C134" s="253">
        <v>-92.098240000000004</v>
      </c>
      <c r="D134" s="10">
        <v>8.5</v>
      </c>
      <c r="E134" s="10" t="s">
        <v>575</v>
      </c>
      <c r="F134" s="119">
        <v>1</v>
      </c>
      <c r="G134" s="26">
        <v>1</v>
      </c>
      <c r="H134" s="10">
        <v>3</v>
      </c>
      <c r="I134" s="10">
        <v>2</v>
      </c>
      <c r="J134" s="16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1</v>
      </c>
      <c r="P134" s="27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2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2</v>
      </c>
      <c r="AM134" s="10">
        <v>0</v>
      </c>
      <c r="AN134" s="10">
        <v>0</v>
      </c>
      <c r="AO134" s="10">
        <v>4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16">
        <v>0</v>
      </c>
      <c r="BD134" s="10">
        <v>0</v>
      </c>
      <c r="BE134" s="10">
        <v>0</v>
      </c>
    </row>
    <row r="135" spans="1:57">
      <c r="A135" s="26">
        <v>134</v>
      </c>
      <c r="B135" s="253">
        <v>45.582819999999998</v>
      </c>
      <c r="C135" s="253">
        <v>-92.097480000000004</v>
      </c>
      <c r="D135" s="10">
        <v>10</v>
      </c>
      <c r="E135" s="10" t="s">
        <v>576</v>
      </c>
      <c r="F135" s="119">
        <v>1</v>
      </c>
      <c r="G135" s="26">
        <v>1</v>
      </c>
      <c r="H135" s="10">
        <v>2</v>
      </c>
      <c r="I135" s="10">
        <v>1</v>
      </c>
      <c r="J135" s="16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1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1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16">
        <v>0</v>
      </c>
      <c r="BD135" s="10">
        <v>0</v>
      </c>
      <c r="BE135" s="10">
        <v>0</v>
      </c>
    </row>
    <row r="136" spans="1:57">
      <c r="A136" s="26">
        <v>135</v>
      </c>
      <c r="B136" s="253">
        <v>45.582929999999998</v>
      </c>
      <c r="C136" s="253">
        <v>-92.096599999999995</v>
      </c>
      <c r="D136" s="10">
        <v>8</v>
      </c>
      <c r="E136" s="10" t="s">
        <v>575</v>
      </c>
      <c r="F136" s="119">
        <v>1</v>
      </c>
      <c r="G136" s="26">
        <v>1</v>
      </c>
      <c r="H136" s="10">
        <v>5</v>
      </c>
      <c r="I136" s="10">
        <v>2</v>
      </c>
      <c r="J136" s="16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2</v>
      </c>
      <c r="P136" s="27">
        <v>1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1</v>
      </c>
      <c r="AH136" s="10">
        <v>0</v>
      </c>
      <c r="AI136" s="10">
        <v>0</v>
      </c>
      <c r="AJ136" s="10">
        <v>0</v>
      </c>
      <c r="AK136" s="10">
        <v>0</v>
      </c>
      <c r="AL136" s="10">
        <v>1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16">
        <v>1</v>
      </c>
      <c r="BD136" s="10">
        <v>0</v>
      </c>
      <c r="BE136" s="10">
        <v>0</v>
      </c>
    </row>
    <row r="137" spans="1:57">
      <c r="A137" s="26">
        <v>136</v>
      </c>
      <c r="B137" s="253">
        <v>45.582880000000003</v>
      </c>
      <c r="C137" s="253">
        <v>-92.093609999999998</v>
      </c>
      <c r="D137" s="10">
        <v>11</v>
      </c>
      <c r="E137" s="10" t="s">
        <v>575</v>
      </c>
      <c r="F137" s="119">
        <v>1</v>
      </c>
      <c r="G137" s="26">
        <v>1</v>
      </c>
      <c r="H137" s="10">
        <v>2</v>
      </c>
      <c r="I137" s="10">
        <v>1</v>
      </c>
      <c r="J137" s="16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1</v>
      </c>
      <c r="BB137" s="10">
        <v>0</v>
      </c>
      <c r="BC137" s="116">
        <v>0</v>
      </c>
      <c r="BD137" s="10">
        <v>0</v>
      </c>
      <c r="BE137" s="10">
        <v>0</v>
      </c>
    </row>
    <row r="138" spans="1:57">
      <c r="A138" s="26">
        <v>137</v>
      </c>
      <c r="B138" s="253">
        <v>45.582889999999999</v>
      </c>
      <c r="C138" s="253">
        <v>-92.093289999999996</v>
      </c>
      <c r="D138" s="10">
        <v>7</v>
      </c>
      <c r="E138" s="10" t="s">
        <v>575</v>
      </c>
      <c r="F138" s="119">
        <v>1</v>
      </c>
      <c r="G138" s="26">
        <v>1</v>
      </c>
      <c r="H138" s="10">
        <v>3</v>
      </c>
      <c r="I138" s="10">
        <v>2</v>
      </c>
      <c r="J138" s="16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2</v>
      </c>
      <c r="P138" s="27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2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1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16">
        <v>0</v>
      </c>
      <c r="BD138" s="10">
        <v>0</v>
      </c>
      <c r="BE138" s="10">
        <v>0</v>
      </c>
    </row>
    <row r="139" spans="1:57">
      <c r="A139" s="26">
        <v>138</v>
      </c>
      <c r="B139" s="253">
        <v>45.582889999999999</v>
      </c>
      <c r="C139" s="253">
        <v>-92.092969999999994</v>
      </c>
      <c r="D139" s="10">
        <v>5</v>
      </c>
      <c r="E139" s="10" t="s">
        <v>574</v>
      </c>
      <c r="F139" s="119">
        <v>1</v>
      </c>
      <c r="G139" s="26">
        <v>1</v>
      </c>
      <c r="H139" s="10">
        <v>5</v>
      </c>
      <c r="I139" s="10">
        <v>2</v>
      </c>
      <c r="J139" s="16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1</v>
      </c>
      <c r="AF139" s="10">
        <v>0</v>
      </c>
      <c r="AG139" s="10">
        <v>1</v>
      </c>
      <c r="AH139" s="10">
        <v>2</v>
      </c>
      <c r="AI139" s="10">
        <v>0</v>
      </c>
      <c r="AJ139" s="10">
        <v>0</v>
      </c>
      <c r="AK139" s="10">
        <v>0</v>
      </c>
      <c r="AL139" s="10">
        <v>1</v>
      </c>
      <c r="AM139" s="10">
        <v>0</v>
      </c>
      <c r="AN139" s="10">
        <v>0</v>
      </c>
      <c r="AO139" s="10">
        <v>2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16">
        <v>0</v>
      </c>
      <c r="BD139" s="10">
        <v>0</v>
      </c>
      <c r="BE139" s="10">
        <v>0</v>
      </c>
    </row>
    <row r="140" spans="1:57">
      <c r="A140" s="26">
        <v>139</v>
      </c>
      <c r="B140" s="253">
        <v>45.582900000000002</v>
      </c>
      <c r="C140" s="253">
        <v>-92.092650000000006</v>
      </c>
      <c r="D140" s="10">
        <v>5.5</v>
      </c>
      <c r="E140" s="10" t="s">
        <v>575</v>
      </c>
      <c r="F140" s="119">
        <v>1</v>
      </c>
      <c r="G140" s="26">
        <v>1</v>
      </c>
      <c r="H140" s="10">
        <v>5</v>
      </c>
      <c r="I140" s="10">
        <v>2</v>
      </c>
      <c r="J140" s="16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2</v>
      </c>
      <c r="P140" s="27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1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2</v>
      </c>
      <c r="AI140" s="10">
        <v>0</v>
      </c>
      <c r="AJ140" s="10">
        <v>0</v>
      </c>
      <c r="AK140" s="10">
        <v>0</v>
      </c>
      <c r="AL140" s="10">
        <v>0</v>
      </c>
      <c r="AM140" s="10">
        <v>1</v>
      </c>
      <c r="AN140" s="10">
        <v>0</v>
      </c>
      <c r="AO140" s="10">
        <v>1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16">
        <v>0</v>
      </c>
      <c r="BD140" s="10">
        <v>0</v>
      </c>
      <c r="BE140" s="10">
        <v>0</v>
      </c>
    </row>
    <row r="141" spans="1:57">
      <c r="A141" s="26">
        <v>140</v>
      </c>
      <c r="B141" s="253">
        <v>45.582900000000002</v>
      </c>
      <c r="C141" s="253">
        <v>-92.092330000000004</v>
      </c>
      <c r="D141" s="10">
        <v>6</v>
      </c>
      <c r="E141" s="10" t="s">
        <v>574</v>
      </c>
      <c r="F141" s="119">
        <v>1</v>
      </c>
      <c r="G141" s="26">
        <v>1</v>
      </c>
      <c r="H141" s="10">
        <v>3</v>
      </c>
      <c r="I141" s="10">
        <v>2</v>
      </c>
      <c r="J141" s="16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2</v>
      </c>
      <c r="P141" s="27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1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2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16">
        <v>0</v>
      </c>
      <c r="BD141" s="10">
        <v>0</v>
      </c>
      <c r="BE141" s="10">
        <v>0</v>
      </c>
    </row>
    <row r="142" spans="1:57">
      <c r="A142" s="26">
        <v>141</v>
      </c>
      <c r="B142" s="253">
        <v>45.582909999999998</v>
      </c>
      <c r="C142" s="253">
        <v>-92.092010000000002</v>
      </c>
      <c r="D142" s="10">
        <v>5.5</v>
      </c>
      <c r="E142" s="10" t="s">
        <v>574</v>
      </c>
      <c r="F142" s="119">
        <v>1</v>
      </c>
      <c r="G142" s="26">
        <v>1</v>
      </c>
      <c r="H142" s="10">
        <v>4</v>
      </c>
      <c r="I142" s="10">
        <v>2</v>
      </c>
      <c r="J142" s="16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2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1</v>
      </c>
      <c r="AI142" s="10">
        <v>0</v>
      </c>
      <c r="AJ142" s="10">
        <v>0</v>
      </c>
      <c r="AK142" s="10">
        <v>0</v>
      </c>
      <c r="AL142" s="10">
        <v>1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1</v>
      </c>
      <c r="BB142" s="10">
        <v>0</v>
      </c>
      <c r="BC142" s="116">
        <v>0</v>
      </c>
      <c r="BD142" s="10">
        <v>0</v>
      </c>
      <c r="BE142" s="10">
        <v>0</v>
      </c>
    </row>
    <row r="143" spans="1:57">
      <c r="A143" s="26">
        <v>142</v>
      </c>
      <c r="B143" s="253">
        <v>45.582900000000002</v>
      </c>
      <c r="C143" s="253">
        <v>-92.104990000000001</v>
      </c>
      <c r="D143" s="10">
        <v>3</v>
      </c>
      <c r="E143" s="10" t="s">
        <v>575</v>
      </c>
      <c r="F143" s="119">
        <v>1</v>
      </c>
      <c r="G143" s="26">
        <v>1</v>
      </c>
      <c r="H143" s="10">
        <v>8</v>
      </c>
      <c r="I143" s="10">
        <v>2</v>
      </c>
      <c r="J143" s="16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2</v>
      </c>
      <c r="Q143" s="10">
        <v>0</v>
      </c>
      <c r="R143" s="10">
        <v>0</v>
      </c>
      <c r="S143" s="10">
        <v>2</v>
      </c>
      <c r="T143" s="10">
        <v>0</v>
      </c>
      <c r="U143" s="10">
        <v>1</v>
      </c>
      <c r="V143" s="10">
        <v>0</v>
      </c>
      <c r="W143" s="10">
        <v>0</v>
      </c>
      <c r="X143" s="10">
        <v>1</v>
      </c>
      <c r="Y143" s="10">
        <v>1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1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1</v>
      </c>
      <c r="AP143" s="10">
        <v>1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16">
        <v>0</v>
      </c>
      <c r="BD143" s="10">
        <v>0</v>
      </c>
      <c r="BE143" s="10">
        <v>0</v>
      </c>
    </row>
    <row r="144" spans="1:57">
      <c r="A144" s="26">
        <v>143</v>
      </c>
      <c r="B144" s="253">
        <v>45.583060000000003</v>
      </c>
      <c r="C144" s="253">
        <v>-92.094890000000007</v>
      </c>
      <c r="D144" s="10">
        <v>11.5</v>
      </c>
      <c r="E144" s="10" t="s">
        <v>575</v>
      </c>
      <c r="F144" s="119">
        <v>1</v>
      </c>
      <c r="G144" s="26">
        <v>1</v>
      </c>
      <c r="H144" s="10">
        <v>2</v>
      </c>
      <c r="I144" s="10">
        <v>2</v>
      </c>
      <c r="J144" s="16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</v>
      </c>
      <c r="P144" s="27">
        <v>2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16">
        <v>0</v>
      </c>
      <c r="BD144" s="10">
        <v>0</v>
      </c>
      <c r="BE144" s="10">
        <v>0</v>
      </c>
    </row>
    <row r="145" spans="1:57">
      <c r="A145" s="26">
        <v>144</v>
      </c>
      <c r="B145" s="253">
        <v>45.583120000000001</v>
      </c>
      <c r="C145" s="253">
        <v>-92.105159999999998</v>
      </c>
      <c r="D145" s="10">
        <v>14</v>
      </c>
      <c r="E145" s="10" t="s">
        <v>575</v>
      </c>
      <c r="F145" s="119">
        <v>1</v>
      </c>
      <c r="G145" s="26">
        <v>0</v>
      </c>
      <c r="H145" s="10">
        <v>0</v>
      </c>
      <c r="I145" s="10">
        <v>0</v>
      </c>
      <c r="J145" s="16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16">
        <v>1</v>
      </c>
      <c r="BD145" s="10">
        <v>0</v>
      </c>
      <c r="BE145" s="10">
        <v>0</v>
      </c>
    </row>
    <row r="146" spans="1:57">
      <c r="A146" s="26">
        <v>145</v>
      </c>
      <c r="B146" s="253">
        <v>45.583329999999997</v>
      </c>
      <c r="C146" s="253">
        <v>-92.105649999999997</v>
      </c>
      <c r="D146" s="10">
        <v>7</v>
      </c>
      <c r="E146" s="10" t="s">
        <v>575</v>
      </c>
      <c r="F146" s="119">
        <v>1</v>
      </c>
      <c r="G146" s="26">
        <v>1</v>
      </c>
      <c r="H146" s="10">
        <v>3</v>
      </c>
      <c r="I146" s="10">
        <v>1</v>
      </c>
      <c r="J146" s="16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1</v>
      </c>
      <c r="P146" s="27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1</v>
      </c>
      <c r="BB146" s="10">
        <v>0</v>
      </c>
      <c r="BC146" s="116">
        <v>0</v>
      </c>
      <c r="BD146" s="10">
        <v>0</v>
      </c>
      <c r="BE146" s="10">
        <v>0</v>
      </c>
    </row>
    <row r="147" spans="1:57">
      <c r="A147" s="26">
        <v>146</v>
      </c>
      <c r="B147" s="253">
        <v>45.58343</v>
      </c>
      <c r="C147" s="253">
        <v>-92.100520000000003</v>
      </c>
      <c r="D147" s="10">
        <v>12</v>
      </c>
      <c r="E147" s="10" t="s">
        <v>575</v>
      </c>
      <c r="F147" s="119">
        <v>1</v>
      </c>
      <c r="G147" s="26">
        <v>1</v>
      </c>
      <c r="H147" s="10">
        <v>1</v>
      </c>
      <c r="I147" s="10">
        <v>2</v>
      </c>
      <c r="J147" s="16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2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16">
        <v>0</v>
      </c>
      <c r="BD147" s="10">
        <v>0</v>
      </c>
      <c r="BE147" s="10">
        <v>0</v>
      </c>
    </row>
    <row r="148" spans="1:57">
      <c r="A148" s="26">
        <v>147</v>
      </c>
      <c r="B148" s="253">
        <v>45.583559999999999</v>
      </c>
      <c r="C148" s="253">
        <v>-92.105810000000005</v>
      </c>
      <c r="D148" s="10">
        <v>6.5</v>
      </c>
      <c r="E148" s="10" t="s">
        <v>575</v>
      </c>
      <c r="F148" s="119">
        <v>1</v>
      </c>
      <c r="G148" s="26">
        <v>0</v>
      </c>
      <c r="H148" s="10">
        <v>0</v>
      </c>
      <c r="I148" s="10">
        <v>0</v>
      </c>
      <c r="J148" s="16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16">
        <v>0</v>
      </c>
      <c r="BD148" s="10">
        <v>0</v>
      </c>
      <c r="BE148" s="10">
        <v>0</v>
      </c>
    </row>
    <row r="149" spans="1:57">
      <c r="A149" s="26">
        <v>148</v>
      </c>
      <c r="B149" s="253">
        <v>45.583779999999997</v>
      </c>
      <c r="C149" s="253">
        <v>-92.10566</v>
      </c>
      <c r="D149" s="10">
        <v>8.5</v>
      </c>
      <c r="E149" s="10" t="s">
        <v>575</v>
      </c>
      <c r="F149" s="119">
        <v>1</v>
      </c>
      <c r="G149" s="26">
        <v>1</v>
      </c>
      <c r="H149" s="10">
        <v>2</v>
      </c>
      <c r="I149" s="10">
        <v>2</v>
      </c>
      <c r="J149" s="16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1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2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16">
        <v>0</v>
      </c>
      <c r="BD149" s="10">
        <v>0</v>
      </c>
      <c r="BE149" s="10">
        <v>0</v>
      </c>
    </row>
    <row r="150" spans="1:57">
      <c r="A150" s="26">
        <v>149</v>
      </c>
      <c r="B150" s="253">
        <v>45.584009999999999</v>
      </c>
      <c r="C150" s="253">
        <v>-92.105829999999997</v>
      </c>
      <c r="D150" s="10">
        <v>8</v>
      </c>
      <c r="E150" s="10" t="s">
        <v>575</v>
      </c>
      <c r="F150" s="119">
        <v>1</v>
      </c>
      <c r="G150" s="26">
        <v>1</v>
      </c>
      <c r="H150" s="10">
        <v>1</v>
      </c>
      <c r="I150" s="10">
        <v>2</v>
      </c>
      <c r="J150" s="16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2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4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16">
        <v>0</v>
      </c>
      <c r="BD150" s="10">
        <v>0</v>
      </c>
      <c r="BE150" s="10">
        <v>0</v>
      </c>
    </row>
    <row r="151" spans="1:57">
      <c r="A151" s="26">
        <v>150</v>
      </c>
      <c r="B151" s="253">
        <v>45.58446</v>
      </c>
      <c r="C151" s="253">
        <v>-92.105850000000004</v>
      </c>
      <c r="D151" s="10">
        <v>15.5</v>
      </c>
      <c r="E151" s="10" t="s">
        <v>576</v>
      </c>
      <c r="F151" s="119">
        <v>1</v>
      </c>
      <c r="G151" s="26">
        <v>0</v>
      </c>
      <c r="H151" s="10">
        <v>0</v>
      </c>
      <c r="I151" s="10">
        <v>0</v>
      </c>
      <c r="J151" s="16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16">
        <v>0</v>
      </c>
      <c r="BD151" s="10">
        <v>0</v>
      </c>
      <c r="BE151" s="10">
        <v>0</v>
      </c>
    </row>
    <row r="152" spans="1:57">
      <c r="A152" s="26">
        <v>151</v>
      </c>
      <c r="B152" s="253">
        <v>45.583770000000001</v>
      </c>
      <c r="C152" s="253">
        <v>-92.101399999999998</v>
      </c>
      <c r="D152" s="10">
        <v>7.5</v>
      </c>
      <c r="E152" s="10" t="s">
        <v>575</v>
      </c>
      <c r="F152" s="119">
        <v>1</v>
      </c>
      <c r="G152" s="26">
        <v>1</v>
      </c>
      <c r="H152" s="10">
        <v>5</v>
      </c>
      <c r="I152" s="10">
        <v>3</v>
      </c>
      <c r="J152" s="16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2</v>
      </c>
      <c r="AH152" s="10">
        <v>0</v>
      </c>
      <c r="AI152" s="10">
        <v>1</v>
      </c>
      <c r="AJ152" s="10">
        <v>0</v>
      </c>
      <c r="AK152" s="10">
        <v>0</v>
      </c>
      <c r="AL152" s="10">
        <v>2</v>
      </c>
      <c r="AM152" s="10">
        <v>0</v>
      </c>
      <c r="AN152" s="10">
        <v>0</v>
      </c>
      <c r="AO152" s="10">
        <v>2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2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16">
        <v>0</v>
      </c>
      <c r="BD152" s="10">
        <v>0</v>
      </c>
      <c r="BE152" s="10">
        <v>0</v>
      </c>
    </row>
    <row r="153" spans="1:57">
      <c r="A153" s="26">
        <v>152</v>
      </c>
      <c r="B153" s="253">
        <v>45.584679999999999</v>
      </c>
      <c r="C153" s="253">
        <v>-92.106020000000001</v>
      </c>
      <c r="D153" s="10">
        <v>11</v>
      </c>
      <c r="E153" s="10" t="s">
        <v>576</v>
      </c>
      <c r="F153" s="119">
        <v>1</v>
      </c>
      <c r="G153" s="26">
        <v>0</v>
      </c>
      <c r="H153" s="10">
        <v>0</v>
      </c>
      <c r="I153" s="10">
        <v>0</v>
      </c>
      <c r="J153" s="16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16">
        <v>1</v>
      </c>
      <c r="BD153" s="10">
        <v>0</v>
      </c>
      <c r="BE153" s="10">
        <v>0</v>
      </c>
    </row>
    <row r="154" spans="1:57">
      <c r="A154" s="26">
        <v>153</v>
      </c>
      <c r="B154" s="253">
        <v>45.584499999999998</v>
      </c>
      <c r="C154" s="253">
        <v>-92.102159999999998</v>
      </c>
      <c r="D154" s="10">
        <v>4</v>
      </c>
      <c r="E154" s="10" t="s">
        <v>575</v>
      </c>
      <c r="F154" s="119">
        <v>1</v>
      </c>
      <c r="G154" s="26">
        <v>1</v>
      </c>
      <c r="H154" s="10">
        <v>3</v>
      </c>
      <c r="I154" s="10">
        <v>2</v>
      </c>
      <c r="J154" s="16">
        <v>0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10">
        <v>1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2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1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16">
        <v>0</v>
      </c>
      <c r="BD154" s="10">
        <v>0</v>
      </c>
      <c r="BE154" s="10">
        <v>0</v>
      </c>
    </row>
    <row r="155" spans="1:57">
      <c r="A155" s="26">
        <v>154</v>
      </c>
      <c r="B155" s="253">
        <v>45.584180000000003</v>
      </c>
      <c r="C155" s="253">
        <v>-92.101849999999999</v>
      </c>
      <c r="D155" s="10">
        <v>10.5</v>
      </c>
      <c r="E155" s="10" t="s">
        <v>575</v>
      </c>
      <c r="F155" s="119">
        <v>1</v>
      </c>
      <c r="G155" s="26">
        <v>1</v>
      </c>
      <c r="H155" s="10">
        <v>3</v>
      </c>
      <c r="I155" s="10">
        <v>1</v>
      </c>
      <c r="J155" s="16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1</v>
      </c>
      <c r="P155" s="27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1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1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16">
        <v>0</v>
      </c>
      <c r="BD155" s="10">
        <v>0</v>
      </c>
      <c r="BE155" s="10">
        <v>0</v>
      </c>
    </row>
    <row r="156" spans="1:57">
      <c r="A156" s="26">
        <v>155</v>
      </c>
      <c r="B156" s="253">
        <v>45.584899999999998</v>
      </c>
      <c r="C156" s="253">
        <v>-92.106189999999998</v>
      </c>
      <c r="D156" s="10">
        <v>8.5</v>
      </c>
      <c r="E156" s="10" t="s">
        <v>575</v>
      </c>
      <c r="F156" s="119">
        <v>1</v>
      </c>
      <c r="G156" s="26">
        <v>1</v>
      </c>
      <c r="H156" s="10">
        <v>4</v>
      </c>
      <c r="I156" s="10">
        <v>1</v>
      </c>
      <c r="J156" s="16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1</v>
      </c>
      <c r="P156" s="27">
        <v>1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1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1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16">
        <v>1</v>
      </c>
      <c r="BD156" s="10">
        <v>0</v>
      </c>
      <c r="BE156" s="10">
        <v>0</v>
      </c>
    </row>
    <row r="157" spans="1:57">
      <c r="A157" s="26">
        <v>156</v>
      </c>
      <c r="B157" s="253">
        <v>45.585099999999997</v>
      </c>
      <c r="C157" s="253">
        <v>-92.102630000000005</v>
      </c>
      <c r="D157" s="10">
        <v>6</v>
      </c>
      <c r="E157" s="10" t="s">
        <v>575</v>
      </c>
      <c r="F157" s="119">
        <v>1</v>
      </c>
      <c r="G157" s="26">
        <v>1</v>
      </c>
      <c r="H157" s="10">
        <v>4</v>
      </c>
      <c r="I157" s="10">
        <v>3</v>
      </c>
      <c r="J157" s="16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3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1</v>
      </c>
      <c r="AJ157" s="10">
        <v>0</v>
      </c>
      <c r="AK157" s="10">
        <v>0</v>
      </c>
      <c r="AL157" s="10">
        <v>1</v>
      </c>
      <c r="AM157" s="10">
        <v>0</v>
      </c>
      <c r="AN157" s="10">
        <v>0</v>
      </c>
      <c r="AO157" s="10">
        <v>1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16">
        <v>0</v>
      </c>
      <c r="BD157" s="10">
        <v>0</v>
      </c>
      <c r="BE157" s="10">
        <v>0</v>
      </c>
    </row>
    <row r="158" spans="1:57">
      <c r="A158" s="26">
        <v>157</v>
      </c>
      <c r="B158" s="253">
        <v>45.584899999999998</v>
      </c>
      <c r="C158" s="253">
        <v>-92.102490000000003</v>
      </c>
      <c r="D158" s="10">
        <v>2.5</v>
      </c>
      <c r="E158" s="10" t="s">
        <v>575</v>
      </c>
      <c r="F158" s="119">
        <v>1</v>
      </c>
      <c r="G158" s="26">
        <v>1</v>
      </c>
      <c r="H158" s="10">
        <v>2</v>
      </c>
      <c r="I158" s="10">
        <v>3</v>
      </c>
      <c r="J158" s="16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7">
        <v>3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1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16">
        <v>0</v>
      </c>
      <c r="BD158" s="10">
        <v>0</v>
      </c>
      <c r="BE158" s="10">
        <v>0</v>
      </c>
    </row>
    <row r="159" spans="1:57">
      <c r="A159" s="26">
        <v>158</v>
      </c>
      <c r="B159" s="253">
        <v>45.584679999999999</v>
      </c>
      <c r="C159" s="253">
        <v>-92.10248</v>
      </c>
      <c r="D159" s="10">
        <v>7</v>
      </c>
      <c r="E159" s="10" t="s">
        <v>575</v>
      </c>
      <c r="F159" s="119">
        <v>1</v>
      </c>
      <c r="G159" s="26">
        <v>1</v>
      </c>
      <c r="H159" s="10">
        <v>3</v>
      </c>
      <c r="I159" s="10">
        <v>1</v>
      </c>
      <c r="J159" s="16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1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1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1</v>
      </c>
      <c r="BB159" s="10">
        <v>0</v>
      </c>
      <c r="BC159" s="116">
        <v>0</v>
      </c>
      <c r="BD159" s="10">
        <v>0</v>
      </c>
      <c r="BE159" s="10">
        <v>0</v>
      </c>
    </row>
    <row r="160" spans="1:57">
      <c r="A160" s="26">
        <v>159</v>
      </c>
      <c r="B160" s="253">
        <v>45.585120000000003</v>
      </c>
      <c r="C160" s="253">
        <v>-92.106350000000006</v>
      </c>
      <c r="D160" s="10">
        <v>9</v>
      </c>
      <c r="E160" s="10" t="s">
        <v>575</v>
      </c>
      <c r="F160" s="119">
        <v>1</v>
      </c>
      <c r="G160" s="26">
        <v>1</v>
      </c>
      <c r="H160" s="10">
        <v>4</v>
      </c>
      <c r="I160" s="10">
        <v>1</v>
      </c>
      <c r="J160" s="16">
        <v>0</v>
      </c>
      <c r="K160" s="27">
        <v>0</v>
      </c>
      <c r="L160" s="27">
        <v>0</v>
      </c>
      <c r="M160" s="27">
        <v>0</v>
      </c>
      <c r="N160" s="27">
        <v>0</v>
      </c>
      <c r="O160" s="27">
        <v>0</v>
      </c>
      <c r="P160" s="27">
        <v>1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1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1</v>
      </c>
      <c r="AM160" s="10">
        <v>1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16">
        <v>1</v>
      </c>
      <c r="BD160" s="10">
        <v>0</v>
      </c>
      <c r="BE160" s="10">
        <v>0</v>
      </c>
    </row>
    <row r="161" spans="1:57">
      <c r="A161" s="26">
        <v>160</v>
      </c>
      <c r="B161" s="253">
        <v>45.585340000000002</v>
      </c>
      <c r="C161" s="253">
        <v>-92.106840000000005</v>
      </c>
      <c r="D161" s="10">
        <v>1.5</v>
      </c>
      <c r="E161" s="10" t="s">
        <v>575</v>
      </c>
      <c r="F161" s="119">
        <v>1</v>
      </c>
      <c r="G161" s="26">
        <v>1</v>
      </c>
      <c r="H161" s="10">
        <v>1</v>
      </c>
      <c r="I161" s="10">
        <v>1</v>
      </c>
      <c r="J161" s="16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27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0</v>
      </c>
      <c r="AA161" s="10">
        <v>4</v>
      </c>
      <c r="AB161" s="10">
        <v>4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16">
        <v>0</v>
      </c>
      <c r="BD161" s="10">
        <v>0</v>
      </c>
      <c r="BE161" s="10">
        <v>0</v>
      </c>
    </row>
    <row r="162" spans="1:57">
      <c r="A162" s="26">
        <v>161</v>
      </c>
      <c r="B162" s="253">
        <v>45.585340000000002</v>
      </c>
      <c r="C162" s="253">
        <v>-92.106520000000003</v>
      </c>
      <c r="D162" s="10">
        <v>7.5</v>
      </c>
      <c r="E162" s="10" t="s">
        <v>575</v>
      </c>
      <c r="F162" s="119">
        <v>1</v>
      </c>
      <c r="G162" s="26">
        <v>1</v>
      </c>
      <c r="H162" s="10">
        <v>4</v>
      </c>
      <c r="I162" s="10">
        <v>2</v>
      </c>
      <c r="J162" s="16">
        <v>0</v>
      </c>
      <c r="K162" s="27">
        <v>0</v>
      </c>
      <c r="L162" s="27">
        <v>0</v>
      </c>
      <c r="M162" s="27">
        <v>0</v>
      </c>
      <c r="N162" s="27">
        <v>0</v>
      </c>
      <c r="O162" s="27">
        <v>2</v>
      </c>
      <c r="P162" s="27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1</v>
      </c>
      <c r="AF162" s="10">
        <v>0</v>
      </c>
      <c r="AG162" s="10">
        <v>0</v>
      </c>
      <c r="AH162" s="10">
        <v>0</v>
      </c>
      <c r="AI162" s="10">
        <v>1</v>
      </c>
      <c r="AJ162" s="10">
        <v>0</v>
      </c>
      <c r="AK162" s="10">
        <v>0</v>
      </c>
      <c r="AL162" s="10">
        <v>1</v>
      </c>
      <c r="AM162" s="10">
        <v>0</v>
      </c>
      <c r="AN162" s="10">
        <v>0</v>
      </c>
      <c r="AO162" s="10">
        <v>4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16">
        <v>0</v>
      </c>
      <c r="BD162" s="10">
        <v>0</v>
      </c>
      <c r="BE162" s="10">
        <v>0</v>
      </c>
    </row>
    <row r="163" spans="1:57">
      <c r="A163" s="26">
        <v>162</v>
      </c>
      <c r="B163" s="253">
        <v>45.585410000000003</v>
      </c>
      <c r="C163" s="253">
        <v>-92.102680000000007</v>
      </c>
      <c r="D163" s="10">
        <v>6</v>
      </c>
      <c r="E163" s="10" t="s">
        <v>575</v>
      </c>
      <c r="F163" s="119">
        <v>1</v>
      </c>
      <c r="G163" s="26">
        <v>1</v>
      </c>
      <c r="H163" s="10">
        <v>3</v>
      </c>
      <c r="I163" s="10">
        <v>2</v>
      </c>
      <c r="J163" s="16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27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2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1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1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16">
        <v>1</v>
      </c>
      <c r="BD163" s="10">
        <v>0</v>
      </c>
      <c r="BE163" s="10">
        <v>0</v>
      </c>
    </row>
    <row r="164" spans="1:57">
      <c r="A164" s="26">
        <v>163</v>
      </c>
      <c r="B164" s="253">
        <v>45.585549999999998</v>
      </c>
      <c r="C164" s="253">
        <v>-92.107650000000007</v>
      </c>
      <c r="D164" s="10">
        <v>4</v>
      </c>
      <c r="E164" s="10" t="s">
        <v>574</v>
      </c>
      <c r="F164" s="119">
        <v>1</v>
      </c>
      <c r="G164" s="26">
        <v>1</v>
      </c>
      <c r="H164" s="10">
        <v>5</v>
      </c>
      <c r="I164" s="10">
        <v>3</v>
      </c>
      <c r="J164" s="16">
        <v>0</v>
      </c>
      <c r="K164" s="27">
        <v>0</v>
      </c>
      <c r="L164" s="27">
        <v>0</v>
      </c>
      <c r="M164" s="27">
        <v>0</v>
      </c>
      <c r="N164" s="27">
        <v>0</v>
      </c>
      <c r="O164" s="27">
        <v>3</v>
      </c>
      <c r="P164" s="27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</v>
      </c>
      <c r="W164" s="10">
        <v>1</v>
      </c>
      <c r="X164" s="10">
        <v>0</v>
      </c>
      <c r="Y164" s="10">
        <v>0</v>
      </c>
      <c r="Z164" s="10">
        <v>0</v>
      </c>
      <c r="AA164" s="10">
        <v>0</v>
      </c>
      <c r="AB164" s="10">
        <v>3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1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16">
        <v>0</v>
      </c>
      <c r="BD164" s="10">
        <v>0</v>
      </c>
      <c r="BE164" s="10">
        <v>0</v>
      </c>
    </row>
    <row r="165" spans="1:57">
      <c r="A165" s="26">
        <v>164</v>
      </c>
      <c r="B165" s="253">
        <v>45.585549999999998</v>
      </c>
      <c r="C165" s="253">
        <v>-92.107330000000005</v>
      </c>
      <c r="D165" s="10">
        <v>3</v>
      </c>
      <c r="E165" s="10" t="s">
        <v>574</v>
      </c>
      <c r="F165" s="119">
        <v>1</v>
      </c>
      <c r="G165" s="26">
        <v>1</v>
      </c>
      <c r="H165" s="10">
        <v>4</v>
      </c>
      <c r="I165" s="10">
        <v>3</v>
      </c>
      <c r="J165" s="16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1</v>
      </c>
      <c r="P165" s="27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3</v>
      </c>
      <c r="X165" s="10">
        <v>0</v>
      </c>
      <c r="Y165" s="10">
        <v>0</v>
      </c>
      <c r="Z165" s="10">
        <v>0</v>
      </c>
      <c r="AA165" s="10">
        <v>1</v>
      </c>
      <c r="AB165" s="10">
        <v>3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16">
        <v>0</v>
      </c>
      <c r="BD165" s="10">
        <v>0</v>
      </c>
      <c r="BE165" s="10">
        <v>0</v>
      </c>
    </row>
    <row r="166" spans="1:57">
      <c r="A166" s="26">
        <v>165</v>
      </c>
      <c r="B166" s="253">
        <v>45.585560000000001</v>
      </c>
      <c r="C166" s="253">
        <v>-92.107010000000002</v>
      </c>
      <c r="D166" s="10">
        <v>4</v>
      </c>
      <c r="E166" s="10" t="s">
        <v>574</v>
      </c>
      <c r="F166" s="119">
        <v>1</v>
      </c>
      <c r="G166" s="26">
        <v>1</v>
      </c>
      <c r="H166" s="10">
        <v>4</v>
      </c>
      <c r="I166" s="10">
        <v>3</v>
      </c>
      <c r="J166" s="16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2</v>
      </c>
      <c r="P166" s="27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1</v>
      </c>
      <c r="X166" s="10">
        <v>0</v>
      </c>
      <c r="Y166" s="10">
        <v>0</v>
      </c>
      <c r="Z166" s="10">
        <v>0</v>
      </c>
      <c r="AA166" s="10">
        <v>3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2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16">
        <v>0</v>
      </c>
      <c r="BD166" s="10">
        <v>0</v>
      </c>
      <c r="BE166" s="10">
        <v>0</v>
      </c>
    </row>
    <row r="167" spans="1:57">
      <c r="A167" s="26">
        <v>166</v>
      </c>
      <c r="B167" s="253">
        <v>45.585569999999997</v>
      </c>
      <c r="C167" s="253">
        <v>-92.10669</v>
      </c>
      <c r="D167" s="10">
        <v>7</v>
      </c>
      <c r="E167" s="10" t="s">
        <v>574</v>
      </c>
      <c r="F167" s="119">
        <v>1</v>
      </c>
      <c r="G167" s="26">
        <v>1</v>
      </c>
      <c r="H167" s="10">
        <v>3</v>
      </c>
      <c r="I167" s="10">
        <v>2</v>
      </c>
      <c r="J167" s="16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2</v>
      </c>
      <c r="P167" s="27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2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1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16">
        <v>0</v>
      </c>
      <c r="BD167" s="10">
        <v>0</v>
      </c>
      <c r="BE167" s="10">
        <v>0</v>
      </c>
    </row>
    <row r="168" spans="1:57">
      <c r="A168" s="26">
        <v>167</v>
      </c>
      <c r="B168" s="253">
        <v>45.585769999999997</v>
      </c>
      <c r="C168" s="253">
        <v>-92.107820000000004</v>
      </c>
      <c r="D168" s="10">
        <v>1.5</v>
      </c>
      <c r="E168" s="10" t="s">
        <v>574</v>
      </c>
      <c r="F168" s="119">
        <v>1</v>
      </c>
      <c r="G168" s="26">
        <v>1</v>
      </c>
      <c r="H168" s="10">
        <v>5</v>
      </c>
      <c r="I168" s="10">
        <v>3</v>
      </c>
      <c r="J168" s="16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2</v>
      </c>
      <c r="P168" s="27">
        <v>0</v>
      </c>
      <c r="Q168" s="10">
        <v>0</v>
      </c>
      <c r="R168" s="10">
        <v>0</v>
      </c>
      <c r="S168" s="10">
        <v>1</v>
      </c>
      <c r="T168" s="10">
        <v>0</v>
      </c>
      <c r="U168" s="10">
        <v>0</v>
      </c>
      <c r="V168" s="10">
        <v>0</v>
      </c>
      <c r="W168" s="10">
        <v>2</v>
      </c>
      <c r="X168" s="10">
        <v>0</v>
      </c>
      <c r="Y168" s="10">
        <v>0</v>
      </c>
      <c r="Z168" s="10">
        <v>0</v>
      </c>
      <c r="AA168" s="10">
        <v>0</v>
      </c>
      <c r="AB168" s="10">
        <v>3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1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16">
        <v>0</v>
      </c>
      <c r="BD168" s="10">
        <v>0</v>
      </c>
      <c r="BE168" s="10">
        <v>0</v>
      </c>
    </row>
    <row r="169" spans="1:57">
      <c r="A169" s="26">
        <v>168</v>
      </c>
      <c r="B169" s="253">
        <v>45.58578</v>
      </c>
      <c r="C169" s="253">
        <v>-92.107500000000002</v>
      </c>
      <c r="D169" s="10">
        <v>3.5</v>
      </c>
      <c r="E169" s="10" t="s">
        <v>574</v>
      </c>
      <c r="F169" s="119">
        <v>1</v>
      </c>
      <c r="G169" s="26">
        <v>1</v>
      </c>
      <c r="H169" s="10">
        <v>5</v>
      </c>
      <c r="I169" s="10">
        <v>3</v>
      </c>
      <c r="J169" s="16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3</v>
      </c>
      <c r="P169" s="27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1</v>
      </c>
      <c r="X169" s="10">
        <v>0</v>
      </c>
      <c r="Y169" s="10">
        <v>1</v>
      </c>
      <c r="Z169" s="10">
        <v>0</v>
      </c>
      <c r="AA169" s="10">
        <v>0</v>
      </c>
      <c r="AB169" s="10">
        <v>3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2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16">
        <v>0</v>
      </c>
      <c r="BD169" s="10">
        <v>0</v>
      </c>
      <c r="BE169" s="10">
        <v>0</v>
      </c>
    </row>
    <row r="170" spans="1:57">
      <c r="A170" s="26">
        <v>169</v>
      </c>
      <c r="B170" s="253">
        <v>45.58578</v>
      </c>
      <c r="C170" s="253">
        <v>-92.10718</v>
      </c>
      <c r="D170" s="10">
        <v>4</v>
      </c>
      <c r="E170" s="10" t="s">
        <v>575</v>
      </c>
      <c r="F170" s="119">
        <v>1</v>
      </c>
      <c r="G170" s="26">
        <v>1</v>
      </c>
      <c r="H170" s="10">
        <v>6</v>
      </c>
      <c r="I170" s="10">
        <v>3</v>
      </c>
      <c r="J170" s="16">
        <v>0</v>
      </c>
      <c r="K170" s="27">
        <v>0</v>
      </c>
      <c r="L170" s="27">
        <v>0</v>
      </c>
      <c r="M170" s="27">
        <v>0</v>
      </c>
      <c r="N170" s="27">
        <v>0</v>
      </c>
      <c r="O170" s="27">
        <v>1</v>
      </c>
      <c r="P170" s="27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1</v>
      </c>
      <c r="X170" s="10">
        <v>0</v>
      </c>
      <c r="Y170" s="10">
        <v>1</v>
      </c>
      <c r="Z170" s="10">
        <v>0</v>
      </c>
      <c r="AA170" s="10">
        <v>3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4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1</v>
      </c>
      <c r="AO170" s="10">
        <v>0</v>
      </c>
      <c r="AP170" s="10">
        <v>1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16">
        <v>0</v>
      </c>
      <c r="BD170" s="10">
        <v>0</v>
      </c>
      <c r="BE170" s="10">
        <v>0</v>
      </c>
    </row>
    <row r="171" spans="1:57">
      <c r="A171" s="26">
        <v>170</v>
      </c>
      <c r="B171" s="253">
        <v>45.585790000000003</v>
      </c>
      <c r="C171" s="253">
        <v>-92.106859999999998</v>
      </c>
      <c r="D171" s="10">
        <v>6</v>
      </c>
      <c r="E171" s="10" t="s">
        <v>574</v>
      </c>
      <c r="F171" s="119">
        <v>1</v>
      </c>
      <c r="G171" s="26">
        <v>1</v>
      </c>
      <c r="H171" s="10">
        <v>3</v>
      </c>
      <c r="I171" s="10">
        <v>3</v>
      </c>
      <c r="J171" s="16">
        <v>0</v>
      </c>
      <c r="K171" s="27">
        <v>0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10">
        <v>0</v>
      </c>
      <c r="R171" s="10">
        <v>0</v>
      </c>
      <c r="S171" s="10">
        <v>2</v>
      </c>
      <c r="T171" s="10">
        <v>0</v>
      </c>
      <c r="U171" s="10">
        <v>0</v>
      </c>
      <c r="V171" s="10">
        <v>0</v>
      </c>
      <c r="W171" s="10">
        <v>0</v>
      </c>
      <c r="X171" s="10">
        <v>4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3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2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16">
        <v>0</v>
      </c>
      <c r="BD171" s="10">
        <v>0</v>
      </c>
      <c r="BE171" s="10">
        <v>0</v>
      </c>
    </row>
    <row r="172" spans="1:57">
      <c r="A172" s="26">
        <v>171</v>
      </c>
      <c r="B172" s="253">
        <v>45.585790000000003</v>
      </c>
      <c r="C172" s="253">
        <v>-92.106539999999995</v>
      </c>
      <c r="D172" s="10">
        <v>13</v>
      </c>
      <c r="E172" s="10" t="s">
        <v>575</v>
      </c>
      <c r="F172" s="119">
        <v>1</v>
      </c>
      <c r="G172" s="26">
        <v>1</v>
      </c>
      <c r="H172" s="10">
        <v>1</v>
      </c>
      <c r="I172" s="10">
        <v>1</v>
      </c>
      <c r="J172" s="16">
        <v>1</v>
      </c>
      <c r="K172" s="27">
        <v>0</v>
      </c>
      <c r="L172" s="27">
        <v>0</v>
      </c>
      <c r="M172" s="27">
        <v>0</v>
      </c>
      <c r="N172" s="27">
        <v>0</v>
      </c>
      <c r="O172" s="27">
        <v>1</v>
      </c>
      <c r="P172" s="27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16">
        <v>0</v>
      </c>
      <c r="BD172" s="10">
        <v>0</v>
      </c>
      <c r="BE172" s="10">
        <v>0</v>
      </c>
    </row>
    <row r="173" spans="1:57">
      <c r="A173" s="26">
        <v>172</v>
      </c>
      <c r="B173" s="253">
        <v>45.585859999999997</v>
      </c>
      <c r="C173" s="253">
        <v>-92.102699999999999</v>
      </c>
      <c r="D173" s="10">
        <v>6</v>
      </c>
      <c r="E173" s="10" t="s">
        <v>575</v>
      </c>
      <c r="F173" s="119">
        <v>1</v>
      </c>
      <c r="G173" s="26">
        <v>1</v>
      </c>
      <c r="H173" s="10">
        <v>7</v>
      </c>
      <c r="I173" s="10">
        <v>2</v>
      </c>
      <c r="J173" s="16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2</v>
      </c>
      <c r="Q173" s="10">
        <v>0</v>
      </c>
      <c r="R173" s="10">
        <v>0</v>
      </c>
      <c r="S173" s="10">
        <v>0</v>
      </c>
      <c r="T173" s="10">
        <v>0</v>
      </c>
      <c r="U173" s="10">
        <v>1</v>
      </c>
      <c r="V173" s="10">
        <v>0</v>
      </c>
      <c r="W173" s="10">
        <v>0</v>
      </c>
      <c r="X173" s="10">
        <v>1</v>
      </c>
      <c r="Y173" s="10">
        <v>1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1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1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1</v>
      </c>
      <c r="BB173" s="10">
        <v>0</v>
      </c>
      <c r="BC173" s="116">
        <v>0</v>
      </c>
      <c r="BD173" s="10">
        <v>0</v>
      </c>
      <c r="BE173" s="10">
        <v>0</v>
      </c>
    </row>
    <row r="174" spans="1:57">
      <c r="A174" s="26">
        <v>173</v>
      </c>
      <c r="B174" s="253">
        <v>45.585999999999999</v>
      </c>
      <c r="C174" s="253">
        <v>-92.107669999999999</v>
      </c>
      <c r="D174" s="10">
        <v>1.5</v>
      </c>
      <c r="E174" s="10" t="s">
        <v>574</v>
      </c>
      <c r="F174" s="119">
        <v>1</v>
      </c>
      <c r="G174" s="26">
        <v>1</v>
      </c>
      <c r="H174" s="10">
        <v>6</v>
      </c>
      <c r="I174" s="10">
        <v>3</v>
      </c>
      <c r="J174" s="16">
        <v>0</v>
      </c>
      <c r="K174" s="27">
        <v>0</v>
      </c>
      <c r="L174" s="27">
        <v>0</v>
      </c>
      <c r="M174" s="27">
        <v>0</v>
      </c>
      <c r="N174" s="27">
        <v>0</v>
      </c>
      <c r="O174" s="27">
        <v>2</v>
      </c>
      <c r="P174" s="27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1</v>
      </c>
      <c r="W174" s="10">
        <v>2</v>
      </c>
      <c r="X174" s="10">
        <v>0</v>
      </c>
      <c r="Y174" s="10">
        <v>0</v>
      </c>
      <c r="Z174" s="10">
        <v>0</v>
      </c>
      <c r="AA174" s="10">
        <v>0</v>
      </c>
      <c r="AB174" s="10">
        <v>3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1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1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16">
        <v>0</v>
      </c>
      <c r="BD174" s="10">
        <v>0</v>
      </c>
      <c r="BE174" s="10">
        <v>0</v>
      </c>
    </row>
    <row r="175" spans="1:57">
      <c r="A175" s="26">
        <v>174</v>
      </c>
      <c r="B175" s="253">
        <v>45.585999999999999</v>
      </c>
      <c r="C175" s="253">
        <v>-92.107349999999997</v>
      </c>
      <c r="D175" s="10">
        <v>4</v>
      </c>
      <c r="E175" s="10" t="s">
        <v>574</v>
      </c>
      <c r="F175" s="119">
        <v>1</v>
      </c>
      <c r="G175" s="26">
        <v>1</v>
      </c>
      <c r="H175" s="10">
        <v>5</v>
      </c>
      <c r="I175" s="10">
        <v>3</v>
      </c>
      <c r="J175" s="16">
        <v>0</v>
      </c>
      <c r="K175" s="27">
        <v>0</v>
      </c>
      <c r="L175" s="27">
        <v>0</v>
      </c>
      <c r="M175" s="27">
        <v>0</v>
      </c>
      <c r="N175" s="27">
        <v>0</v>
      </c>
      <c r="O175" s="27">
        <v>0</v>
      </c>
      <c r="P175" s="27">
        <v>0</v>
      </c>
      <c r="Q175" s="10">
        <v>0</v>
      </c>
      <c r="R175" s="10">
        <v>0</v>
      </c>
      <c r="S175" s="10">
        <v>1</v>
      </c>
      <c r="T175" s="10">
        <v>0</v>
      </c>
      <c r="U175" s="10">
        <v>0</v>
      </c>
      <c r="V175" s="10">
        <v>0</v>
      </c>
      <c r="W175" s="10">
        <v>1</v>
      </c>
      <c r="X175" s="10">
        <v>1</v>
      </c>
      <c r="Y175" s="10">
        <v>0</v>
      </c>
      <c r="Z175" s="10">
        <v>0</v>
      </c>
      <c r="AA175" s="10">
        <v>3</v>
      </c>
      <c r="AB175" s="10">
        <v>1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16">
        <v>0</v>
      </c>
      <c r="BD175" s="10">
        <v>0</v>
      </c>
      <c r="BE175" s="10">
        <v>0</v>
      </c>
    </row>
    <row r="176" spans="1:57">
      <c r="A176" s="26">
        <v>175</v>
      </c>
      <c r="B176" s="253">
        <v>45.586010000000002</v>
      </c>
      <c r="C176" s="253">
        <v>-92.107029999999995</v>
      </c>
      <c r="D176" s="10">
        <v>4</v>
      </c>
      <c r="E176" s="10" t="s">
        <v>574</v>
      </c>
      <c r="F176" s="119">
        <v>1</v>
      </c>
      <c r="G176" s="26">
        <v>1</v>
      </c>
      <c r="H176" s="10">
        <v>7</v>
      </c>
      <c r="I176" s="10">
        <v>3</v>
      </c>
      <c r="J176" s="16">
        <v>0</v>
      </c>
      <c r="K176" s="27">
        <v>0</v>
      </c>
      <c r="L176" s="27">
        <v>0</v>
      </c>
      <c r="M176" s="27">
        <v>0</v>
      </c>
      <c r="N176" s="27">
        <v>0</v>
      </c>
      <c r="O176" s="27">
        <v>0</v>
      </c>
      <c r="P176" s="27">
        <v>0</v>
      </c>
      <c r="Q176" s="10">
        <v>0</v>
      </c>
      <c r="R176" s="10">
        <v>0</v>
      </c>
      <c r="S176" s="10">
        <v>1</v>
      </c>
      <c r="T176" s="10">
        <v>0</v>
      </c>
      <c r="U176" s="10">
        <v>0</v>
      </c>
      <c r="V176" s="10">
        <v>0</v>
      </c>
      <c r="W176" s="10">
        <v>0</v>
      </c>
      <c r="X176" s="10">
        <v>1</v>
      </c>
      <c r="Y176" s="10">
        <v>1</v>
      </c>
      <c r="Z176" s="10">
        <v>0</v>
      </c>
      <c r="AA176" s="10">
        <v>3</v>
      </c>
      <c r="AB176" s="10">
        <v>2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1</v>
      </c>
      <c r="AM176" s="10">
        <v>0</v>
      </c>
      <c r="AN176" s="10">
        <v>0</v>
      </c>
      <c r="AO176" s="10">
        <v>1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16">
        <v>0</v>
      </c>
      <c r="BD176" s="10">
        <v>0</v>
      </c>
      <c r="BE176" s="10">
        <v>0</v>
      </c>
    </row>
    <row r="177" spans="1:57">
      <c r="A177" s="26">
        <v>176</v>
      </c>
      <c r="B177" s="253">
        <v>45.586019999999998</v>
      </c>
      <c r="C177" s="253">
        <v>-92.106710000000007</v>
      </c>
      <c r="D177" s="10">
        <v>7.5</v>
      </c>
      <c r="E177" s="10" t="s">
        <v>574</v>
      </c>
      <c r="F177" s="119">
        <v>1</v>
      </c>
      <c r="G177" s="26">
        <v>1</v>
      </c>
      <c r="H177" s="10">
        <v>4</v>
      </c>
      <c r="I177" s="10">
        <v>2</v>
      </c>
      <c r="J177" s="16">
        <v>1</v>
      </c>
      <c r="K177" s="27">
        <v>0</v>
      </c>
      <c r="L177" s="27">
        <v>0</v>
      </c>
      <c r="M177" s="27">
        <v>0</v>
      </c>
      <c r="N177" s="27">
        <v>0</v>
      </c>
      <c r="O177" s="27">
        <v>2</v>
      </c>
      <c r="P177" s="27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2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1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16">
        <v>0</v>
      </c>
      <c r="BD177" s="10">
        <v>0</v>
      </c>
      <c r="BE177" s="10">
        <v>0</v>
      </c>
    </row>
    <row r="178" spans="1:57">
      <c r="A178" s="26">
        <v>177</v>
      </c>
      <c r="B178" s="253">
        <v>45.586089999999999</v>
      </c>
      <c r="C178" s="253">
        <v>-92.102860000000007</v>
      </c>
      <c r="D178" s="10">
        <v>12</v>
      </c>
      <c r="E178" s="10" t="s">
        <v>575</v>
      </c>
      <c r="F178" s="119">
        <v>1</v>
      </c>
      <c r="G178" s="26">
        <v>0</v>
      </c>
      <c r="H178" s="10">
        <v>0</v>
      </c>
      <c r="I178" s="10">
        <v>0</v>
      </c>
      <c r="J178" s="16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16">
        <v>0</v>
      </c>
      <c r="BD178" s="10">
        <v>0</v>
      </c>
      <c r="BE178" s="10">
        <v>0</v>
      </c>
    </row>
    <row r="179" spans="1:57">
      <c r="A179" s="26">
        <v>178</v>
      </c>
      <c r="B179" s="253">
        <v>45.586239999999997</v>
      </c>
      <c r="C179" s="253">
        <v>-92.106880000000004</v>
      </c>
      <c r="D179" s="10">
        <v>4</v>
      </c>
      <c r="E179" s="10" t="s">
        <v>576</v>
      </c>
      <c r="F179" s="119">
        <v>1</v>
      </c>
      <c r="G179" s="26">
        <v>1</v>
      </c>
      <c r="H179" s="10">
        <v>5</v>
      </c>
      <c r="I179" s="10">
        <v>2</v>
      </c>
      <c r="J179" s="16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7">
        <v>1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2</v>
      </c>
      <c r="X179" s="10">
        <v>0</v>
      </c>
      <c r="Y179" s="10">
        <v>2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4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1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1</v>
      </c>
      <c r="BB179" s="10">
        <v>0</v>
      </c>
      <c r="BC179" s="116">
        <v>0</v>
      </c>
      <c r="BD179" s="10">
        <v>0</v>
      </c>
      <c r="BE179" s="10">
        <v>0</v>
      </c>
    </row>
    <row r="180" spans="1:57">
      <c r="A180" s="26">
        <v>179</v>
      </c>
      <c r="B180" s="253">
        <v>45.586239999999997</v>
      </c>
      <c r="C180" s="253">
        <v>-92.106560000000002</v>
      </c>
      <c r="D180" s="10">
        <v>9</v>
      </c>
      <c r="E180" s="10" t="s">
        <v>574</v>
      </c>
      <c r="F180" s="119">
        <v>1</v>
      </c>
      <c r="G180" s="26">
        <v>1</v>
      </c>
      <c r="H180" s="10">
        <v>3</v>
      </c>
      <c r="I180" s="10">
        <v>2</v>
      </c>
      <c r="J180" s="16">
        <v>1</v>
      </c>
      <c r="K180" s="27">
        <v>0</v>
      </c>
      <c r="L180" s="27">
        <v>0</v>
      </c>
      <c r="M180" s="27">
        <v>0</v>
      </c>
      <c r="N180" s="27">
        <v>0</v>
      </c>
      <c r="O180" s="27">
        <v>1</v>
      </c>
      <c r="P180" s="27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4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1</v>
      </c>
      <c r="AI180" s="10">
        <v>2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16">
        <v>0</v>
      </c>
      <c r="BD180" s="10">
        <v>0</v>
      </c>
      <c r="BE180" s="10">
        <v>0</v>
      </c>
    </row>
    <row r="181" spans="1:57">
      <c r="A181" s="26">
        <v>180</v>
      </c>
      <c r="B181" s="253">
        <v>45.586469999999998</v>
      </c>
      <c r="C181" s="253">
        <v>-92.106399999999994</v>
      </c>
      <c r="D181" s="10">
        <v>10</v>
      </c>
      <c r="E181" s="10" t="s">
        <v>575</v>
      </c>
      <c r="F181" s="119">
        <v>1</v>
      </c>
      <c r="G181" s="26">
        <v>1</v>
      </c>
      <c r="H181" s="10">
        <v>2</v>
      </c>
      <c r="I181" s="10">
        <v>1</v>
      </c>
      <c r="J181" s="16">
        <v>0</v>
      </c>
      <c r="K181" s="27">
        <v>0</v>
      </c>
      <c r="L181" s="27">
        <v>0</v>
      </c>
      <c r="M181" s="27">
        <v>0</v>
      </c>
      <c r="N181" s="27">
        <v>0</v>
      </c>
      <c r="O181" s="27">
        <v>1</v>
      </c>
      <c r="P181" s="27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1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16">
        <v>1</v>
      </c>
      <c r="BD181" s="10">
        <v>0</v>
      </c>
      <c r="BE181" s="10">
        <v>0</v>
      </c>
    </row>
    <row r="182" spans="1:57">
      <c r="A182" s="26">
        <v>181</v>
      </c>
      <c r="B182" s="253">
        <v>45.586399999999998</v>
      </c>
      <c r="C182" s="253">
        <v>-92.102909999999994</v>
      </c>
      <c r="D182" s="10">
        <v>8</v>
      </c>
      <c r="E182" s="10" t="s">
        <v>575</v>
      </c>
      <c r="F182" s="119">
        <v>1</v>
      </c>
      <c r="G182" s="26">
        <v>1</v>
      </c>
      <c r="H182" s="10">
        <v>6</v>
      </c>
      <c r="I182" s="10">
        <v>3</v>
      </c>
      <c r="J182" s="16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1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3</v>
      </c>
      <c r="AH182" s="10">
        <v>1</v>
      </c>
      <c r="AI182" s="10">
        <v>0</v>
      </c>
      <c r="AJ182" s="10">
        <v>0</v>
      </c>
      <c r="AK182" s="10">
        <v>0</v>
      </c>
      <c r="AL182" s="10">
        <v>2</v>
      </c>
      <c r="AM182" s="10">
        <v>0</v>
      </c>
      <c r="AN182" s="10">
        <v>0</v>
      </c>
      <c r="AO182" s="10">
        <v>2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1</v>
      </c>
      <c r="BB182" s="10">
        <v>0</v>
      </c>
      <c r="BC182" s="116">
        <v>0</v>
      </c>
      <c r="BD182" s="10">
        <v>0</v>
      </c>
      <c r="BE182" s="10">
        <v>0</v>
      </c>
    </row>
    <row r="183" spans="1:57">
      <c r="A183" s="26">
        <v>182</v>
      </c>
      <c r="B183" s="253">
        <v>45.586689999999997</v>
      </c>
      <c r="C183" s="253">
        <v>-92.106570000000005</v>
      </c>
      <c r="D183" s="10">
        <v>8.5</v>
      </c>
      <c r="E183" s="10" t="s">
        <v>575</v>
      </c>
      <c r="F183" s="119">
        <v>1</v>
      </c>
      <c r="G183" s="26">
        <v>1</v>
      </c>
      <c r="H183" s="10">
        <v>4</v>
      </c>
      <c r="I183" s="10">
        <v>3</v>
      </c>
      <c r="J183" s="16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1</v>
      </c>
      <c r="P183" s="27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1</v>
      </c>
      <c r="X183" s="10">
        <v>3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2</v>
      </c>
      <c r="AJ183" s="10">
        <v>0</v>
      </c>
      <c r="AK183" s="10">
        <v>0</v>
      </c>
      <c r="AL183" s="10">
        <v>0</v>
      </c>
      <c r="AM183" s="10">
        <v>4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16">
        <v>0</v>
      </c>
      <c r="BD183" s="10">
        <v>0</v>
      </c>
      <c r="BE183" s="10">
        <v>0</v>
      </c>
    </row>
    <row r="184" spans="1:57">
      <c r="A184" s="26">
        <v>183</v>
      </c>
      <c r="B184" s="253">
        <v>45.5867</v>
      </c>
      <c r="C184" s="253">
        <v>-92.103030000000004</v>
      </c>
      <c r="D184" s="10">
        <v>8</v>
      </c>
      <c r="E184" s="10" t="s">
        <v>575</v>
      </c>
      <c r="F184" s="119">
        <v>1</v>
      </c>
      <c r="G184" s="26">
        <v>1</v>
      </c>
      <c r="H184" s="10">
        <v>3</v>
      </c>
      <c r="I184" s="10">
        <v>2</v>
      </c>
      <c r="J184" s="16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1</v>
      </c>
      <c r="P184" s="27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1</v>
      </c>
      <c r="AM184" s="10">
        <v>0</v>
      </c>
      <c r="AN184" s="10">
        <v>0</v>
      </c>
      <c r="AO184" s="10">
        <v>2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16">
        <v>0</v>
      </c>
      <c r="BD184" s="10">
        <v>0</v>
      </c>
      <c r="BE184" s="10">
        <v>0</v>
      </c>
    </row>
    <row r="185" spans="1:57">
      <c r="A185" s="26">
        <v>184</v>
      </c>
      <c r="B185" s="253">
        <v>45.586919999999999</v>
      </c>
      <c r="C185" s="253">
        <v>-92.10642</v>
      </c>
      <c r="D185" s="10">
        <v>13.5</v>
      </c>
      <c r="E185" s="10" t="s">
        <v>575</v>
      </c>
      <c r="F185" s="119">
        <v>1</v>
      </c>
      <c r="G185" s="26">
        <v>0</v>
      </c>
      <c r="H185" s="10">
        <v>0</v>
      </c>
      <c r="I185" s="10">
        <v>0</v>
      </c>
      <c r="J185" s="16">
        <v>0</v>
      </c>
      <c r="K185" s="27">
        <v>0</v>
      </c>
      <c r="L185" s="27">
        <v>0</v>
      </c>
      <c r="M185" s="27">
        <v>0</v>
      </c>
      <c r="N185" s="27">
        <v>0</v>
      </c>
      <c r="O185" s="27">
        <v>0</v>
      </c>
      <c r="P185" s="27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16">
        <v>0</v>
      </c>
      <c r="BD185" s="10">
        <v>0</v>
      </c>
      <c r="BE185" s="10">
        <v>0</v>
      </c>
    </row>
    <row r="186" spans="1:57">
      <c r="A186" s="26">
        <v>185</v>
      </c>
      <c r="B186" s="253">
        <v>45.586979999999997</v>
      </c>
      <c r="C186" s="253">
        <v>-92.103219999999993</v>
      </c>
      <c r="D186" s="10">
        <v>16.5</v>
      </c>
      <c r="E186" s="10" t="s">
        <v>576</v>
      </c>
      <c r="F186" s="119">
        <v>1</v>
      </c>
      <c r="G186" s="26">
        <v>0</v>
      </c>
      <c r="H186" s="10">
        <v>0</v>
      </c>
      <c r="I186" s="10">
        <v>0</v>
      </c>
      <c r="J186" s="16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16">
        <v>0</v>
      </c>
      <c r="BD186" s="10">
        <v>0</v>
      </c>
      <c r="BE186" s="10">
        <v>0</v>
      </c>
    </row>
    <row r="187" spans="1:57">
      <c r="A187" s="26">
        <v>186</v>
      </c>
      <c r="B187" s="253">
        <v>45.58699</v>
      </c>
      <c r="C187" s="253">
        <v>-92.102900000000005</v>
      </c>
      <c r="D187" s="10">
        <v>1</v>
      </c>
      <c r="E187" s="10" t="s">
        <v>575</v>
      </c>
      <c r="F187" s="119">
        <v>1</v>
      </c>
      <c r="G187" s="26">
        <v>1</v>
      </c>
      <c r="H187" s="10">
        <v>2</v>
      </c>
      <c r="I187" s="10">
        <v>2</v>
      </c>
      <c r="J187" s="16">
        <v>0</v>
      </c>
      <c r="K187" s="27">
        <v>0</v>
      </c>
      <c r="L187" s="27">
        <v>0</v>
      </c>
      <c r="M187" s="27">
        <v>0</v>
      </c>
      <c r="N187" s="27">
        <v>0</v>
      </c>
      <c r="O187" s="27">
        <v>0</v>
      </c>
      <c r="P187" s="27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2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1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16">
        <v>0</v>
      </c>
      <c r="BD187" s="10">
        <v>0</v>
      </c>
      <c r="BE187" s="10">
        <v>0</v>
      </c>
    </row>
    <row r="188" spans="1:57">
      <c r="A188" s="26">
        <v>187</v>
      </c>
      <c r="B188" s="253">
        <v>45.587139999999998</v>
      </c>
      <c r="C188" s="253">
        <v>-92.106589999999997</v>
      </c>
      <c r="D188" s="10">
        <v>7</v>
      </c>
      <c r="E188" s="10" t="s">
        <v>575</v>
      </c>
      <c r="F188" s="119">
        <v>1</v>
      </c>
      <c r="G188" s="26">
        <v>1</v>
      </c>
      <c r="H188" s="10">
        <v>3</v>
      </c>
      <c r="I188" s="10">
        <v>2</v>
      </c>
      <c r="J188" s="16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2</v>
      </c>
      <c r="P188" s="27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4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2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1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4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16">
        <v>0</v>
      </c>
      <c r="BD188" s="10">
        <v>0</v>
      </c>
      <c r="BE188" s="10">
        <v>0</v>
      </c>
    </row>
    <row r="189" spans="1:57">
      <c r="A189" s="26">
        <v>188</v>
      </c>
      <c r="B189" s="253">
        <v>45.587209999999999</v>
      </c>
      <c r="C189" s="253">
        <v>-92.103070000000002</v>
      </c>
      <c r="D189" s="10">
        <v>9</v>
      </c>
      <c r="E189" s="10" t="s">
        <v>575</v>
      </c>
      <c r="F189" s="119">
        <v>1</v>
      </c>
      <c r="G189" s="26">
        <v>1</v>
      </c>
      <c r="H189" s="10">
        <v>2</v>
      </c>
      <c r="I189" s="10">
        <v>1</v>
      </c>
      <c r="J189" s="16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0</v>
      </c>
      <c r="P189" s="27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1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1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16">
        <v>0</v>
      </c>
      <c r="BD189" s="10">
        <v>0</v>
      </c>
      <c r="BE189" s="10">
        <v>0</v>
      </c>
    </row>
    <row r="190" spans="1:57">
      <c r="A190" s="26">
        <v>189</v>
      </c>
      <c r="B190" s="253">
        <v>45.587359999999997</v>
      </c>
      <c r="C190" s="253">
        <v>-92.106759999999994</v>
      </c>
      <c r="D190" s="10">
        <v>6</v>
      </c>
      <c r="E190" s="10" t="s">
        <v>575</v>
      </c>
      <c r="F190" s="119">
        <v>1</v>
      </c>
      <c r="G190" s="26">
        <v>1</v>
      </c>
      <c r="H190" s="10">
        <v>6</v>
      </c>
      <c r="I190" s="10">
        <v>2</v>
      </c>
      <c r="J190" s="16">
        <v>0</v>
      </c>
      <c r="K190" s="27">
        <v>0</v>
      </c>
      <c r="L190" s="27">
        <v>0</v>
      </c>
      <c r="M190" s="27">
        <v>0</v>
      </c>
      <c r="N190" s="27">
        <v>0</v>
      </c>
      <c r="O190" s="27">
        <v>1</v>
      </c>
      <c r="P190" s="27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2</v>
      </c>
      <c r="AF190" s="10">
        <v>0</v>
      </c>
      <c r="AG190" s="10">
        <v>0</v>
      </c>
      <c r="AH190" s="10">
        <v>0</v>
      </c>
      <c r="AI190" s="10">
        <v>1</v>
      </c>
      <c r="AJ190" s="10">
        <v>0</v>
      </c>
      <c r="AK190" s="10">
        <v>0</v>
      </c>
      <c r="AL190" s="10">
        <v>0</v>
      </c>
      <c r="AM190" s="10">
        <v>1</v>
      </c>
      <c r="AN190" s="10">
        <v>2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1</v>
      </c>
      <c r="BB190" s="10">
        <v>0</v>
      </c>
      <c r="BC190" s="116">
        <v>0</v>
      </c>
      <c r="BD190" s="10">
        <v>0</v>
      </c>
      <c r="BE190" s="10">
        <v>0</v>
      </c>
    </row>
    <row r="191" spans="1:57">
      <c r="A191" s="26">
        <v>190</v>
      </c>
      <c r="B191" s="253">
        <v>45.587429999999998</v>
      </c>
      <c r="C191" s="253">
        <v>-92.10324</v>
      </c>
      <c r="D191" s="10">
        <v>15.5</v>
      </c>
      <c r="E191" s="10" t="s">
        <v>575</v>
      </c>
      <c r="F191" s="119">
        <v>1</v>
      </c>
      <c r="G191" s="26">
        <v>1</v>
      </c>
      <c r="H191" s="10">
        <v>1</v>
      </c>
      <c r="I191" s="10">
        <v>1</v>
      </c>
      <c r="J191" s="16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0</v>
      </c>
      <c r="P191" s="27">
        <v>1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16">
        <v>0</v>
      </c>
      <c r="BD191" s="10">
        <v>0</v>
      </c>
      <c r="BE191" s="10">
        <v>0</v>
      </c>
    </row>
    <row r="192" spans="1:57">
      <c r="A192" s="26">
        <v>191</v>
      </c>
      <c r="B192" s="253">
        <v>45.587440000000001</v>
      </c>
      <c r="C192" s="253">
        <v>-92.102909999999994</v>
      </c>
      <c r="D192" s="10">
        <v>7</v>
      </c>
      <c r="E192" s="10" t="s">
        <v>575</v>
      </c>
      <c r="F192" s="119">
        <v>1</v>
      </c>
      <c r="G192" s="26">
        <v>1</v>
      </c>
      <c r="H192" s="10">
        <v>3</v>
      </c>
      <c r="I192" s="10">
        <v>2</v>
      </c>
      <c r="J192" s="16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2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1</v>
      </c>
      <c r="AI192" s="10">
        <v>0</v>
      </c>
      <c r="AJ192" s="10">
        <v>0</v>
      </c>
      <c r="AK192" s="10">
        <v>0</v>
      </c>
      <c r="AL192" s="10">
        <v>2</v>
      </c>
      <c r="AM192" s="10">
        <v>0</v>
      </c>
      <c r="AN192" s="10">
        <v>0</v>
      </c>
      <c r="AO192" s="10">
        <v>4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16">
        <v>0</v>
      </c>
      <c r="BD192" s="10">
        <v>0</v>
      </c>
      <c r="BE192" s="10">
        <v>0</v>
      </c>
    </row>
    <row r="193" spans="1:57">
      <c r="A193" s="26">
        <v>192</v>
      </c>
      <c r="B193" s="253">
        <v>45.587589999999999</v>
      </c>
      <c r="C193" s="253">
        <v>-92.106930000000006</v>
      </c>
      <c r="D193" s="10">
        <v>5</v>
      </c>
      <c r="E193" s="10" t="s">
        <v>575</v>
      </c>
      <c r="F193" s="119">
        <v>1</v>
      </c>
      <c r="G193" s="26">
        <v>1</v>
      </c>
      <c r="H193" s="10">
        <v>6</v>
      </c>
      <c r="I193" s="10">
        <v>2</v>
      </c>
      <c r="J193" s="16">
        <v>0</v>
      </c>
      <c r="K193" s="27">
        <v>0</v>
      </c>
      <c r="L193" s="27">
        <v>0</v>
      </c>
      <c r="M193" s="27">
        <v>0</v>
      </c>
      <c r="N193" s="27">
        <v>0</v>
      </c>
      <c r="O193" s="27">
        <v>1</v>
      </c>
      <c r="P193" s="27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1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1</v>
      </c>
      <c r="AH193" s="10">
        <v>0</v>
      </c>
      <c r="AI193" s="10">
        <v>0</v>
      </c>
      <c r="AJ193" s="10">
        <v>0</v>
      </c>
      <c r="AK193" s="10">
        <v>0</v>
      </c>
      <c r="AL193" s="10">
        <v>2</v>
      </c>
      <c r="AM193" s="10">
        <v>0</v>
      </c>
      <c r="AN193" s="10">
        <v>0</v>
      </c>
      <c r="AO193" s="10">
        <v>1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2</v>
      </c>
      <c r="BB193" s="10">
        <v>0</v>
      </c>
      <c r="BC193" s="116">
        <v>0</v>
      </c>
      <c r="BD193" s="10">
        <v>0</v>
      </c>
      <c r="BE193" s="10">
        <v>0</v>
      </c>
    </row>
    <row r="194" spans="1:57">
      <c r="A194" s="26">
        <v>193</v>
      </c>
      <c r="B194" s="253">
        <v>45.58766</v>
      </c>
      <c r="C194" s="253">
        <v>-92.103080000000006</v>
      </c>
      <c r="D194" s="10">
        <v>13.5</v>
      </c>
      <c r="E194" s="10" t="s">
        <v>574</v>
      </c>
      <c r="F194" s="119">
        <v>1</v>
      </c>
      <c r="G194" s="26">
        <v>1</v>
      </c>
      <c r="H194" s="10">
        <v>1</v>
      </c>
      <c r="I194" s="10">
        <v>1</v>
      </c>
      <c r="J194" s="16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1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16">
        <v>0</v>
      </c>
      <c r="BD194" s="10">
        <v>0</v>
      </c>
      <c r="BE194" s="10">
        <v>0</v>
      </c>
    </row>
    <row r="195" spans="1:57">
      <c r="A195" s="26">
        <v>194</v>
      </c>
      <c r="B195" s="253">
        <v>45.587809999999998</v>
      </c>
      <c r="C195" s="253">
        <v>-92.106769999999997</v>
      </c>
      <c r="D195" s="10">
        <v>10</v>
      </c>
      <c r="E195" s="10" t="s">
        <v>575</v>
      </c>
      <c r="F195" s="119">
        <v>1</v>
      </c>
      <c r="G195" s="26">
        <v>1</v>
      </c>
      <c r="H195" s="10">
        <v>1</v>
      </c>
      <c r="I195" s="10">
        <v>1</v>
      </c>
      <c r="J195" s="16">
        <v>0</v>
      </c>
      <c r="K195" s="27">
        <v>0</v>
      </c>
      <c r="L195" s="27">
        <v>0</v>
      </c>
      <c r="M195" s="27">
        <v>0</v>
      </c>
      <c r="N195" s="27">
        <v>0</v>
      </c>
      <c r="O195" s="27">
        <v>0</v>
      </c>
      <c r="P195" s="27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1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16">
        <v>0</v>
      </c>
      <c r="BD195" s="10">
        <v>0</v>
      </c>
      <c r="BE195" s="10">
        <v>0</v>
      </c>
    </row>
    <row r="196" spans="1:57">
      <c r="A196" s="26">
        <v>195</v>
      </c>
      <c r="B196" s="253">
        <v>45.587879999999998</v>
      </c>
      <c r="C196" s="253">
        <v>-92.103250000000003</v>
      </c>
      <c r="D196" s="10">
        <v>18.5</v>
      </c>
      <c r="E196" s="10" t="s">
        <v>576</v>
      </c>
      <c r="F196" s="119">
        <v>1</v>
      </c>
      <c r="G196" s="26">
        <v>1</v>
      </c>
      <c r="H196" s="10">
        <v>1</v>
      </c>
      <c r="I196" s="10">
        <v>1</v>
      </c>
      <c r="J196" s="16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1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16">
        <v>0</v>
      </c>
      <c r="BD196" s="10">
        <v>0</v>
      </c>
      <c r="BE196" s="10">
        <v>0</v>
      </c>
    </row>
    <row r="197" spans="1:57">
      <c r="A197" s="26">
        <v>196</v>
      </c>
      <c r="B197" s="253">
        <v>45.587890000000002</v>
      </c>
      <c r="C197" s="253">
        <v>-92.102930000000001</v>
      </c>
      <c r="D197" s="10">
        <v>4.5</v>
      </c>
      <c r="E197" s="10" t="s">
        <v>575</v>
      </c>
      <c r="F197" s="119">
        <v>1</v>
      </c>
      <c r="G197" s="26">
        <v>1</v>
      </c>
      <c r="H197" s="10">
        <v>3</v>
      </c>
      <c r="I197" s="10">
        <v>2</v>
      </c>
      <c r="J197" s="16">
        <v>0</v>
      </c>
      <c r="K197" s="27">
        <v>0</v>
      </c>
      <c r="L197" s="27">
        <v>0</v>
      </c>
      <c r="M197" s="27">
        <v>0</v>
      </c>
      <c r="N197" s="27">
        <v>0</v>
      </c>
      <c r="O197" s="27">
        <v>0</v>
      </c>
      <c r="P197" s="27">
        <v>2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1</v>
      </c>
      <c r="AI197" s="10">
        <v>0</v>
      </c>
      <c r="AJ197" s="10">
        <v>0</v>
      </c>
      <c r="AK197" s="10">
        <v>0</v>
      </c>
      <c r="AL197" s="10">
        <v>1</v>
      </c>
      <c r="AM197" s="10">
        <v>0</v>
      </c>
      <c r="AN197" s="10">
        <v>0</v>
      </c>
      <c r="AO197" s="10">
        <v>4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16">
        <v>0</v>
      </c>
      <c r="BD197" s="10">
        <v>0</v>
      </c>
      <c r="BE197" s="10">
        <v>0</v>
      </c>
    </row>
    <row r="198" spans="1:57">
      <c r="A198" s="26">
        <v>197</v>
      </c>
      <c r="B198" s="253">
        <v>45.588039999999999</v>
      </c>
      <c r="C198" s="253">
        <v>-92.106939999999994</v>
      </c>
      <c r="D198" s="10">
        <v>9.5</v>
      </c>
      <c r="E198" s="10" t="s">
        <v>574</v>
      </c>
      <c r="F198" s="119">
        <v>1</v>
      </c>
      <c r="G198" s="26">
        <v>0</v>
      </c>
      <c r="H198" s="10">
        <v>0</v>
      </c>
      <c r="I198" s="10">
        <v>0</v>
      </c>
      <c r="J198" s="16">
        <v>0</v>
      </c>
      <c r="K198" s="27">
        <v>0</v>
      </c>
      <c r="L198" s="27">
        <v>0</v>
      </c>
      <c r="M198" s="27">
        <v>0</v>
      </c>
      <c r="N198" s="27">
        <v>0</v>
      </c>
      <c r="O198" s="27">
        <v>0</v>
      </c>
      <c r="P198" s="27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16">
        <v>0</v>
      </c>
      <c r="BD198" s="10">
        <v>0</v>
      </c>
      <c r="BE198" s="10">
        <v>0</v>
      </c>
    </row>
    <row r="199" spans="1:57">
      <c r="A199" s="26">
        <v>198</v>
      </c>
      <c r="B199" s="253">
        <v>45.58811</v>
      </c>
      <c r="C199" s="253">
        <v>-92.103099999999998</v>
      </c>
      <c r="D199" s="10">
        <v>6.5</v>
      </c>
      <c r="E199" s="10" t="s">
        <v>575</v>
      </c>
      <c r="F199" s="119">
        <v>1</v>
      </c>
      <c r="G199" s="26">
        <v>1</v>
      </c>
      <c r="H199" s="10">
        <v>7</v>
      </c>
      <c r="I199" s="10">
        <v>3</v>
      </c>
      <c r="J199" s="16">
        <v>0</v>
      </c>
      <c r="K199" s="27">
        <v>0</v>
      </c>
      <c r="L199" s="27">
        <v>0</v>
      </c>
      <c r="M199" s="27">
        <v>0</v>
      </c>
      <c r="N199" s="27">
        <v>0</v>
      </c>
      <c r="O199" s="27">
        <v>0</v>
      </c>
      <c r="P199" s="27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2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2</v>
      </c>
      <c r="AH199" s="10">
        <v>2</v>
      </c>
      <c r="AI199" s="10">
        <v>1</v>
      </c>
      <c r="AJ199" s="10">
        <v>0</v>
      </c>
      <c r="AK199" s="10">
        <v>0</v>
      </c>
      <c r="AL199" s="10">
        <v>2</v>
      </c>
      <c r="AM199" s="10">
        <v>0</v>
      </c>
      <c r="AN199" s="10">
        <v>0</v>
      </c>
      <c r="AO199" s="10">
        <v>2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2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16">
        <v>0</v>
      </c>
      <c r="BD199" s="10">
        <v>0</v>
      </c>
      <c r="BE199" s="10">
        <v>0</v>
      </c>
    </row>
    <row r="200" spans="1:57">
      <c r="A200" s="26">
        <v>199</v>
      </c>
      <c r="B200" s="253">
        <v>45.588259999999998</v>
      </c>
      <c r="C200" s="253">
        <v>-92.107110000000006</v>
      </c>
      <c r="D200" s="10">
        <v>5</v>
      </c>
      <c r="E200" s="10" t="s">
        <v>574</v>
      </c>
      <c r="F200" s="119">
        <v>1</v>
      </c>
      <c r="G200" s="26">
        <v>1</v>
      </c>
      <c r="H200" s="10">
        <v>4</v>
      </c>
      <c r="I200" s="10">
        <v>2</v>
      </c>
      <c r="J200" s="16">
        <v>0</v>
      </c>
      <c r="K200" s="27">
        <v>0</v>
      </c>
      <c r="L200" s="27">
        <v>0</v>
      </c>
      <c r="M200" s="27">
        <v>0</v>
      </c>
      <c r="N200" s="27">
        <v>0</v>
      </c>
      <c r="O200" s="27">
        <v>0</v>
      </c>
      <c r="P200" s="27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2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2</v>
      </c>
      <c r="AM200" s="10">
        <v>2</v>
      </c>
      <c r="AN200" s="10">
        <v>0</v>
      </c>
      <c r="AO200" s="10">
        <v>4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4</v>
      </c>
      <c r="AX200" s="10">
        <v>0</v>
      </c>
      <c r="AY200" s="10">
        <v>0</v>
      </c>
      <c r="AZ200" s="10">
        <v>0</v>
      </c>
      <c r="BA200" s="10">
        <v>2</v>
      </c>
      <c r="BB200" s="10">
        <v>0</v>
      </c>
      <c r="BC200" s="116">
        <v>0</v>
      </c>
      <c r="BD200" s="10">
        <v>0</v>
      </c>
      <c r="BE200" s="10">
        <v>0</v>
      </c>
    </row>
    <row r="201" spans="1:57">
      <c r="A201" s="26">
        <v>200</v>
      </c>
      <c r="B201" s="253">
        <v>45.588329999999999</v>
      </c>
      <c r="C201" s="253">
        <v>-92.103269999999995</v>
      </c>
      <c r="D201" s="10">
        <v>7.5</v>
      </c>
      <c r="E201" s="10" t="s">
        <v>574</v>
      </c>
      <c r="F201" s="119">
        <v>1</v>
      </c>
      <c r="G201" s="26">
        <v>1</v>
      </c>
      <c r="H201" s="10">
        <v>4</v>
      </c>
      <c r="I201" s="10">
        <v>2</v>
      </c>
      <c r="J201" s="16">
        <v>0</v>
      </c>
      <c r="K201" s="27">
        <v>0</v>
      </c>
      <c r="L201" s="27">
        <v>0</v>
      </c>
      <c r="M201" s="27">
        <v>0</v>
      </c>
      <c r="N201" s="27">
        <v>0</v>
      </c>
      <c r="O201" s="27">
        <v>1</v>
      </c>
      <c r="P201" s="27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2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1</v>
      </c>
      <c r="AM201" s="10">
        <v>0</v>
      </c>
      <c r="AN201" s="10">
        <v>0</v>
      </c>
      <c r="AO201" s="10">
        <v>2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16">
        <v>0</v>
      </c>
      <c r="BD201" s="10">
        <v>0</v>
      </c>
      <c r="BE201" s="10">
        <v>0</v>
      </c>
    </row>
    <row r="202" spans="1:57">
      <c r="A202" s="26">
        <v>201</v>
      </c>
      <c r="B202" s="253">
        <v>45.58849</v>
      </c>
      <c r="C202" s="253">
        <v>-92.106960000000001</v>
      </c>
      <c r="D202" s="10">
        <v>5</v>
      </c>
      <c r="E202" s="10" t="s">
        <v>575</v>
      </c>
      <c r="F202" s="119">
        <v>1</v>
      </c>
      <c r="G202" s="26">
        <v>1</v>
      </c>
      <c r="H202" s="10">
        <v>5</v>
      </c>
      <c r="I202" s="10">
        <v>2</v>
      </c>
      <c r="J202" s="16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1</v>
      </c>
      <c r="P202" s="27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1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1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2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2</v>
      </c>
      <c r="BB202" s="10">
        <v>0</v>
      </c>
      <c r="BC202" s="116">
        <v>0</v>
      </c>
      <c r="BD202" s="10">
        <v>0</v>
      </c>
      <c r="BE202" s="10">
        <v>0</v>
      </c>
    </row>
    <row r="203" spans="1:57">
      <c r="A203" s="26">
        <v>202</v>
      </c>
      <c r="B203" s="253">
        <v>45.588549999999998</v>
      </c>
      <c r="C203" s="253">
        <v>-92.103440000000006</v>
      </c>
      <c r="D203" s="10">
        <v>9</v>
      </c>
      <c r="E203" s="10" t="s">
        <v>575</v>
      </c>
      <c r="F203" s="119">
        <v>1</v>
      </c>
      <c r="G203" s="26">
        <v>1</v>
      </c>
      <c r="H203" s="10">
        <v>5</v>
      </c>
      <c r="I203" s="10">
        <v>2</v>
      </c>
      <c r="J203" s="16">
        <v>0</v>
      </c>
      <c r="K203" s="27">
        <v>0</v>
      </c>
      <c r="L203" s="27">
        <v>0</v>
      </c>
      <c r="M203" s="27">
        <v>0</v>
      </c>
      <c r="N203" s="27">
        <v>0</v>
      </c>
      <c r="O203" s="27">
        <v>1</v>
      </c>
      <c r="P203" s="27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2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1</v>
      </c>
      <c r="AI203" s="10">
        <v>0</v>
      </c>
      <c r="AJ203" s="10">
        <v>0</v>
      </c>
      <c r="AK203" s="10">
        <v>0</v>
      </c>
      <c r="AL203" s="10">
        <v>2</v>
      </c>
      <c r="AM203" s="10">
        <v>0</v>
      </c>
      <c r="AN203" s="10">
        <v>0</v>
      </c>
      <c r="AO203" s="10">
        <v>2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16">
        <v>0</v>
      </c>
      <c r="BD203" s="10">
        <v>0</v>
      </c>
      <c r="BE203" s="10">
        <v>0</v>
      </c>
    </row>
    <row r="204" spans="1:57">
      <c r="A204" s="26">
        <v>203</v>
      </c>
      <c r="B204" s="253">
        <v>45.58869</v>
      </c>
      <c r="C204" s="253">
        <v>-92.108090000000004</v>
      </c>
      <c r="D204" s="10">
        <v>4</v>
      </c>
      <c r="E204" s="10" t="s">
        <v>575</v>
      </c>
      <c r="F204" s="119">
        <v>1</v>
      </c>
      <c r="G204" s="26">
        <v>1</v>
      </c>
      <c r="H204" s="10">
        <v>4</v>
      </c>
      <c r="I204" s="10">
        <v>2</v>
      </c>
      <c r="J204" s="16">
        <v>0</v>
      </c>
      <c r="K204" s="27">
        <v>0</v>
      </c>
      <c r="L204" s="27">
        <v>0</v>
      </c>
      <c r="M204" s="27">
        <v>0</v>
      </c>
      <c r="N204" s="27">
        <v>0</v>
      </c>
      <c r="O204" s="27">
        <v>0</v>
      </c>
      <c r="P204" s="27">
        <v>1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2</v>
      </c>
      <c r="Z204" s="10">
        <v>0</v>
      </c>
      <c r="AA204" s="10">
        <v>2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1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16">
        <v>1</v>
      </c>
      <c r="BD204" s="10">
        <v>0</v>
      </c>
      <c r="BE204" s="10">
        <v>0</v>
      </c>
    </row>
    <row r="205" spans="1:57">
      <c r="A205" s="26">
        <v>204</v>
      </c>
      <c r="B205" s="253">
        <v>45.588700000000003</v>
      </c>
      <c r="C205" s="253">
        <v>-92.107770000000002</v>
      </c>
      <c r="D205" s="10">
        <v>6.5</v>
      </c>
      <c r="E205" s="10" t="s">
        <v>575</v>
      </c>
      <c r="F205" s="119">
        <v>1</v>
      </c>
      <c r="G205" s="26">
        <v>1</v>
      </c>
      <c r="H205" s="10">
        <v>3</v>
      </c>
      <c r="I205" s="10">
        <v>2</v>
      </c>
      <c r="J205" s="16">
        <v>0</v>
      </c>
      <c r="K205" s="27">
        <v>0</v>
      </c>
      <c r="L205" s="27">
        <v>0</v>
      </c>
      <c r="M205" s="27">
        <v>0</v>
      </c>
      <c r="N205" s="27">
        <v>0</v>
      </c>
      <c r="O205" s="27">
        <v>0</v>
      </c>
      <c r="P205" s="27">
        <v>1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2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1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16">
        <v>0</v>
      </c>
      <c r="BD205" s="10">
        <v>0</v>
      </c>
      <c r="BE205" s="10">
        <v>0</v>
      </c>
    </row>
    <row r="206" spans="1:57">
      <c r="A206" s="26">
        <v>205</v>
      </c>
      <c r="B206" s="253">
        <v>45.588700000000003</v>
      </c>
      <c r="C206" s="253">
        <v>-92.10745</v>
      </c>
      <c r="D206" s="10">
        <v>7</v>
      </c>
      <c r="E206" s="10" t="s">
        <v>575</v>
      </c>
      <c r="F206" s="119">
        <v>1</v>
      </c>
      <c r="G206" s="26">
        <v>1</v>
      </c>
      <c r="H206" s="10">
        <v>2</v>
      </c>
      <c r="I206" s="10">
        <v>2</v>
      </c>
      <c r="J206" s="16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27">
        <v>2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1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16">
        <v>0</v>
      </c>
      <c r="BD206" s="10">
        <v>0</v>
      </c>
      <c r="BE206" s="10">
        <v>0</v>
      </c>
    </row>
    <row r="207" spans="1:57">
      <c r="A207" s="26">
        <v>206</v>
      </c>
      <c r="B207" s="253">
        <v>45.588709999999999</v>
      </c>
      <c r="C207" s="253">
        <v>-92.107129999999998</v>
      </c>
      <c r="D207" s="10">
        <v>11.5</v>
      </c>
      <c r="E207" s="10" t="s">
        <v>575</v>
      </c>
      <c r="F207" s="119">
        <v>1</v>
      </c>
      <c r="G207" s="26">
        <v>1</v>
      </c>
      <c r="H207" s="10">
        <v>3</v>
      </c>
      <c r="I207" s="10">
        <v>1</v>
      </c>
      <c r="J207" s="16">
        <v>0</v>
      </c>
      <c r="K207" s="27">
        <v>0</v>
      </c>
      <c r="L207" s="27">
        <v>0</v>
      </c>
      <c r="M207" s="27">
        <v>0</v>
      </c>
      <c r="N207" s="27">
        <v>0</v>
      </c>
      <c r="O207" s="27">
        <v>0</v>
      </c>
      <c r="P207" s="27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1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1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1</v>
      </c>
      <c r="BB207" s="10">
        <v>0</v>
      </c>
      <c r="BC207" s="116">
        <v>0</v>
      </c>
      <c r="BD207" s="10">
        <v>0</v>
      </c>
      <c r="BE207" s="10">
        <v>0</v>
      </c>
    </row>
    <row r="208" spans="1:57">
      <c r="A208" s="26">
        <v>207</v>
      </c>
      <c r="B208" s="253">
        <v>45.588769999999997</v>
      </c>
      <c r="C208" s="253">
        <v>-92.103610000000003</v>
      </c>
      <c r="D208" s="10">
        <v>8</v>
      </c>
      <c r="E208" s="10" t="s">
        <v>575</v>
      </c>
      <c r="F208" s="119">
        <v>1</v>
      </c>
      <c r="G208" s="26">
        <v>1</v>
      </c>
      <c r="H208" s="124">
        <v>2</v>
      </c>
      <c r="I208" s="10">
        <v>2</v>
      </c>
      <c r="J208" s="16">
        <v>0</v>
      </c>
      <c r="K208" s="27">
        <v>0</v>
      </c>
      <c r="L208" s="27">
        <v>0</v>
      </c>
      <c r="M208" s="27">
        <v>0</v>
      </c>
      <c r="N208" s="27">
        <v>0</v>
      </c>
      <c r="O208" s="27">
        <v>1</v>
      </c>
      <c r="P208" s="27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4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2</v>
      </c>
      <c r="AN208" s="10">
        <v>0</v>
      </c>
      <c r="AO208" s="10">
        <v>4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16">
        <v>0</v>
      </c>
      <c r="BD208" s="10">
        <v>0</v>
      </c>
      <c r="BE208" s="10">
        <v>0</v>
      </c>
    </row>
    <row r="209" spans="1:57">
      <c r="A209" s="26">
        <v>208</v>
      </c>
      <c r="B209" s="253">
        <v>45.588909999999998</v>
      </c>
      <c r="C209" s="253">
        <v>-92.108580000000003</v>
      </c>
      <c r="D209" s="10">
        <v>3.5</v>
      </c>
      <c r="E209" s="10" t="s">
        <v>575</v>
      </c>
      <c r="F209" s="119">
        <v>1</v>
      </c>
      <c r="G209" s="26">
        <v>1</v>
      </c>
      <c r="H209" s="10">
        <v>3</v>
      </c>
      <c r="I209" s="10">
        <v>2</v>
      </c>
      <c r="J209" s="16">
        <v>0</v>
      </c>
      <c r="K209" s="27">
        <v>0</v>
      </c>
      <c r="L209" s="27">
        <v>0</v>
      </c>
      <c r="M209" s="27">
        <v>0</v>
      </c>
      <c r="N209" s="27">
        <v>0</v>
      </c>
      <c r="O209" s="27">
        <v>0</v>
      </c>
      <c r="P209" s="27">
        <v>2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2</v>
      </c>
      <c r="Z209" s="10">
        <v>0</v>
      </c>
      <c r="AA209" s="10">
        <v>2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16">
        <v>0</v>
      </c>
      <c r="BD209" s="10">
        <v>0</v>
      </c>
      <c r="BE209" s="10">
        <v>0</v>
      </c>
    </row>
    <row r="210" spans="1:57">
      <c r="A210" s="26">
        <v>209</v>
      </c>
      <c r="B210" s="253">
        <v>45.588909999999998</v>
      </c>
      <c r="C210" s="253">
        <v>-92.108260000000001</v>
      </c>
      <c r="D210" s="10">
        <v>7</v>
      </c>
      <c r="E210" s="10" t="s">
        <v>574</v>
      </c>
      <c r="F210" s="119">
        <v>1</v>
      </c>
      <c r="G210" s="26">
        <v>1</v>
      </c>
      <c r="H210" s="10">
        <v>2</v>
      </c>
      <c r="I210" s="10">
        <v>2</v>
      </c>
      <c r="J210" s="16">
        <v>0</v>
      </c>
      <c r="K210" s="27">
        <v>0</v>
      </c>
      <c r="L210" s="27">
        <v>0</v>
      </c>
      <c r="M210" s="27">
        <v>0</v>
      </c>
      <c r="N210" s="27">
        <v>0</v>
      </c>
      <c r="O210" s="27">
        <v>0</v>
      </c>
      <c r="P210" s="27">
        <v>2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1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16">
        <v>0</v>
      </c>
      <c r="BD210" s="10">
        <v>0</v>
      </c>
      <c r="BE210" s="10">
        <v>0</v>
      </c>
    </row>
    <row r="211" spans="1:57">
      <c r="A211" s="26">
        <v>210</v>
      </c>
      <c r="B211" s="253">
        <v>45.588920000000002</v>
      </c>
      <c r="C211" s="253">
        <v>-92.107939999999999</v>
      </c>
      <c r="D211" s="10">
        <v>10</v>
      </c>
      <c r="E211" s="10" t="s">
        <v>575</v>
      </c>
      <c r="F211" s="119">
        <v>1</v>
      </c>
      <c r="G211" s="26">
        <v>1</v>
      </c>
      <c r="H211" s="10">
        <v>1</v>
      </c>
      <c r="I211" s="10">
        <v>1</v>
      </c>
      <c r="J211" s="16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1</v>
      </c>
      <c r="P211" s="27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16">
        <v>0</v>
      </c>
      <c r="BD211" s="10">
        <v>0</v>
      </c>
      <c r="BE211" s="10">
        <v>0</v>
      </c>
    </row>
    <row r="212" spans="1:57">
      <c r="A212" s="26">
        <v>211</v>
      </c>
      <c r="B212" s="253">
        <v>45.588920000000002</v>
      </c>
      <c r="C212" s="253">
        <v>-92.107619999999997</v>
      </c>
      <c r="D212" s="10">
        <v>10</v>
      </c>
      <c r="E212" s="10" t="s">
        <v>575</v>
      </c>
      <c r="F212" s="119">
        <v>1</v>
      </c>
      <c r="G212" s="26">
        <v>1</v>
      </c>
      <c r="H212" s="10">
        <v>2</v>
      </c>
      <c r="I212" s="10">
        <v>2</v>
      </c>
      <c r="J212" s="16">
        <v>2</v>
      </c>
      <c r="K212" s="27">
        <v>0</v>
      </c>
      <c r="L212" s="27">
        <v>0</v>
      </c>
      <c r="M212" s="27">
        <v>0</v>
      </c>
      <c r="N212" s="27">
        <v>0</v>
      </c>
      <c r="O212" s="27">
        <v>2</v>
      </c>
      <c r="P212" s="27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1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16">
        <v>0</v>
      </c>
      <c r="BD212" s="10">
        <v>0</v>
      </c>
      <c r="BE212" s="10">
        <v>0</v>
      </c>
    </row>
    <row r="213" spans="1:57">
      <c r="A213" s="26">
        <v>212</v>
      </c>
      <c r="B213" s="253">
        <v>45.588990000000003</v>
      </c>
      <c r="C213" s="253">
        <v>-92.103769999999997</v>
      </c>
      <c r="D213" s="10">
        <v>8</v>
      </c>
      <c r="E213" s="10" t="s">
        <v>575</v>
      </c>
      <c r="F213" s="119">
        <v>1</v>
      </c>
      <c r="G213" s="26">
        <v>1</v>
      </c>
      <c r="H213" s="10">
        <v>2</v>
      </c>
      <c r="I213" s="10">
        <v>2</v>
      </c>
      <c r="J213" s="16">
        <v>0</v>
      </c>
      <c r="K213" s="27">
        <v>0</v>
      </c>
      <c r="L213" s="27">
        <v>0</v>
      </c>
      <c r="M213" s="27">
        <v>0</v>
      </c>
      <c r="N213" s="27">
        <v>0</v>
      </c>
      <c r="O213" s="27">
        <v>1</v>
      </c>
      <c r="P213" s="27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2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16">
        <v>0</v>
      </c>
      <c r="BD213" s="10">
        <v>0</v>
      </c>
      <c r="BE213" s="10">
        <v>0</v>
      </c>
    </row>
    <row r="214" spans="1:57">
      <c r="A214" s="26">
        <v>213</v>
      </c>
      <c r="B214" s="253">
        <v>45.589120000000001</v>
      </c>
      <c r="C214" s="253">
        <v>-92.109070000000003</v>
      </c>
      <c r="D214" s="10">
        <v>1</v>
      </c>
      <c r="E214" s="10" t="s">
        <v>575</v>
      </c>
      <c r="F214" s="119">
        <v>1</v>
      </c>
      <c r="G214" s="26">
        <v>1</v>
      </c>
      <c r="H214" s="10">
        <v>3</v>
      </c>
      <c r="I214" s="10">
        <v>2</v>
      </c>
      <c r="J214" s="16">
        <v>0</v>
      </c>
      <c r="K214" s="27">
        <v>0</v>
      </c>
      <c r="L214" s="27">
        <v>0</v>
      </c>
      <c r="M214" s="27">
        <v>0</v>
      </c>
      <c r="N214" s="27">
        <v>0</v>
      </c>
      <c r="O214" s="27">
        <v>0</v>
      </c>
      <c r="P214" s="27">
        <v>1</v>
      </c>
      <c r="Q214" s="10">
        <v>1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2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4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16">
        <v>0</v>
      </c>
      <c r="BD214" s="10">
        <v>0</v>
      </c>
      <c r="BE214" s="10">
        <v>0</v>
      </c>
    </row>
    <row r="215" spans="1:57">
      <c r="A215" s="26">
        <v>214</v>
      </c>
      <c r="B215" s="253">
        <v>45.589129999999997</v>
      </c>
      <c r="C215" s="253">
        <v>-92.108750000000001</v>
      </c>
      <c r="D215" s="10">
        <v>9.5</v>
      </c>
      <c r="E215" s="10" t="s">
        <v>575</v>
      </c>
      <c r="F215" s="119">
        <v>1</v>
      </c>
      <c r="G215" s="26">
        <v>1</v>
      </c>
      <c r="H215" s="10">
        <v>5</v>
      </c>
      <c r="I215" s="10">
        <v>3</v>
      </c>
      <c r="J215" s="16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27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4</v>
      </c>
      <c r="AF215" s="10">
        <v>0</v>
      </c>
      <c r="AG215" s="10">
        <v>0</v>
      </c>
      <c r="AH215" s="10">
        <v>0</v>
      </c>
      <c r="AI215" s="10">
        <v>1</v>
      </c>
      <c r="AJ215" s="10">
        <v>0</v>
      </c>
      <c r="AK215" s="10">
        <v>0</v>
      </c>
      <c r="AL215" s="10">
        <v>2</v>
      </c>
      <c r="AM215" s="10">
        <v>0</v>
      </c>
      <c r="AN215" s="10">
        <v>1</v>
      </c>
      <c r="AO215" s="10">
        <v>3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1</v>
      </c>
      <c r="BB215" s="10">
        <v>0</v>
      </c>
      <c r="BC215" s="116">
        <v>0</v>
      </c>
      <c r="BD215" s="10">
        <v>0</v>
      </c>
      <c r="BE215" s="10">
        <v>0</v>
      </c>
    </row>
    <row r="216" spans="1:57">
      <c r="A216" s="26">
        <v>215</v>
      </c>
      <c r="B216" s="253">
        <v>45.589129999999997</v>
      </c>
      <c r="C216" s="253">
        <v>-92.108429999999998</v>
      </c>
      <c r="D216" s="10">
        <v>15.5</v>
      </c>
      <c r="E216" s="10" t="s">
        <v>575</v>
      </c>
      <c r="F216" s="119">
        <v>1</v>
      </c>
      <c r="G216" s="26">
        <v>1</v>
      </c>
      <c r="H216" s="10">
        <v>1</v>
      </c>
      <c r="I216" s="10">
        <v>1</v>
      </c>
      <c r="J216" s="16">
        <v>0</v>
      </c>
      <c r="K216" s="27">
        <v>0</v>
      </c>
      <c r="L216" s="27">
        <v>0</v>
      </c>
      <c r="M216" s="27">
        <v>0</v>
      </c>
      <c r="N216" s="27">
        <v>0</v>
      </c>
      <c r="O216" s="27">
        <v>0</v>
      </c>
      <c r="P216" s="27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1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16">
        <v>1</v>
      </c>
      <c r="BD216" s="10">
        <v>0</v>
      </c>
      <c r="BE216" s="10">
        <v>0</v>
      </c>
    </row>
    <row r="217" spans="1:57">
      <c r="A217" s="26">
        <v>216</v>
      </c>
      <c r="B217" s="253">
        <v>45.589219999999997</v>
      </c>
      <c r="C217" s="253">
        <v>-92.103939999999994</v>
      </c>
      <c r="D217" s="10">
        <v>8</v>
      </c>
      <c r="E217" s="10" t="s">
        <v>575</v>
      </c>
      <c r="F217" s="119">
        <v>1</v>
      </c>
      <c r="G217" s="26">
        <v>1</v>
      </c>
      <c r="H217" s="10">
        <v>3</v>
      </c>
      <c r="I217" s="10">
        <v>2</v>
      </c>
      <c r="J217" s="16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2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2</v>
      </c>
      <c r="AI217" s="10">
        <v>1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16">
        <v>0</v>
      </c>
      <c r="BD217" s="10">
        <v>0</v>
      </c>
      <c r="BE217" s="10">
        <v>0</v>
      </c>
    </row>
    <row r="218" spans="1:57">
      <c r="A218" s="26">
        <v>217</v>
      </c>
      <c r="B218" s="253">
        <v>45.58934</v>
      </c>
      <c r="C218" s="253">
        <v>-92.10924</v>
      </c>
      <c r="D218" s="10">
        <v>6.5</v>
      </c>
      <c r="E218" s="10" t="s">
        <v>575</v>
      </c>
      <c r="F218" s="119">
        <v>1</v>
      </c>
      <c r="G218" s="26">
        <v>1</v>
      </c>
      <c r="H218" s="10">
        <v>2</v>
      </c>
      <c r="I218" s="10">
        <v>2</v>
      </c>
      <c r="J218" s="16">
        <v>0</v>
      </c>
      <c r="K218" s="27">
        <v>0</v>
      </c>
      <c r="L218" s="27">
        <v>0</v>
      </c>
      <c r="M218" s="27">
        <v>0</v>
      </c>
      <c r="N218" s="27">
        <v>0</v>
      </c>
      <c r="O218" s="27">
        <v>0</v>
      </c>
      <c r="P218" s="27">
        <v>2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2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16">
        <v>0</v>
      </c>
      <c r="BD218" s="10">
        <v>0</v>
      </c>
      <c r="BE218" s="10">
        <v>0</v>
      </c>
    </row>
    <row r="219" spans="1:57">
      <c r="A219" s="26">
        <v>218</v>
      </c>
      <c r="B219" s="253">
        <v>45.589350000000003</v>
      </c>
      <c r="C219" s="253">
        <v>-92.108919999999998</v>
      </c>
      <c r="D219" s="10">
        <v>14.5</v>
      </c>
      <c r="E219" s="10" t="s">
        <v>575</v>
      </c>
      <c r="F219" s="119">
        <v>1</v>
      </c>
      <c r="G219" s="26">
        <v>0</v>
      </c>
      <c r="H219" s="10">
        <v>0</v>
      </c>
      <c r="I219" s="10">
        <v>0</v>
      </c>
      <c r="J219" s="16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16">
        <v>0</v>
      </c>
      <c r="BD219" s="10">
        <v>0</v>
      </c>
      <c r="BE219" s="10">
        <v>0</v>
      </c>
    </row>
    <row r="220" spans="1:57">
      <c r="A220" s="26">
        <v>219</v>
      </c>
      <c r="B220" s="253">
        <v>45.589440000000003</v>
      </c>
      <c r="C220" s="253">
        <v>-92.104110000000006</v>
      </c>
      <c r="D220" s="10">
        <v>9</v>
      </c>
      <c r="E220" s="10" t="s">
        <v>574</v>
      </c>
      <c r="F220" s="119">
        <v>1</v>
      </c>
      <c r="G220" s="26">
        <v>1</v>
      </c>
      <c r="H220" s="10">
        <v>3</v>
      </c>
      <c r="I220" s="10">
        <v>3</v>
      </c>
      <c r="J220" s="16">
        <v>0</v>
      </c>
      <c r="K220" s="27">
        <v>0</v>
      </c>
      <c r="L220" s="27">
        <v>0</v>
      </c>
      <c r="M220" s="27">
        <v>0</v>
      </c>
      <c r="N220" s="27">
        <v>0</v>
      </c>
      <c r="O220" s="27">
        <v>1</v>
      </c>
      <c r="P220" s="27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3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1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16">
        <v>0</v>
      </c>
      <c r="BD220" s="10">
        <v>0</v>
      </c>
      <c r="BE220" s="10">
        <v>0</v>
      </c>
    </row>
    <row r="221" spans="1:57">
      <c r="A221" s="26">
        <v>220</v>
      </c>
      <c r="B221" s="253">
        <v>45.589559999999999</v>
      </c>
      <c r="C221" s="253">
        <v>-92.109719999999996</v>
      </c>
      <c r="D221" s="10">
        <v>3</v>
      </c>
      <c r="E221" s="10" t="s">
        <v>575</v>
      </c>
      <c r="F221" s="119">
        <v>1</v>
      </c>
      <c r="G221" s="26">
        <v>1</v>
      </c>
      <c r="H221" s="10">
        <v>3</v>
      </c>
      <c r="I221" s="10">
        <v>3</v>
      </c>
      <c r="J221" s="16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1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1</v>
      </c>
      <c r="Z221" s="10">
        <v>0</v>
      </c>
      <c r="AA221" s="10">
        <v>3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16">
        <v>0</v>
      </c>
      <c r="BD221" s="10">
        <v>0</v>
      </c>
      <c r="BE221" s="10">
        <v>0</v>
      </c>
    </row>
    <row r="222" spans="1:57">
      <c r="A222" s="26">
        <v>221</v>
      </c>
      <c r="B222" s="253">
        <v>45.589570000000002</v>
      </c>
      <c r="C222" s="253">
        <v>-92.109399999999994</v>
      </c>
      <c r="D222" s="10">
        <v>10.5</v>
      </c>
      <c r="E222" s="10" t="s">
        <v>575</v>
      </c>
      <c r="F222" s="119">
        <v>1</v>
      </c>
      <c r="G222" s="26">
        <v>1</v>
      </c>
      <c r="H222" s="10">
        <v>4</v>
      </c>
      <c r="I222" s="10">
        <v>1</v>
      </c>
      <c r="J222" s="16">
        <v>0</v>
      </c>
      <c r="K222" s="27">
        <v>0</v>
      </c>
      <c r="L222" s="27">
        <v>0</v>
      </c>
      <c r="M222" s="27">
        <v>0</v>
      </c>
      <c r="N222" s="27">
        <v>0</v>
      </c>
      <c r="O222" s="27">
        <v>1</v>
      </c>
      <c r="P222" s="27">
        <v>1</v>
      </c>
      <c r="Q222" s="10">
        <v>0</v>
      </c>
      <c r="R222" s="10">
        <v>0</v>
      </c>
      <c r="S222" s="10">
        <v>0</v>
      </c>
      <c r="T222" s="10">
        <v>0</v>
      </c>
      <c r="U222" s="10">
        <v>1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1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16">
        <v>0</v>
      </c>
      <c r="BD222" s="10">
        <v>0</v>
      </c>
      <c r="BE222" s="10">
        <v>0</v>
      </c>
    </row>
    <row r="223" spans="1:57">
      <c r="A223" s="26">
        <v>222</v>
      </c>
      <c r="B223" s="253">
        <v>45.589660000000002</v>
      </c>
      <c r="C223" s="253">
        <v>-92.104280000000003</v>
      </c>
      <c r="D223" s="10">
        <v>9.5</v>
      </c>
      <c r="E223" s="10" t="s">
        <v>574</v>
      </c>
      <c r="F223" s="119">
        <v>1</v>
      </c>
      <c r="G223" s="26">
        <v>1</v>
      </c>
      <c r="H223" s="10">
        <v>5</v>
      </c>
      <c r="I223" s="10">
        <v>3</v>
      </c>
      <c r="J223" s="16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1</v>
      </c>
      <c r="P223" s="27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2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1</v>
      </c>
      <c r="AM223" s="10">
        <v>0</v>
      </c>
      <c r="AN223" s="10">
        <v>0</v>
      </c>
      <c r="AO223" s="10">
        <v>3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1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16">
        <v>0</v>
      </c>
      <c r="BD223" s="10">
        <v>0</v>
      </c>
      <c r="BE223" s="10">
        <v>0</v>
      </c>
    </row>
    <row r="224" spans="1:57">
      <c r="A224" s="26">
        <v>223</v>
      </c>
      <c r="B224" s="253">
        <v>45.589669999999998</v>
      </c>
      <c r="C224" s="253">
        <v>-92.103960000000001</v>
      </c>
      <c r="D224" s="10">
        <v>4</v>
      </c>
      <c r="E224" s="10" t="s">
        <v>575</v>
      </c>
      <c r="F224" s="119">
        <v>1</v>
      </c>
      <c r="G224" s="26">
        <v>1</v>
      </c>
      <c r="H224" s="10">
        <v>4</v>
      </c>
      <c r="I224" s="10">
        <v>2</v>
      </c>
      <c r="J224" s="16">
        <v>0</v>
      </c>
      <c r="K224" s="27">
        <v>0</v>
      </c>
      <c r="L224" s="27">
        <v>0</v>
      </c>
      <c r="M224" s="27">
        <v>0</v>
      </c>
      <c r="N224" s="27">
        <v>0</v>
      </c>
      <c r="O224" s="27">
        <v>0</v>
      </c>
      <c r="P224" s="27">
        <v>2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1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2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1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16">
        <v>0</v>
      </c>
      <c r="BD224" s="10">
        <v>0</v>
      </c>
      <c r="BE224" s="10">
        <v>0</v>
      </c>
    </row>
    <row r="225" spans="1:57">
      <c r="A225" s="26">
        <v>224</v>
      </c>
      <c r="B225" s="253">
        <v>45.589779999999998</v>
      </c>
      <c r="C225" s="253">
        <v>-92.109889999999993</v>
      </c>
      <c r="D225" s="10">
        <v>5</v>
      </c>
      <c r="E225" s="10" t="s">
        <v>574</v>
      </c>
      <c r="F225" s="119">
        <v>1</v>
      </c>
      <c r="G225" s="26">
        <v>1</v>
      </c>
      <c r="H225" s="10">
        <v>4</v>
      </c>
      <c r="I225" s="10">
        <v>3</v>
      </c>
      <c r="J225" s="16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1</v>
      </c>
      <c r="P225" s="27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1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1</v>
      </c>
      <c r="AI225" s="10">
        <v>0</v>
      </c>
      <c r="AJ225" s="10">
        <v>0</v>
      </c>
      <c r="AK225" s="10">
        <v>0</v>
      </c>
      <c r="AL225" s="10">
        <v>3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16">
        <v>0</v>
      </c>
      <c r="BD225" s="10">
        <v>0</v>
      </c>
      <c r="BE225" s="10">
        <v>0</v>
      </c>
    </row>
    <row r="226" spans="1:57">
      <c r="A226" s="26">
        <v>225</v>
      </c>
      <c r="B226" s="253">
        <v>45.589880000000001</v>
      </c>
      <c r="C226" s="253">
        <v>-92.10445</v>
      </c>
      <c r="D226" s="10">
        <v>9</v>
      </c>
      <c r="E226" s="10" t="s">
        <v>574</v>
      </c>
      <c r="F226" s="119">
        <v>1</v>
      </c>
      <c r="G226" s="26">
        <v>1</v>
      </c>
      <c r="H226" s="10">
        <v>4</v>
      </c>
      <c r="I226" s="10">
        <v>2</v>
      </c>
      <c r="J226" s="16">
        <v>0</v>
      </c>
      <c r="K226" s="27">
        <v>0</v>
      </c>
      <c r="L226" s="27">
        <v>0</v>
      </c>
      <c r="M226" s="27">
        <v>0</v>
      </c>
      <c r="N226" s="27">
        <v>0</v>
      </c>
      <c r="O226" s="27">
        <v>1</v>
      </c>
      <c r="P226" s="27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2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1</v>
      </c>
      <c r="AM226" s="10">
        <v>0</v>
      </c>
      <c r="AN226" s="10">
        <v>0</v>
      </c>
      <c r="AO226" s="10">
        <v>1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16">
        <v>0</v>
      </c>
      <c r="BD226" s="10">
        <v>0</v>
      </c>
      <c r="BE226" s="10">
        <v>0</v>
      </c>
    </row>
    <row r="227" spans="1:57">
      <c r="A227" s="26">
        <v>226</v>
      </c>
      <c r="B227" s="253">
        <v>45.589889999999997</v>
      </c>
      <c r="C227" s="253">
        <v>-92.104129999999998</v>
      </c>
      <c r="D227" s="10">
        <v>4.5</v>
      </c>
      <c r="E227" s="10" t="s">
        <v>575</v>
      </c>
      <c r="F227" s="119">
        <v>1</v>
      </c>
      <c r="G227" s="26">
        <v>1</v>
      </c>
      <c r="H227" s="10">
        <v>5</v>
      </c>
      <c r="I227" s="10">
        <v>2</v>
      </c>
      <c r="J227" s="16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27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2</v>
      </c>
      <c r="AH227" s="10">
        <v>1</v>
      </c>
      <c r="AI227" s="10">
        <v>0</v>
      </c>
      <c r="AJ227" s="10">
        <v>0</v>
      </c>
      <c r="AK227" s="10">
        <v>0</v>
      </c>
      <c r="AL227" s="10">
        <v>1</v>
      </c>
      <c r="AM227" s="10">
        <v>4</v>
      </c>
      <c r="AN227" s="10">
        <v>0</v>
      </c>
      <c r="AO227" s="10">
        <v>2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2</v>
      </c>
      <c r="BB227" s="10">
        <v>0</v>
      </c>
      <c r="BC227" s="116">
        <v>0</v>
      </c>
      <c r="BD227" s="10">
        <v>0</v>
      </c>
      <c r="BE227" s="10">
        <v>0</v>
      </c>
    </row>
    <row r="228" spans="1:57">
      <c r="A228" s="26">
        <v>227</v>
      </c>
      <c r="B228" s="253">
        <v>45.59</v>
      </c>
      <c r="C228" s="253">
        <v>-92.110060000000004</v>
      </c>
      <c r="D228" s="10">
        <v>8</v>
      </c>
      <c r="E228" s="10" t="s">
        <v>575</v>
      </c>
      <c r="F228" s="119">
        <v>1</v>
      </c>
      <c r="G228" s="26">
        <v>1</v>
      </c>
      <c r="H228" s="10">
        <v>3</v>
      </c>
      <c r="I228" s="10">
        <v>3</v>
      </c>
      <c r="J228" s="16">
        <v>0</v>
      </c>
      <c r="K228" s="27">
        <v>0</v>
      </c>
      <c r="L228" s="27">
        <v>0</v>
      </c>
      <c r="M228" s="27">
        <v>0</v>
      </c>
      <c r="N228" s="27">
        <v>0</v>
      </c>
      <c r="O228" s="27">
        <v>0</v>
      </c>
      <c r="P228" s="27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3</v>
      </c>
      <c r="AM228" s="10">
        <v>0</v>
      </c>
      <c r="AN228" s="10">
        <v>0</v>
      </c>
      <c r="AO228" s="10">
        <v>1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16">
        <v>0</v>
      </c>
      <c r="BD228" s="10">
        <v>0</v>
      </c>
      <c r="BE228" s="10">
        <v>0</v>
      </c>
    </row>
    <row r="229" spans="1:57">
      <c r="A229" s="26">
        <v>228</v>
      </c>
      <c r="B229" s="253">
        <v>45.5901</v>
      </c>
      <c r="C229" s="253">
        <v>-92.104619999999997</v>
      </c>
      <c r="D229" s="10">
        <v>9</v>
      </c>
      <c r="E229" s="10" t="s">
        <v>574</v>
      </c>
      <c r="F229" s="119">
        <v>1</v>
      </c>
      <c r="G229" s="26">
        <v>1</v>
      </c>
      <c r="H229" s="10">
        <v>5</v>
      </c>
      <c r="I229" s="10">
        <v>2</v>
      </c>
      <c r="J229" s="16">
        <v>0</v>
      </c>
      <c r="K229" s="27">
        <v>0</v>
      </c>
      <c r="L229" s="27">
        <v>0</v>
      </c>
      <c r="M229" s="27">
        <v>0</v>
      </c>
      <c r="N229" s="27">
        <v>0</v>
      </c>
      <c r="O229" s="27">
        <v>1</v>
      </c>
      <c r="P229" s="27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2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1</v>
      </c>
      <c r="AH229" s="10">
        <v>0</v>
      </c>
      <c r="AI229" s="10">
        <v>4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2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1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16">
        <v>0</v>
      </c>
      <c r="BD229" s="10">
        <v>0</v>
      </c>
      <c r="BE229" s="10">
        <v>0</v>
      </c>
    </row>
    <row r="230" spans="1:57">
      <c r="A230" s="26">
        <v>229</v>
      </c>
      <c r="B230" s="253">
        <v>45.590110000000003</v>
      </c>
      <c r="C230" s="253">
        <v>-92.104299999999995</v>
      </c>
      <c r="D230" s="10">
        <v>1</v>
      </c>
      <c r="E230" s="10" t="s">
        <v>575</v>
      </c>
      <c r="F230" s="119">
        <v>1</v>
      </c>
      <c r="G230" s="26">
        <v>1</v>
      </c>
      <c r="H230" s="10">
        <v>3</v>
      </c>
      <c r="I230" s="10">
        <v>1</v>
      </c>
      <c r="J230" s="16">
        <v>0</v>
      </c>
      <c r="K230" s="27">
        <v>0</v>
      </c>
      <c r="L230" s="27">
        <v>0</v>
      </c>
      <c r="M230" s="27">
        <v>0</v>
      </c>
      <c r="N230" s="27">
        <v>0</v>
      </c>
      <c r="O230" s="27">
        <v>0</v>
      </c>
      <c r="P230" s="27">
        <v>1</v>
      </c>
      <c r="Q230" s="10">
        <v>1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1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16">
        <v>0</v>
      </c>
      <c r="BD230" s="10">
        <v>0</v>
      </c>
      <c r="BE230" s="10">
        <v>0</v>
      </c>
    </row>
    <row r="231" spans="1:57">
      <c r="A231" s="26">
        <v>230</v>
      </c>
      <c r="B231" s="253">
        <v>45.590220000000002</v>
      </c>
      <c r="C231" s="253">
        <v>-92.110550000000003</v>
      </c>
      <c r="D231" s="10">
        <v>1</v>
      </c>
      <c r="E231" s="10" t="s">
        <v>576</v>
      </c>
      <c r="F231" s="119">
        <v>1</v>
      </c>
      <c r="G231" s="26">
        <v>1</v>
      </c>
      <c r="H231" s="10">
        <v>1</v>
      </c>
      <c r="I231" s="10">
        <v>1</v>
      </c>
      <c r="J231" s="16">
        <v>0</v>
      </c>
      <c r="K231" s="27">
        <v>0</v>
      </c>
      <c r="L231" s="27">
        <v>0</v>
      </c>
      <c r="M231" s="27">
        <v>0</v>
      </c>
      <c r="N231" s="27">
        <v>0</v>
      </c>
      <c r="O231" s="27">
        <v>0</v>
      </c>
      <c r="P231" s="27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1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16">
        <v>0</v>
      </c>
      <c r="BD231" s="10">
        <v>0</v>
      </c>
      <c r="BE231" s="10">
        <v>0</v>
      </c>
    </row>
    <row r="232" spans="1:57">
      <c r="A232" s="26">
        <v>231</v>
      </c>
      <c r="B232" s="253">
        <v>45.590229999999998</v>
      </c>
      <c r="C232" s="253">
        <v>-92.110230000000001</v>
      </c>
      <c r="D232" s="10">
        <v>14</v>
      </c>
      <c r="E232" s="10" t="s">
        <v>576</v>
      </c>
      <c r="F232" s="119">
        <v>1</v>
      </c>
      <c r="G232" s="26">
        <v>1</v>
      </c>
      <c r="H232" s="10">
        <v>1</v>
      </c>
      <c r="I232" s="10">
        <v>2</v>
      </c>
      <c r="J232" s="16">
        <v>0</v>
      </c>
      <c r="K232" s="27">
        <v>0</v>
      </c>
      <c r="L232" s="27">
        <v>0</v>
      </c>
      <c r="M232" s="27">
        <v>0</v>
      </c>
      <c r="N232" s="27">
        <v>0</v>
      </c>
      <c r="O232" s="27">
        <v>0</v>
      </c>
      <c r="P232" s="27">
        <v>2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16">
        <v>0</v>
      </c>
      <c r="BD232" s="10">
        <v>0</v>
      </c>
      <c r="BE232" s="10">
        <v>0</v>
      </c>
    </row>
    <row r="233" spans="1:57">
      <c r="A233" s="26">
        <v>232</v>
      </c>
      <c r="B233" s="253">
        <v>45.590330000000002</v>
      </c>
      <c r="C233" s="253">
        <v>-92.104789999999994</v>
      </c>
      <c r="D233" s="10">
        <v>8</v>
      </c>
      <c r="E233" s="10" t="s">
        <v>575</v>
      </c>
      <c r="F233" s="119">
        <v>1</v>
      </c>
      <c r="G233" s="26">
        <v>1</v>
      </c>
      <c r="H233" s="10">
        <v>4</v>
      </c>
      <c r="I233" s="10">
        <v>2</v>
      </c>
      <c r="J233" s="16">
        <v>0</v>
      </c>
      <c r="K233" s="27">
        <v>0</v>
      </c>
      <c r="L233" s="27">
        <v>0</v>
      </c>
      <c r="M233" s="27">
        <v>0</v>
      </c>
      <c r="N233" s="27">
        <v>0</v>
      </c>
      <c r="O233" s="27">
        <v>1</v>
      </c>
      <c r="P233" s="27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2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2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1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16">
        <v>0</v>
      </c>
      <c r="BD233" s="10">
        <v>0</v>
      </c>
      <c r="BE233" s="10">
        <v>0</v>
      </c>
    </row>
    <row r="234" spans="1:57">
      <c r="A234" s="26">
        <v>233</v>
      </c>
      <c r="B234" s="253">
        <v>45.590440000000001</v>
      </c>
      <c r="C234" s="253">
        <v>-92.111040000000003</v>
      </c>
      <c r="D234" s="10">
        <v>1.5</v>
      </c>
      <c r="E234" s="10" t="s">
        <v>576</v>
      </c>
      <c r="F234" s="119">
        <v>1</v>
      </c>
      <c r="G234" s="26">
        <v>1</v>
      </c>
      <c r="H234" s="10">
        <v>3</v>
      </c>
      <c r="I234" s="10">
        <v>1</v>
      </c>
      <c r="J234" s="16">
        <v>0</v>
      </c>
      <c r="K234" s="27">
        <v>0</v>
      </c>
      <c r="L234" s="27">
        <v>0</v>
      </c>
      <c r="M234" s="27">
        <v>0</v>
      </c>
      <c r="N234" s="27">
        <v>0</v>
      </c>
      <c r="O234" s="27">
        <v>0</v>
      </c>
      <c r="P234" s="27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1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1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1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16">
        <v>0</v>
      </c>
      <c r="BD234" s="10">
        <v>0</v>
      </c>
      <c r="BE234" s="10">
        <v>0</v>
      </c>
    </row>
    <row r="235" spans="1:57">
      <c r="A235" s="26">
        <v>234</v>
      </c>
      <c r="B235" s="253">
        <v>45.590440000000001</v>
      </c>
      <c r="C235" s="253">
        <v>-92.110720000000001</v>
      </c>
      <c r="D235" s="10">
        <v>11</v>
      </c>
      <c r="E235" s="10" t="s">
        <v>576</v>
      </c>
      <c r="F235" s="119">
        <v>1</v>
      </c>
      <c r="G235" s="26">
        <v>0</v>
      </c>
      <c r="H235" s="10">
        <v>0</v>
      </c>
      <c r="I235" s="10">
        <v>0</v>
      </c>
      <c r="J235" s="16">
        <v>0</v>
      </c>
      <c r="K235" s="27">
        <v>0</v>
      </c>
      <c r="L235" s="27">
        <v>0</v>
      </c>
      <c r="M235" s="27">
        <v>0</v>
      </c>
      <c r="N235" s="27">
        <v>0</v>
      </c>
      <c r="O235" s="27">
        <v>0</v>
      </c>
      <c r="P235" s="27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16">
        <v>0</v>
      </c>
      <c r="BD235" s="10">
        <v>0</v>
      </c>
      <c r="BE235" s="10">
        <v>0</v>
      </c>
    </row>
    <row r="236" spans="1:57">
      <c r="A236" s="26">
        <v>235</v>
      </c>
      <c r="B236" s="253">
        <v>45.59055</v>
      </c>
      <c r="C236" s="253">
        <v>-92.104950000000002</v>
      </c>
      <c r="D236" s="10">
        <v>8.5</v>
      </c>
      <c r="E236" s="10" t="s">
        <v>574</v>
      </c>
      <c r="F236" s="119">
        <v>1</v>
      </c>
      <c r="G236" s="26">
        <v>1</v>
      </c>
      <c r="H236" s="10">
        <v>4</v>
      </c>
      <c r="I236" s="10">
        <v>3</v>
      </c>
      <c r="J236" s="16">
        <v>0</v>
      </c>
      <c r="K236" s="27">
        <v>0</v>
      </c>
      <c r="L236" s="27">
        <v>0</v>
      </c>
      <c r="M236" s="27">
        <v>0</v>
      </c>
      <c r="N236" s="27">
        <v>0</v>
      </c>
      <c r="O236" s="27">
        <v>3</v>
      </c>
      <c r="P236" s="27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1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1</v>
      </c>
      <c r="AM236" s="10">
        <v>0</v>
      </c>
      <c r="AN236" s="10">
        <v>0</v>
      </c>
      <c r="AO236" s="10">
        <v>1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16">
        <v>0</v>
      </c>
      <c r="BD236" s="10">
        <v>0</v>
      </c>
      <c r="BE236" s="10">
        <v>0</v>
      </c>
    </row>
    <row r="237" spans="1:57">
      <c r="A237" s="26">
        <v>236</v>
      </c>
      <c r="B237" s="253">
        <v>45.59055</v>
      </c>
      <c r="C237" s="253">
        <v>-92.10463</v>
      </c>
      <c r="D237" s="10">
        <v>4.5</v>
      </c>
      <c r="E237" s="10" t="s">
        <v>575</v>
      </c>
      <c r="F237" s="119">
        <v>1</v>
      </c>
      <c r="G237" s="26">
        <v>1</v>
      </c>
      <c r="H237" s="10">
        <v>6</v>
      </c>
      <c r="I237" s="10">
        <v>2</v>
      </c>
      <c r="J237" s="16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0</v>
      </c>
      <c r="P237" s="27">
        <v>1</v>
      </c>
      <c r="Q237" s="10">
        <v>1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2</v>
      </c>
      <c r="AJ237" s="10">
        <v>0</v>
      </c>
      <c r="AK237" s="10">
        <v>0</v>
      </c>
      <c r="AL237" s="10">
        <v>1</v>
      </c>
      <c r="AM237" s="10">
        <v>0</v>
      </c>
      <c r="AN237" s="10">
        <v>0</v>
      </c>
      <c r="AO237" s="10">
        <v>2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1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16">
        <v>0</v>
      </c>
      <c r="BD237" s="10">
        <v>0</v>
      </c>
      <c r="BE237" s="10">
        <v>0</v>
      </c>
    </row>
    <row r="238" spans="1:57">
      <c r="A238" s="26">
        <v>237</v>
      </c>
      <c r="B238" s="253">
        <v>45.59066</v>
      </c>
      <c r="C238" s="253">
        <v>-92.11121</v>
      </c>
      <c r="D238" s="10">
        <v>8</v>
      </c>
      <c r="E238" s="10" t="s">
        <v>574</v>
      </c>
      <c r="F238" s="119">
        <v>1</v>
      </c>
      <c r="G238" s="26">
        <v>1</v>
      </c>
      <c r="H238" s="10">
        <v>2</v>
      </c>
      <c r="I238" s="10">
        <v>1</v>
      </c>
      <c r="J238" s="16">
        <v>0</v>
      </c>
      <c r="K238" s="27">
        <v>0</v>
      </c>
      <c r="L238" s="27">
        <v>0</v>
      </c>
      <c r="M238" s="27">
        <v>0</v>
      </c>
      <c r="N238" s="27">
        <v>0</v>
      </c>
      <c r="O238" s="27">
        <v>1</v>
      </c>
      <c r="P238" s="27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1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16">
        <v>2</v>
      </c>
      <c r="BD238" s="10">
        <v>0</v>
      </c>
      <c r="BE238" s="10">
        <v>0</v>
      </c>
    </row>
    <row r="239" spans="1:57">
      <c r="A239" s="26">
        <v>238</v>
      </c>
      <c r="B239" s="253">
        <v>45.590769999999999</v>
      </c>
      <c r="C239" s="253">
        <v>-92.105119999999999</v>
      </c>
      <c r="D239" s="10">
        <v>8</v>
      </c>
      <c r="E239" s="10" t="s">
        <v>574</v>
      </c>
      <c r="F239" s="119">
        <v>1</v>
      </c>
      <c r="G239" s="26">
        <v>1</v>
      </c>
      <c r="H239" s="10">
        <v>5</v>
      </c>
      <c r="I239" s="10">
        <v>2</v>
      </c>
      <c r="J239" s="16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2</v>
      </c>
      <c r="P239" s="27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1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2</v>
      </c>
      <c r="AI239" s="10">
        <v>1</v>
      </c>
      <c r="AJ239" s="10">
        <v>0</v>
      </c>
      <c r="AK239" s="10">
        <v>0</v>
      </c>
      <c r="AL239" s="10">
        <v>2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16">
        <v>0</v>
      </c>
      <c r="BD239" s="10">
        <v>0</v>
      </c>
      <c r="BE239" s="10">
        <v>0</v>
      </c>
    </row>
    <row r="240" spans="1:57">
      <c r="A240" s="26">
        <v>239</v>
      </c>
      <c r="B240" s="253">
        <v>45.590780000000002</v>
      </c>
      <c r="C240" s="253">
        <v>-92.104799999999997</v>
      </c>
      <c r="D240" s="10">
        <v>8</v>
      </c>
      <c r="E240" s="10" t="s">
        <v>575</v>
      </c>
      <c r="F240" s="119">
        <v>1</v>
      </c>
      <c r="G240" s="26">
        <v>1</v>
      </c>
      <c r="H240" s="10">
        <v>2</v>
      </c>
      <c r="I240" s="10">
        <v>1</v>
      </c>
      <c r="J240" s="16">
        <v>0</v>
      </c>
      <c r="K240" s="27">
        <v>0</v>
      </c>
      <c r="L240" s="27">
        <v>0</v>
      </c>
      <c r="M240" s="27">
        <v>0</v>
      </c>
      <c r="N240" s="27">
        <v>0</v>
      </c>
      <c r="O240" s="27">
        <v>1</v>
      </c>
      <c r="P240" s="27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1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16">
        <v>0</v>
      </c>
      <c r="BD240" s="10">
        <v>0</v>
      </c>
      <c r="BE240" s="10">
        <v>0</v>
      </c>
    </row>
    <row r="241" spans="1:57">
      <c r="A241" s="26">
        <v>240</v>
      </c>
      <c r="B241" s="253">
        <v>45.590870000000002</v>
      </c>
      <c r="C241" s="253">
        <v>-92.111699999999999</v>
      </c>
      <c r="D241" s="10">
        <v>3</v>
      </c>
      <c r="E241" s="10" t="s">
        <v>575</v>
      </c>
      <c r="F241" s="119">
        <v>1</v>
      </c>
      <c r="G241" s="26">
        <v>1</v>
      </c>
      <c r="H241" s="10">
        <v>2</v>
      </c>
      <c r="I241" s="10">
        <v>3</v>
      </c>
      <c r="J241" s="16">
        <v>0</v>
      </c>
      <c r="K241" s="27">
        <v>0</v>
      </c>
      <c r="L241" s="27">
        <v>0</v>
      </c>
      <c r="M241" s="27">
        <v>0</v>
      </c>
      <c r="N241" s="27">
        <v>0</v>
      </c>
      <c r="O241" s="27">
        <v>0</v>
      </c>
      <c r="P241" s="27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2</v>
      </c>
      <c r="Z241" s="10">
        <v>0</v>
      </c>
      <c r="AA241" s="10">
        <v>3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4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4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16">
        <v>0</v>
      </c>
      <c r="BD241" s="10">
        <v>0</v>
      </c>
      <c r="BE241" s="10">
        <v>0</v>
      </c>
    </row>
    <row r="242" spans="1:57">
      <c r="A242" s="26">
        <v>241</v>
      </c>
      <c r="B242" s="253">
        <v>45.590879999999999</v>
      </c>
      <c r="C242" s="253">
        <v>-92.111379999999997</v>
      </c>
      <c r="D242" s="10">
        <v>15.5</v>
      </c>
      <c r="E242" s="10" t="s">
        <v>575</v>
      </c>
      <c r="F242" s="119">
        <v>1</v>
      </c>
      <c r="G242" s="26">
        <v>0</v>
      </c>
      <c r="H242" s="10">
        <v>0</v>
      </c>
      <c r="I242" s="10">
        <v>0</v>
      </c>
      <c r="J242" s="16">
        <v>0</v>
      </c>
      <c r="K242" s="27">
        <v>0</v>
      </c>
      <c r="L242" s="27">
        <v>0</v>
      </c>
      <c r="M242" s="27">
        <v>0</v>
      </c>
      <c r="N242" s="27">
        <v>0</v>
      </c>
      <c r="O242" s="27">
        <v>0</v>
      </c>
      <c r="P242" s="27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16">
        <v>1</v>
      </c>
      <c r="BD242" s="10">
        <v>0</v>
      </c>
      <c r="BE242" s="10">
        <v>0</v>
      </c>
    </row>
    <row r="243" spans="1:57">
      <c r="A243" s="26">
        <v>242</v>
      </c>
      <c r="B243" s="253">
        <v>45.590989999999998</v>
      </c>
      <c r="C243" s="253">
        <v>-92.105289999999997</v>
      </c>
      <c r="D243" s="10">
        <v>12</v>
      </c>
      <c r="E243" s="10" t="s">
        <v>575</v>
      </c>
      <c r="F243" s="119">
        <v>1</v>
      </c>
      <c r="G243" s="26">
        <v>0</v>
      </c>
      <c r="H243" s="10">
        <v>0</v>
      </c>
      <c r="I243" s="10">
        <v>0</v>
      </c>
      <c r="J243" s="16">
        <v>0</v>
      </c>
      <c r="K243" s="27">
        <v>0</v>
      </c>
      <c r="L243" s="27">
        <v>0</v>
      </c>
      <c r="M243" s="27">
        <v>0</v>
      </c>
      <c r="N243" s="27">
        <v>0</v>
      </c>
      <c r="O243" s="27">
        <v>0</v>
      </c>
      <c r="P243" s="27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16">
        <v>0</v>
      </c>
      <c r="BD243" s="10">
        <v>0</v>
      </c>
      <c r="BE243" s="10">
        <v>0</v>
      </c>
    </row>
    <row r="244" spans="1:57">
      <c r="A244" s="26">
        <v>243</v>
      </c>
      <c r="B244" s="253">
        <v>45.591000000000001</v>
      </c>
      <c r="C244" s="253">
        <v>-92.104969999999994</v>
      </c>
      <c r="D244" s="10">
        <v>6.5</v>
      </c>
      <c r="E244" s="10" t="s">
        <v>575</v>
      </c>
      <c r="F244" s="119">
        <v>1</v>
      </c>
      <c r="G244" s="26">
        <v>1</v>
      </c>
      <c r="H244" s="10">
        <v>4</v>
      </c>
      <c r="I244" s="10">
        <v>2</v>
      </c>
      <c r="J244" s="16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7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1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1</v>
      </c>
      <c r="AM244" s="10">
        <v>0</v>
      </c>
      <c r="AN244" s="10">
        <v>0</v>
      </c>
      <c r="AO244" s="10">
        <v>2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1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16">
        <v>0</v>
      </c>
      <c r="BD244" s="10">
        <v>0</v>
      </c>
      <c r="BE244" s="10">
        <v>0</v>
      </c>
    </row>
    <row r="245" spans="1:57">
      <c r="A245" s="26">
        <v>244</v>
      </c>
      <c r="B245" s="253">
        <v>45.591090000000001</v>
      </c>
      <c r="C245" s="253">
        <v>-92.112189999999998</v>
      </c>
      <c r="D245" s="10">
        <v>1</v>
      </c>
      <c r="E245" s="10" t="s">
        <v>576</v>
      </c>
      <c r="F245" s="119">
        <v>1</v>
      </c>
      <c r="G245" s="26">
        <v>1</v>
      </c>
      <c r="H245" s="10">
        <v>1</v>
      </c>
      <c r="I245" s="10">
        <v>1</v>
      </c>
      <c r="J245" s="16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7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1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16">
        <v>0</v>
      </c>
      <c r="BD245" s="10">
        <v>0</v>
      </c>
      <c r="BE245" s="10">
        <v>0</v>
      </c>
    </row>
    <row r="246" spans="1:57">
      <c r="A246" s="26">
        <v>245</v>
      </c>
      <c r="B246" s="253">
        <v>45.591099999999997</v>
      </c>
      <c r="C246" s="253">
        <v>-92.111869999999996</v>
      </c>
      <c r="D246" s="10">
        <v>12.5</v>
      </c>
      <c r="E246" s="10" t="s">
        <v>576</v>
      </c>
      <c r="F246" s="119">
        <v>1</v>
      </c>
      <c r="G246" s="26">
        <v>0</v>
      </c>
      <c r="H246" s="10">
        <v>0</v>
      </c>
      <c r="I246" s="10">
        <v>0</v>
      </c>
      <c r="J246" s="16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0</v>
      </c>
      <c r="P246" s="27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16">
        <v>1</v>
      </c>
      <c r="BD246" s="10">
        <v>0</v>
      </c>
      <c r="BE246" s="10">
        <v>0</v>
      </c>
    </row>
    <row r="247" spans="1:57">
      <c r="A247" s="26">
        <v>246</v>
      </c>
      <c r="B247" s="253">
        <v>45.591209999999997</v>
      </c>
      <c r="C247" s="253">
        <v>-92.105459999999994</v>
      </c>
      <c r="D247" s="10">
        <v>17</v>
      </c>
      <c r="E247" s="10" t="s">
        <v>575</v>
      </c>
      <c r="F247" s="119">
        <v>1</v>
      </c>
      <c r="G247" s="26">
        <v>0</v>
      </c>
      <c r="H247" s="10">
        <v>0</v>
      </c>
      <c r="I247" s="10">
        <v>0</v>
      </c>
      <c r="J247" s="16">
        <v>0</v>
      </c>
      <c r="K247" s="27">
        <v>0</v>
      </c>
      <c r="L247" s="27">
        <v>0</v>
      </c>
      <c r="M247" s="27">
        <v>0</v>
      </c>
      <c r="N247" s="27">
        <v>0</v>
      </c>
      <c r="O247" s="27">
        <v>0</v>
      </c>
      <c r="P247" s="27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16">
        <v>0</v>
      </c>
      <c r="BD247" s="10">
        <v>0</v>
      </c>
      <c r="BE247" s="10">
        <v>0</v>
      </c>
    </row>
    <row r="248" spans="1:57">
      <c r="A248" s="26">
        <v>247</v>
      </c>
      <c r="B248" s="253">
        <v>45.59122</v>
      </c>
      <c r="C248" s="253">
        <v>-92.105140000000006</v>
      </c>
      <c r="D248" s="10">
        <v>8</v>
      </c>
      <c r="E248" s="10" t="s">
        <v>575</v>
      </c>
      <c r="F248" s="119">
        <v>1</v>
      </c>
      <c r="G248" s="26">
        <v>1</v>
      </c>
      <c r="H248" s="10">
        <v>4</v>
      </c>
      <c r="I248" s="10">
        <v>3</v>
      </c>
      <c r="J248" s="16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1</v>
      </c>
      <c r="P248" s="27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1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1</v>
      </c>
      <c r="AM248" s="10">
        <v>0</v>
      </c>
      <c r="AN248" s="10">
        <v>0</v>
      </c>
      <c r="AO248" s="10">
        <v>3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16">
        <v>0</v>
      </c>
      <c r="BD248" s="10">
        <v>0</v>
      </c>
      <c r="BE248" s="10">
        <v>0</v>
      </c>
    </row>
    <row r="249" spans="1:57">
      <c r="A249" s="26">
        <v>248</v>
      </c>
      <c r="B249" s="253">
        <v>45.59131</v>
      </c>
      <c r="C249" s="253">
        <v>-92.112350000000006</v>
      </c>
      <c r="D249" s="10">
        <v>6</v>
      </c>
      <c r="E249" s="10" t="s">
        <v>575</v>
      </c>
      <c r="F249" s="119">
        <v>1</v>
      </c>
      <c r="G249" s="26">
        <v>1</v>
      </c>
      <c r="H249" s="10">
        <v>5</v>
      </c>
      <c r="I249" s="10">
        <v>3</v>
      </c>
      <c r="J249" s="16">
        <v>0</v>
      </c>
      <c r="K249" s="27">
        <v>0</v>
      </c>
      <c r="L249" s="27">
        <v>0</v>
      </c>
      <c r="M249" s="27">
        <v>0</v>
      </c>
      <c r="N249" s="27">
        <v>0</v>
      </c>
      <c r="O249" s="27">
        <v>0</v>
      </c>
      <c r="P249" s="27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2</v>
      </c>
      <c r="X249" s="10">
        <v>3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4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1</v>
      </c>
      <c r="AO249" s="10">
        <v>2</v>
      </c>
      <c r="AP249" s="10">
        <v>1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16">
        <v>0</v>
      </c>
      <c r="BD249" s="10">
        <v>0</v>
      </c>
      <c r="BE249" s="10">
        <v>0</v>
      </c>
    </row>
    <row r="250" spans="1:57">
      <c r="A250" s="26">
        <v>249</v>
      </c>
      <c r="B250" s="253">
        <v>45.591320000000003</v>
      </c>
      <c r="C250" s="253">
        <v>-92.112030000000004</v>
      </c>
      <c r="D250" s="10">
        <v>17.5</v>
      </c>
      <c r="E250" s="10" t="s">
        <v>575</v>
      </c>
      <c r="F250" s="119">
        <v>1</v>
      </c>
      <c r="G250" s="26">
        <v>0</v>
      </c>
      <c r="H250" s="10">
        <v>0</v>
      </c>
      <c r="I250" s="10">
        <v>0</v>
      </c>
      <c r="J250" s="16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27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16">
        <v>0</v>
      </c>
      <c r="BD250" s="10">
        <v>0</v>
      </c>
      <c r="BE250" s="10">
        <v>0</v>
      </c>
    </row>
    <row r="251" spans="1:57">
      <c r="A251" s="26">
        <v>250</v>
      </c>
      <c r="B251" s="253">
        <v>45.591439999999999</v>
      </c>
      <c r="C251" s="253">
        <v>-92.105630000000005</v>
      </c>
      <c r="D251" s="10">
        <v>10</v>
      </c>
      <c r="E251" s="10" t="s">
        <v>575</v>
      </c>
      <c r="F251" s="119">
        <v>1</v>
      </c>
      <c r="G251" s="26">
        <v>1</v>
      </c>
      <c r="H251" s="10">
        <v>3</v>
      </c>
      <c r="I251" s="10">
        <v>2</v>
      </c>
      <c r="J251" s="16">
        <v>0</v>
      </c>
      <c r="K251" s="27">
        <v>0</v>
      </c>
      <c r="L251" s="27">
        <v>0</v>
      </c>
      <c r="M251" s="27">
        <v>0</v>
      </c>
      <c r="N251" s="27">
        <v>0</v>
      </c>
      <c r="O251" s="27">
        <v>0</v>
      </c>
      <c r="P251" s="27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1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2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16">
        <v>1</v>
      </c>
      <c r="BD251" s="10">
        <v>0</v>
      </c>
      <c r="BE251" s="10">
        <v>0</v>
      </c>
    </row>
    <row r="252" spans="1:57">
      <c r="A252" s="26">
        <v>251</v>
      </c>
      <c r="B252" s="253">
        <v>45.591439999999999</v>
      </c>
      <c r="C252" s="253">
        <v>-92.105310000000003</v>
      </c>
      <c r="D252" s="10">
        <v>7</v>
      </c>
      <c r="E252" s="10" t="s">
        <v>575</v>
      </c>
      <c r="F252" s="119">
        <v>1</v>
      </c>
      <c r="G252" s="26">
        <v>1</v>
      </c>
      <c r="H252" s="10">
        <v>5</v>
      </c>
      <c r="I252" s="10">
        <v>2</v>
      </c>
      <c r="J252" s="16">
        <v>0</v>
      </c>
      <c r="K252" s="27">
        <v>0</v>
      </c>
      <c r="L252" s="27">
        <v>0</v>
      </c>
      <c r="M252" s="27">
        <v>0</v>
      </c>
      <c r="N252" s="27">
        <v>0</v>
      </c>
      <c r="O252" s="27">
        <v>1</v>
      </c>
      <c r="P252" s="27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2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1</v>
      </c>
      <c r="AH252" s="10">
        <v>0</v>
      </c>
      <c r="AI252" s="10">
        <v>1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1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16">
        <v>0</v>
      </c>
      <c r="BD252" s="10">
        <v>0</v>
      </c>
      <c r="BE252" s="10">
        <v>0</v>
      </c>
    </row>
    <row r="253" spans="1:57">
      <c r="A253" s="26">
        <v>252</v>
      </c>
      <c r="B253" s="253">
        <v>45.591529999999999</v>
      </c>
      <c r="C253" s="253">
        <v>-92.112520000000004</v>
      </c>
      <c r="D253" s="10">
        <v>7.5</v>
      </c>
      <c r="E253" s="10" t="s">
        <v>574</v>
      </c>
      <c r="F253" s="119">
        <v>1</v>
      </c>
      <c r="G253" s="26">
        <v>1</v>
      </c>
      <c r="H253" s="10">
        <v>2</v>
      </c>
      <c r="I253" s="10">
        <v>2</v>
      </c>
      <c r="J253" s="16">
        <v>0</v>
      </c>
      <c r="K253" s="27">
        <v>0</v>
      </c>
      <c r="L253" s="27">
        <v>0</v>
      </c>
      <c r="M253" s="27">
        <v>0</v>
      </c>
      <c r="N253" s="27">
        <v>0</v>
      </c>
      <c r="O253" s="27">
        <v>0</v>
      </c>
      <c r="P253" s="27">
        <v>1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2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16">
        <v>1</v>
      </c>
      <c r="BD253" s="10">
        <v>0</v>
      </c>
      <c r="BE253" s="10">
        <v>0</v>
      </c>
    </row>
    <row r="254" spans="1:57">
      <c r="A254" s="26">
        <v>253</v>
      </c>
      <c r="B254" s="253">
        <v>45.591659999999997</v>
      </c>
      <c r="C254" s="253">
        <v>-92.105800000000002</v>
      </c>
      <c r="D254" s="10">
        <v>11</v>
      </c>
      <c r="E254" s="10" t="s">
        <v>575</v>
      </c>
      <c r="F254" s="119">
        <v>1</v>
      </c>
      <c r="G254" s="26">
        <v>1</v>
      </c>
      <c r="H254" s="10">
        <v>1</v>
      </c>
      <c r="I254" s="10">
        <v>1</v>
      </c>
      <c r="J254" s="16">
        <v>2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27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1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16">
        <v>0</v>
      </c>
      <c r="BD254" s="10">
        <v>0</v>
      </c>
      <c r="BE254" s="10">
        <v>0</v>
      </c>
    </row>
    <row r="255" spans="1:57">
      <c r="A255" s="26">
        <v>254</v>
      </c>
      <c r="B255" s="253">
        <v>45.591659999999997</v>
      </c>
      <c r="C255" s="253">
        <v>-92.10548</v>
      </c>
      <c r="D255" s="10">
        <v>7</v>
      </c>
      <c r="E255" s="10" t="s">
        <v>575</v>
      </c>
      <c r="F255" s="119">
        <v>1</v>
      </c>
      <c r="G255" s="26">
        <v>1</v>
      </c>
      <c r="H255" s="10">
        <v>3</v>
      </c>
      <c r="I255" s="10">
        <v>2</v>
      </c>
      <c r="J255" s="16">
        <v>0</v>
      </c>
      <c r="K255" s="27">
        <v>0</v>
      </c>
      <c r="L255" s="27">
        <v>0</v>
      </c>
      <c r="M255" s="27">
        <v>0</v>
      </c>
      <c r="N255" s="27">
        <v>0</v>
      </c>
      <c r="O255" s="27">
        <v>1</v>
      </c>
      <c r="P255" s="27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2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1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16">
        <v>0</v>
      </c>
      <c r="BD255" s="10">
        <v>0</v>
      </c>
      <c r="BE255" s="10">
        <v>0</v>
      </c>
    </row>
    <row r="256" spans="1:57">
      <c r="A256" s="26">
        <v>255</v>
      </c>
      <c r="B256" s="253">
        <v>45.591760000000001</v>
      </c>
      <c r="C256" s="253">
        <v>-92.112690000000001</v>
      </c>
      <c r="D256" s="10">
        <v>8</v>
      </c>
      <c r="E256" s="10" t="s">
        <v>574</v>
      </c>
      <c r="F256" s="119">
        <v>1</v>
      </c>
      <c r="G256" s="26">
        <v>1</v>
      </c>
      <c r="H256" s="10">
        <v>5</v>
      </c>
      <c r="I256" s="10">
        <v>2</v>
      </c>
      <c r="J256" s="16">
        <v>4</v>
      </c>
      <c r="K256" s="27">
        <v>0</v>
      </c>
      <c r="L256" s="27">
        <v>0</v>
      </c>
      <c r="M256" s="27">
        <v>0</v>
      </c>
      <c r="N256" s="27">
        <v>0</v>
      </c>
      <c r="O256" s="27">
        <v>2</v>
      </c>
      <c r="P256" s="27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4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1</v>
      </c>
      <c r="AI256" s="10">
        <v>1</v>
      </c>
      <c r="AJ256" s="10">
        <v>0</v>
      </c>
      <c r="AK256" s="10">
        <v>0</v>
      </c>
      <c r="AL256" s="10">
        <v>2</v>
      </c>
      <c r="AM256" s="10">
        <v>0</v>
      </c>
      <c r="AN256" s="10">
        <v>0</v>
      </c>
      <c r="AO256" s="10">
        <v>2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16">
        <v>0</v>
      </c>
      <c r="BD256" s="10">
        <v>0</v>
      </c>
      <c r="BE256" s="10">
        <v>0</v>
      </c>
    </row>
    <row r="257" spans="1:57">
      <c r="A257" s="26">
        <v>256</v>
      </c>
      <c r="B257" s="253">
        <v>45.59187</v>
      </c>
      <c r="C257" s="253">
        <v>-92.106290000000001</v>
      </c>
      <c r="D257" s="10">
        <v>11</v>
      </c>
      <c r="E257" s="10" t="s">
        <v>575</v>
      </c>
      <c r="F257" s="119">
        <v>1</v>
      </c>
      <c r="G257" s="26">
        <v>1</v>
      </c>
      <c r="H257" s="10">
        <v>1</v>
      </c>
      <c r="I257" s="10">
        <v>2</v>
      </c>
      <c r="J257" s="16">
        <v>2</v>
      </c>
      <c r="K257" s="27">
        <v>0</v>
      </c>
      <c r="L257" s="27">
        <v>0</v>
      </c>
      <c r="M257" s="27">
        <v>0</v>
      </c>
      <c r="N257" s="27">
        <v>0</v>
      </c>
      <c r="O257" s="27">
        <v>1</v>
      </c>
      <c r="P257" s="27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16">
        <v>0</v>
      </c>
      <c r="BD257" s="10">
        <v>0</v>
      </c>
      <c r="BE257" s="10">
        <v>0</v>
      </c>
    </row>
    <row r="258" spans="1:57">
      <c r="A258" s="26">
        <v>257</v>
      </c>
      <c r="B258" s="253">
        <v>45.591880000000003</v>
      </c>
      <c r="C258" s="253">
        <v>-92.105969999999999</v>
      </c>
      <c r="D258" s="10">
        <v>8</v>
      </c>
      <c r="E258" s="10" t="s">
        <v>574</v>
      </c>
      <c r="F258" s="119">
        <v>1</v>
      </c>
      <c r="G258" s="26">
        <v>1</v>
      </c>
      <c r="H258" s="10">
        <v>2</v>
      </c>
      <c r="I258" s="10">
        <v>2</v>
      </c>
      <c r="J258" s="16">
        <v>1</v>
      </c>
      <c r="K258" s="27">
        <v>0</v>
      </c>
      <c r="L258" s="27">
        <v>0</v>
      </c>
      <c r="M258" s="27">
        <v>0</v>
      </c>
      <c r="N258" s="27">
        <v>0</v>
      </c>
      <c r="O258" s="27">
        <v>2</v>
      </c>
      <c r="P258" s="27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1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16">
        <v>0</v>
      </c>
      <c r="BD258" s="10">
        <v>0</v>
      </c>
      <c r="BE258" s="10">
        <v>0</v>
      </c>
    </row>
    <row r="259" spans="1:57">
      <c r="A259" s="26">
        <v>258</v>
      </c>
      <c r="B259" s="253">
        <v>45.591889999999999</v>
      </c>
      <c r="C259" s="253">
        <v>-92.105649999999997</v>
      </c>
      <c r="D259" s="10">
        <v>7</v>
      </c>
      <c r="E259" s="10" t="s">
        <v>574</v>
      </c>
      <c r="F259" s="119">
        <v>1</v>
      </c>
      <c r="G259" s="26">
        <v>1</v>
      </c>
      <c r="H259" s="10">
        <v>4</v>
      </c>
      <c r="I259" s="10">
        <v>2</v>
      </c>
      <c r="J259" s="16">
        <v>0</v>
      </c>
      <c r="K259" s="27">
        <v>0</v>
      </c>
      <c r="L259" s="27">
        <v>0</v>
      </c>
      <c r="M259" s="27">
        <v>0</v>
      </c>
      <c r="N259" s="27">
        <v>0</v>
      </c>
      <c r="O259" s="27">
        <v>2</v>
      </c>
      <c r="P259" s="27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1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2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2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16">
        <v>0</v>
      </c>
      <c r="BD259" s="10">
        <v>0</v>
      </c>
      <c r="BE259" s="10">
        <v>0</v>
      </c>
    </row>
    <row r="260" spans="1:57">
      <c r="A260" s="26">
        <v>259</v>
      </c>
      <c r="B260" s="253">
        <v>45.592089999999999</v>
      </c>
      <c r="C260" s="253">
        <v>-92.106769999999997</v>
      </c>
      <c r="D260" s="10">
        <v>16.5</v>
      </c>
      <c r="E260" s="10" t="s">
        <v>575</v>
      </c>
      <c r="F260" s="119">
        <v>1</v>
      </c>
      <c r="G260" s="26">
        <v>1</v>
      </c>
      <c r="H260" s="10">
        <v>1</v>
      </c>
      <c r="I260" s="10">
        <v>2</v>
      </c>
      <c r="J260" s="16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27">
        <v>2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16">
        <v>0</v>
      </c>
      <c r="BD260" s="10">
        <v>0</v>
      </c>
      <c r="BE260" s="10">
        <v>0</v>
      </c>
    </row>
    <row r="261" spans="1:57">
      <c r="A261" s="26">
        <v>260</v>
      </c>
      <c r="B261" s="253">
        <v>45.592100000000002</v>
      </c>
      <c r="C261" s="253">
        <v>-92.106449999999995</v>
      </c>
      <c r="D261" s="10">
        <v>7.5</v>
      </c>
      <c r="E261" s="10" t="s">
        <v>574</v>
      </c>
      <c r="F261" s="119">
        <v>1</v>
      </c>
      <c r="G261" s="26">
        <v>1</v>
      </c>
      <c r="H261" s="10">
        <v>3</v>
      </c>
      <c r="I261" s="10">
        <v>2</v>
      </c>
      <c r="J261" s="16">
        <v>0</v>
      </c>
      <c r="K261" s="27">
        <v>0</v>
      </c>
      <c r="L261" s="27">
        <v>0</v>
      </c>
      <c r="M261" s="27">
        <v>0</v>
      </c>
      <c r="N261" s="27">
        <v>0</v>
      </c>
      <c r="O261" s="27">
        <v>2</v>
      </c>
      <c r="P261" s="27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1</v>
      </c>
      <c r="AM261" s="10">
        <v>2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16">
        <v>0</v>
      </c>
      <c r="BD261" s="10">
        <v>0</v>
      </c>
      <c r="BE261" s="10">
        <v>0</v>
      </c>
    </row>
    <row r="262" spans="1:57">
      <c r="A262" s="26">
        <v>261</v>
      </c>
      <c r="B262" s="253">
        <v>45.592100000000002</v>
      </c>
      <c r="C262" s="253">
        <v>-92.106129999999993</v>
      </c>
      <c r="D262" s="10">
        <v>6</v>
      </c>
      <c r="E262" s="10" t="s">
        <v>575</v>
      </c>
      <c r="F262" s="119">
        <v>1</v>
      </c>
      <c r="G262" s="26">
        <v>1</v>
      </c>
      <c r="H262" s="10">
        <v>3</v>
      </c>
      <c r="I262" s="10">
        <v>3</v>
      </c>
      <c r="J262" s="16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27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3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2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2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16">
        <v>0</v>
      </c>
      <c r="BD262" s="10">
        <v>0</v>
      </c>
      <c r="BE262" s="10">
        <v>0</v>
      </c>
    </row>
    <row r="263" spans="1:57">
      <c r="A263" s="26">
        <v>262</v>
      </c>
      <c r="B263" s="253">
        <v>45.592210000000001</v>
      </c>
      <c r="C263" s="253">
        <v>-92.112710000000007</v>
      </c>
      <c r="D263" s="10">
        <v>5.5</v>
      </c>
      <c r="E263" s="10" t="s">
        <v>575</v>
      </c>
      <c r="F263" s="119">
        <v>1</v>
      </c>
      <c r="G263" s="26">
        <v>1</v>
      </c>
      <c r="H263" s="10">
        <v>7</v>
      </c>
      <c r="I263" s="10">
        <v>2</v>
      </c>
      <c r="J263" s="16">
        <v>0</v>
      </c>
      <c r="K263" s="27">
        <v>0</v>
      </c>
      <c r="L263" s="27">
        <v>0</v>
      </c>
      <c r="M263" s="27">
        <v>0</v>
      </c>
      <c r="N263" s="27">
        <v>0</v>
      </c>
      <c r="O263" s="27">
        <v>0</v>
      </c>
      <c r="P263" s="27">
        <v>1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1</v>
      </c>
      <c r="X263" s="10">
        <v>1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1</v>
      </c>
      <c r="AI263" s="10">
        <v>0</v>
      </c>
      <c r="AJ263" s="10">
        <v>0</v>
      </c>
      <c r="AK263" s="10">
        <v>0</v>
      </c>
      <c r="AL263" s="10">
        <v>2</v>
      </c>
      <c r="AM263" s="10">
        <v>0</v>
      </c>
      <c r="AN263" s="10">
        <v>0</v>
      </c>
      <c r="AO263" s="10">
        <v>2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1</v>
      </c>
      <c r="BB263" s="10">
        <v>0</v>
      </c>
      <c r="BC263" s="116">
        <v>0</v>
      </c>
      <c r="BD263" s="10">
        <v>0</v>
      </c>
      <c r="BE263" s="10">
        <v>0</v>
      </c>
    </row>
    <row r="264" spans="1:57">
      <c r="A264" s="26">
        <v>263</v>
      </c>
      <c r="B264" s="253">
        <v>45.592309999999998</v>
      </c>
      <c r="C264" s="253">
        <v>-92.107259999999997</v>
      </c>
      <c r="D264" s="10">
        <v>9</v>
      </c>
      <c r="E264" s="10" t="s">
        <v>574</v>
      </c>
      <c r="F264" s="119">
        <v>1</v>
      </c>
      <c r="G264" s="26">
        <v>1</v>
      </c>
      <c r="H264" s="10">
        <v>2</v>
      </c>
      <c r="I264" s="10">
        <v>2</v>
      </c>
      <c r="J264" s="16">
        <v>0</v>
      </c>
      <c r="K264" s="27">
        <v>0</v>
      </c>
      <c r="L264" s="27">
        <v>0</v>
      </c>
      <c r="M264" s="27">
        <v>0</v>
      </c>
      <c r="N264" s="27">
        <v>0</v>
      </c>
      <c r="O264" s="27">
        <v>1</v>
      </c>
      <c r="P264" s="27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2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16">
        <v>0</v>
      </c>
      <c r="BD264" s="10">
        <v>0</v>
      </c>
      <c r="BE264" s="10">
        <v>0</v>
      </c>
    </row>
    <row r="265" spans="1:57">
      <c r="A265" s="26">
        <v>264</v>
      </c>
      <c r="B265" s="253">
        <v>45.592309999999998</v>
      </c>
      <c r="C265" s="253">
        <v>-92.106939999999994</v>
      </c>
      <c r="D265" s="10">
        <v>6.5</v>
      </c>
      <c r="E265" s="10" t="s">
        <v>575</v>
      </c>
      <c r="F265" s="119">
        <v>1</v>
      </c>
      <c r="G265" s="26">
        <v>1</v>
      </c>
      <c r="H265" s="10">
        <v>5</v>
      </c>
      <c r="I265" s="10">
        <v>3</v>
      </c>
      <c r="J265" s="16">
        <v>0</v>
      </c>
      <c r="K265" s="27">
        <v>0</v>
      </c>
      <c r="L265" s="27">
        <v>0</v>
      </c>
      <c r="M265" s="27">
        <v>0</v>
      </c>
      <c r="N265" s="27">
        <v>0</v>
      </c>
      <c r="O265" s="27">
        <v>0</v>
      </c>
      <c r="P265" s="27">
        <v>1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1</v>
      </c>
      <c r="X265" s="10">
        <v>3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1</v>
      </c>
      <c r="AI265" s="10">
        <v>4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2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16">
        <v>0</v>
      </c>
      <c r="BD265" s="10">
        <v>0</v>
      </c>
      <c r="BE265" s="10">
        <v>0</v>
      </c>
    </row>
    <row r="266" spans="1:57">
      <c r="A266" s="26">
        <v>265</v>
      </c>
      <c r="B266" s="253">
        <v>45.592320000000001</v>
      </c>
      <c r="C266" s="253">
        <v>-92.106620000000007</v>
      </c>
      <c r="D266" s="10">
        <v>1</v>
      </c>
      <c r="E266" s="10" t="s">
        <v>575</v>
      </c>
      <c r="F266" s="119">
        <v>1</v>
      </c>
      <c r="G266" s="26">
        <v>1</v>
      </c>
      <c r="H266" s="10">
        <v>2</v>
      </c>
      <c r="I266" s="10">
        <v>1</v>
      </c>
      <c r="J266" s="16">
        <v>0</v>
      </c>
      <c r="K266" s="27">
        <v>0</v>
      </c>
      <c r="L266" s="27">
        <v>0</v>
      </c>
      <c r="M266" s="27">
        <v>0</v>
      </c>
      <c r="N266" s="27">
        <v>0</v>
      </c>
      <c r="O266" s="27">
        <v>0</v>
      </c>
      <c r="P266" s="27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1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1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16">
        <v>0</v>
      </c>
      <c r="BD266" s="10">
        <v>0</v>
      </c>
      <c r="BE266" s="10">
        <v>0</v>
      </c>
    </row>
    <row r="267" spans="1:57">
      <c r="A267" s="26">
        <v>266</v>
      </c>
      <c r="B267" s="253">
        <v>45.592419999999997</v>
      </c>
      <c r="C267" s="253">
        <v>-92.113200000000006</v>
      </c>
      <c r="D267" s="10">
        <v>0.5</v>
      </c>
      <c r="E267" s="10" t="s">
        <v>576</v>
      </c>
      <c r="F267" s="119">
        <v>1</v>
      </c>
      <c r="G267" s="26">
        <v>1</v>
      </c>
      <c r="H267" s="10">
        <v>1</v>
      </c>
      <c r="I267" s="10">
        <v>1</v>
      </c>
      <c r="J267" s="16">
        <v>0</v>
      </c>
      <c r="K267" s="27">
        <v>0</v>
      </c>
      <c r="L267" s="27">
        <v>0</v>
      </c>
      <c r="M267" s="27">
        <v>0</v>
      </c>
      <c r="N267" s="27">
        <v>0</v>
      </c>
      <c r="O267" s="27">
        <v>0</v>
      </c>
      <c r="P267" s="27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1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4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16">
        <v>0</v>
      </c>
      <c r="BD267" s="10">
        <v>0</v>
      </c>
      <c r="BE267" s="10">
        <v>0</v>
      </c>
    </row>
    <row r="268" spans="1:57">
      <c r="A268" s="26">
        <v>267</v>
      </c>
      <c r="B268" s="253">
        <v>45.59243</v>
      </c>
      <c r="C268" s="253">
        <v>-92.112880000000004</v>
      </c>
      <c r="D268" s="10">
        <v>6.5</v>
      </c>
      <c r="E268" s="10" t="s">
        <v>575</v>
      </c>
      <c r="F268" s="119">
        <v>1</v>
      </c>
      <c r="G268" s="26">
        <v>1</v>
      </c>
      <c r="H268" s="10">
        <v>5</v>
      </c>
      <c r="I268" s="10">
        <v>2</v>
      </c>
      <c r="J268" s="16">
        <v>0</v>
      </c>
      <c r="K268" s="27">
        <v>0</v>
      </c>
      <c r="L268" s="27">
        <v>0</v>
      </c>
      <c r="M268" s="27">
        <v>0</v>
      </c>
      <c r="N268" s="27">
        <v>0</v>
      </c>
      <c r="O268" s="27">
        <v>1</v>
      </c>
      <c r="P268" s="27">
        <v>1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1</v>
      </c>
      <c r="X268" s="10">
        <v>1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2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16">
        <v>1</v>
      </c>
      <c r="BD268" s="10">
        <v>0</v>
      </c>
      <c r="BE268" s="10">
        <v>0</v>
      </c>
    </row>
    <row r="269" spans="1:57">
      <c r="A269" s="26">
        <v>268</v>
      </c>
      <c r="B269" s="253">
        <v>45.59252</v>
      </c>
      <c r="C269" s="253">
        <v>-92.107749999999996</v>
      </c>
      <c r="D269" s="10">
        <v>6</v>
      </c>
      <c r="E269" s="10" t="s">
        <v>574</v>
      </c>
      <c r="F269" s="119">
        <v>1</v>
      </c>
      <c r="G269" s="26">
        <v>1</v>
      </c>
      <c r="H269" s="10">
        <v>4</v>
      </c>
      <c r="I269" s="10">
        <v>2</v>
      </c>
      <c r="J269" s="16">
        <v>0</v>
      </c>
      <c r="K269" s="27">
        <v>0</v>
      </c>
      <c r="L269" s="27">
        <v>0</v>
      </c>
      <c r="M269" s="27">
        <v>0</v>
      </c>
      <c r="N269" s="27">
        <v>0</v>
      </c>
      <c r="O269" s="27">
        <v>0</v>
      </c>
      <c r="P269" s="27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2</v>
      </c>
      <c r="AI269" s="10">
        <v>0</v>
      </c>
      <c r="AJ269" s="10">
        <v>0</v>
      </c>
      <c r="AK269" s="10">
        <v>0</v>
      </c>
      <c r="AL269" s="10">
        <v>1</v>
      </c>
      <c r="AM269" s="10">
        <v>0</v>
      </c>
      <c r="AN269" s="10">
        <v>0</v>
      </c>
      <c r="AO269" s="10">
        <v>2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1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16">
        <v>0</v>
      </c>
      <c r="BD269" s="10">
        <v>0</v>
      </c>
      <c r="BE269" s="10">
        <v>0</v>
      </c>
    </row>
    <row r="270" spans="1:57">
      <c r="A270" s="26">
        <v>269</v>
      </c>
      <c r="B270" s="253">
        <v>45.592529999999996</v>
      </c>
      <c r="C270" s="253">
        <v>-92.107429999999994</v>
      </c>
      <c r="D270" s="10">
        <v>1.5</v>
      </c>
      <c r="E270" s="10" t="s">
        <v>575</v>
      </c>
      <c r="F270" s="119">
        <v>1</v>
      </c>
      <c r="G270" s="26">
        <v>1</v>
      </c>
      <c r="H270" s="10">
        <v>2</v>
      </c>
      <c r="I270" s="10">
        <v>2</v>
      </c>
      <c r="J270" s="16">
        <v>0</v>
      </c>
      <c r="K270" s="27">
        <v>0</v>
      </c>
      <c r="L270" s="27">
        <v>0</v>
      </c>
      <c r="M270" s="27">
        <v>0</v>
      </c>
      <c r="N270" s="27">
        <v>0</v>
      </c>
      <c r="O270" s="27">
        <v>0</v>
      </c>
      <c r="P270" s="27">
        <v>2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1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16">
        <v>0</v>
      </c>
      <c r="BD270" s="10">
        <v>0</v>
      </c>
      <c r="BE270" s="10">
        <v>0</v>
      </c>
    </row>
    <row r="271" spans="1:57">
      <c r="A271" s="26">
        <v>270</v>
      </c>
      <c r="B271" s="253">
        <v>45.592640000000003</v>
      </c>
      <c r="C271" s="253">
        <v>-92.113370000000003</v>
      </c>
      <c r="D271" s="10">
        <v>4.5</v>
      </c>
      <c r="E271" s="10" t="s">
        <v>575</v>
      </c>
      <c r="F271" s="119">
        <v>1</v>
      </c>
      <c r="G271" s="26">
        <v>1</v>
      </c>
      <c r="H271" s="10">
        <v>3</v>
      </c>
      <c r="I271" s="10">
        <v>3</v>
      </c>
      <c r="J271" s="16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7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1</v>
      </c>
      <c r="Y271" s="10">
        <v>1</v>
      </c>
      <c r="Z271" s="10">
        <v>0</v>
      </c>
      <c r="AA271" s="10">
        <v>3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16">
        <v>1</v>
      </c>
      <c r="BD271" s="10">
        <v>0</v>
      </c>
      <c r="BE271" s="10">
        <v>0</v>
      </c>
    </row>
    <row r="272" spans="1:57">
      <c r="A272" s="26">
        <v>271</v>
      </c>
      <c r="B272" s="253">
        <v>45.592649999999999</v>
      </c>
      <c r="C272" s="253">
        <v>-92.113050000000001</v>
      </c>
      <c r="D272" s="10">
        <v>9</v>
      </c>
      <c r="E272" s="10" t="s">
        <v>575</v>
      </c>
      <c r="F272" s="119">
        <v>1</v>
      </c>
      <c r="G272" s="26">
        <v>1</v>
      </c>
      <c r="H272" s="10">
        <v>5</v>
      </c>
      <c r="I272" s="10">
        <v>3</v>
      </c>
      <c r="J272" s="16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1</v>
      </c>
      <c r="P272" s="27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1</v>
      </c>
      <c r="X272" s="10">
        <v>1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1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3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16">
        <v>0</v>
      </c>
      <c r="BD272" s="10">
        <v>0</v>
      </c>
      <c r="BE272" s="10">
        <v>0</v>
      </c>
    </row>
    <row r="273" spans="1:57">
      <c r="A273" s="26">
        <v>272</v>
      </c>
      <c r="B273" s="253">
        <v>45.592730000000003</v>
      </c>
      <c r="C273" s="253">
        <v>-92.108559999999997</v>
      </c>
      <c r="D273" s="10">
        <v>7</v>
      </c>
      <c r="E273" s="10" t="s">
        <v>574</v>
      </c>
      <c r="F273" s="119">
        <v>1</v>
      </c>
      <c r="G273" s="26">
        <v>1</v>
      </c>
      <c r="H273" s="10">
        <v>5</v>
      </c>
      <c r="I273" s="10">
        <v>2</v>
      </c>
      <c r="J273" s="16">
        <v>0</v>
      </c>
      <c r="K273" s="27">
        <v>0</v>
      </c>
      <c r="L273" s="27">
        <v>0</v>
      </c>
      <c r="M273" s="27">
        <v>0</v>
      </c>
      <c r="N273" s="27">
        <v>0</v>
      </c>
      <c r="O273" s="27">
        <v>0</v>
      </c>
      <c r="P273" s="27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1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1</v>
      </c>
      <c r="AI273" s="10">
        <v>0</v>
      </c>
      <c r="AJ273" s="10">
        <v>0</v>
      </c>
      <c r="AK273" s="10">
        <v>0</v>
      </c>
      <c r="AL273" s="10">
        <v>2</v>
      </c>
      <c r="AM273" s="10">
        <v>0</v>
      </c>
      <c r="AN273" s="10">
        <v>0</v>
      </c>
      <c r="AO273" s="10">
        <v>1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2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16">
        <v>0</v>
      </c>
      <c r="BD273" s="10">
        <v>0</v>
      </c>
      <c r="BE273" s="10">
        <v>0</v>
      </c>
    </row>
    <row r="274" spans="1:57">
      <c r="A274" s="26">
        <v>273</v>
      </c>
      <c r="B274" s="253">
        <v>45.592739999999999</v>
      </c>
      <c r="C274" s="253">
        <v>-92.108239999999995</v>
      </c>
      <c r="D274" s="10">
        <v>6</v>
      </c>
      <c r="E274" s="10" t="s">
        <v>574</v>
      </c>
      <c r="F274" s="119">
        <v>1</v>
      </c>
      <c r="G274" s="26">
        <v>1</v>
      </c>
      <c r="H274" s="10">
        <v>5</v>
      </c>
      <c r="I274" s="10">
        <v>3</v>
      </c>
      <c r="J274" s="16">
        <v>4</v>
      </c>
      <c r="K274" s="27">
        <v>0</v>
      </c>
      <c r="L274" s="27">
        <v>0</v>
      </c>
      <c r="M274" s="27">
        <v>0</v>
      </c>
      <c r="N274" s="27">
        <v>0</v>
      </c>
      <c r="O274" s="27">
        <v>2</v>
      </c>
      <c r="P274" s="27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1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2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2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1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16">
        <v>0</v>
      </c>
      <c r="BD274" s="10">
        <v>0</v>
      </c>
      <c r="BE274" s="10">
        <v>0</v>
      </c>
    </row>
    <row r="275" spans="1:57">
      <c r="A275" s="26">
        <v>274</v>
      </c>
      <c r="B275" s="253">
        <v>45.592739999999999</v>
      </c>
      <c r="C275" s="253">
        <v>-92.107919999999993</v>
      </c>
      <c r="D275" s="10">
        <v>1</v>
      </c>
      <c r="E275" s="10" t="s">
        <v>575</v>
      </c>
      <c r="F275" s="119">
        <v>1</v>
      </c>
      <c r="G275" s="26">
        <v>1</v>
      </c>
      <c r="H275" s="10">
        <v>2</v>
      </c>
      <c r="I275" s="10">
        <v>3</v>
      </c>
      <c r="J275" s="16">
        <v>0</v>
      </c>
      <c r="K275" s="27">
        <v>0</v>
      </c>
      <c r="L275" s="27">
        <v>0</v>
      </c>
      <c r="M275" s="27">
        <v>0</v>
      </c>
      <c r="N275" s="27">
        <v>0</v>
      </c>
      <c r="O275" s="27">
        <v>0</v>
      </c>
      <c r="P275" s="27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4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3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4</v>
      </c>
      <c r="AV275" s="10">
        <v>0</v>
      </c>
      <c r="AW275" s="10">
        <v>2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16">
        <v>0</v>
      </c>
      <c r="BD275" s="10">
        <v>0</v>
      </c>
      <c r="BE275" s="10">
        <v>0</v>
      </c>
    </row>
    <row r="276" spans="1:57">
      <c r="A276" s="26">
        <v>275</v>
      </c>
      <c r="B276" s="253">
        <v>45.592869999999998</v>
      </c>
      <c r="C276" s="253">
        <v>-92.113529999999997</v>
      </c>
      <c r="D276" s="10">
        <v>2.5</v>
      </c>
      <c r="E276" s="10" t="s">
        <v>575</v>
      </c>
      <c r="F276" s="119">
        <v>1</v>
      </c>
      <c r="G276" s="26">
        <v>1</v>
      </c>
      <c r="H276" s="10">
        <v>1</v>
      </c>
      <c r="I276" s="10">
        <v>3</v>
      </c>
      <c r="J276" s="16">
        <v>0</v>
      </c>
      <c r="K276" s="27">
        <v>0</v>
      </c>
      <c r="L276" s="27">
        <v>0</v>
      </c>
      <c r="M276" s="27">
        <v>0</v>
      </c>
      <c r="N276" s="27">
        <v>0</v>
      </c>
      <c r="O276" s="27">
        <v>0</v>
      </c>
      <c r="P276" s="27">
        <v>3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16">
        <v>0</v>
      </c>
      <c r="BD276" s="10">
        <v>0</v>
      </c>
      <c r="BE276" s="10">
        <v>0</v>
      </c>
    </row>
    <row r="277" spans="1:57">
      <c r="A277" s="26">
        <v>276</v>
      </c>
      <c r="B277" s="253">
        <v>45.592869999999998</v>
      </c>
      <c r="C277" s="253">
        <v>-92.113209999999995</v>
      </c>
      <c r="D277" s="10">
        <v>15</v>
      </c>
      <c r="E277" s="10" t="s">
        <v>575</v>
      </c>
      <c r="F277" s="119">
        <v>1</v>
      </c>
      <c r="G277" s="26">
        <v>1</v>
      </c>
      <c r="H277" s="10">
        <v>1</v>
      </c>
      <c r="I277" s="10">
        <v>1</v>
      </c>
      <c r="J277" s="16">
        <v>0</v>
      </c>
      <c r="K277" s="27">
        <v>0</v>
      </c>
      <c r="L277" s="27">
        <v>0</v>
      </c>
      <c r="M277" s="27">
        <v>0</v>
      </c>
      <c r="N277" s="27">
        <v>0</v>
      </c>
      <c r="O277" s="27">
        <v>0</v>
      </c>
      <c r="P277" s="27">
        <v>1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16">
        <v>0</v>
      </c>
      <c r="BD277" s="10">
        <v>0</v>
      </c>
      <c r="BE277" s="10">
        <v>0</v>
      </c>
    </row>
    <row r="278" spans="1:57">
      <c r="A278" s="26">
        <v>277</v>
      </c>
      <c r="B278" s="253">
        <v>45.592950000000002</v>
      </c>
      <c r="C278" s="253">
        <v>-92.109049999999996</v>
      </c>
      <c r="D278" s="10">
        <v>6</v>
      </c>
      <c r="E278" s="10" t="s">
        <v>574</v>
      </c>
      <c r="F278" s="119">
        <v>1</v>
      </c>
      <c r="G278" s="26">
        <v>1</v>
      </c>
      <c r="H278" s="10">
        <v>4</v>
      </c>
      <c r="I278" s="10">
        <v>3</v>
      </c>
      <c r="J278" s="16">
        <v>0</v>
      </c>
      <c r="K278" s="27">
        <v>0</v>
      </c>
      <c r="L278" s="27">
        <v>0</v>
      </c>
      <c r="M278" s="27">
        <v>0</v>
      </c>
      <c r="N278" s="27">
        <v>0</v>
      </c>
      <c r="O278" s="27">
        <v>1</v>
      </c>
      <c r="P278" s="27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3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1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1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16">
        <v>0</v>
      </c>
      <c r="BD278" s="10">
        <v>0</v>
      </c>
      <c r="BE278" s="10">
        <v>0</v>
      </c>
    </row>
    <row r="279" spans="1:57">
      <c r="A279" s="26">
        <v>278</v>
      </c>
      <c r="B279" s="253">
        <v>45.592950000000002</v>
      </c>
      <c r="C279" s="253">
        <v>-92.108729999999994</v>
      </c>
      <c r="D279" s="10">
        <v>2.5</v>
      </c>
      <c r="E279" s="10" t="s">
        <v>575</v>
      </c>
      <c r="F279" s="119">
        <v>1</v>
      </c>
      <c r="G279" s="26">
        <v>1</v>
      </c>
      <c r="H279" s="10">
        <v>5</v>
      </c>
      <c r="I279" s="10">
        <v>3</v>
      </c>
      <c r="J279" s="16">
        <v>0</v>
      </c>
      <c r="K279" s="27">
        <v>0</v>
      </c>
      <c r="L279" s="27">
        <v>0</v>
      </c>
      <c r="M279" s="27">
        <v>0</v>
      </c>
      <c r="N279" s="27">
        <v>0</v>
      </c>
      <c r="O279" s="27">
        <v>1</v>
      </c>
      <c r="P279" s="27">
        <v>3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1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1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1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16">
        <v>0</v>
      </c>
      <c r="BD279" s="10">
        <v>0</v>
      </c>
      <c r="BE279" s="10">
        <v>0</v>
      </c>
    </row>
    <row r="280" spans="1:57">
      <c r="A280" s="26">
        <v>279</v>
      </c>
      <c r="B280" s="253">
        <v>45.593089999999997</v>
      </c>
      <c r="C280" s="253">
        <v>-92.113699999999994</v>
      </c>
      <c r="D280" s="10">
        <v>8</v>
      </c>
      <c r="E280" s="10" t="s">
        <v>575</v>
      </c>
      <c r="F280" s="119">
        <v>1</v>
      </c>
      <c r="G280" s="26">
        <v>1</v>
      </c>
      <c r="H280" s="10">
        <v>4</v>
      </c>
      <c r="I280" s="10">
        <v>2</v>
      </c>
      <c r="J280" s="16">
        <v>0</v>
      </c>
      <c r="K280" s="27">
        <v>0</v>
      </c>
      <c r="L280" s="27">
        <v>0</v>
      </c>
      <c r="M280" s="27">
        <v>0</v>
      </c>
      <c r="N280" s="27">
        <v>0</v>
      </c>
      <c r="O280" s="27">
        <v>0</v>
      </c>
      <c r="P280" s="27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2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1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2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1</v>
      </c>
      <c r="BB280" s="10">
        <v>0</v>
      </c>
      <c r="BC280" s="116">
        <v>0</v>
      </c>
      <c r="BD280" s="10">
        <v>0</v>
      </c>
      <c r="BE280" s="10">
        <v>0</v>
      </c>
    </row>
    <row r="281" spans="1:57">
      <c r="A281" s="26">
        <v>280</v>
      </c>
      <c r="B281" s="253">
        <v>45.593089999999997</v>
      </c>
      <c r="C281" s="253">
        <v>-92.113380000000006</v>
      </c>
      <c r="D281" s="10">
        <v>23</v>
      </c>
      <c r="E281" s="10" t="s">
        <v>575</v>
      </c>
      <c r="F281" s="26">
        <v>0</v>
      </c>
      <c r="G281" s="26">
        <v>0</v>
      </c>
      <c r="H281" s="10">
        <v>0</v>
      </c>
      <c r="I281" s="10">
        <v>0</v>
      </c>
      <c r="J281" s="16">
        <v>0</v>
      </c>
      <c r="K281" s="27">
        <v>0</v>
      </c>
      <c r="L281" s="27">
        <v>0</v>
      </c>
      <c r="M281" s="27">
        <v>0</v>
      </c>
      <c r="N281" s="27">
        <v>0</v>
      </c>
      <c r="O281" s="27">
        <v>0</v>
      </c>
      <c r="P281" s="27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16">
        <v>0</v>
      </c>
      <c r="BD281" s="10">
        <v>0</v>
      </c>
      <c r="BE281" s="10">
        <v>0</v>
      </c>
    </row>
    <row r="282" spans="1:57">
      <c r="A282" s="26">
        <v>281</v>
      </c>
      <c r="B282" s="253">
        <v>45.593159999999997</v>
      </c>
      <c r="C282" s="253">
        <v>-92.109859999999998</v>
      </c>
      <c r="D282" s="10">
        <v>13</v>
      </c>
      <c r="E282" s="10" t="s">
        <v>575</v>
      </c>
      <c r="F282" s="119">
        <v>1</v>
      </c>
      <c r="G282" s="26">
        <v>1</v>
      </c>
      <c r="H282" s="10">
        <v>2</v>
      </c>
      <c r="I282" s="10">
        <v>1</v>
      </c>
      <c r="J282" s="16">
        <v>0</v>
      </c>
      <c r="K282" s="27">
        <v>0</v>
      </c>
      <c r="L282" s="27">
        <v>0</v>
      </c>
      <c r="M282" s="27">
        <v>0</v>
      </c>
      <c r="N282" s="27">
        <v>0</v>
      </c>
      <c r="O282" s="27">
        <v>0</v>
      </c>
      <c r="P282" s="27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1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1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16">
        <v>1</v>
      </c>
      <c r="BD282" s="10">
        <v>0</v>
      </c>
      <c r="BE282" s="10">
        <v>0</v>
      </c>
    </row>
    <row r="283" spans="1:57">
      <c r="A283" s="26">
        <v>282</v>
      </c>
      <c r="B283" s="253">
        <v>45.593159999999997</v>
      </c>
      <c r="C283" s="253">
        <v>-92.109539999999996</v>
      </c>
      <c r="D283" s="10">
        <v>1</v>
      </c>
      <c r="E283" s="10" t="s">
        <v>575</v>
      </c>
      <c r="F283" s="119">
        <v>1</v>
      </c>
      <c r="G283" s="26">
        <v>1</v>
      </c>
      <c r="H283" s="10">
        <v>2</v>
      </c>
      <c r="I283" s="10">
        <v>1</v>
      </c>
      <c r="J283" s="16">
        <v>0</v>
      </c>
      <c r="K283" s="27">
        <v>0</v>
      </c>
      <c r="L283" s="27">
        <v>0</v>
      </c>
      <c r="M283" s="27">
        <v>0</v>
      </c>
      <c r="N283" s="27">
        <v>0</v>
      </c>
      <c r="O283" s="27">
        <v>0</v>
      </c>
      <c r="P283" s="27">
        <v>2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1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4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16">
        <v>0</v>
      </c>
      <c r="BD283" s="10">
        <v>0</v>
      </c>
      <c r="BE283" s="10">
        <v>0</v>
      </c>
    </row>
    <row r="284" spans="1:57">
      <c r="A284" s="26">
        <v>283</v>
      </c>
      <c r="B284" s="253">
        <v>45.593299999999999</v>
      </c>
      <c r="C284" s="253">
        <v>-92.114189999999994</v>
      </c>
      <c r="D284" s="10">
        <v>5.5</v>
      </c>
      <c r="E284" s="10" t="s">
        <v>576</v>
      </c>
      <c r="F284" s="119">
        <v>1</v>
      </c>
      <c r="G284" s="26">
        <v>1</v>
      </c>
      <c r="H284" s="10">
        <v>2</v>
      </c>
      <c r="I284" s="10">
        <v>1</v>
      </c>
      <c r="J284" s="16">
        <v>0</v>
      </c>
      <c r="K284" s="27">
        <v>0</v>
      </c>
      <c r="L284" s="27">
        <v>0</v>
      </c>
      <c r="M284" s="27">
        <v>0</v>
      </c>
      <c r="N284" s="27">
        <v>0</v>
      </c>
      <c r="O284" s="27">
        <v>0</v>
      </c>
      <c r="P284" s="27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1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1</v>
      </c>
      <c r="BB284" s="10">
        <v>0</v>
      </c>
      <c r="BC284" s="116">
        <v>0</v>
      </c>
      <c r="BD284" s="10">
        <v>0</v>
      </c>
      <c r="BE284" s="10">
        <v>0</v>
      </c>
    </row>
    <row r="285" spans="1:57">
      <c r="A285" s="26">
        <v>284</v>
      </c>
      <c r="B285" s="253">
        <v>45.593310000000002</v>
      </c>
      <c r="C285" s="253">
        <v>-92.113870000000006</v>
      </c>
      <c r="D285" s="10">
        <v>16.5</v>
      </c>
      <c r="E285" s="10" t="s">
        <v>576</v>
      </c>
      <c r="F285" s="119">
        <v>1</v>
      </c>
      <c r="G285" s="26">
        <v>0</v>
      </c>
      <c r="H285" s="10">
        <v>0</v>
      </c>
      <c r="I285" s="10">
        <v>0</v>
      </c>
      <c r="J285" s="16">
        <v>0</v>
      </c>
      <c r="K285" s="27">
        <v>0</v>
      </c>
      <c r="L285" s="27">
        <v>0</v>
      </c>
      <c r="M285" s="27">
        <v>0</v>
      </c>
      <c r="N285" s="27">
        <v>0</v>
      </c>
      <c r="O285" s="27">
        <v>0</v>
      </c>
      <c r="P285" s="27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16">
        <v>0</v>
      </c>
      <c r="BD285" s="10">
        <v>0</v>
      </c>
      <c r="BE285" s="10">
        <v>0</v>
      </c>
    </row>
    <row r="286" spans="1:57">
      <c r="A286" s="26">
        <v>285</v>
      </c>
      <c r="B286" s="253">
        <v>45.59337</v>
      </c>
      <c r="C286" s="253">
        <v>-92.110349999999997</v>
      </c>
      <c r="D286" s="10">
        <v>8.5</v>
      </c>
      <c r="E286" s="10" t="s">
        <v>574</v>
      </c>
      <c r="F286" s="119">
        <v>1</v>
      </c>
      <c r="G286" s="26">
        <v>1</v>
      </c>
      <c r="H286" s="10">
        <v>3</v>
      </c>
      <c r="I286" s="10">
        <v>2</v>
      </c>
      <c r="J286" s="16">
        <v>0</v>
      </c>
      <c r="K286" s="27">
        <v>0</v>
      </c>
      <c r="L286" s="27">
        <v>0</v>
      </c>
      <c r="M286" s="27">
        <v>0</v>
      </c>
      <c r="N286" s="27">
        <v>0</v>
      </c>
      <c r="O286" s="27">
        <v>2</v>
      </c>
      <c r="P286" s="27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1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1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16">
        <v>0</v>
      </c>
      <c r="BD286" s="10">
        <v>0</v>
      </c>
      <c r="BE286" s="10">
        <v>0</v>
      </c>
    </row>
    <row r="287" spans="1:57">
      <c r="A287" s="26">
        <v>286</v>
      </c>
      <c r="B287" s="253">
        <v>45.593519999999998</v>
      </c>
      <c r="C287" s="253">
        <v>-92.114680000000007</v>
      </c>
      <c r="D287" s="10">
        <v>5</v>
      </c>
      <c r="E287" s="10" t="s">
        <v>575</v>
      </c>
      <c r="F287" s="119">
        <v>1</v>
      </c>
      <c r="G287" s="26">
        <v>1</v>
      </c>
      <c r="H287" s="10">
        <v>4</v>
      </c>
      <c r="I287" s="10">
        <v>2</v>
      </c>
      <c r="J287" s="16">
        <v>0</v>
      </c>
      <c r="K287" s="27">
        <v>0</v>
      </c>
      <c r="L287" s="27">
        <v>0</v>
      </c>
      <c r="M287" s="27">
        <v>0</v>
      </c>
      <c r="N287" s="27">
        <v>0</v>
      </c>
      <c r="O287" s="27">
        <v>1</v>
      </c>
      <c r="P287" s="27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2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2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1</v>
      </c>
      <c r="BB287" s="10">
        <v>0</v>
      </c>
      <c r="BC287" s="116">
        <v>0</v>
      </c>
      <c r="BD287" s="10">
        <v>0</v>
      </c>
      <c r="BE287" s="10">
        <v>0</v>
      </c>
    </row>
    <row r="288" spans="1:57">
      <c r="A288" s="26">
        <v>287</v>
      </c>
      <c r="B288" s="253">
        <v>45.593530000000001</v>
      </c>
      <c r="C288" s="253">
        <v>-92.114360000000005</v>
      </c>
      <c r="D288" s="10">
        <v>14.5</v>
      </c>
      <c r="E288" s="10" t="s">
        <v>575</v>
      </c>
      <c r="F288" s="119">
        <v>1</v>
      </c>
      <c r="G288" s="26">
        <v>1</v>
      </c>
      <c r="H288" s="10">
        <v>1</v>
      </c>
      <c r="I288" s="10">
        <v>1</v>
      </c>
      <c r="J288" s="16">
        <v>0</v>
      </c>
      <c r="K288" s="27">
        <v>0</v>
      </c>
      <c r="L288" s="27">
        <v>0</v>
      </c>
      <c r="M288" s="27">
        <v>0</v>
      </c>
      <c r="N288" s="27">
        <v>0</v>
      </c>
      <c r="O288" s="27">
        <v>0</v>
      </c>
      <c r="P288" s="27">
        <v>1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16">
        <v>0</v>
      </c>
      <c r="BD288" s="10">
        <v>0</v>
      </c>
      <c r="BE288" s="10">
        <v>0</v>
      </c>
    </row>
    <row r="289" spans="1:57">
      <c r="A289" s="26">
        <v>288</v>
      </c>
      <c r="B289" s="253">
        <v>45.593589999999999</v>
      </c>
      <c r="C289" s="253">
        <v>-92.110839999999996</v>
      </c>
      <c r="D289" s="10">
        <v>7</v>
      </c>
      <c r="E289" s="10" t="s">
        <v>574</v>
      </c>
      <c r="F289" s="119">
        <v>1</v>
      </c>
      <c r="G289" s="26">
        <v>1</v>
      </c>
      <c r="H289" s="10">
        <v>5</v>
      </c>
      <c r="I289" s="10">
        <v>2</v>
      </c>
      <c r="J289" s="16">
        <v>0</v>
      </c>
      <c r="K289" s="27">
        <v>0</v>
      </c>
      <c r="L289" s="27">
        <v>0</v>
      </c>
      <c r="M289" s="27">
        <v>0</v>
      </c>
      <c r="N289" s="27">
        <v>0</v>
      </c>
      <c r="O289" s="27">
        <v>2</v>
      </c>
      <c r="P289" s="27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1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1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2</v>
      </c>
      <c r="AN289" s="10">
        <v>0</v>
      </c>
      <c r="AO289" s="10">
        <v>2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16">
        <v>0</v>
      </c>
      <c r="BD289" s="10">
        <v>0</v>
      </c>
      <c r="BE289" s="10">
        <v>0</v>
      </c>
    </row>
    <row r="290" spans="1:57">
      <c r="A290" s="26">
        <v>289</v>
      </c>
      <c r="B290" s="253">
        <v>45.593739999999997</v>
      </c>
      <c r="C290" s="253">
        <v>-92.114850000000004</v>
      </c>
      <c r="D290" s="10">
        <v>9</v>
      </c>
      <c r="E290" s="10" t="s">
        <v>576</v>
      </c>
      <c r="F290" s="119">
        <v>1</v>
      </c>
      <c r="G290" s="26">
        <v>1</v>
      </c>
      <c r="H290" s="10">
        <v>5</v>
      </c>
      <c r="I290" s="10">
        <v>2</v>
      </c>
      <c r="J290" s="16">
        <v>0</v>
      </c>
      <c r="K290" s="27">
        <v>0</v>
      </c>
      <c r="L290" s="27">
        <v>0</v>
      </c>
      <c r="M290" s="27">
        <v>0</v>
      </c>
      <c r="N290" s="27">
        <v>0</v>
      </c>
      <c r="O290" s="27">
        <v>2</v>
      </c>
      <c r="P290" s="27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1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1</v>
      </c>
      <c r="AH290" s="10">
        <v>0</v>
      </c>
      <c r="AI290" s="10">
        <v>0</v>
      </c>
      <c r="AJ290" s="10">
        <v>0</v>
      </c>
      <c r="AK290" s="10">
        <v>0</v>
      </c>
      <c r="AL290" s="10">
        <v>2</v>
      </c>
      <c r="AM290" s="10">
        <v>0</v>
      </c>
      <c r="AN290" s="10">
        <v>0</v>
      </c>
      <c r="AO290" s="10">
        <v>1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16">
        <v>0</v>
      </c>
      <c r="BD290" s="10">
        <v>0</v>
      </c>
      <c r="BE290" s="10">
        <v>0</v>
      </c>
    </row>
    <row r="291" spans="1:57">
      <c r="A291" s="26">
        <v>290</v>
      </c>
      <c r="B291" s="253">
        <v>45.593809999999998</v>
      </c>
      <c r="C291" s="253">
        <v>-92.111329999999995</v>
      </c>
      <c r="D291" s="10">
        <v>5</v>
      </c>
      <c r="E291" s="10" t="s">
        <v>576</v>
      </c>
      <c r="F291" s="119">
        <v>1</v>
      </c>
      <c r="G291" s="26">
        <v>1</v>
      </c>
      <c r="H291" s="10">
        <v>5</v>
      </c>
      <c r="I291" s="10">
        <v>3</v>
      </c>
      <c r="J291" s="16">
        <v>0</v>
      </c>
      <c r="K291" s="27">
        <v>0</v>
      </c>
      <c r="L291" s="27">
        <v>0</v>
      </c>
      <c r="M291" s="27">
        <v>0</v>
      </c>
      <c r="N291" s="27">
        <v>0</v>
      </c>
      <c r="O291" s="27">
        <v>0</v>
      </c>
      <c r="P291" s="27">
        <v>3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1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1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2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1</v>
      </c>
      <c r="BB291" s="10">
        <v>0</v>
      </c>
      <c r="BC291" s="116">
        <v>0</v>
      </c>
      <c r="BD291" s="10">
        <v>0</v>
      </c>
      <c r="BE291" s="10">
        <v>0</v>
      </c>
    </row>
    <row r="292" spans="1:57">
      <c r="A292" s="26">
        <v>291</v>
      </c>
      <c r="B292" s="253">
        <v>45.593960000000003</v>
      </c>
      <c r="C292" s="253">
        <v>-92.115340000000003</v>
      </c>
      <c r="D292" s="10">
        <v>3.5</v>
      </c>
      <c r="E292" s="10" t="s">
        <v>575</v>
      </c>
      <c r="F292" s="119">
        <v>1</v>
      </c>
      <c r="G292" s="26">
        <v>1</v>
      </c>
      <c r="H292" s="10">
        <v>4</v>
      </c>
      <c r="I292" s="10">
        <v>2</v>
      </c>
      <c r="J292" s="16">
        <v>0</v>
      </c>
      <c r="K292" s="27">
        <v>0</v>
      </c>
      <c r="L292" s="27">
        <v>0</v>
      </c>
      <c r="M292" s="27">
        <v>0</v>
      </c>
      <c r="N292" s="27">
        <v>0</v>
      </c>
      <c r="O292" s="27">
        <v>0</v>
      </c>
      <c r="P292" s="27">
        <v>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2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1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1</v>
      </c>
      <c r="BB292" s="10">
        <v>0</v>
      </c>
      <c r="BC292" s="116">
        <v>0</v>
      </c>
      <c r="BD292" s="10">
        <v>0</v>
      </c>
      <c r="BE292" s="10">
        <v>0</v>
      </c>
    </row>
    <row r="293" spans="1:57">
      <c r="A293" s="26">
        <v>292</v>
      </c>
      <c r="B293" s="253">
        <v>45.593960000000003</v>
      </c>
      <c r="C293" s="253">
        <v>-92.115020000000001</v>
      </c>
      <c r="D293" s="10">
        <v>15</v>
      </c>
      <c r="E293" s="10" t="s">
        <v>575</v>
      </c>
      <c r="F293" s="119">
        <v>1</v>
      </c>
      <c r="G293" s="26">
        <v>1</v>
      </c>
      <c r="H293" s="10">
        <v>1</v>
      </c>
      <c r="I293" s="10">
        <v>1</v>
      </c>
      <c r="J293" s="16">
        <v>0</v>
      </c>
      <c r="K293" s="27">
        <v>0</v>
      </c>
      <c r="L293" s="27">
        <v>0</v>
      </c>
      <c r="M293" s="27">
        <v>0</v>
      </c>
      <c r="N293" s="27">
        <v>0</v>
      </c>
      <c r="O293" s="27">
        <v>0</v>
      </c>
      <c r="P293" s="27">
        <v>1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16">
        <v>1</v>
      </c>
      <c r="BD293" s="10">
        <v>0</v>
      </c>
      <c r="BE293" s="10">
        <v>0</v>
      </c>
    </row>
    <row r="294" spans="1:57">
      <c r="A294" s="26">
        <v>293</v>
      </c>
      <c r="B294" s="253">
        <v>45.594029999999997</v>
      </c>
      <c r="C294" s="253">
        <v>-92.111490000000003</v>
      </c>
      <c r="D294" s="10">
        <v>6</v>
      </c>
      <c r="E294" s="10" t="s">
        <v>574</v>
      </c>
      <c r="F294" s="119">
        <v>1</v>
      </c>
      <c r="G294" s="26">
        <v>1</v>
      </c>
      <c r="H294" s="10">
        <v>6</v>
      </c>
      <c r="I294" s="10">
        <v>2</v>
      </c>
      <c r="J294" s="16">
        <v>0</v>
      </c>
      <c r="K294" s="27">
        <v>0</v>
      </c>
      <c r="L294" s="27">
        <v>0</v>
      </c>
      <c r="M294" s="27">
        <v>0</v>
      </c>
      <c r="N294" s="27">
        <v>0</v>
      </c>
      <c r="O294" s="27">
        <v>1</v>
      </c>
      <c r="P294" s="27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1</v>
      </c>
      <c r="AH294" s="10">
        <v>0</v>
      </c>
      <c r="AI294" s="10">
        <v>1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2</v>
      </c>
      <c r="AP294" s="10">
        <v>1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2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16">
        <v>0</v>
      </c>
      <c r="BD294" s="10">
        <v>0</v>
      </c>
      <c r="BE294" s="10">
        <v>0</v>
      </c>
    </row>
    <row r="295" spans="1:57">
      <c r="A295" s="26">
        <v>294</v>
      </c>
      <c r="B295" s="253">
        <v>45.594180000000001</v>
      </c>
      <c r="C295" s="253">
        <v>-92.11551</v>
      </c>
      <c r="D295" s="10">
        <v>7.5</v>
      </c>
      <c r="E295" s="10" t="s">
        <v>575</v>
      </c>
      <c r="F295" s="119">
        <v>1</v>
      </c>
      <c r="G295" s="26">
        <v>1</v>
      </c>
      <c r="H295" s="10">
        <v>4</v>
      </c>
      <c r="I295" s="10">
        <v>3</v>
      </c>
      <c r="J295" s="16">
        <v>0</v>
      </c>
      <c r="K295" s="27">
        <v>0</v>
      </c>
      <c r="L295" s="27">
        <v>0</v>
      </c>
      <c r="M295" s="27">
        <v>0</v>
      </c>
      <c r="N295" s="27">
        <v>0</v>
      </c>
      <c r="O295" s="27">
        <v>0</v>
      </c>
      <c r="P295" s="27">
        <v>0</v>
      </c>
      <c r="Q295" s="10">
        <v>0</v>
      </c>
      <c r="R295" s="10">
        <v>0</v>
      </c>
      <c r="S295" s="10">
        <v>1</v>
      </c>
      <c r="T295" s="10">
        <v>0</v>
      </c>
      <c r="U295" s="10">
        <v>0</v>
      </c>
      <c r="V295" s="10">
        <v>0</v>
      </c>
      <c r="W295" s="10">
        <v>0</v>
      </c>
      <c r="X295" s="10">
        <v>1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3</v>
      </c>
      <c r="AN295" s="10">
        <v>0</v>
      </c>
      <c r="AO295" s="10">
        <v>3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16">
        <v>0</v>
      </c>
      <c r="BD295" s="10">
        <v>0</v>
      </c>
      <c r="BE295" s="10">
        <v>0</v>
      </c>
    </row>
    <row r="296" spans="1:57">
      <c r="A296" s="26">
        <v>295</v>
      </c>
      <c r="B296" s="253">
        <v>45.594250000000002</v>
      </c>
      <c r="C296" s="253">
        <v>-92.111660000000001</v>
      </c>
      <c r="D296" s="10">
        <v>6</v>
      </c>
      <c r="E296" s="10" t="s">
        <v>574</v>
      </c>
      <c r="F296" s="119">
        <v>1</v>
      </c>
      <c r="G296" s="26">
        <v>1</v>
      </c>
      <c r="H296" s="10">
        <v>4</v>
      </c>
      <c r="I296" s="10">
        <v>2</v>
      </c>
      <c r="J296" s="16">
        <v>0</v>
      </c>
      <c r="K296" s="27">
        <v>0</v>
      </c>
      <c r="L296" s="27">
        <v>0</v>
      </c>
      <c r="M296" s="27">
        <v>0</v>
      </c>
      <c r="N296" s="27">
        <v>0</v>
      </c>
      <c r="O296" s="27">
        <v>0</v>
      </c>
      <c r="P296" s="27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1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1</v>
      </c>
      <c r="AI296" s="10">
        <v>0</v>
      </c>
      <c r="AJ296" s="10">
        <v>0</v>
      </c>
      <c r="AK296" s="10">
        <v>0</v>
      </c>
      <c r="AL296" s="10">
        <v>0</v>
      </c>
      <c r="AM296" s="10">
        <v>2</v>
      </c>
      <c r="AN296" s="10">
        <v>0</v>
      </c>
      <c r="AO296" s="10">
        <v>2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16">
        <v>0</v>
      </c>
      <c r="BD296" s="10">
        <v>0</v>
      </c>
      <c r="BE296" s="10">
        <v>0</v>
      </c>
    </row>
    <row r="297" spans="1:57">
      <c r="A297" s="26">
        <v>296</v>
      </c>
      <c r="B297" s="253">
        <v>45.594369999999998</v>
      </c>
      <c r="C297" s="253">
        <v>-92.117279999999994</v>
      </c>
      <c r="D297" s="10">
        <v>0.5</v>
      </c>
      <c r="E297" s="10" t="s">
        <v>574</v>
      </c>
      <c r="F297" s="119">
        <v>1</v>
      </c>
      <c r="G297" s="26">
        <v>1</v>
      </c>
      <c r="H297" s="10">
        <v>5</v>
      </c>
      <c r="I297" s="10">
        <v>2</v>
      </c>
      <c r="J297" s="16">
        <v>0</v>
      </c>
      <c r="K297" s="27">
        <v>0</v>
      </c>
      <c r="L297" s="27">
        <v>0</v>
      </c>
      <c r="M297" s="27">
        <v>2</v>
      </c>
      <c r="N297" s="27">
        <v>0</v>
      </c>
      <c r="O297" s="27">
        <v>2</v>
      </c>
      <c r="P297" s="27">
        <v>0</v>
      </c>
      <c r="Q297" s="10">
        <v>0</v>
      </c>
      <c r="R297" s="10">
        <v>4</v>
      </c>
      <c r="S297" s="10">
        <v>0</v>
      </c>
      <c r="T297" s="10">
        <v>0</v>
      </c>
      <c r="U297" s="10">
        <v>0</v>
      </c>
      <c r="V297" s="10">
        <v>2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2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3</v>
      </c>
      <c r="BC297" s="116">
        <v>0</v>
      </c>
      <c r="BD297" s="10">
        <v>0</v>
      </c>
      <c r="BE297" s="10">
        <v>0</v>
      </c>
    </row>
    <row r="298" spans="1:57">
      <c r="A298" s="26">
        <v>297</v>
      </c>
      <c r="B298" s="253">
        <v>45.594389999999997</v>
      </c>
      <c r="C298" s="253">
        <v>-92.116</v>
      </c>
      <c r="D298" s="10">
        <v>3.5</v>
      </c>
      <c r="E298" s="10" t="s">
        <v>575</v>
      </c>
      <c r="F298" s="119">
        <v>1</v>
      </c>
      <c r="G298" s="26">
        <v>1</v>
      </c>
      <c r="H298" s="10">
        <v>2</v>
      </c>
      <c r="I298" s="10">
        <v>2</v>
      </c>
      <c r="J298" s="16">
        <v>0</v>
      </c>
      <c r="K298" s="27">
        <v>0</v>
      </c>
      <c r="L298" s="27">
        <v>0</v>
      </c>
      <c r="M298" s="27">
        <v>0</v>
      </c>
      <c r="N298" s="27">
        <v>0</v>
      </c>
      <c r="O298" s="27">
        <v>0</v>
      </c>
      <c r="P298" s="27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2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1</v>
      </c>
      <c r="BB298" s="10">
        <v>0</v>
      </c>
      <c r="BC298" s="116">
        <v>0</v>
      </c>
      <c r="BD298" s="10">
        <v>0</v>
      </c>
      <c r="BE298" s="10">
        <v>0</v>
      </c>
    </row>
    <row r="299" spans="1:57">
      <c r="A299" s="26">
        <v>298</v>
      </c>
      <c r="B299" s="253">
        <v>45.5944</v>
      </c>
      <c r="C299" s="253">
        <v>-92.115679999999998</v>
      </c>
      <c r="D299" s="10">
        <v>12</v>
      </c>
      <c r="E299" s="10" t="s">
        <v>575</v>
      </c>
      <c r="F299" s="119">
        <v>1</v>
      </c>
      <c r="G299" s="26">
        <v>1</v>
      </c>
      <c r="H299" s="10">
        <v>1</v>
      </c>
      <c r="I299" s="10">
        <v>1</v>
      </c>
      <c r="J299" s="16">
        <v>0</v>
      </c>
      <c r="K299" s="27">
        <v>0</v>
      </c>
      <c r="L299" s="27">
        <v>0</v>
      </c>
      <c r="M299" s="27">
        <v>0</v>
      </c>
      <c r="N299" s="27">
        <v>0</v>
      </c>
      <c r="O299" s="27">
        <v>0</v>
      </c>
      <c r="P299" s="27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1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16">
        <v>0</v>
      </c>
      <c r="BD299" s="10">
        <v>0</v>
      </c>
      <c r="BE299" s="10">
        <v>0</v>
      </c>
    </row>
    <row r="300" spans="1:57">
      <c r="A300" s="26">
        <v>299</v>
      </c>
      <c r="B300" s="253">
        <v>45.594479999999997</v>
      </c>
      <c r="C300" s="253">
        <v>-92.111959999999996</v>
      </c>
      <c r="D300" s="10">
        <v>4</v>
      </c>
      <c r="E300" s="10" t="s">
        <v>575</v>
      </c>
      <c r="F300" s="119">
        <v>1</v>
      </c>
      <c r="G300" s="26">
        <v>1</v>
      </c>
      <c r="H300" s="10">
        <v>4</v>
      </c>
      <c r="I300" s="10">
        <v>1</v>
      </c>
      <c r="J300" s="16">
        <v>0</v>
      </c>
      <c r="K300" s="27">
        <v>0</v>
      </c>
      <c r="L300" s="27">
        <v>0</v>
      </c>
      <c r="M300" s="27">
        <v>0</v>
      </c>
      <c r="N300" s="27">
        <v>0</v>
      </c>
      <c r="O300" s="27">
        <v>0</v>
      </c>
      <c r="P300" s="27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1</v>
      </c>
      <c r="X300" s="10">
        <v>0</v>
      </c>
      <c r="Y300" s="10">
        <v>1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1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1</v>
      </c>
      <c r="BB300" s="10">
        <v>0</v>
      </c>
      <c r="BC300" s="116">
        <v>2</v>
      </c>
      <c r="BD300" s="10">
        <v>0</v>
      </c>
      <c r="BE300" s="10">
        <v>0</v>
      </c>
    </row>
    <row r="301" spans="1:57">
      <c r="A301" s="26">
        <v>300</v>
      </c>
      <c r="B301" s="253">
        <v>45.594589999999997</v>
      </c>
      <c r="C301" s="253">
        <v>-92.117769999999993</v>
      </c>
      <c r="D301" s="10">
        <v>0.5</v>
      </c>
      <c r="E301" s="10" t="s">
        <v>574</v>
      </c>
      <c r="F301" s="119">
        <v>1</v>
      </c>
      <c r="G301" s="26">
        <v>1</v>
      </c>
      <c r="H301" s="10">
        <v>5</v>
      </c>
      <c r="I301" s="10">
        <v>1</v>
      </c>
      <c r="J301" s="16">
        <v>0</v>
      </c>
      <c r="K301" s="27">
        <v>0</v>
      </c>
      <c r="L301" s="27">
        <v>0</v>
      </c>
      <c r="M301" s="27">
        <v>1</v>
      </c>
      <c r="N301" s="27">
        <v>0</v>
      </c>
      <c r="O301" s="27">
        <v>1</v>
      </c>
      <c r="P301" s="27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3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2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3</v>
      </c>
      <c r="BC301" s="116">
        <v>0</v>
      </c>
      <c r="BD301" s="10">
        <v>0</v>
      </c>
      <c r="BE301" s="10">
        <v>0</v>
      </c>
    </row>
    <row r="302" spans="1:57">
      <c r="A302" s="26">
        <v>301</v>
      </c>
      <c r="B302" s="253">
        <v>45.594589999999997</v>
      </c>
      <c r="C302" s="253">
        <v>-92.117450000000005</v>
      </c>
      <c r="D302" s="10">
        <v>1.5</v>
      </c>
      <c r="E302" s="10" t="s">
        <v>574</v>
      </c>
      <c r="F302" s="119">
        <v>1</v>
      </c>
      <c r="G302" s="26">
        <v>1</v>
      </c>
      <c r="H302" s="10">
        <v>6</v>
      </c>
      <c r="I302" s="10">
        <v>3</v>
      </c>
      <c r="J302" s="16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3</v>
      </c>
      <c r="P302" s="27">
        <v>0</v>
      </c>
      <c r="Q302" s="10">
        <v>0</v>
      </c>
      <c r="R302" s="10">
        <v>0</v>
      </c>
      <c r="S302" s="10">
        <v>1</v>
      </c>
      <c r="T302" s="10">
        <v>0</v>
      </c>
      <c r="U302" s="10">
        <v>0</v>
      </c>
      <c r="V302" s="10">
        <v>3</v>
      </c>
      <c r="W302" s="10">
        <v>0</v>
      </c>
      <c r="X302" s="10">
        <v>0</v>
      </c>
      <c r="Y302" s="10">
        <v>0</v>
      </c>
      <c r="Z302" s="10">
        <v>0</v>
      </c>
      <c r="AA302" s="10">
        <v>2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2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3</v>
      </c>
      <c r="BC302" s="116">
        <v>0</v>
      </c>
      <c r="BD302" s="10">
        <v>0</v>
      </c>
      <c r="BE302" s="10">
        <v>0</v>
      </c>
    </row>
    <row r="303" spans="1:57">
      <c r="A303" s="26">
        <v>302</v>
      </c>
      <c r="B303" s="253">
        <v>45.5946</v>
      </c>
      <c r="C303" s="253">
        <v>-92.117130000000003</v>
      </c>
      <c r="D303" s="10">
        <v>0.5</v>
      </c>
      <c r="E303" s="10" t="s">
        <v>574</v>
      </c>
      <c r="F303" s="119">
        <v>1</v>
      </c>
      <c r="G303" s="26">
        <v>1</v>
      </c>
      <c r="H303" s="10">
        <v>6</v>
      </c>
      <c r="I303" s="10">
        <v>2</v>
      </c>
      <c r="J303" s="16">
        <v>0</v>
      </c>
      <c r="K303" s="27">
        <v>0</v>
      </c>
      <c r="L303" s="27">
        <v>0</v>
      </c>
      <c r="M303" s="27">
        <v>0</v>
      </c>
      <c r="N303" s="27">
        <v>0</v>
      </c>
      <c r="O303" s="27">
        <v>2</v>
      </c>
      <c r="P303" s="27">
        <v>0</v>
      </c>
      <c r="Q303" s="10">
        <v>0</v>
      </c>
      <c r="R303" s="10">
        <v>2</v>
      </c>
      <c r="S303" s="10">
        <v>0</v>
      </c>
      <c r="T303" s="10">
        <v>0</v>
      </c>
      <c r="U303" s="10">
        <v>0</v>
      </c>
      <c r="V303" s="10">
        <v>2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1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4</v>
      </c>
      <c r="AU303" s="10">
        <v>0</v>
      </c>
      <c r="AV303" s="10">
        <v>3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2</v>
      </c>
      <c r="BC303" s="116">
        <v>0</v>
      </c>
      <c r="BD303" s="10">
        <v>0</v>
      </c>
      <c r="BE303" s="10">
        <v>0</v>
      </c>
    </row>
    <row r="304" spans="1:57">
      <c r="A304" s="26">
        <v>303</v>
      </c>
      <c r="B304" s="253">
        <v>45.594619999999999</v>
      </c>
      <c r="C304" s="253">
        <v>-92.116159999999994</v>
      </c>
      <c r="D304" s="10">
        <v>5.5</v>
      </c>
      <c r="E304" s="10" t="s">
        <v>575</v>
      </c>
      <c r="F304" s="119">
        <v>1</v>
      </c>
      <c r="G304" s="26">
        <v>1</v>
      </c>
      <c r="H304" s="10">
        <v>5</v>
      </c>
      <c r="I304" s="10">
        <v>3</v>
      </c>
      <c r="J304" s="16">
        <v>0</v>
      </c>
      <c r="K304" s="27">
        <v>0</v>
      </c>
      <c r="L304" s="27">
        <v>0</v>
      </c>
      <c r="M304" s="27">
        <v>0</v>
      </c>
      <c r="N304" s="27">
        <v>0</v>
      </c>
      <c r="O304" s="27">
        <v>0</v>
      </c>
      <c r="P304" s="27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1</v>
      </c>
      <c r="X304" s="10">
        <v>3</v>
      </c>
      <c r="Y304" s="10">
        <v>0</v>
      </c>
      <c r="Z304" s="10">
        <v>0</v>
      </c>
      <c r="AA304" s="10">
        <v>2</v>
      </c>
      <c r="AB304" s="10">
        <v>0</v>
      </c>
      <c r="AC304" s="10">
        <v>0</v>
      </c>
      <c r="AD304" s="10">
        <v>0</v>
      </c>
      <c r="AE304" s="10">
        <v>4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1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16">
        <v>0</v>
      </c>
      <c r="BD304" s="10">
        <v>0</v>
      </c>
      <c r="BE304" s="10">
        <v>0</v>
      </c>
    </row>
    <row r="305" spans="1:57">
      <c r="A305" s="26">
        <v>304</v>
      </c>
      <c r="B305" s="253">
        <v>45.594619999999999</v>
      </c>
      <c r="C305" s="253">
        <v>-92.115840000000006</v>
      </c>
      <c r="D305" s="10">
        <v>14.5</v>
      </c>
      <c r="E305" s="10" t="s">
        <v>575</v>
      </c>
      <c r="F305" s="119">
        <v>1</v>
      </c>
      <c r="G305" s="26">
        <v>0</v>
      </c>
      <c r="H305" s="10">
        <v>0</v>
      </c>
      <c r="I305" s="10">
        <v>0</v>
      </c>
      <c r="J305" s="16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7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16">
        <v>0</v>
      </c>
      <c r="BD305" s="10">
        <v>0</v>
      </c>
      <c r="BE305" s="10">
        <v>0</v>
      </c>
    </row>
    <row r="306" spans="1:57">
      <c r="A306" s="26">
        <v>305</v>
      </c>
      <c r="B306" s="253">
        <v>45.59469</v>
      </c>
      <c r="C306" s="253">
        <v>-92.112319999999997</v>
      </c>
      <c r="D306" s="10">
        <v>4.5</v>
      </c>
      <c r="E306" s="10" t="s">
        <v>575</v>
      </c>
      <c r="F306" s="119">
        <v>1</v>
      </c>
      <c r="G306" s="26">
        <v>1</v>
      </c>
      <c r="H306" s="10">
        <v>6</v>
      </c>
      <c r="I306" s="10">
        <v>2</v>
      </c>
      <c r="J306" s="16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7">
        <v>2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2</v>
      </c>
      <c r="AF306" s="10">
        <v>0</v>
      </c>
      <c r="AG306" s="10">
        <v>0</v>
      </c>
      <c r="AH306" s="10">
        <v>0</v>
      </c>
      <c r="AI306" s="10">
        <v>2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1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1</v>
      </c>
      <c r="AX306" s="10">
        <v>0</v>
      </c>
      <c r="AY306" s="10">
        <v>0</v>
      </c>
      <c r="AZ306" s="10">
        <v>0</v>
      </c>
      <c r="BA306" s="10">
        <v>1</v>
      </c>
      <c r="BB306" s="10">
        <v>0</v>
      </c>
      <c r="BC306" s="116">
        <v>0</v>
      </c>
      <c r="BD306" s="10">
        <v>0</v>
      </c>
      <c r="BE306" s="10">
        <v>0</v>
      </c>
    </row>
    <row r="307" spans="1:57">
      <c r="A307" s="26">
        <v>306</v>
      </c>
      <c r="B307" s="253">
        <v>45.594810000000003</v>
      </c>
      <c r="C307" s="253">
        <v>-92.117930000000001</v>
      </c>
      <c r="D307" s="10">
        <v>1</v>
      </c>
      <c r="E307" s="10" t="s">
        <v>574</v>
      </c>
      <c r="F307" s="119">
        <v>1</v>
      </c>
      <c r="G307" s="26">
        <v>1</v>
      </c>
      <c r="H307" s="10">
        <v>5</v>
      </c>
      <c r="I307" s="10">
        <v>2</v>
      </c>
      <c r="J307" s="16">
        <v>0</v>
      </c>
      <c r="K307" s="27">
        <v>0</v>
      </c>
      <c r="L307" s="27">
        <v>0</v>
      </c>
      <c r="M307" s="27">
        <v>0</v>
      </c>
      <c r="N307" s="27">
        <v>0</v>
      </c>
      <c r="O307" s="27">
        <v>2</v>
      </c>
      <c r="P307" s="27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3</v>
      </c>
      <c r="W307" s="10">
        <v>0</v>
      </c>
      <c r="X307" s="10">
        <v>0</v>
      </c>
      <c r="Y307" s="10">
        <v>0</v>
      </c>
      <c r="Z307" s="10">
        <v>0</v>
      </c>
      <c r="AA307" s="10">
        <v>4</v>
      </c>
      <c r="AB307" s="10">
        <v>2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2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3</v>
      </c>
      <c r="BC307" s="116">
        <v>0</v>
      </c>
      <c r="BD307" s="10">
        <v>0</v>
      </c>
      <c r="BE307" s="10">
        <v>0</v>
      </c>
    </row>
    <row r="308" spans="1:57">
      <c r="A308" s="26">
        <v>307</v>
      </c>
      <c r="B308" s="253">
        <v>45.594810000000003</v>
      </c>
      <c r="C308" s="253">
        <v>-92.117609999999999</v>
      </c>
      <c r="D308" s="10">
        <v>2</v>
      </c>
      <c r="E308" s="10" t="s">
        <v>574</v>
      </c>
      <c r="F308" s="119">
        <v>1</v>
      </c>
      <c r="G308" s="26">
        <v>1</v>
      </c>
      <c r="H308" s="10">
        <v>7</v>
      </c>
      <c r="I308" s="10">
        <v>3</v>
      </c>
      <c r="J308" s="16">
        <v>0</v>
      </c>
      <c r="K308" s="27">
        <v>0</v>
      </c>
      <c r="L308" s="27">
        <v>0</v>
      </c>
      <c r="M308" s="27">
        <v>0</v>
      </c>
      <c r="N308" s="27">
        <v>0</v>
      </c>
      <c r="O308" s="27">
        <v>3</v>
      </c>
      <c r="P308" s="27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2</v>
      </c>
      <c r="W308" s="10">
        <v>1</v>
      </c>
      <c r="X308" s="10">
        <v>0</v>
      </c>
      <c r="Y308" s="10">
        <v>0</v>
      </c>
      <c r="Z308" s="10">
        <v>0</v>
      </c>
      <c r="AA308" s="10">
        <v>3</v>
      </c>
      <c r="AB308" s="10">
        <v>4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1</v>
      </c>
      <c r="AM308" s="10">
        <v>0</v>
      </c>
      <c r="AN308" s="10">
        <v>0</v>
      </c>
      <c r="AO308" s="10">
        <v>0</v>
      </c>
      <c r="AP308" s="10">
        <v>4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2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2</v>
      </c>
      <c r="BC308" s="116">
        <v>3</v>
      </c>
      <c r="BD308" s="10">
        <v>0</v>
      </c>
      <c r="BE308" s="10">
        <v>0</v>
      </c>
    </row>
    <row r="309" spans="1:57">
      <c r="A309" s="26">
        <v>308</v>
      </c>
      <c r="B309" s="253">
        <v>45.594819999999999</v>
      </c>
      <c r="C309" s="253">
        <v>-92.117289999999997</v>
      </c>
      <c r="D309" s="10">
        <v>2</v>
      </c>
      <c r="E309" s="10" t="s">
        <v>574</v>
      </c>
      <c r="F309" s="119">
        <v>1</v>
      </c>
      <c r="G309" s="26">
        <v>1</v>
      </c>
      <c r="H309" s="10">
        <v>5</v>
      </c>
      <c r="I309" s="10">
        <v>3</v>
      </c>
      <c r="J309" s="16">
        <v>0</v>
      </c>
      <c r="K309" s="27">
        <v>0</v>
      </c>
      <c r="L309" s="27">
        <v>0</v>
      </c>
      <c r="M309" s="27">
        <v>0</v>
      </c>
      <c r="N309" s="27">
        <v>0</v>
      </c>
      <c r="O309" s="27">
        <v>3</v>
      </c>
      <c r="P309" s="27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1</v>
      </c>
      <c r="W309" s="10">
        <v>0</v>
      </c>
      <c r="X309" s="10">
        <v>0</v>
      </c>
      <c r="Y309" s="10">
        <v>0</v>
      </c>
      <c r="Z309" s="10">
        <v>0</v>
      </c>
      <c r="AA309" s="10">
        <v>2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2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1</v>
      </c>
      <c r="BC309" s="116">
        <v>0</v>
      </c>
      <c r="BD309" s="10">
        <v>0</v>
      </c>
      <c r="BE309" s="10">
        <v>0</v>
      </c>
    </row>
    <row r="310" spans="1:57">
      <c r="A310" s="26">
        <v>309</v>
      </c>
      <c r="B310" s="253">
        <v>45.594839999999998</v>
      </c>
      <c r="C310" s="253">
        <v>-92.116330000000005</v>
      </c>
      <c r="D310" s="10">
        <v>8</v>
      </c>
      <c r="E310" s="10" t="s">
        <v>574</v>
      </c>
      <c r="F310" s="119">
        <v>1</v>
      </c>
      <c r="G310" s="26">
        <v>1</v>
      </c>
      <c r="H310" s="10">
        <v>3</v>
      </c>
      <c r="I310" s="10">
        <v>3</v>
      </c>
      <c r="J310" s="16">
        <v>0</v>
      </c>
      <c r="K310" s="27">
        <v>0</v>
      </c>
      <c r="L310" s="27">
        <v>0</v>
      </c>
      <c r="M310" s="27">
        <v>0</v>
      </c>
      <c r="N310" s="27">
        <v>0</v>
      </c>
      <c r="O310" s="27">
        <v>0</v>
      </c>
      <c r="P310" s="27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3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1</v>
      </c>
      <c r="AM310" s="10">
        <v>0</v>
      </c>
      <c r="AN310" s="10">
        <v>0</v>
      </c>
      <c r="AO310" s="10">
        <v>1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16">
        <v>0</v>
      </c>
      <c r="BD310" s="10">
        <v>0</v>
      </c>
      <c r="BE310" s="10">
        <v>0</v>
      </c>
    </row>
    <row r="311" spans="1:57">
      <c r="A311" s="26">
        <v>310</v>
      </c>
      <c r="B311" s="253">
        <v>45.594900000000003</v>
      </c>
      <c r="C311" s="253">
        <v>-92.112809999999996</v>
      </c>
      <c r="D311" s="10">
        <v>8.5</v>
      </c>
      <c r="E311" s="10" t="s">
        <v>574</v>
      </c>
      <c r="F311" s="119">
        <v>1</v>
      </c>
      <c r="G311" s="26">
        <v>1</v>
      </c>
      <c r="H311" s="10">
        <v>2</v>
      </c>
      <c r="I311" s="10">
        <v>2</v>
      </c>
      <c r="J311" s="16">
        <v>0</v>
      </c>
      <c r="K311" s="27">
        <v>0</v>
      </c>
      <c r="L311" s="27">
        <v>0</v>
      </c>
      <c r="M311" s="27">
        <v>0</v>
      </c>
      <c r="N311" s="27">
        <v>0</v>
      </c>
      <c r="O311" s="27">
        <v>2</v>
      </c>
      <c r="P311" s="27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1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16">
        <v>0</v>
      </c>
      <c r="BD311" s="10">
        <v>0</v>
      </c>
      <c r="BE311" s="10">
        <v>0</v>
      </c>
    </row>
    <row r="312" spans="1:57">
      <c r="A312" s="26">
        <v>311</v>
      </c>
      <c r="B312" s="253">
        <v>45.595019999999998</v>
      </c>
      <c r="C312" s="253">
        <v>-92.11842</v>
      </c>
      <c r="D312" s="10">
        <v>0.5</v>
      </c>
      <c r="E312" s="10" t="s">
        <v>574</v>
      </c>
      <c r="F312" s="119">
        <v>1</v>
      </c>
      <c r="G312" s="26">
        <v>1</v>
      </c>
      <c r="H312" s="10">
        <v>6</v>
      </c>
      <c r="I312" s="10">
        <v>3</v>
      </c>
      <c r="J312" s="16">
        <v>0</v>
      </c>
      <c r="K312" s="27">
        <v>0</v>
      </c>
      <c r="L312" s="27">
        <v>0</v>
      </c>
      <c r="M312" s="27">
        <v>2</v>
      </c>
      <c r="N312" s="27">
        <v>4</v>
      </c>
      <c r="O312" s="27">
        <v>0</v>
      </c>
      <c r="P312" s="27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1</v>
      </c>
      <c r="W312" s="10">
        <v>1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1</v>
      </c>
      <c r="AT312" s="10">
        <v>0</v>
      </c>
      <c r="AU312" s="10">
        <v>0</v>
      </c>
      <c r="AV312" s="10">
        <v>1</v>
      </c>
      <c r="AW312" s="10">
        <v>0</v>
      </c>
      <c r="AX312" s="10">
        <v>1</v>
      </c>
      <c r="AY312" s="10">
        <v>0</v>
      </c>
      <c r="AZ312" s="10">
        <v>0</v>
      </c>
      <c r="BA312" s="10">
        <v>0</v>
      </c>
      <c r="BB312" s="10">
        <v>0</v>
      </c>
      <c r="BC312" s="116">
        <v>0</v>
      </c>
      <c r="BD312" s="10">
        <v>4</v>
      </c>
      <c r="BE312" s="10">
        <v>0</v>
      </c>
    </row>
    <row r="313" spans="1:57">
      <c r="A313" s="26">
        <v>312</v>
      </c>
      <c r="B313" s="253">
        <v>45.595030000000001</v>
      </c>
      <c r="C313" s="253">
        <v>-92.118099999999998</v>
      </c>
      <c r="D313" s="10">
        <v>2</v>
      </c>
      <c r="E313" s="10" t="s">
        <v>574</v>
      </c>
      <c r="F313" s="119">
        <v>1</v>
      </c>
      <c r="G313" s="26">
        <v>1</v>
      </c>
      <c r="H313" s="10">
        <v>6</v>
      </c>
      <c r="I313" s="10">
        <v>2</v>
      </c>
      <c r="J313" s="16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2</v>
      </c>
      <c r="P313" s="27">
        <v>0</v>
      </c>
      <c r="Q313" s="10">
        <v>0</v>
      </c>
      <c r="R313" s="10">
        <v>0</v>
      </c>
      <c r="S313" s="10">
        <v>1</v>
      </c>
      <c r="T313" s="10">
        <v>0</v>
      </c>
      <c r="U313" s="10">
        <v>0</v>
      </c>
      <c r="V313" s="10">
        <v>2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1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3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3</v>
      </c>
      <c r="BC313" s="116">
        <v>0</v>
      </c>
      <c r="BD313" s="10">
        <v>0</v>
      </c>
      <c r="BE313" s="10">
        <v>0</v>
      </c>
    </row>
    <row r="314" spans="1:57">
      <c r="A314" s="26">
        <v>313</v>
      </c>
      <c r="B314" s="253">
        <v>45.595039999999997</v>
      </c>
      <c r="C314" s="253">
        <v>-92.117779999999996</v>
      </c>
      <c r="D314" s="10">
        <v>2.5</v>
      </c>
      <c r="E314" s="10" t="s">
        <v>574</v>
      </c>
      <c r="F314" s="119">
        <v>1</v>
      </c>
      <c r="G314" s="26">
        <v>1</v>
      </c>
      <c r="H314" s="10">
        <v>6</v>
      </c>
      <c r="I314" s="10">
        <v>2</v>
      </c>
      <c r="J314" s="16">
        <v>0</v>
      </c>
      <c r="K314" s="27">
        <v>0</v>
      </c>
      <c r="L314" s="27">
        <v>0</v>
      </c>
      <c r="M314" s="27">
        <v>0</v>
      </c>
      <c r="N314" s="27">
        <v>0</v>
      </c>
      <c r="O314" s="27">
        <v>2</v>
      </c>
      <c r="P314" s="27">
        <v>0</v>
      </c>
      <c r="Q314" s="10">
        <v>0</v>
      </c>
      <c r="R314" s="10">
        <v>0</v>
      </c>
      <c r="S314" s="10">
        <v>1</v>
      </c>
      <c r="T314" s="10">
        <v>0</v>
      </c>
      <c r="U314" s="10">
        <v>2</v>
      </c>
      <c r="V314" s="10">
        <v>0</v>
      </c>
      <c r="W314" s="10">
        <v>2</v>
      </c>
      <c r="X314" s="10">
        <v>0</v>
      </c>
      <c r="Y314" s="10">
        <v>0</v>
      </c>
      <c r="Z314" s="10">
        <v>0</v>
      </c>
      <c r="AA314" s="10">
        <v>0</v>
      </c>
      <c r="AB314" s="10">
        <v>1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4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16">
        <v>2</v>
      </c>
      <c r="BD314" s="10">
        <v>0</v>
      </c>
      <c r="BE314" s="10">
        <v>3</v>
      </c>
    </row>
    <row r="315" spans="1:57">
      <c r="A315" s="26">
        <v>314</v>
      </c>
      <c r="B315" s="253">
        <v>45.595039999999997</v>
      </c>
      <c r="C315" s="253">
        <v>-92.117459999999994</v>
      </c>
      <c r="D315" s="10">
        <v>2</v>
      </c>
      <c r="E315" s="10" t="s">
        <v>574</v>
      </c>
      <c r="F315" s="119">
        <v>1</v>
      </c>
      <c r="G315" s="26">
        <v>1</v>
      </c>
      <c r="H315" s="10">
        <v>6</v>
      </c>
      <c r="I315" s="10">
        <v>3</v>
      </c>
      <c r="J315" s="16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3</v>
      </c>
      <c r="P315" s="27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1</v>
      </c>
      <c r="W315" s="10">
        <v>1</v>
      </c>
      <c r="X315" s="10">
        <v>0</v>
      </c>
      <c r="Y315" s="10">
        <v>0</v>
      </c>
      <c r="Z315" s="10">
        <v>0</v>
      </c>
      <c r="AA315" s="10">
        <v>0</v>
      </c>
      <c r="AB315" s="10">
        <v>2</v>
      </c>
      <c r="AC315" s="10">
        <v>0</v>
      </c>
      <c r="AD315" s="10">
        <v>0</v>
      </c>
      <c r="AE315" s="10">
        <v>0</v>
      </c>
      <c r="AF315" s="10">
        <v>4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2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1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16">
        <v>3</v>
      </c>
      <c r="BD315" s="10">
        <v>0</v>
      </c>
      <c r="BE315" s="10">
        <v>0</v>
      </c>
    </row>
    <row r="316" spans="1:57">
      <c r="A316" s="26">
        <v>315</v>
      </c>
      <c r="B316" s="253">
        <v>45.595059999999997</v>
      </c>
      <c r="C316" s="253">
        <v>-92.116500000000002</v>
      </c>
      <c r="D316" s="10">
        <v>9</v>
      </c>
      <c r="E316" s="10" t="s">
        <v>575</v>
      </c>
      <c r="F316" s="119">
        <v>1</v>
      </c>
      <c r="G316" s="26">
        <v>1</v>
      </c>
      <c r="H316" s="10">
        <v>3</v>
      </c>
      <c r="I316" s="10">
        <v>3</v>
      </c>
      <c r="J316" s="16">
        <v>0</v>
      </c>
      <c r="K316" s="27">
        <v>0</v>
      </c>
      <c r="L316" s="27">
        <v>0</v>
      </c>
      <c r="M316" s="27">
        <v>0</v>
      </c>
      <c r="N316" s="27">
        <v>0</v>
      </c>
      <c r="O316" s="27">
        <v>0</v>
      </c>
      <c r="P316" s="27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1</v>
      </c>
      <c r="AH316" s="10">
        <v>0</v>
      </c>
      <c r="AI316" s="10">
        <v>0</v>
      </c>
      <c r="AJ316" s="10">
        <v>0</v>
      </c>
      <c r="AK316" s="10">
        <v>0</v>
      </c>
      <c r="AL316" s="10">
        <v>3</v>
      </c>
      <c r="AM316" s="10">
        <v>0</v>
      </c>
      <c r="AN316" s="10">
        <v>0</v>
      </c>
      <c r="AO316" s="10">
        <v>2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16">
        <v>0</v>
      </c>
      <c r="BD316" s="10">
        <v>0</v>
      </c>
      <c r="BE316" s="10">
        <v>0</v>
      </c>
    </row>
    <row r="317" spans="1:57">
      <c r="A317" s="26">
        <v>316</v>
      </c>
      <c r="B317" s="253">
        <v>45.595129999999997</v>
      </c>
      <c r="C317" s="253">
        <v>-92.112979999999993</v>
      </c>
      <c r="D317" s="10">
        <v>7.5</v>
      </c>
      <c r="E317" s="10" t="s">
        <v>575</v>
      </c>
      <c r="F317" s="119">
        <v>1</v>
      </c>
      <c r="G317" s="26">
        <v>1</v>
      </c>
      <c r="H317" s="10">
        <v>3</v>
      </c>
      <c r="I317" s="10">
        <v>3</v>
      </c>
      <c r="J317" s="16">
        <v>0</v>
      </c>
      <c r="K317" s="27">
        <v>0</v>
      </c>
      <c r="L317" s="27">
        <v>0</v>
      </c>
      <c r="M317" s="27">
        <v>0</v>
      </c>
      <c r="N317" s="27">
        <v>0</v>
      </c>
      <c r="O317" s="27">
        <v>1</v>
      </c>
      <c r="P317" s="27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3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2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16">
        <v>0</v>
      </c>
      <c r="BD317" s="10">
        <v>0</v>
      </c>
      <c r="BE317" s="10">
        <v>0</v>
      </c>
    </row>
    <row r="318" spans="1:57">
      <c r="A318" s="26">
        <v>317</v>
      </c>
      <c r="B318" s="253">
        <v>45.59525</v>
      </c>
      <c r="C318" s="253">
        <v>-92.118269999999995</v>
      </c>
      <c r="D318" s="10">
        <v>2</v>
      </c>
      <c r="E318" s="10" t="s">
        <v>574</v>
      </c>
      <c r="F318" s="119">
        <v>1</v>
      </c>
      <c r="G318" s="26">
        <v>1</v>
      </c>
      <c r="H318" s="10">
        <v>3</v>
      </c>
      <c r="I318" s="10">
        <v>2</v>
      </c>
      <c r="J318" s="16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2</v>
      </c>
      <c r="P318" s="27">
        <v>0</v>
      </c>
      <c r="Q318" s="10">
        <v>0</v>
      </c>
      <c r="R318" s="10">
        <v>0</v>
      </c>
      <c r="S318" s="10">
        <v>4</v>
      </c>
      <c r="T318" s="10">
        <v>0</v>
      </c>
      <c r="U318" s="10">
        <v>0</v>
      </c>
      <c r="V318" s="10">
        <v>0</v>
      </c>
      <c r="W318" s="10">
        <v>2</v>
      </c>
      <c r="X318" s="10">
        <v>0</v>
      </c>
      <c r="Y318" s="10">
        <v>0</v>
      </c>
      <c r="Z318" s="10">
        <v>0</v>
      </c>
      <c r="AA318" s="10">
        <v>0</v>
      </c>
      <c r="AB318" s="10">
        <v>2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4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16">
        <v>3</v>
      </c>
      <c r="BD318" s="10">
        <v>0</v>
      </c>
      <c r="BE318" s="10">
        <v>0</v>
      </c>
    </row>
    <row r="319" spans="1:57">
      <c r="A319" s="26">
        <v>318</v>
      </c>
      <c r="B319" s="253">
        <v>45.595260000000003</v>
      </c>
      <c r="C319" s="253">
        <v>-92.117949999999993</v>
      </c>
      <c r="D319" s="10">
        <v>3</v>
      </c>
      <c r="E319" s="10" t="s">
        <v>574</v>
      </c>
      <c r="F319" s="119">
        <v>1</v>
      </c>
      <c r="G319" s="26">
        <v>1</v>
      </c>
      <c r="H319" s="10">
        <v>4</v>
      </c>
      <c r="I319" s="10">
        <v>3</v>
      </c>
      <c r="J319" s="16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3</v>
      </c>
      <c r="P319" s="27">
        <v>0</v>
      </c>
      <c r="Q319" s="10">
        <v>0</v>
      </c>
      <c r="R319" s="10">
        <v>0</v>
      </c>
      <c r="S319" s="10">
        <v>1</v>
      </c>
      <c r="T319" s="10">
        <v>0</v>
      </c>
      <c r="U319" s="10">
        <v>0</v>
      </c>
      <c r="V319" s="10">
        <v>0</v>
      </c>
      <c r="W319" s="10">
        <v>2</v>
      </c>
      <c r="X319" s="10">
        <v>0</v>
      </c>
      <c r="Y319" s="10">
        <v>0</v>
      </c>
      <c r="Z319" s="10">
        <v>0</v>
      </c>
      <c r="AA319" s="10">
        <v>0</v>
      </c>
      <c r="AB319" s="10">
        <v>2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4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16">
        <v>3</v>
      </c>
      <c r="BD319" s="10">
        <v>0</v>
      </c>
      <c r="BE319" s="10">
        <v>0</v>
      </c>
    </row>
    <row r="320" spans="1:57">
      <c r="A320" s="26">
        <v>319</v>
      </c>
      <c r="B320" s="253">
        <v>45.595260000000003</v>
      </c>
      <c r="C320" s="253">
        <v>-92.117630000000005</v>
      </c>
      <c r="D320" s="10">
        <v>3</v>
      </c>
      <c r="E320" s="10" t="s">
        <v>574</v>
      </c>
      <c r="F320" s="119">
        <v>1</v>
      </c>
      <c r="G320" s="26">
        <v>1</v>
      </c>
      <c r="H320" s="10">
        <v>4</v>
      </c>
      <c r="I320" s="10">
        <v>2</v>
      </c>
      <c r="J320" s="16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2</v>
      </c>
      <c r="P320" s="27">
        <v>0</v>
      </c>
      <c r="Q320" s="10">
        <v>0</v>
      </c>
      <c r="R320" s="10">
        <v>0</v>
      </c>
      <c r="S320" s="10">
        <v>1</v>
      </c>
      <c r="T320" s="10">
        <v>0</v>
      </c>
      <c r="U320" s="10">
        <v>0</v>
      </c>
      <c r="V320" s="10">
        <v>0</v>
      </c>
      <c r="W320" s="10">
        <v>2</v>
      </c>
      <c r="X320" s="10">
        <v>0</v>
      </c>
      <c r="Y320" s="10">
        <v>0</v>
      </c>
      <c r="Z320" s="10">
        <v>0</v>
      </c>
      <c r="AA320" s="10">
        <v>4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1</v>
      </c>
      <c r="AH320" s="10">
        <v>0</v>
      </c>
      <c r="AI320" s="10">
        <v>0</v>
      </c>
      <c r="AJ320" s="10">
        <v>4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16">
        <v>3</v>
      </c>
      <c r="BD320" s="10">
        <v>0</v>
      </c>
      <c r="BE320" s="10">
        <v>0</v>
      </c>
    </row>
    <row r="321" spans="1:57">
      <c r="A321" s="26">
        <v>320</v>
      </c>
      <c r="B321" s="253">
        <v>45.595280000000002</v>
      </c>
      <c r="C321" s="253">
        <v>-92.116669999999999</v>
      </c>
      <c r="D321" s="10">
        <v>16</v>
      </c>
      <c r="E321" s="10" t="s">
        <v>575</v>
      </c>
      <c r="F321" s="119">
        <v>1</v>
      </c>
      <c r="G321" s="26">
        <v>1</v>
      </c>
      <c r="H321" s="10">
        <v>1</v>
      </c>
      <c r="I321" s="10">
        <v>1</v>
      </c>
      <c r="J321" s="16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7">
        <v>1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16">
        <v>0</v>
      </c>
      <c r="BD321" s="10">
        <v>0</v>
      </c>
      <c r="BE321" s="10">
        <v>0</v>
      </c>
    </row>
    <row r="322" spans="1:57">
      <c r="A322" s="26">
        <v>321</v>
      </c>
      <c r="B322" s="253">
        <v>45.59534</v>
      </c>
      <c r="C322" s="253">
        <v>-92.113470000000007</v>
      </c>
      <c r="D322" s="10">
        <v>17</v>
      </c>
      <c r="E322" s="10" t="s">
        <v>575</v>
      </c>
      <c r="F322" s="119">
        <v>1</v>
      </c>
      <c r="G322" s="26">
        <v>1</v>
      </c>
      <c r="H322" s="10">
        <v>2</v>
      </c>
      <c r="I322" s="10">
        <v>2</v>
      </c>
      <c r="J322" s="16">
        <v>0</v>
      </c>
      <c r="K322" s="27">
        <v>0</v>
      </c>
      <c r="L322" s="27">
        <v>0</v>
      </c>
      <c r="M322" s="27">
        <v>0</v>
      </c>
      <c r="N322" s="27">
        <v>0</v>
      </c>
      <c r="O322" s="27">
        <v>0</v>
      </c>
      <c r="P322" s="27">
        <v>1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2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16">
        <v>0</v>
      </c>
      <c r="BD322" s="10">
        <v>0</v>
      </c>
      <c r="BE322" s="10">
        <v>0</v>
      </c>
    </row>
    <row r="323" spans="1:57">
      <c r="A323" s="26">
        <v>322</v>
      </c>
      <c r="B323" s="253">
        <v>45.595350000000003</v>
      </c>
      <c r="C323" s="253">
        <v>-92.113150000000005</v>
      </c>
      <c r="D323" s="10">
        <v>5</v>
      </c>
      <c r="E323" s="10" t="s">
        <v>575</v>
      </c>
      <c r="F323" s="119">
        <v>1</v>
      </c>
      <c r="G323" s="26">
        <v>1</v>
      </c>
      <c r="H323" s="10">
        <v>3</v>
      </c>
      <c r="I323" s="10">
        <v>3</v>
      </c>
      <c r="J323" s="16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7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4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3</v>
      </c>
      <c r="AN323" s="10">
        <v>0</v>
      </c>
      <c r="AO323" s="10">
        <v>1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2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16">
        <v>0</v>
      </c>
      <c r="BD323" s="10">
        <v>0</v>
      </c>
      <c r="BE323" s="10">
        <v>0</v>
      </c>
    </row>
    <row r="324" spans="1:57">
      <c r="A324" s="26">
        <v>323</v>
      </c>
      <c r="B324" s="253">
        <v>45.595469999999999</v>
      </c>
      <c r="C324" s="253">
        <v>-92.118440000000007</v>
      </c>
      <c r="D324" s="10">
        <v>4</v>
      </c>
      <c r="E324" s="10" t="s">
        <v>574</v>
      </c>
      <c r="F324" s="119">
        <v>1</v>
      </c>
      <c r="G324" s="26">
        <v>1</v>
      </c>
      <c r="H324" s="10">
        <v>6</v>
      </c>
      <c r="I324" s="10">
        <v>3</v>
      </c>
      <c r="J324" s="16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7">
        <v>0</v>
      </c>
      <c r="Q324" s="10">
        <v>0</v>
      </c>
      <c r="R324" s="10">
        <v>0</v>
      </c>
      <c r="S324" s="10">
        <v>1</v>
      </c>
      <c r="T324" s="10">
        <v>0</v>
      </c>
      <c r="U324" s="10">
        <v>0</v>
      </c>
      <c r="V324" s="10">
        <v>0</v>
      </c>
      <c r="W324" s="10">
        <v>2</v>
      </c>
      <c r="X324" s="10">
        <v>0</v>
      </c>
      <c r="Y324" s="10">
        <v>0</v>
      </c>
      <c r="Z324" s="10">
        <v>0</v>
      </c>
      <c r="AA324" s="10">
        <v>0</v>
      </c>
      <c r="AB324" s="10">
        <v>1</v>
      </c>
      <c r="AC324" s="10">
        <v>0</v>
      </c>
      <c r="AD324" s="10">
        <v>0</v>
      </c>
      <c r="AE324" s="10">
        <v>4</v>
      </c>
      <c r="AF324" s="10">
        <v>0</v>
      </c>
      <c r="AG324" s="10">
        <v>0</v>
      </c>
      <c r="AH324" s="10">
        <v>0</v>
      </c>
      <c r="AI324" s="10">
        <v>0</v>
      </c>
      <c r="AJ324" s="10">
        <v>3</v>
      </c>
      <c r="AK324" s="10">
        <v>0</v>
      </c>
      <c r="AL324" s="10">
        <v>2</v>
      </c>
      <c r="AM324" s="10">
        <v>4</v>
      </c>
      <c r="AN324" s="10">
        <v>0</v>
      </c>
      <c r="AO324" s="10">
        <v>1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16">
        <v>0</v>
      </c>
      <c r="BD324" s="10">
        <v>0</v>
      </c>
      <c r="BE324" s="10">
        <v>0</v>
      </c>
    </row>
    <row r="325" spans="1:57">
      <c r="A325" s="26">
        <v>324</v>
      </c>
      <c r="B325" s="253">
        <v>45.595480000000002</v>
      </c>
      <c r="C325" s="253">
        <v>-92.118120000000005</v>
      </c>
      <c r="D325" s="10">
        <v>4.5</v>
      </c>
      <c r="E325" s="10" t="s">
        <v>574</v>
      </c>
      <c r="F325" s="119">
        <v>1</v>
      </c>
      <c r="G325" s="26">
        <v>1</v>
      </c>
      <c r="H325" s="10">
        <v>5</v>
      </c>
      <c r="I325" s="10">
        <v>3</v>
      </c>
      <c r="J325" s="16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1</v>
      </c>
      <c r="P325" s="27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1</v>
      </c>
      <c r="X325" s="10">
        <v>0</v>
      </c>
      <c r="Y325" s="10">
        <v>0</v>
      </c>
      <c r="Z325" s="10">
        <v>0</v>
      </c>
      <c r="AA325" s="10">
        <v>0</v>
      </c>
      <c r="AB325" s="10">
        <v>1</v>
      </c>
      <c r="AC325" s="10">
        <v>0</v>
      </c>
      <c r="AD325" s="10">
        <v>0</v>
      </c>
      <c r="AE325" s="10">
        <v>1</v>
      </c>
      <c r="AF325" s="10">
        <v>0</v>
      </c>
      <c r="AG325" s="10">
        <v>0</v>
      </c>
      <c r="AH325" s="10">
        <v>0</v>
      </c>
      <c r="AI325" s="10">
        <v>0</v>
      </c>
      <c r="AJ325" s="10">
        <v>3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16">
        <v>0</v>
      </c>
      <c r="BD325" s="10">
        <v>0</v>
      </c>
      <c r="BE325" s="10">
        <v>0</v>
      </c>
    </row>
    <row r="326" spans="1:57">
      <c r="A326" s="26">
        <v>325</v>
      </c>
      <c r="B326" s="253">
        <v>45.595489999999998</v>
      </c>
      <c r="C326" s="253">
        <v>-92.117800000000003</v>
      </c>
      <c r="D326" s="10">
        <v>5</v>
      </c>
      <c r="E326" s="10" t="s">
        <v>574</v>
      </c>
      <c r="F326" s="119">
        <v>1</v>
      </c>
      <c r="G326" s="26">
        <v>1</v>
      </c>
      <c r="H326" s="10">
        <v>5</v>
      </c>
      <c r="I326" s="10">
        <v>3</v>
      </c>
      <c r="J326" s="16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3</v>
      </c>
      <c r="P326" s="27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4</v>
      </c>
      <c r="X326" s="10">
        <v>0</v>
      </c>
      <c r="Y326" s="10">
        <v>0</v>
      </c>
      <c r="Z326" s="10">
        <v>0</v>
      </c>
      <c r="AA326" s="10">
        <v>3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1</v>
      </c>
      <c r="AM326" s="10">
        <v>4</v>
      </c>
      <c r="AN326" s="10">
        <v>1</v>
      </c>
      <c r="AO326" s="10">
        <v>1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16">
        <v>0</v>
      </c>
      <c r="BD326" s="10">
        <v>0</v>
      </c>
      <c r="BE326" s="10">
        <v>0</v>
      </c>
    </row>
    <row r="327" spans="1:57">
      <c r="A327" s="26">
        <v>326</v>
      </c>
      <c r="B327" s="253">
        <v>45.595489999999998</v>
      </c>
      <c r="C327" s="253">
        <v>-92.11748</v>
      </c>
      <c r="D327" s="10">
        <v>4.5</v>
      </c>
      <c r="E327" s="10" t="s">
        <v>574</v>
      </c>
      <c r="F327" s="119">
        <v>1</v>
      </c>
      <c r="G327" s="26">
        <v>1</v>
      </c>
      <c r="H327" s="10">
        <v>4</v>
      </c>
      <c r="I327" s="10">
        <v>3</v>
      </c>
      <c r="J327" s="16">
        <v>0</v>
      </c>
      <c r="K327" s="27">
        <v>0</v>
      </c>
      <c r="L327" s="27">
        <v>0</v>
      </c>
      <c r="M327" s="27">
        <v>0</v>
      </c>
      <c r="N327" s="27">
        <v>0</v>
      </c>
      <c r="O327" s="27">
        <v>2</v>
      </c>
      <c r="P327" s="27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1</v>
      </c>
      <c r="X327" s="10">
        <v>1</v>
      </c>
      <c r="Y327" s="10">
        <v>0</v>
      </c>
      <c r="Z327" s="10">
        <v>0</v>
      </c>
      <c r="AA327" s="10">
        <v>0</v>
      </c>
      <c r="AB327" s="10">
        <v>3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16">
        <v>0</v>
      </c>
      <c r="BD327" s="10">
        <v>0</v>
      </c>
      <c r="BE327" s="10">
        <v>0</v>
      </c>
    </row>
    <row r="328" spans="1:57">
      <c r="A328" s="26">
        <v>327</v>
      </c>
      <c r="B328" s="253">
        <v>45.595500000000001</v>
      </c>
      <c r="C328" s="253">
        <v>-92.117159999999998</v>
      </c>
      <c r="D328" s="10">
        <v>2.5</v>
      </c>
      <c r="E328" s="10" t="s">
        <v>575</v>
      </c>
      <c r="F328" s="119">
        <v>1</v>
      </c>
      <c r="G328" s="26">
        <v>1</v>
      </c>
      <c r="H328" s="10">
        <v>7</v>
      </c>
      <c r="I328" s="10">
        <v>2</v>
      </c>
      <c r="J328" s="16">
        <v>0</v>
      </c>
      <c r="K328" s="27">
        <v>0</v>
      </c>
      <c r="L328" s="27">
        <v>0</v>
      </c>
      <c r="M328" s="27">
        <v>0</v>
      </c>
      <c r="N328" s="27">
        <v>0</v>
      </c>
      <c r="O328" s="27">
        <v>0</v>
      </c>
      <c r="P328" s="27">
        <v>2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1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1</v>
      </c>
      <c r="AH328" s="10">
        <v>4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1</v>
      </c>
      <c r="AP328" s="10">
        <v>2</v>
      </c>
      <c r="AQ328" s="10">
        <v>1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1</v>
      </c>
      <c r="BB328" s="10">
        <v>0</v>
      </c>
      <c r="BC328" s="116">
        <v>0</v>
      </c>
      <c r="BD328" s="10">
        <v>0</v>
      </c>
      <c r="BE328" s="10">
        <v>0</v>
      </c>
    </row>
    <row r="329" spans="1:57">
      <c r="A329" s="26">
        <v>328</v>
      </c>
      <c r="B329" s="253">
        <v>45.595500000000001</v>
      </c>
      <c r="C329" s="253">
        <v>-92.116839999999996</v>
      </c>
      <c r="D329" s="10">
        <v>9</v>
      </c>
      <c r="E329" s="10" t="s">
        <v>574</v>
      </c>
      <c r="F329" s="119">
        <v>1</v>
      </c>
      <c r="G329" s="26">
        <v>1</v>
      </c>
      <c r="H329" s="10">
        <v>4</v>
      </c>
      <c r="I329" s="10">
        <v>3</v>
      </c>
      <c r="J329" s="16">
        <v>0</v>
      </c>
      <c r="K329" s="27">
        <v>0</v>
      </c>
      <c r="L329" s="27">
        <v>0</v>
      </c>
      <c r="M329" s="27">
        <v>0</v>
      </c>
      <c r="N329" s="27">
        <v>0</v>
      </c>
      <c r="O329" s="27">
        <v>0</v>
      </c>
      <c r="P329" s="27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2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1</v>
      </c>
      <c r="AI329" s="10">
        <v>0</v>
      </c>
      <c r="AJ329" s="10">
        <v>0</v>
      </c>
      <c r="AK329" s="10">
        <v>0</v>
      </c>
      <c r="AL329" s="10">
        <v>2</v>
      </c>
      <c r="AM329" s="10">
        <v>0</v>
      </c>
      <c r="AN329" s="10">
        <v>0</v>
      </c>
      <c r="AO329" s="10">
        <v>3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16">
        <v>0</v>
      </c>
      <c r="BD329" s="10">
        <v>0</v>
      </c>
      <c r="BE329" s="10">
        <v>0</v>
      </c>
    </row>
    <row r="330" spans="1:57">
      <c r="A330" s="26">
        <v>329</v>
      </c>
      <c r="B330" s="253">
        <v>45.595570000000002</v>
      </c>
      <c r="C330" s="253">
        <v>-92.113320000000002</v>
      </c>
      <c r="D330" s="10">
        <v>7</v>
      </c>
      <c r="E330" s="10" t="s">
        <v>575</v>
      </c>
      <c r="F330" s="119">
        <v>1</v>
      </c>
      <c r="G330" s="26">
        <v>1</v>
      </c>
      <c r="H330" s="10">
        <v>5</v>
      </c>
      <c r="I330" s="10">
        <v>2</v>
      </c>
      <c r="J330" s="16">
        <v>0</v>
      </c>
      <c r="K330" s="27">
        <v>0</v>
      </c>
      <c r="L330" s="27">
        <v>0</v>
      </c>
      <c r="M330" s="27">
        <v>0</v>
      </c>
      <c r="N330" s="27">
        <v>0</v>
      </c>
      <c r="O330" s="27">
        <v>0</v>
      </c>
      <c r="P330" s="27">
        <v>2</v>
      </c>
      <c r="Q330" s="10">
        <v>0</v>
      </c>
      <c r="R330" s="10">
        <v>0</v>
      </c>
      <c r="S330" s="10">
        <v>0</v>
      </c>
      <c r="T330" s="10">
        <v>0</v>
      </c>
      <c r="U330" s="10">
        <v>1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1</v>
      </c>
      <c r="AO330" s="10">
        <v>1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1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16">
        <v>0</v>
      </c>
      <c r="BD330" s="10">
        <v>0</v>
      </c>
      <c r="BE330" s="10">
        <v>0</v>
      </c>
    </row>
    <row r="331" spans="1:57">
      <c r="A331" s="26">
        <v>330</v>
      </c>
      <c r="B331" s="253">
        <v>45.595579999999998</v>
      </c>
      <c r="C331" s="253">
        <v>-92.113</v>
      </c>
      <c r="D331" s="10">
        <v>1</v>
      </c>
      <c r="E331" s="10" t="s">
        <v>576</v>
      </c>
      <c r="F331" s="119">
        <v>1</v>
      </c>
      <c r="G331" s="26">
        <v>1</v>
      </c>
      <c r="H331" s="10">
        <v>1</v>
      </c>
      <c r="I331" s="10">
        <v>2</v>
      </c>
      <c r="J331" s="16">
        <v>0</v>
      </c>
      <c r="K331" s="27">
        <v>0</v>
      </c>
      <c r="L331" s="27">
        <v>0</v>
      </c>
      <c r="M331" s="27">
        <v>0</v>
      </c>
      <c r="N331" s="27">
        <v>0</v>
      </c>
      <c r="O331" s="27">
        <v>0</v>
      </c>
      <c r="P331" s="27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4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2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16">
        <v>0</v>
      </c>
      <c r="BD331" s="10">
        <v>0</v>
      </c>
      <c r="BE331" s="10">
        <v>0</v>
      </c>
    </row>
    <row r="332" spans="1:57">
      <c r="A332" s="26">
        <v>331</v>
      </c>
      <c r="B332" s="253">
        <v>45.595700000000001</v>
      </c>
      <c r="C332" s="253">
        <v>-92.118610000000004</v>
      </c>
      <c r="D332" s="10">
        <v>6</v>
      </c>
      <c r="E332" s="10" t="s">
        <v>574</v>
      </c>
      <c r="F332" s="119">
        <v>1</v>
      </c>
      <c r="G332" s="26">
        <v>1</v>
      </c>
      <c r="H332" s="10">
        <v>3</v>
      </c>
      <c r="I332" s="10">
        <v>3</v>
      </c>
      <c r="J332" s="16">
        <v>0</v>
      </c>
      <c r="K332" s="27">
        <v>0</v>
      </c>
      <c r="L332" s="27">
        <v>0</v>
      </c>
      <c r="M332" s="27">
        <v>0</v>
      </c>
      <c r="N332" s="27">
        <v>0</v>
      </c>
      <c r="O332" s="27">
        <v>1</v>
      </c>
      <c r="P332" s="27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3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3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16">
        <v>0</v>
      </c>
      <c r="BD332" s="10">
        <v>0</v>
      </c>
      <c r="BE332" s="10">
        <v>0</v>
      </c>
    </row>
    <row r="333" spans="1:57">
      <c r="A333" s="26">
        <v>332</v>
      </c>
      <c r="B333" s="253">
        <v>45.595700000000001</v>
      </c>
      <c r="C333" s="253">
        <v>-92.118290000000002</v>
      </c>
      <c r="D333" s="10">
        <v>6</v>
      </c>
      <c r="E333" s="10" t="s">
        <v>574</v>
      </c>
      <c r="F333" s="119">
        <v>1</v>
      </c>
      <c r="G333" s="26">
        <v>1</v>
      </c>
      <c r="H333" s="10">
        <v>5</v>
      </c>
      <c r="I333" s="10">
        <v>3</v>
      </c>
      <c r="J333" s="16">
        <v>0</v>
      </c>
      <c r="K333" s="27">
        <v>0</v>
      </c>
      <c r="L333" s="27">
        <v>0</v>
      </c>
      <c r="M333" s="27">
        <v>0</v>
      </c>
      <c r="N333" s="27">
        <v>0</v>
      </c>
      <c r="O333" s="27">
        <v>2</v>
      </c>
      <c r="P333" s="27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1</v>
      </c>
      <c r="AF333" s="10">
        <v>0</v>
      </c>
      <c r="AG333" s="10">
        <v>0</v>
      </c>
      <c r="AH333" s="10">
        <v>0</v>
      </c>
      <c r="AI333" s="10">
        <v>1</v>
      </c>
      <c r="AJ333" s="10">
        <v>0</v>
      </c>
      <c r="AK333" s="10">
        <v>0</v>
      </c>
      <c r="AL333" s="10">
        <v>0</v>
      </c>
      <c r="AM333" s="10">
        <v>0</v>
      </c>
      <c r="AN333" s="10">
        <v>1</v>
      </c>
      <c r="AO333" s="10">
        <v>3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16">
        <v>0</v>
      </c>
      <c r="BD333" s="10">
        <v>0</v>
      </c>
      <c r="BE333" s="10">
        <v>0</v>
      </c>
    </row>
    <row r="334" spans="1:57">
      <c r="A334" s="26">
        <v>333</v>
      </c>
      <c r="B334" s="253">
        <v>45.595709999999997</v>
      </c>
      <c r="C334" s="253">
        <v>-92.11797</v>
      </c>
      <c r="D334" s="10">
        <v>6</v>
      </c>
      <c r="E334" s="10" t="s">
        <v>574</v>
      </c>
      <c r="F334" s="119">
        <v>1</v>
      </c>
      <c r="G334" s="26">
        <v>1</v>
      </c>
      <c r="H334" s="10">
        <v>4</v>
      </c>
      <c r="I334" s="10">
        <v>3</v>
      </c>
      <c r="J334" s="16">
        <v>0</v>
      </c>
      <c r="K334" s="27">
        <v>0</v>
      </c>
      <c r="L334" s="27">
        <v>0</v>
      </c>
      <c r="M334" s="27">
        <v>0</v>
      </c>
      <c r="N334" s="27">
        <v>0</v>
      </c>
      <c r="O334" s="27">
        <v>3</v>
      </c>
      <c r="P334" s="27">
        <v>0</v>
      </c>
      <c r="Q334" s="10">
        <v>0</v>
      </c>
      <c r="R334" s="10">
        <v>0</v>
      </c>
      <c r="S334" s="10">
        <v>1</v>
      </c>
      <c r="T334" s="10">
        <v>0</v>
      </c>
      <c r="U334" s="10">
        <v>1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2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16">
        <v>0</v>
      </c>
      <c r="BD334" s="10">
        <v>0</v>
      </c>
      <c r="BE334" s="10">
        <v>0</v>
      </c>
    </row>
    <row r="335" spans="1:57">
      <c r="A335" s="26">
        <v>334</v>
      </c>
      <c r="B335" s="253">
        <v>45.595709999999997</v>
      </c>
      <c r="C335" s="253">
        <v>-92.117649999999998</v>
      </c>
      <c r="D335" s="10">
        <v>7</v>
      </c>
      <c r="E335" s="10" t="s">
        <v>574</v>
      </c>
      <c r="F335" s="119">
        <v>1</v>
      </c>
      <c r="G335" s="26">
        <v>1</v>
      </c>
      <c r="H335" s="10">
        <v>2</v>
      </c>
      <c r="I335" s="10">
        <v>3</v>
      </c>
      <c r="J335" s="16">
        <v>0</v>
      </c>
      <c r="K335" s="27">
        <v>0</v>
      </c>
      <c r="L335" s="27">
        <v>0</v>
      </c>
      <c r="M335" s="27">
        <v>0</v>
      </c>
      <c r="N335" s="27">
        <v>0</v>
      </c>
      <c r="O335" s="27">
        <v>3</v>
      </c>
      <c r="P335" s="27">
        <v>0</v>
      </c>
      <c r="Q335" s="10">
        <v>0</v>
      </c>
      <c r="R335" s="10">
        <v>0</v>
      </c>
      <c r="S335" s="10">
        <v>1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4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16">
        <v>0</v>
      </c>
      <c r="BD335" s="10">
        <v>0</v>
      </c>
      <c r="BE335" s="10">
        <v>0</v>
      </c>
    </row>
    <row r="336" spans="1:57">
      <c r="A336" s="26">
        <v>335</v>
      </c>
      <c r="B336" s="253">
        <v>45.59572</v>
      </c>
      <c r="C336" s="253">
        <v>-92.117329999999995</v>
      </c>
      <c r="D336" s="10">
        <v>7</v>
      </c>
      <c r="E336" s="10" t="s">
        <v>574</v>
      </c>
      <c r="F336" s="119">
        <v>1</v>
      </c>
      <c r="G336" s="26">
        <v>1</v>
      </c>
      <c r="H336" s="10">
        <v>6</v>
      </c>
      <c r="I336" s="10">
        <v>2</v>
      </c>
      <c r="J336" s="16">
        <v>0</v>
      </c>
      <c r="K336" s="27">
        <v>0</v>
      </c>
      <c r="L336" s="27">
        <v>0</v>
      </c>
      <c r="M336" s="27">
        <v>0</v>
      </c>
      <c r="N336" s="27">
        <v>0</v>
      </c>
      <c r="O336" s="27">
        <v>0</v>
      </c>
      <c r="P336" s="27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1</v>
      </c>
      <c r="X336" s="10">
        <v>2</v>
      </c>
      <c r="Y336" s="10">
        <v>1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2</v>
      </c>
      <c r="AM336" s="10">
        <v>2</v>
      </c>
      <c r="AN336" s="10">
        <v>0</v>
      </c>
      <c r="AO336" s="10">
        <v>1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16">
        <v>0</v>
      </c>
      <c r="BD336" s="10">
        <v>0</v>
      </c>
      <c r="BE336" s="10">
        <v>0</v>
      </c>
    </row>
    <row r="337" spans="1:57">
      <c r="A337" s="26">
        <v>336</v>
      </c>
      <c r="B337" s="253">
        <v>45.595730000000003</v>
      </c>
      <c r="C337" s="253">
        <v>-92.117009999999993</v>
      </c>
      <c r="D337" s="10">
        <v>9</v>
      </c>
      <c r="E337" s="10" t="s">
        <v>574</v>
      </c>
      <c r="F337" s="119">
        <v>1</v>
      </c>
      <c r="G337" s="26">
        <v>1</v>
      </c>
      <c r="H337" s="10">
        <v>3</v>
      </c>
      <c r="I337" s="10">
        <v>3</v>
      </c>
      <c r="J337" s="16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1</v>
      </c>
      <c r="P337" s="27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3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1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16">
        <v>0</v>
      </c>
      <c r="BD337" s="10">
        <v>0</v>
      </c>
      <c r="BE337" s="10">
        <v>0</v>
      </c>
    </row>
    <row r="338" spans="1:57">
      <c r="A338" s="26">
        <v>337</v>
      </c>
      <c r="B338" s="253">
        <v>45.595790000000001</v>
      </c>
      <c r="C338" s="253">
        <v>-92.113479999999996</v>
      </c>
      <c r="D338" s="10">
        <v>6</v>
      </c>
      <c r="E338" s="10" t="s">
        <v>574</v>
      </c>
      <c r="F338" s="119">
        <v>1</v>
      </c>
      <c r="G338" s="26">
        <v>1</v>
      </c>
      <c r="H338" s="10">
        <v>6</v>
      </c>
      <c r="I338" s="10">
        <v>2</v>
      </c>
      <c r="J338" s="16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1</v>
      </c>
      <c r="P338" s="27">
        <v>0</v>
      </c>
      <c r="Q338" s="10">
        <v>0</v>
      </c>
      <c r="R338" s="10">
        <v>0</v>
      </c>
      <c r="S338" s="10">
        <v>1</v>
      </c>
      <c r="T338" s="10">
        <v>0</v>
      </c>
      <c r="U338" s="10">
        <v>0</v>
      </c>
      <c r="V338" s="10">
        <v>0</v>
      </c>
      <c r="W338" s="10">
        <v>1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2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1</v>
      </c>
      <c r="AX338" s="10">
        <v>0</v>
      </c>
      <c r="AY338" s="10">
        <v>0</v>
      </c>
      <c r="AZ338" s="10">
        <v>0</v>
      </c>
      <c r="BA338" s="10">
        <v>2</v>
      </c>
      <c r="BB338" s="10">
        <v>0</v>
      </c>
      <c r="BC338" s="116">
        <v>0</v>
      </c>
      <c r="BD338" s="10">
        <v>0</v>
      </c>
      <c r="BE338" s="10">
        <v>0</v>
      </c>
    </row>
    <row r="339" spans="1:57">
      <c r="A339" s="26">
        <v>338</v>
      </c>
      <c r="B339" s="253">
        <v>45.595799999999997</v>
      </c>
      <c r="C339" s="253">
        <v>-92.113159999999993</v>
      </c>
      <c r="D339" s="10">
        <v>3</v>
      </c>
      <c r="E339" s="10" t="s">
        <v>575</v>
      </c>
      <c r="F339" s="119">
        <v>1</v>
      </c>
      <c r="G339" s="26">
        <v>1</v>
      </c>
      <c r="H339" s="10">
        <v>3</v>
      </c>
      <c r="I339" s="10">
        <v>2</v>
      </c>
      <c r="J339" s="16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7">
        <v>2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1</v>
      </c>
      <c r="X339" s="10">
        <v>4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1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16">
        <v>0</v>
      </c>
      <c r="BD339" s="10">
        <v>0</v>
      </c>
      <c r="BE339" s="10">
        <v>0</v>
      </c>
    </row>
    <row r="340" spans="1:57">
      <c r="A340" s="26">
        <v>339</v>
      </c>
      <c r="B340" s="253">
        <v>45.59592</v>
      </c>
      <c r="C340" s="253">
        <v>-92.118780000000001</v>
      </c>
      <c r="D340" s="10">
        <v>8</v>
      </c>
      <c r="E340" s="10" t="s">
        <v>574</v>
      </c>
      <c r="F340" s="119">
        <v>1</v>
      </c>
      <c r="G340" s="26">
        <v>1</v>
      </c>
      <c r="H340" s="10">
        <v>3</v>
      </c>
      <c r="I340" s="10">
        <v>2</v>
      </c>
      <c r="J340" s="16">
        <v>4</v>
      </c>
      <c r="K340" s="27">
        <v>0</v>
      </c>
      <c r="L340" s="27">
        <v>0</v>
      </c>
      <c r="M340" s="27">
        <v>0</v>
      </c>
      <c r="N340" s="27">
        <v>0</v>
      </c>
      <c r="O340" s="27">
        <v>2</v>
      </c>
      <c r="P340" s="27">
        <v>0</v>
      </c>
      <c r="Q340" s="10">
        <v>0</v>
      </c>
      <c r="R340" s="10">
        <v>0</v>
      </c>
      <c r="S340" s="10">
        <v>2</v>
      </c>
      <c r="T340" s="10">
        <v>0</v>
      </c>
      <c r="U340" s="10">
        <v>0</v>
      </c>
      <c r="V340" s="10">
        <v>0</v>
      </c>
      <c r="W340" s="10">
        <v>0</v>
      </c>
      <c r="X340" s="10">
        <v>4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2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16">
        <v>0</v>
      </c>
      <c r="BD340" s="10">
        <v>0</v>
      </c>
      <c r="BE340" s="10">
        <v>0</v>
      </c>
    </row>
    <row r="341" spans="1:57">
      <c r="A341" s="26">
        <v>340</v>
      </c>
      <c r="B341" s="253">
        <v>45.59592</v>
      </c>
      <c r="C341" s="253">
        <v>-92.118459999999999</v>
      </c>
      <c r="D341" s="10">
        <v>8</v>
      </c>
      <c r="E341" s="10" t="s">
        <v>574</v>
      </c>
      <c r="F341" s="119">
        <v>1</v>
      </c>
      <c r="G341" s="26">
        <v>1</v>
      </c>
      <c r="H341" s="10">
        <v>4</v>
      </c>
      <c r="I341" s="10">
        <v>2</v>
      </c>
      <c r="J341" s="16">
        <v>0</v>
      </c>
      <c r="K341" s="27">
        <v>0</v>
      </c>
      <c r="L341" s="27">
        <v>0</v>
      </c>
      <c r="M341" s="27">
        <v>0</v>
      </c>
      <c r="N341" s="27">
        <v>0</v>
      </c>
      <c r="O341" s="27">
        <v>0</v>
      </c>
      <c r="P341" s="27">
        <v>0</v>
      </c>
      <c r="Q341" s="10">
        <v>0</v>
      </c>
      <c r="R341" s="10">
        <v>0</v>
      </c>
      <c r="S341" s="10">
        <v>1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1</v>
      </c>
      <c r="AN341" s="10">
        <v>0</v>
      </c>
      <c r="AO341" s="10">
        <v>2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1</v>
      </c>
      <c r="BB341" s="10">
        <v>0</v>
      </c>
      <c r="BC341" s="116">
        <v>0</v>
      </c>
      <c r="BD341" s="10">
        <v>0</v>
      </c>
      <c r="BE341" s="10">
        <v>0</v>
      </c>
    </row>
    <row r="342" spans="1:57">
      <c r="A342" s="26">
        <v>341</v>
      </c>
      <c r="B342" s="253">
        <v>45.595930000000003</v>
      </c>
      <c r="C342" s="253">
        <v>-92.118139999999997</v>
      </c>
      <c r="D342" s="10">
        <v>9.5</v>
      </c>
      <c r="E342" s="10" t="s">
        <v>574</v>
      </c>
      <c r="F342" s="119">
        <v>1</v>
      </c>
      <c r="G342" s="26">
        <v>1</v>
      </c>
      <c r="H342" s="10">
        <v>3</v>
      </c>
      <c r="I342" s="10">
        <v>2</v>
      </c>
      <c r="J342" s="16">
        <v>0</v>
      </c>
      <c r="K342" s="27">
        <v>0</v>
      </c>
      <c r="L342" s="27">
        <v>0</v>
      </c>
      <c r="M342" s="27">
        <v>0</v>
      </c>
      <c r="N342" s="27">
        <v>0</v>
      </c>
      <c r="O342" s="27">
        <v>2</v>
      </c>
      <c r="P342" s="27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4</v>
      </c>
      <c r="AF342" s="10">
        <v>0</v>
      </c>
      <c r="AG342" s="10">
        <v>0</v>
      </c>
      <c r="AH342" s="10">
        <v>1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1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16">
        <v>0</v>
      </c>
      <c r="BD342" s="10">
        <v>0</v>
      </c>
      <c r="BE342" s="10">
        <v>0</v>
      </c>
    </row>
    <row r="343" spans="1:57">
      <c r="A343" s="26">
        <v>342</v>
      </c>
      <c r="B343" s="253">
        <v>45.595939999999999</v>
      </c>
      <c r="C343" s="253">
        <v>-92.117819999999995</v>
      </c>
      <c r="D343" s="10">
        <v>10</v>
      </c>
      <c r="E343" s="10" t="s">
        <v>574</v>
      </c>
      <c r="F343" s="119">
        <v>1</v>
      </c>
      <c r="G343" s="26">
        <v>1</v>
      </c>
      <c r="H343" s="10">
        <v>2</v>
      </c>
      <c r="I343" s="10">
        <v>1</v>
      </c>
      <c r="J343" s="16">
        <v>0</v>
      </c>
      <c r="K343" s="27">
        <v>0</v>
      </c>
      <c r="L343" s="27">
        <v>0</v>
      </c>
      <c r="M343" s="27">
        <v>0</v>
      </c>
      <c r="N343" s="27">
        <v>0</v>
      </c>
      <c r="O343" s="27">
        <v>1</v>
      </c>
      <c r="P343" s="27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1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16">
        <v>0</v>
      </c>
      <c r="BD343" s="10">
        <v>0</v>
      </c>
      <c r="BE343" s="10">
        <v>0</v>
      </c>
    </row>
    <row r="344" spans="1:57">
      <c r="A344" s="26">
        <v>343</v>
      </c>
      <c r="B344" s="253">
        <v>45.59601</v>
      </c>
      <c r="C344" s="253">
        <v>-92.113650000000007</v>
      </c>
      <c r="D344" s="10">
        <v>7</v>
      </c>
      <c r="E344" s="10" t="s">
        <v>575</v>
      </c>
      <c r="F344" s="119">
        <v>1</v>
      </c>
      <c r="G344" s="26">
        <v>1</v>
      </c>
      <c r="H344" s="10">
        <v>3</v>
      </c>
      <c r="I344" s="10">
        <v>3</v>
      </c>
      <c r="J344" s="16">
        <v>2</v>
      </c>
      <c r="K344" s="27">
        <v>0</v>
      </c>
      <c r="L344" s="27">
        <v>0</v>
      </c>
      <c r="M344" s="27">
        <v>0</v>
      </c>
      <c r="N344" s="27">
        <v>0</v>
      </c>
      <c r="O344" s="27">
        <v>2</v>
      </c>
      <c r="P344" s="27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1</v>
      </c>
      <c r="AH344" s="10">
        <v>1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16">
        <v>0</v>
      </c>
      <c r="BD344" s="10">
        <v>0</v>
      </c>
      <c r="BE344" s="10">
        <v>0</v>
      </c>
    </row>
    <row r="345" spans="1:57">
      <c r="A345" s="26">
        <v>344</v>
      </c>
      <c r="B345" s="253">
        <v>45.596020000000003</v>
      </c>
      <c r="C345" s="253">
        <v>-92.113330000000005</v>
      </c>
      <c r="D345" s="10">
        <v>2.5</v>
      </c>
      <c r="E345" s="10" t="s">
        <v>575</v>
      </c>
      <c r="F345" s="119">
        <v>1</v>
      </c>
      <c r="G345" s="26">
        <v>1</v>
      </c>
      <c r="H345" s="10">
        <v>1</v>
      </c>
      <c r="I345" s="10">
        <v>3</v>
      </c>
      <c r="J345" s="16">
        <v>0</v>
      </c>
      <c r="K345" s="27">
        <v>0</v>
      </c>
      <c r="L345" s="27">
        <v>0</v>
      </c>
      <c r="M345" s="27">
        <v>0</v>
      </c>
      <c r="N345" s="27">
        <v>0</v>
      </c>
      <c r="O345" s="27">
        <v>0</v>
      </c>
      <c r="P345" s="27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3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16">
        <v>0</v>
      </c>
      <c r="BD345" s="10">
        <v>0</v>
      </c>
      <c r="BE345" s="10">
        <v>0</v>
      </c>
    </row>
    <row r="346" spans="1:57">
      <c r="A346" s="26">
        <v>345</v>
      </c>
      <c r="B346" s="253">
        <v>45.596029999999999</v>
      </c>
      <c r="C346" s="253">
        <v>-92.113010000000003</v>
      </c>
      <c r="D346" s="10">
        <v>1.5</v>
      </c>
      <c r="E346" s="10" t="s">
        <v>575</v>
      </c>
      <c r="F346" s="119">
        <v>1</v>
      </c>
      <c r="G346" s="26">
        <v>1</v>
      </c>
      <c r="H346" s="10">
        <v>5</v>
      </c>
      <c r="I346" s="10">
        <v>3</v>
      </c>
      <c r="J346" s="16">
        <v>0</v>
      </c>
      <c r="K346" s="27">
        <v>0</v>
      </c>
      <c r="L346" s="27">
        <v>0</v>
      </c>
      <c r="M346" s="27">
        <v>0</v>
      </c>
      <c r="N346" s="27">
        <v>0</v>
      </c>
      <c r="O346" s="27">
        <v>0</v>
      </c>
      <c r="P346" s="27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</v>
      </c>
      <c r="W346" s="10">
        <v>1</v>
      </c>
      <c r="X346" s="10">
        <v>0</v>
      </c>
      <c r="Y346" s="10">
        <v>0</v>
      </c>
      <c r="Z346" s="10">
        <v>0</v>
      </c>
      <c r="AA346" s="10">
        <v>0</v>
      </c>
      <c r="AB346" s="10">
        <v>1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3</v>
      </c>
      <c r="AV346" s="10">
        <v>1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16">
        <v>2</v>
      </c>
      <c r="BD346" s="10">
        <v>0</v>
      </c>
      <c r="BE346" s="10">
        <v>0</v>
      </c>
    </row>
    <row r="347" spans="1:57">
      <c r="A347" s="26">
        <v>346</v>
      </c>
      <c r="B347" s="253">
        <v>45.596130000000002</v>
      </c>
      <c r="C347" s="253">
        <v>-92.11927</v>
      </c>
      <c r="D347" s="10">
        <v>6</v>
      </c>
      <c r="E347" s="10" t="s">
        <v>574</v>
      </c>
      <c r="F347" s="119">
        <v>1</v>
      </c>
      <c r="G347" s="26">
        <v>1</v>
      </c>
      <c r="H347" s="10">
        <v>5</v>
      </c>
      <c r="I347" s="10">
        <v>3</v>
      </c>
      <c r="J347" s="16">
        <v>0</v>
      </c>
      <c r="K347" s="27">
        <v>0</v>
      </c>
      <c r="L347" s="27">
        <v>0</v>
      </c>
      <c r="M347" s="27">
        <v>0</v>
      </c>
      <c r="N347" s="27">
        <v>0</v>
      </c>
      <c r="O347" s="27">
        <v>1</v>
      </c>
      <c r="P347" s="27">
        <v>0</v>
      </c>
      <c r="Q347" s="10">
        <v>0</v>
      </c>
      <c r="R347" s="10">
        <v>0</v>
      </c>
      <c r="S347" s="10">
        <v>1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3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1</v>
      </c>
      <c r="AM347" s="10">
        <v>0</v>
      </c>
      <c r="AN347" s="10">
        <v>0</v>
      </c>
      <c r="AO347" s="10">
        <v>2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16">
        <v>0</v>
      </c>
      <c r="BD347" s="10">
        <v>0</v>
      </c>
      <c r="BE347" s="10">
        <v>0</v>
      </c>
    </row>
    <row r="348" spans="1:57">
      <c r="A348" s="26">
        <v>347</v>
      </c>
      <c r="B348" s="253">
        <v>45.596139999999998</v>
      </c>
      <c r="C348" s="253">
        <v>-92.118949999999998</v>
      </c>
      <c r="D348" s="10">
        <v>7</v>
      </c>
      <c r="E348" s="10" t="s">
        <v>574</v>
      </c>
      <c r="F348" s="119">
        <v>1</v>
      </c>
      <c r="G348" s="26">
        <v>1</v>
      </c>
      <c r="H348" s="10">
        <v>5</v>
      </c>
      <c r="I348" s="10">
        <v>3</v>
      </c>
      <c r="J348" s="16">
        <v>0</v>
      </c>
      <c r="K348" s="27">
        <v>0</v>
      </c>
      <c r="L348" s="27">
        <v>0</v>
      </c>
      <c r="M348" s="27">
        <v>0</v>
      </c>
      <c r="N348" s="27">
        <v>0</v>
      </c>
      <c r="O348" s="27">
        <v>1</v>
      </c>
      <c r="P348" s="27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1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1</v>
      </c>
      <c r="AM348" s="10">
        <v>3</v>
      </c>
      <c r="AN348" s="10">
        <v>0</v>
      </c>
      <c r="AO348" s="10">
        <v>2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16">
        <v>0</v>
      </c>
      <c r="BD348" s="10">
        <v>0</v>
      </c>
      <c r="BE348" s="10">
        <v>0</v>
      </c>
    </row>
    <row r="349" spans="1:57">
      <c r="A349" s="26">
        <v>348</v>
      </c>
      <c r="B349" s="253">
        <v>45.596150000000002</v>
      </c>
      <c r="C349" s="253">
        <v>-92.118629999999996</v>
      </c>
      <c r="D349" s="10">
        <v>12</v>
      </c>
      <c r="E349" s="10" t="s">
        <v>574</v>
      </c>
      <c r="F349" s="119">
        <v>1</v>
      </c>
      <c r="G349" s="26">
        <v>1</v>
      </c>
      <c r="H349" s="10">
        <v>2</v>
      </c>
      <c r="I349" s="10">
        <v>1</v>
      </c>
      <c r="J349" s="16">
        <v>0</v>
      </c>
      <c r="K349" s="27">
        <v>0</v>
      </c>
      <c r="L349" s="27">
        <v>0</v>
      </c>
      <c r="M349" s="27">
        <v>0</v>
      </c>
      <c r="N349" s="27">
        <v>0</v>
      </c>
      <c r="O349" s="27">
        <v>1</v>
      </c>
      <c r="P349" s="27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1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16">
        <v>0</v>
      </c>
      <c r="BD349" s="10">
        <v>0</v>
      </c>
      <c r="BE349" s="10">
        <v>0</v>
      </c>
    </row>
    <row r="350" spans="1:57">
      <c r="A350" s="26">
        <v>349</v>
      </c>
      <c r="B350" s="253">
        <v>45.596150000000002</v>
      </c>
      <c r="C350" s="253">
        <v>-92.118309999999994</v>
      </c>
      <c r="D350" s="10">
        <v>9.5</v>
      </c>
      <c r="E350" s="10" t="s">
        <v>574</v>
      </c>
      <c r="F350" s="119">
        <v>1</v>
      </c>
      <c r="G350" s="26">
        <v>1</v>
      </c>
      <c r="H350" s="10">
        <v>3</v>
      </c>
      <c r="I350" s="10">
        <v>1</v>
      </c>
      <c r="J350" s="16">
        <v>0</v>
      </c>
      <c r="K350" s="27">
        <v>0</v>
      </c>
      <c r="L350" s="27">
        <v>0</v>
      </c>
      <c r="M350" s="27">
        <v>0</v>
      </c>
      <c r="N350" s="27">
        <v>0</v>
      </c>
      <c r="O350" s="27">
        <v>1</v>
      </c>
      <c r="P350" s="27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1</v>
      </c>
      <c r="AM350" s="10">
        <v>1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16">
        <v>0</v>
      </c>
      <c r="BD350" s="10">
        <v>0</v>
      </c>
      <c r="BE350" s="10">
        <v>0</v>
      </c>
    </row>
    <row r="351" spans="1:57">
      <c r="A351" s="26">
        <v>350</v>
      </c>
      <c r="B351" s="253">
        <v>45.596159999999998</v>
      </c>
      <c r="C351" s="253">
        <v>-92.117990000000006</v>
      </c>
      <c r="D351" s="10">
        <v>9.5</v>
      </c>
      <c r="E351" s="10" t="s">
        <v>574</v>
      </c>
      <c r="F351" s="119">
        <v>1</v>
      </c>
      <c r="G351" s="26">
        <v>1</v>
      </c>
      <c r="H351" s="10">
        <v>1</v>
      </c>
      <c r="I351" s="10">
        <v>3</v>
      </c>
      <c r="J351" s="16">
        <v>3</v>
      </c>
      <c r="K351" s="27">
        <v>0</v>
      </c>
      <c r="L351" s="27">
        <v>0</v>
      </c>
      <c r="M351" s="27">
        <v>0</v>
      </c>
      <c r="N351" s="27">
        <v>0</v>
      </c>
      <c r="O351" s="27">
        <v>0</v>
      </c>
      <c r="P351" s="27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1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16">
        <v>0</v>
      </c>
      <c r="BD351" s="10">
        <v>0</v>
      </c>
      <c r="BE351" s="10">
        <v>0</v>
      </c>
    </row>
    <row r="352" spans="1:57">
      <c r="A352" s="26">
        <v>351</v>
      </c>
      <c r="B352" s="253">
        <v>45.596240000000002</v>
      </c>
      <c r="C352" s="253">
        <v>-92.113820000000004</v>
      </c>
      <c r="D352" s="10">
        <v>7.5</v>
      </c>
      <c r="E352" s="10" t="s">
        <v>574</v>
      </c>
      <c r="F352" s="119">
        <v>1</v>
      </c>
      <c r="G352" s="26">
        <v>1</v>
      </c>
      <c r="H352" s="10">
        <v>2</v>
      </c>
      <c r="I352" s="10">
        <v>2</v>
      </c>
      <c r="J352" s="16">
        <v>4</v>
      </c>
      <c r="K352" s="27">
        <v>0</v>
      </c>
      <c r="L352" s="27">
        <v>0</v>
      </c>
      <c r="M352" s="27">
        <v>0</v>
      </c>
      <c r="N352" s="27">
        <v>0</v>
      </c>
      <c r="O352" s="27">
        <v>0</v>
      </c>
      <c r="P352" s="27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2</v>
      </c>
      <c r="AJ352" s="10">
        <v>0</v>
      </c>
      <c r="AK352" s="10">
        <v>0</v>
      </c>
      <c r="AL352" s="10">
        <v>1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16">
        <v>0</v>
      </c>
      <c r="BD352" s="10">
        <v>0</v>
      </c>
      <c r="BE352" s="10">
        <v>0</v>
      </c>
    </row>
    <row r="353" spans="1:57">
      <c r="A353" s="26">
        <v>352</v>
      </c>
      <c r="B353" s="253">
        <v>45.596240000000002</v>
      </c>
      <c r="C353" s="253">
        <v>-92.113500000000002</v>
      </c>
      <c r="D353" s="10">
        <v>2.5</v>
      </c>
      <c r="E353" s="10" t="s">
        <v>576</v>
      </c>
      <c r="F353" s="119">
        <v>1</v>
      </c>
      <c r="G353" s="26">
        <v>1</v>
      </c>
      <c r="H353" s="10">
        <v>2</v>
      </c>
      <c r="I353" s="10">
        <v>3</v>
      </c>
      <c r="J353" s="16">
        <v>0</v>
      </c>
      <c r="K353" s="27">
        <v>0</v>
      </c>
      <c r="L353" s="27">
        <v>0</v>
      </c>
      <c r="M353" s="27">
        <v>0</v>
      </c>
      <c r="N353" s="27">
        <v>0</v>
      </c>
      <c r="O353" s="27">
        <v>0</v>
      </c>
      <c r="P353" s="27">
        <v>3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1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16">
        <v>0</v>
      </c>
      <c r="BD353" s="10">
        <v>0</v>
      </c>
      <c r="BE353" s="10">
        <v>0</v>
      </c>
    </row>
    <row r="354" spans="1:57">
      <c r="A354" s="26">
        <v>353</v>
      </c>
      <c r="B354" s="253">
        <v>45.596249999999998</v>
      </c>
      <c r="C354" s="253">
        <v>-92.11318</v>
      </c>
      <c r="D354" s="10">
        <v>1</v>
      </c>
      <c r="E354" s="10" t="s">
        <v>575</v>
      </c>
      <c r="F354" s="119">
        <v>1</v>
      </c>
      <c r="G354" s="26">
        <v>1</v>
      </c>
      <c r="H354" s="10">
        <v>4</v>
      </c>
      <c r="I354" s="10">
        <v>3</v>
      </c>
      <c r="J354" s="16">
        <v>0</v>
      </c>
      <c r="K354" s="27">
        <v>0</v>
      </c>
      <c r="L354" s="27">
        <v>0</v>
      </c>
      <c r="M354" s="27">
        <v>0</v>
      </c>
      <c r="N354" s="27">
        <v>0</v>
      </c>
      <c r="O354" s="27">
        <v>0</v>
      </c>
      <c r="P354" s="27">
        <v>1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1</v>
      </c>
      <c r="Z354" s="10">
        <v>0</v>
      </c>
      <c r="AA354" s="10">
        <v>0</v>
      </c>
      <c r="AB354" s="10">
        <v>0</v>
      </c>
      <c r="AC354" s="10">
        <v>0</v>
      </c>
      <c r="AD354" s="10">
        <v>1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3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16">
        <v>0</v>
      </c>
      <c r="BD354" s="10">
        <v>0</v>
      </c>
      <c r="BE354" s="10">
        <v>0</v>
      </c>
    </row>
    <row r="355" spans="1:57">
      <c r="A355" s="26">
        <v>354</v>
      </c>
      <c r="B355" s="253">
        <v>45.596359999999997</v>
      </c>
      <c r="C355" s="253">
        <v>-92.119439999999997</v>
      </c>
      <c r="D355" s="10">
        <v>7</v>
      </c>
      <c r="E355" s="10" t="s">
        <v>574</v>
      </c>
      <c r="F355" s="119">
        <v>1</v>
      </c>
      <c r="G355" s="26">
        <v>1</v>
      </c>
      <c r="H355" s="10">
        <v>4</v>
      </c>
      <c r="I355" s="10">
        <v>3</v>
      </c>
      <c r="J355" s="16">
        <v>0</v>
      </c>
      <c r="K355" s="27">
        <v>0</v>
      </c>
      <c r="L355" s="27">
        <v>0</v>
      </c>
      <c r="M355" s="27">
        <v>0</v>
      </c>
      <c r="N355" s="27">
        <v>0</v>
      </c>
      <c r="O355" s="27">
        <v>0</v>
      </c>
      <c r="P355" s="27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1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1</v>
      </c>
      <c r="AF355" s="10">
        <v>0</v>
      </c>
      <c r="AG355" s="10">
        <v>0</v>
      </c>
      <c r="AH355" s="10">
        <v>4</v>
      </c>
      <c r="AI355" s="10">
        <v>0</v>
      </c>
      <c r="AJ355" s="10">
        <v>0</v>
      </c>
      <c r="AK355" s="10">
        <v>0</v>
      </c>
      <c r="AL355" s="10">
        <v>0</v>
      </c>
      <c r="AM355" s="10">
        <v>3</v>
      </c>
      <c r="AN355" s="10">
        <v>0</v>
      </c>
      <c r="AO355" s="10">
        <v>2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16">
        <v>0</v>
      </c>
      <c r="BD355" s="10">
        <v>0</v>
      </c>
      <c r="BE355" s="10">
        <v>0</v>
      </c>
    </row>
    <row r="356" spans="1:57">
      <c r="A356" s="26">
        <v>355</v>
      </c>
      <c r="B356" s="253">
        <v>45.596359999999997</v>
      </c>
      <c r="C356" s="253">
        <v>-92.119119999999995</v>
      </c>
      <c r="D356" s="10">
        <v>14</v>
      </c>
      <c r="E356" s="10" t="s">
        <v>575</v>
      </c>
      <c r="F356" s="119">
        <v>1</v>
      </c>
      <c r="G356" s="26">
        <v>1</v>
      </c>
      <c r="H356" s="10">
        <v>2</v>
      </c>
      <c r="I356" s="10">
        <v>1</v>
      </c>
      <c r="J356" s="16">
        <v>0</v>
      </c>
      <c r="K356" s="27">
        <v>0</v>
      </c>
      <c r="L356" s="27">
        <v>0</v>
      </c>
      <c r="M356" s="27">
        <v>0</v>
      </c>
      <c r="N356" s="27">
        <v>0</v>
      </c>
      <c r="O356" s="27">
        <v>0</v>
      </c>
      <c r="P356" s="27">
        <v>1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1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16">
        <v>0</v>
      </c>
      <c r="BD356" s="10">
        <v>0</v>
      </c>
      <c r="BE356" s="10">
        <v>0</v>
      </c>
    </row>
    <row r="357" spans="1:57">
      <c r="A357" s="26">
        <v>356</v>
      </c>
      <c r="B357" s="253">
        <v>45.59637</v>
      </c>
      <c r="C357" s="253">
        <v>-92.118790000000004</v>
      </c>
      <c r="D357" s="10">
        <v>16</v>
      </c>
      <c r="E357" s="10" t="s">
        <v>574</v>
      </c>
      <c r="F357" s="119">
        <v>1</v>
      </c>
      <c r="G357" s="26">
        <v>1</v>
      </c>
      <c r="H357" s="10">
        <v>3</v>
      </c>
      <c r="I357" s="10">
        <v>1</v>
      </c>
      <c r="J357" s="16">
        <v>0</v>
      </c>
      <c r="K357" s="27">
        <v>0</v>
      </c>
      <c r="L357" s="27">
        <v>0</v>
      </c>
      <c r="M357" s="27">
        <v>0</v>
      </c>
      <c r="N357" s="27">
        <v>0</v>
      </c>
      <c r="O357" s="27">
        <v>1</v>
      </c>
      <c r="P357" s="27">
        <v>0</v>
      </c>
      <c r="Q357" s="10">
        <v>0</v>
      </c>
      <c r="R357" s="10">
        <v>0</v>
      </c>
      <c r="S357" s="10">
        <v>1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16">
        <v>0</v>
      </c>
      <c r="BD357" s="10">
        <v>0</v>
      </c>
      <c r="BE357" s="10">
        <v>0</v>
      </c>
    </row>
    <row r="358" spans="1:57">
      <c r="A358" s="26">
        <v>357</v>
      </c>
      <c r="B358" s="253">
        <v>45.59637</v>
      </c>
      <c r="C358" s="253">
        <v>-92.118470000000002</v>
      </c>
      <c r="D358" s="10">
        <v>15.5</v>
      </c>
      <c r="E358" s="10" t="s">
        <v>574</v>
      </c>
      <c r="F358" s="119">
        <v>1</v>
      </c>
      <c r="G358" s="26">
        <v>0</v>
      </c>
      <c r="H358" s="10">
        <v>0</v>
      </c>
      <c r="I358" s="10">
        <v>0</v>
      </c>
      <c r="J358" s="16">
        <v>0</v>
      </c>
      <c r="K358" s="27">
        <v>0</v>
      </c>
      <c r="L358" s="27">
        <v>0</v>
      </c>
      <c r="M358" s="27">
        <v>0</v>
      </c>
      <c r="N358" s="27">
        <v>0</v>
      </c>
      <c r="O358" s="27">
        <v>0</v>
      </c>
      <c r="P358" s="27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16">
        <v>0</v>
      </c>
      <c r="BD358" s="10">
        <v>0</v>
      </c>
      <c r="BE358" s="10">
        <v>0</v>
      </c>
    </row>
    <row r="359" spans="1:57">
      <c r="A359" s="26">
        <v>358</v>
      </c>
      <c r="B359" s="253">
        <v>45.596380000000003</v>
      </c>
      <c r="C359" s="253">
        <v>-92.11815</v>
      </c>
      <c r="D359" s="10">
        <v>13</v>
      </c>
      <c r="E359" s="10" t="s">
        <v>574</v>
      </c>
      <c r="F359" s="119">
        <v>1</v>
      </c>
      <c r="G359" s="26">
        <v>0</v>
      </c>
      <c r="H359" s="10">
        <v>0</v>
      </c>
      <c r="I359" s="10">
        <v>0</v>
      </c>
      <c r="J359" s="16">
        <v>0</v>
      </c>
      <c r="K359" s="27">
        <v>0</v>
      </c>
      <c r="L359" s="27">
        <v>0</v>
      </c>
      <c r="M359" s="27">
        <v>0</v>
      </c>
      <c r="N359" s="27">
        <v>0</v>
      </c>
      <c r="O359" s="27">
        <v>0</v>
      </c>
      <c r="P359" s="27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16">
        <v>0</v>
      </c>
      <c r="BD359" s="10">
        <v>0</v>
      </c>
      <c r="BE359" s="10">
        <v>0</v>
      </c>
    </row>
    <row r="360" spans="1:57">
      <c r="A360" s="26">
        <v>359</v>
      </c>
      <c r="B360" s="253">
        <v>45.59639</v>
      </c>
      <c r="C360" s="253">
        <v>-92.117829999999998</v>
      </c>
      <c r="D360" s="10">
        <v>8</v>
      </c>
      <c r="E360" s="10" t="s">
        <v>574</v>
      </c>
      <c r="F360" s="119">
        <v>1</v>
      </c>
      <c r="G360" s="26">
        <v>1</v>
      </c>
      <c r="H360" s="10">
        <v>3</v>
      </c>
      <c r="I360" s="10">
        <v>2</v>
      </c>
      <c r="J360" s="16">
        <v>0</v>
      </c>
      <c r="K360" s="27">
        <v>0</v>
      </c>
      <c r="L360" s="27">
        <v>0</v>
      </c>
      <c r="M360" s="27">
        <v>0</v>
      </c>
      <c r="N360" s="27">
        <v>0</v>
      </c>
      <c r="O360" s="27">
        <v>1</v>
      </c>
      <c r="P360" s="27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2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1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16">
        <v>0</v>
      </c>
      <c r="BD360" s="10">
        <v>0</v>
      </c>
      <c r="BE360" s="10">
        <v>0</v>
      </c>
    </row>
    <row r="361" spans="1:57">
      <c r="A361" s="26">
        <v>360</v>
      </c>
      <c r="B361" s="253">
        <v>45.59639</v>
      </c>
      <c r="C361" s="253">
        <v>-92.117509999999996</v>
      </c>
      <c r="D361" s="10">
        <v>9.5</v>
      </c>
      <c r="E361" s="10" t="s">
        <v>574</v>
      </c>
      <c r="F361" s="119">
        <v>1</v>
      </c>
      <c r="G361" s="26">
        <v>1</v>
      </c>
      <c r="H361" s="10">
        <v>2</v>
      </c>
      <c r="I361" s="10">
        <v>1</v>
      </c>
      <c r="J361" s="16">
        <v>0</v>
      </c>
      <c r="K361" s="27">
        <v>0</v>
      </c>
      <c r="L361" s="27">
        <v>0</v>
      </c>
      <c r="M361" s="27">
        <v>0</v>
      </c>
      <c r="N361" s="27">
        <v>0</v>
      </c>
      <c r="O361" s="27">
        <v>0</v>
      </c>
      <c r="P361" s="27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1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1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4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16">
        <v>0</v>
      </c>
      <c r="BD361" s="10">
        <v>0</v>
      </c>
      <c r="BE361" s="10">
        <v>0</v>
      </c>
    </row>
    <row r="362" spans="1:57">
      <c r="A362" s="26">
        <v>361</v>
      </c>
      <c r="B362" s="253">
        <v>45.59646</v>
      </c>
      <c r="C362" s="253">
        <v>-92.113990000000001</v>
      </c>
      <c r="D362" s="10">
        <v>8</v>
      </c>
      <c r="E362" s="10" t="s">
        <v>574</v>
      </c>
      <c r="F362" s="119">
        <v>1</v>
      </c>
      <c r="G362" s="26">
        <v>1</v>
      </c>
      <c r="H362" s="10">
        <v>5</v>
      </c>
      <c r="I362" s="10">
        <v>3</v>
      </c>
      <c r="J362" s="16">
        <v>0</v>
      </c>
      <c r="K362" s="27">
        <v>0</v>
      </c>
      <c r="L362" s="27">
        <v>0</v>
      </c>
      <c r="M362" s="27">
        <v>0</v>
      </c>
      <c r="N362" s="27">
        <v>0</v>
      </c>
      <c r="O362" s="27">
        <v>1</v>
      </c>
      <c r="P362" s="27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2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2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3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2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16">
        <v>0</v>
      </c>
      <c r="BD362" s="10">
        <v>0</v>
      </c>
      <c r="BE362" s="10">
        <v>0</v>
      </c>
    </row>
    <row r="363" spans="1:57">
      <c r="A363" s="26">
        <v>362</v>
      </c>
      <c r="B363" s="253">
        <v>45.59646</v>
      </c>
      <c r="C363" s="253">
        <v>-92.113669999999999</v>
      </c>
      <c r="D363" s="10">
        <v>7</v>
      </c>
      <c r="E363" s="10" t="s">
        <v>575</v>
      </c>
      <c r="F363" s="119">
        <v>1</v>
      </c>
      <c r="G363" s="26">
        <v>1</v>
      </c>
      <c r="H363" s="10">
        <v>5</v>
      </c>
      <c r="I363" s="10">
        <v>3</v>
      </c>
      <c r="J363" s="16">
        <v>0</v>
      </c>
      <c r="K363" s="27">
        <v>0</v>
      </c>
      <c r="L363" s="27">
        <v>0</v>
      </c>
      <c r="M363" s="27">
        <v>0</v>
      </c>
      <c r="N363" s="27">
        <v>0</v>
      </c>
      <c r="O363" s="27">
        <v>2</v>
      </c>
      <c r="P363" s="27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2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2</v>
      </c>
      <c r="AM363" s="10">
        <v>0</v>
      </c>
      <c r="AN363" s="10">
        <v>0</v>
      </c>
      <c r="AO363" s="10">
        <v>2</v>
      </c>
      <c r="AP363" s="10">
        <v>1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16">
        <v>0</v>
      </c>
      <c r="BD363" s="10">
        <v>0</v>
      </c>
      <c r="BE363" s="10">
        <v>0</v>
      </c>
    </row>
    <row r="364" spans="1:57">
      <c r="A364" s="26">
        <v>363</v>
      </c>
      <c r="B364" s="253">
        <v>45.596469999999997</v>
      </c>
      <c r="C364" s="253">
        <v>-92.113349999999997</v>
      </c>
      <c r="D364" s="10">
        <v>3.5</v>
      </c>
      <c r="E364" s="10" t="s">
        <v>576</v>
      </c>
      <c r="F364" s="119">
        <v>1</v>
      </c>
      <c r="G364" s="26">
        <v>1</v>
      </c>
      <c r="H364" s="10">
        <v>3</v>
      </c>
      <c r="I364" s="10">
        <v>2</v>
      </c>
      <c r="J364" s="16">
        <v>0</v>
      </c>
      <c r="K364" s="27">
        <v>0</v>
      </c>
      <c r="L364" s="27">
        <v>0</v>
      </c>
      <c r="M364" s="27">
        <v>0</v>
      </c>
      <c r="N364" s="27">
        <v>0</v>
      </c>
      <c r="O364" s="27">
        <v>0</v>
      </c>
      <c r="P364" s="27">
        <v>2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1</v>
      </c>
      <c r="AI364" s="10">
        <v>1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4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16">
        <v>0</v>
      </c>
      <c r="BD364" s="10">
        <v>0</v>
      </c>
      <c r="BE364" s="10">
        <v>0</v>
      </c>
    </row>
    <row r="365" spans="1:57">
      <c r="A365" s="26">
        <v>364</v>
      </c>
      <c r="B365" s="253">
        <v>45.59648</v>
      </c>
      <c r="C365" s="253">
        <v>-92.113029999999995</v>
      </c>
      <c r="D365" s="10">
        <v>3</v>
      </c>
      <c r="E365" s="10" t="s">
        <v>575</v>
      </c>
      <c r="F365" s="119">
        <v>1</v>
      </c>
      <c r="G365" s="26">
        <v>1</v>
      </c>
      <c r="H365" s="10">
        <v>4</v>
      </c>
      <c r="I365" s="10">
        <v>3</v>
      </c>
      <c r="J365" s="16">
        <v>0</v>
      </c>
      <c r="K365" s="27">
        <v>0</v>
      </c>
      <c r="L365" s="27">
        <v>0</v>
      </c>
      <c r="M365" s="27">
        <v>0</v>
      </c>
      <c r="N365" s="27">
        <v>0</v>
      </c>
      <c r="O365" s="27">
        <v>0</v>
      </c>
      <c r="P365" s="27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1</v>
      </c>
      <c r="V365" s="10">
        <v>0</v>
      </c>
      <c r="W365" s="10">
        <v>1</v>
      </c>
      <c r="X365" s="10">
        <v>0</v>
      </c>
      <c r="Y365" s="10">
        <v>0</v>
      </c>
      <c r="Z365" s="10">
        <v>0</v>
      </c>
      <c r="AA365" s="10">
        <v>3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1</v>
      </c>
      <c r="AI365" s="10">
        <v>0</v>
      </c>
      <c r="AJ365" s="10">
        <v>0</v>
      </c>
      <c r="AK365" s="10">
        <v>0</v>
      </c>
      <c r="AL365" s="10">
        <v>0</v>
      </c>
      <c r="AM365" s="10">
        <v>4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16">
        <v>0</v>
      </c>
      <c r="BD365" s="10">
        <v>0</v>
      </c>
      <c r="BE365" s="10">
        <v>0</v>
      </c>
    </row>
    <row r="366" spans="1:57">
      <c r="A366" s="26">
        <v>365</v>
      </c>
      <c r="B366" s="253">
        <v>45.596580000000003</v>
      </c>
      <c r="C366" s="253">
        <v>-92.119600000000005</v>
      </c>
      <c r="D366" s="10">
        <v>9.5</v>
      </c>
      <c r="E366" s="10" t="s">
        <v>574</v>
      </c>
      <c r="F366" s="119">
        <v>1</v>
      </c>
      <c r="G366" s="26">
        <v>1</v>
      </c>
      <c r="H366" s="10">
        <v>2</v>
      </c>
      <c r="I366" s="10">
        <v>3</v>
      </c>
      <c r="J366" s="16">
        <v>0</v>
      </c>
      <c r="K366" s="27">
        <v>0</v>
      </c>
      <c r="L366" s="27">
        <v>0</v>
      </c>
      <c r="M366" s="27">
        <v>0</v>
      </c>
      <c r="N366" s="27">
        <v>0</v>
      </c>
      <c r="O366" s="27">
        <v>2</v>
      </c>
      <c r="P366" s="27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3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16">
        <v>0</v>
      </c>
      <c r="BD366" s="10">
        <v>0</v>
      </c>
      <c r="BE366" s="10">
        <v>0</v>
      </c>
    </row>
    <row r="367" spans="1:57">
      <c r="A367" s="26">
        <v>366</v>
      </c>
      <c r="B367" s="253">
        <v>45.596580000000003</v>
      </c>
      <c r="C367" s="253">
        <v>-92.119280000000003</v>
      </c>
      <c r="D367" s="10">
        <v>16.5</v>
      </c>
      <c r="E367" s="10" t="s">
        <v>574</v>
      </c>
      <c r="F367" s="119">
        <v>1</v>
      </c>
      <c r="G367" s="26">
        <v>0</v>
      </c>
      <c r="H367" s="10">
        <v>0</v>
      </c>
      <c r="I367" s="10">
        <v>0</v>
      </c>
      <c r="J367" s="16">
        <v>0</v>
      </c>
      <c r="K367" s="27">
        <v>0</v>
      </c>
      <c r="L367" s="27">
        <v>0</v>
      </c>
      <c r="M367" s="27">
        <v>0</v>
      </c>
      <c r="N367" s="27">
        <v>0</v>
      </c>
      <c r="O367" s="27">
        <v>0</v>
      </c>
      <c r="P367" s="27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16">
        <v>0</v>
      </c>
      <c r="BD367" s="10">
        <v>0</v>
      </c>
      <c r="BE367" s="10">
        <v>0</v>
      </c>
    </row>
    <row r="368" spans="1:57">
      <c r="A368" s="26">
        <v>367</v>
      </c>
      <c r="B368" s="253">
        <v>45.596600000000002</v>
      </c>
      <c r="C368" s="253">
        <v>-92.118639999999999</v>
      </c>
      <c r="D368" s="10">
        <v>15</v>
      </c>
      <c r="E368" s="10" t="s">
        <v>574</v>
      </c>
      <c r="F368" s="119">
        <v>1</v>
      </c>
      <c r="G368" s="26">
        <v>0</v>
      </c>
      <c r="H368" s="10">
        <v>0</v>
      </c>
      <c r="I368" s="10">
        <v>0</v>
      </c>
      <c r="J368" s="16">
        <v>0</v>
      </c>
      <c r="K368" s="27">
        <v>0</v>
      </c>
      <c r="L368" s="27">
        <v>0</v>
      </c>
      <c r="M368" s="27">
        <v>0</v>
      </c>
      <c r="N368" s="27">
        <v>0</v>
      </c>
      <c r="O368" s="27">
        <v>0</v>
      </c>
      <c r="P368" s="27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16">
        <v>1</v>
      </c>
      <c r="BD368" s="10">
        <v>0</v>
      </c>
      <c r="BE368" s="10">
        <v>0</v>
      </c>
    </row>
    <row r="369" spans="1:57">
      <c r="A369" s="26">
        <v>368</v>
      </c>
      <c r="B369" s="253">
        <v>45.596600000000002</v>
      </c>
      <c r="C369" s="253">
        <v>-92.118319999999997</v>
      </c>
      <c r="D369" s="10">
        <v>9</v>
      </c>
      <c r="E369" s="10" t="s">
        <v>574</v>
      </c>
      <c r="F369" s="119">
        <v>1</v>
      </c>
      <c r="G369" s="26">
        <v>1</v>
      </c>
      <c r="H369" s="10">
        <v>4</v>
      </c>
      <c r="I369" s="10">
        <v>2</v>
      </c>
      <c r="J369" s="16">
        <v>0</v>
      </c>
      <c r="K369" s="27">
        <v>0</v>
      </c>
      <c r="L369" s="27">
        <v>0</v>
      </c>
      <c r="M369" s="27">
        <v>0</v>
      </c>
      <c r="N369" s="27">
        <v>0</v>
      </c>
      <c r="O369" s="27">
        <v>2</v>
      </c>
      <c r="P369" s="27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2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1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1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16">
        <v>0</v>
      </c>
      <c r="BD369" s="10">
        <v>0</v>
      </c>
      <c r="BE369" s="10">
        <v>0</v>
      </c>
    </row>
    <row r="370" spans="1:57">
      <c r="A370" s="26">
        <v>369</v>
      </c>
      <c r="B370" s="253">
        <v>45.596609999999998</v>
      </c>
      <c r="C370" s="253">
        <v>-92.117999999999995</v>
      </c>
      <c r="D370" s="10">
        <v>8</v>
      </c>
      <c r="E370" s="10" t="s">
        <v>574</v>
      </c>
      <c r="F370" s="119">
        <v>1</v>
      </c>
      <c r="G370" s="26">
        <v>1</v>
      </c>
      <c r="H370" s="10">
        <v>4</v>
      </c>
      <c r="I370" s="10">
        <v>2</v>
      </c>
      <c r="J370" s="16">
        <v>4</v>
      </c>
      <c r="K370" s="27">
        <v>0</v>
      </c>
      <c r="L370" s="27">
        <v>0</v>
      </c>
      <c r="M370" s="27">
        <v>0</v>
      </c>
      <c r="N370" s="27">
        <v>0</v>
      </c>
      <c r="O370" s="27">
        <v>1</v>
      </c>
      <c r="P370" s="27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2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1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2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16">
        <v>0</v>
      </c>
      <c r="BD370" s="10">
        <v>0</v>
      </c>
      <c r="BE370" s="10">
        <v>0</v>
      </c>
    </row>
    <row r="371" spans="1:57">
      <c r="A371" s="26">
        <v>370</v>
      </c>
      <c r="B371" s="253">
        <v>45.596609999999998</v>
      </c>
      <c r="C371" s="253">
        <v>-92.117679999999993</v>
      </c>
      <c r="D371" s="10">
        <v>8.5</v>
      </c>
      <c r="E371" s="10" t="s">
        <v>574</v>
      </c>
      <c r="F371" s="119">
        <v>1</v>
      </c>
      <c r="G371" s="26">
        <v>1</v>
      </c>
      <c r="H371" s="10">
        <v>2</v>
      </c>
      <c r="I371" s="10">
        <v>2</v>
      </c>
      <c r="J371" s="16">
        <v>1</v>
      </c>
      <c r="K371" s="27">
        <v>0</v>
      </c>
      <c r="L371" s="27">
        <v>0</v>
      </c>
      <c r="M371" s="27">
        <v>0</v>
      </c>
      <c r="N371" s="27">
        <v>0</v>
      </c>
      <c r="O371" s="27">
        <v>2</v>
      </c>
      <c r="P371" s="27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2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16">
        <v>0</v>
      </c>
      <c r="BD371" s="10">
        <v>0</v>
      </c>
      <c r="BE371" s="10">
        <v>0</v>
      </c>
    </row>
    <row r="372" spans="1:57">
      <c r="A372" s="26">
        <v>371</v>
      </c>
      <c r="B372" s="253">
        <v>45.596620000000001</v>
      </c>
      <c r="C372" s="253">
        <v>-92.117360000000005</v>
      </c>
      <c r="D372" s="10">
        <v>9</v>
      </c>
      <c r="E372" s="10" t="s">
        <v>574</v>
      </c>
      <c r="F372" s="119">
        <v>1</v>
      </c>
      <c r="G372" s="26">
        <v>1</v>
      </c>
      <c r="H372" s="10">
        <v>4</v>
      </c>
      <c r="I372" s="10">
        <v>2</v>
      </c>
      <c r="J372" s="16">
        <v>4</v>
      </c>
      <c r="K372" s="27">
        <v>0</v>
      </c>
      <c r="L372" s="27">
        <v>0</v>
      </c>
      <c r="M372" s="27">
        <v>0</v>
      </c>
      <c r="N372" s="27">
        <v>0</v>
      </c>
      <c r="O372" s="27">
        <v>1</v>
      </c>
      <c r="P372" s="27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2</v>
      </c>
      <c r="AJ372" s="10">
        <v>0</v>
      </c>
      <c r="AK372" s="10">
        <v>0</v>
      </c>
      <c r="AL372" s="10">
        <v>1</v>
      </c>
      <c r="AM372" s="10">
        <v>0</v>
      </c>
      <c r="AN372" s="10">
        <v>0</v>
      </c>
      <c r="AO372" s="10">
        <v>1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16">
        <v>0</v>
      </c>
      <c r="BD372" s="10">
        <v>0</v>
      </c>
      <c r="BE372" s="10">
        <v>0</v>
      </c>
    </row>
    <row r="373" spans="1:57">
      <c r="A373" s="26">
        <v>372</v>
      </c>
      <c r="B373" s="253">
        <v>45.596629999999998</v>
      </c>
      <c r="C373" s="253">
        <v>-92.117040000000003</v>
      </c>
      <c r="D373" s="10">
        <v>11</v>
      </c>
      <c r="E373" s="10" t="s">
        <v>574</v>
      </c>
      <c r="F373" s="119">
        <v>1</v>
      </c>
      <c r="G373" s="26">
        <v>1</v>
      </c>
      <c r="H373" s="10">
        <v>1</v>
      </c>
      <c r="I373" s="10">
        <v>3</v>
      </c>
      <c r="J373" s="16">
        <v>3</v>
      </c>
      <c r="K373" s="27">
        <v>0</v>
      </c>
      <c r="L373" s="27">
        <v>0</v>
      </c>
      <c r="M373" s="27">
        <v>0</v>
      </c>
      <c r="N373" s="27">
        <v>0</v>
      </c>
      <c r="O373" s="27">
        <v>1</v>
      </c>
      <c r="P373" s="27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16">
        <v>0</v>
      </c>
      <c r="BD373" s="10">
        <v>0</v>
      </c>
      <c r="BE373" s="10">
        <v>0</v>
      </c>
    </row>
    <row r="374" spans="1:57">
      <c r="A374" s="26">
        <v>373</v>
      </c>
      <c r="B374" s="253">
        <v>45.596679999999999</v>
      </c>
      <c r="C374" s="253">
        <v>-92.114159999999998</v>
      </c>
      <c r="D374" s="10">
        <v>9</v>
      </c>
      <c r="E374" s="10" t="s">
        <v>574</v>
      </c>
      <c r="F374" s="119">
        <v>1</v>
      </c>
      <c r="G374" s="26">
        <v>1</v>
      </c>
      <c r="H374" s="10">
        <v>2</v>
      </c>
      <c r="I374" s="10">
        <v>3</v>
      </c>
      <c r="J374" s="16">
        <v>0</v>
      </c>
      <c r="K374" s="27">
        <v>0</v>
      </c>
      <c r="L374" s="27">
        <v>0</v>
      </c>
      <c r="M374" s="27">
        <v>0</v>
      </c>
      <c r="N374" s="27">
        <v>0</v>
      </c>
      <c r="O374" s="27">
        <v>0</v>
      </c>
      <c r="P374" s="27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3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1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16">
        <v>0</v>
      </c>
      <c r="BD374" s="10">
        <v>0</v>
      </c>
      <c r="BE374" s="10">
        <v>0</v>
      </c>
    </row>
    <row r="375" spans="1:57">
      <c r="A375" s="26">
        <v>374</v>
      </c>
      <c r="B375" s="253">
        <v>45.596690000000002</v>
      </c>
      <c r="C375" s="253">
        <v>-92.113839999999996</v>
      </c>
      <c r="D375" s="10">
        <v>7</v>
      </c>
      <c r="E375" s="10" t="s">
        <v>574</v>
      </c>
      <c r="F375" s="119">
        <v>1</v>
      </c>
      <c r="G375" s="26">
        <v>1</v>
      </c>
      <c r="H375" s="10">
        <v>6</v>
      </c>
      <c r="I375" s="10">
        <v>3</v>
      </c>
      <c r="J375" s="16">
        <v>0</v>
      </c>
      <c r="K375" s="27">
        <v>0</v>
      </c>
      <c r="L375" s="27">
        <v>0</v>
      </c>
      <c r="M375" s="27">
        <v>0</v>
      </c>
      <c r="N375" s="27">
        <v>0</v>
      </c>
      <c r="O375" s="27">
        <v>1</v>
      </c>
      <c r="P375" s="27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2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1</v>
      </c>
      <c r="AH375" s="10">
        <v>0</v>
      </c>
      <c r="AI375" s="10">
        <v>0</v>
      </c>
      <c r="AJ375" s="10">
        <v>0</v>
      </c>
      <c r="AK375" s="10">
        <v>0</v>
      </c>
      <c r="AL375" s="10">
        <v>1</v>
      </c>
      <c r="AM375" s="10">
        <v>0</v>
      </c>
      <c r="AN375" s="10">
        <v>0</v>
      </c>
      <c r="AO375" s="10">
        <v>3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2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16">
        <v>0</v>
      </c>
      <c r="BD375" s="10">
        <v>0</v>
      </c>
      <c r="BE375" s="10">
        <v>0</v>
      </c>
    </row>
    <row r="376" spans="1:57">
      <c r="A376" s="26">
        <v>375</v>
      </c>
      <c r="B376" s="253">
        <v>45.596690000000002</v>
      </c>
      <c r="C376" s="253">
        <v>-92.113519999999994</v>
      </c>
      <c r="D376" s="10">
        <v>6</v>
      </c>
      <c r="E376" s="10" t="s">
        <v>574</v>
      </c>
      <c r="F376" s="119">
        <v>1</v>
      </c>
      <c r="G376" s="26">
        <v>1</v>
      </c>
      <c r="H376" s="10">
        <v>4</v>
      </c>
      <c r="I376" s="10">
        <v>3</v>
      </c>
      <c r="J376" s="16">
        <v>0</v>
      </c>
      <c r="K376" s="27">
        <v>0</v>
      </c>
      <c r="L376" s="27">
        <v>0</v>
      </c>
      <c r="M376" s="27">
        <v>0</v>
      </c>
      <c r="N376" s="27">
        <v>0</v>
      </c>
      <c r="O376" s="27">
        <v>0</v>
      </c>
      <c r="P376" s="27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1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2</v>
      </c>
      <c r="AN376" s="10">
        <v>0</v>
      </c>
      <c r="AO376" s="10">
        <v>2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3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16">
        <v>0</v>
      </c>
      <c r="BD376" s="10">
        <v>0</v>
      </c>
      <c r="BE376" s="10">
        <v>0</v>
      </c>
    </row>
    <row r="377" spans="1:57">
      <c r="A377" s="26">
        <v>376</v>
      </c>
      <c r="B377" s="253">
        <v>45.596699999999998</v>
      </c>
      <c r="C377" s="253">
        <v>-92.113200000000006</v>
      </c>
      <c r="D377" s="10">
        <v>2.5</v>
      </c>
      <c r="E377" s="10" t="s">
        <v>575</v>
      </c>
      <c r="F377" s="119">
        <v>1</v>
      </c>
      <c r="G377" s="26">
        <v>1</v>
      </c>
      <c r="H377" s="10">
        <v>2</v>
      </c>
      <c r="I377" s="10">
        <v>3</v>
      </c>
      <c r="J377" s="16">
        <v>0</v>
      </c>
      <c r="K377" s="27">
        <v>0</v>
      </c>
      <c r="L377" s="27">
        <v>0</v>
      </c>
      <c r="M377" s="27">
        <v>0</v>
      </c>
      <c r="N377" s="27">
        <v>0</v>
      </c>
      <c r="O377" s="27">
        <v>0</v>
      </c>
      <c r="P377" s="27">
        <v>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1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16">
        <v>0</v>
      </c>
      <c r="BD377" s="10">
        <v>0</v>
      </c>
      <c r="BE377" s="10">
        <v>0</v>
      </c>
    </row>
    <row r="378" spans="1:57">
      <c r="A378" s="26">
        <v>377</v>
      </c>
      <c r="B378" s="253">
        <v>45.596800000000002</v>
      </c>
      <c r="C378" s="253">
        <v>-92.119770000000003</v>
      </c>
      <c r="D378" s="10">
        <v>9.5</v>
      </c>
      <c r="E378" s="10" t="s">
        <v>574</v>
      </c>
      <c r="F378" s="119">
        <v>1</v>
      </c>
      <c r="G378" s="26">
        <v>1</v>
      </c>
      <c r="H378" s="10">
        <v>3</v>
      </c>
      <c r="I378" s="10">
        <v>2</v>
      </c>
      <c r="J378" s="16">
        <v>0</v>
      </c>
      <c r="K378" s="27">
        <v>0</v>
      </c>
      <c r="L378" s="27">
        <v>0</v>
      </c>
      <c r="M378" s="27">
        <v>0</v>
      </c>
      <c r="N378" s="27">
        <v>0</v>
      </c>
      <c r="O378" s="27">
        <v>0</v>
      </c>
      <c r="P378" s="27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1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2</v>
      </c>
      <c r="AJ378" s="10">
        <v>0</v>
      </c>
      <c r="AK378" s="10">
        <v>0</v>
      </c>
      <c r="AL378" s="10">
        <v>1</v>
      </c>
      <c r="AM378" s="10">
        <v>0</v>
      </c>
      <c r="AN378" s="10">
        <v>0</v>
      </c>
      <c r="AO378" s="10">
        <v>4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16">
        <v>0</v>
      </c>
      <c r="BD378" s="10">
        <v>0</v>
      </c>
      <c r="BE378" s="10">
        <v>0</v>
      </c>
    </row>
    <row r="379" spans="1:57">
      <c r="A379" s="26">
        <v>378</v>
      </c>
      <c r="B379" s="253">
        <v>45.596820000000001</v>
      </c>
      <c r="C379" s="253">
        <v>-92.118489999999994</v>
      </c>
      <c r="D379" s="10">
        <v>8</v>
      </c>
      <c r="E379" s="10" t="s">
        <v>574</v>
      </c>
      <c r="F379" s="119">
        <v>1</v>
      </c>
      <c r="G379" s="26">
        <v>1</v>
      </c>
      <c r="H379" s="10">
        <v>3</v>
      </c>
      <c r="I379" s="10">
        <v>2</v>
      </c>
      <c r="J379" s="16">
        <v>0</v>
      </c>
      <c r="K379" s="27">
        <v>0</v>
      </c>
      <c r="L379" s="27">
        <v>0</v>
      </c>
      <c r="M379" s="27">
        <v>0</v>
      </c>
      <c r="N379" s="27">
        <v>0</v>
      </c>
      <c r="O379" s="27">
        <v>0</v>
      </c>
      <c r="P379" s="27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2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2</v>
      </c>
      <c r="AP379" s="10">
        <v>1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4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16">
        <v>0</v>
      </c>
      <c r="BD379" s="10">
        <v>0</v>
      </c>
      <c r="BE379" s="10">
        <v>0</v>
      </c>
    </row>
    <row r="380" spans="1:57">
      <c r="A380" s="26">
        <v>379</v>
      </c>
      <c r="B380" s="253">
        <v>45.596829999999997</v>
      </c>
      <c r="C380" s="253">
        <v>-92.118170000000006</v>
      </c>
      <c r="D380" s="10">
        <v>7.5</v>
      </c>
      <c r="E380" s="10" t="s">
        <v>574</v>
      </c>
      <c r="F380" s="119">
        <v>1</v>
      </c>
      <c r="G380" s="26">
        <v>1</v>
      </c>
      <c r="H380" s="10">
        <v>5</v>
      </c>
      <c r="I380" s="10">
        <v>3</v>
      </c>
      <c r="J380" s="16">
        <v>0</v>
      </c>
      <c r="K380" s="27">
        <v>0</v>
      </c>
      <c r="L380" s="27">
        <v>0</v>
      </c>
      <c r="M380" s="27">
        <v>0</v>
      </c>
      <c r="N380" s="27">
        <v>0</v>
      </c>
      <c r="O380" s="27">
        <v>2</v>
      </c>
      <c r="P380" s="27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4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2</v>
      </c>
      <c r="AJ380" s="10">
        <v>0</v>
      </c>
      <c r="AK380" s="10">
        <v>0</v>
      </c>
      <c r="AL380" s="10">
        <v>1</v>
      </c>
      <c r="AM380" s="10">
        <v>0</v>
      </c>
      <c r="AN380" s="10">
        <v>0</v>
      </c>
      <c r="AO380" s="10">
        <v>3</v>
      </c>
      <c r="AP380" s="10">
        <v>1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16">
        <v>0</v>
      </c>
      <c r="BD380" s="10">
        <v>0</v>
      </c>
      <c r="BE380" s="10">
        <v>0</v>
      </c>
    </row>
    <row r="381" spans="1:57">
      <c r="A381" s="26">
        <v>380</v>
      </c>
      <c r="B381" s="253">
        <v>45.59684</v>
      </c>
      <c r="C381" s="253">
        <v>-92.117850000000004</v>
      </c>
      <c r="D381" s="10">
        <v>3</v>
      </c>
      <c r="E381" s="10" t="s">
        <v>574</v>
      </c>
      <c r="F381" s="119">
        <v>1</v>
      </c>
      <c r="G381" s="26">
        <v>1</v>
      </c>
      <c r="H381" s="10">
        <v>5</v>
      </c>
      <c r="I381" s="10">
        <v>3</v>
      </c>
      <c r="J381" s="16">
        <v>0</v>
      </c>
      <c r="K381" s="27">
        <v>0</v>
      </c>
      <c r="L381" s="27">
        <v>0</v>
      </c>
      <c r="M381" s="27">
        <v>0</v>
      </c>
      <c r="N381" s="27">
        <v>0</v>
      </c>
      <c r="O381" s="27">
        <v>2</v>
      </c>
      <c r="P381" s="27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2</v>
      </c>
      <c r="AH381" s="10">
        <v>0</v>
      </c>
      <c r="AI381" s="10">
        <v>0</v>
      </c>
      <c r="AJ381" s="10">
        <v>0</v>
      </c>
      <c r="AK381" s="10">
        <v>0</v>
      </c>
      <c r="AL381" s="10">
        <v>2</v>
      </c>
      <c r="AM381" s="10">
        <v>2</v>
      </c>
      <c r="AN381" s="10">
        <v>0</v>
      </c>
      <c r="AO381" s="10">
        <v>2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16">
        <v>0</v>
      </c>
      <c r="BD381" s="10">
        <v>0</v>
      </c>
      <c r="BE381" s="10">
        <v>0</v>
      </c>
    </row>
    <row r="382" spans="1:57">
      <c r="A382" s="26">
        <v>381</v>
      </c>
      <c r="B382" s="253">
        <v>45.59684</v>
      </c>
      <c r="C382" s="253">
        <v>-92.117530000000002</v>
      </c>
      <c r="D382" s="10">
        <v>8.5</v>
      </c>
      <c r="E382" s="10" t="s">
        <v>574</v>
      </c>
      <c r="F382" s="119">
        <v>1</v>
      </c>
      <c r="G382" s="26">
        <v>1</v>
      </c>
      <c r="H382" s="10">
        <v>4</v>
      </c>
      <c r="I382" s="10">
        <v>2</v>
      </c>
      <c r="J382" s="16">
        <v>0</v>
      </c>
      <c r="K382" s="27">
        <v>0</v>
      </c>
      <c r="L382" s="27">
        <v>0</v>
      </c>
      <c r="M382" s="27">
        <v>0</v>
      </c>
      <c r="N382" s="27">
        <v>0</v>
      </c>
      <c r="O382" s="27">
        <v>1</v>
      </c>
      <c r="P382" s="27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2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2</v>
      </c>
      <c r="AJ382" s="10">
        <v>0</v>
      </c>
      <c r="AK382" s="10">
        <v>0</v>
      </c>
      <c r="AL382" s="10">
        <v>4</v>
      </c>
      <c r="AM382" s="10">
        <v>0</v>
      </c>
      <c r="AN382" s="10">
        <v>0</v>
      </c>
      <c r="AO382" s="10">
        <v>1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4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16">
        <v>0</v>
      </c>
      <c r="BD382" s="10">
        <v>0</v>
      </c>
      <c r="BE382" s="10">
        <v>0</v>
      </c>
    </row>
    <row r="383" spans="1:57">
      <c r="A383" s="26">
        <v>382</v>
      </c>
      <c r="B383" s="253">
        <v>45.596850000000003</v>
      </c>
      <c r="C383" s="253">
        <v>-92.11721</v>
      </c>
      <c r="D383" s="10">
        <v>8.5</v>
      </c>
      <c r="E383" s="10" t="s">
        <v>574</v>
      </c>
      <c r="F383" s="119">
        <v>1</v>
      </c>
      <c r="G383" s="26">
        <v>1</v>
      </c>
      <c r="H383" s="10">
        <v>3</v>
      </c>
      <c r="I383" s="10">
        <v>3</v>
      </c>
      <c r="J383" s="16">
        <v>0</v>
      </c>
      <c r="K383" s="27">
        <v>0</v>
      </c>
      <c r="L383" s="27">
        <v>0</v>
      </c>
      <c r="M383" s="27">
        <v>0</v>
      </c>
      <c r="N383" s="27">
        <v>0</v>
      </c>
      <c r="O383" s="27">
        <v>0</v>
      </c>
      <c r="P383" s="27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3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4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1</v>
      </c>
      <c r="AM383" s="10">
        <v>0</v>
      </c>
      <c r="AN383" s="10">
        <v>0</v>
      </c>
      <c r="AO383" s="10">
        <v>2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16">
        <v>0</v>
      </c>
      <c r="BD383" s="10">
        <v>0</v>
      </c>
      <c r="BE383" s="10">
        <v>0</v>
      </c>
    </row>
    <row r="384" spans="1:57">
      <c r="A384" s="26">
        <v>383</v>
      </c>
      <c r="B384" s="253">
        <v>45.596850000000003</v>
      </c>
      <c r="C384" s="253">
        <v>-92.116889999999998</v>
      </c>
      <c r="D384" s="10">
        <v>9</v>
      </c>
      <c r="E384" s="10" t="s">
        <v>574</v>
      </c>
      <c r="F384" s="119">
        <v>1</v>
      </c>
      <c r="G384" s="26">
        <v>1</v>
      </c>
      <c r="H384" s="10">
        <v>2</v>
      </c>
      <c r="I384" s="10">
        <v>2</v>
      </c>
      <c r="J384" s="16">
        <v>0</v>
      </c>
      <c r="K384" s="27">
        <v>0</v>
      </c>
      <c r="L384" s="27">
        <v>0</v>
      </c>
      <c r="M384" s="27">
        <v>0</v>
      </c>
      <c r="N384" s="27">
        <v>0</v>
      </c>
      <c r="O384" s="27">
        <v>0</v>
      </c>
      <c r="P384" s="27">
        <v>0</v>
      </c>
      <c r="Q384" s="10">
        <v>0</v>
      </c>
      <c r="R384" s="10">
        <v>0</v>
      </c>
      <c r="S384" s="10">
        <v>2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2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16">
        <v>0</v>
      </c>
      <c r="BD384" s="10">
        <v>0</v>
      </c>
      <c r="BE384" s="10">
        <v>0</v>
      </c>
    </row>
    <row r="385" spans="1:57">
      <c r="A385" s="26">
        <v>384</v>
      </c>
      <c r="B385" s="253">
        <v>45.596910000000001</v>
      </c>
      <c r="C385" s="253">
        <v>-92.114009999999993</v>
      </c>
      <c r="D385" s="10">
        <v>7.5</v>
      </c>
      <c r="E385" s="10" t="s">
        <v>575</v>
      </c>
      <c r="F385" s="119">
        <v>1</v>
      </c>
      <c r="G385" s="26">
        <v>1</v>
      </c>
      <c r="H385" s="10">
        <v>2</v>
      </c>
      <c r="I385" s="10">
        <v>2</v>
      </c>
      <c r="J385" s="16">
        <v>0</v>
      </c>
      <c r="K385" s="27">
        <v>0</v>
      </c>
      <c r="L385" s="27">
        <v>0</v>
      </c>
      <c r="M385" s="27">
        <v>0</v>
      </c>
      <c r="N385" s="27">
        <v>0</v>
      </c>
      <c r="O385" s="27">
        <v>0</v>
      </c>
      <c r="P385" s="27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2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2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16">
        <v>0</v>
      </c>
      <c r="BD385" s="10">
        <v>0</v>
      </c>
      <c r="BE385" s="10">
        <v>0</v>
      </c>
    </row>
    <row r="386" spans="1:57">
      <c r="A386" s="26">
        <v>385</v>
      </c>
      <c r="B386" s="253">
        <v>45.596910000000001</v>
      </c>
      <c r="C386" s="253">
        <v>-92.113690000000005</v>
      </c>
      <c r="D386" s="10">
        <v>7</v>
      </c>
      <c r="E386" s="10" t="s">
        <v>574</v>
      </c>
      <c r="F386" s="119">
        <v>1</v>
      </c>
      <c r="G386" s="26">
        <v>1</v>
      </c>
      <c r="H386" s="10">
        <v>3</v>
      </c>
      <c r="I386" s="10">
        <v>3</v>
      </c>
      <c r="J386" s="16">
        <v>0</v>
      </c>
      <c r="K386" s="27">
        <v>0</v>
      </c>
      <c r="L386" s="27">
        <v>0</v>
      </c>
      <c r="M386" s="27">
        <v>0</v>
      </c>
      <c r="N386" s="27">
        <v>0</v>
      </c>
      <c r="O386" s="27">
        <v>2</v>
      </c>
      <c r="P386" s="27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2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2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16">
        <v>0</v>
      </c>
      <c r="BD386" s="10">
        <v>0</v>
      </c>
      <c r="BE386" s="10">
        <v>0</v>
      </c>
    </row>
    <row r="387" spans="1:57">
      <c r="A387" s="26">
        <v>386</v>
      </c>
      <c r="B387" s="253">
        <v>45.596919999999997</v>
      </c>
      <c r="C387" s="253">
        <v>-92.113370000000003</v>
      </c>
      <c r="D387" s="10">
        <v>5</v>
      </c>
      <c r="E387" s="10" t="s">
        <v>575</v>
      </c>
      <c r="F387" s="119">
        <v>1</v>
      </c>
      <c r="G387" s="26">
        <v>1</v>
      </c>
      <c r="H387" s="10">
        <v>3</v>
      </c>
      <c r="I387" s="10">
        <v>2</v>
      </c>
      <c r="J387" s="16">
        <v>0</v>
      </c>
      <c r="K387" s="27">
        <v>0</v>
      </c>
      <c r="L387" s="27">
        <v>0</v>
      </c>
      <c r="M387" s="27">
        <v>0</v>
      </c>
      <c r="N387" s="27">
        <v>0</v>
      </c>
      <c r="O387" s="27">
        <v>0</v>
      </c>
      <c r="P387" s="27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1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2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2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16">
        <v>0</v>
      </c>
      <c r="BD387" s="10">
        <v>0</v>
      </c>
      <c r="BE387" s="10">
        <v>0</v>
      </c>
    </row>
    <row r="388" spans="1:57">
      <c r="A388" s="26">
        <v>387</v>
      </c>
      <c r="B388" s="253">
        <v>45.597020000000001</v>
      </c>
      <c r="C388" s="253">
        <v>-92.11994</v>
      </c>
      <c r="D388" s="10">
        <v>8</v>
      </c>
      <c r="E388" s="10" t="s">
        <v>574</v>
      </c>
      <c r="F388" s="119">
        <v>1</v>
      </c>
      <c r="G388" s="26">
        <v>1</v>
      </c>
      <c r="H388" s="10">
        <v>5</v>
      </c>
      <c r="I388" s="10">
        <v>3</v>
      </c>
      <c r="J388" s="16">
        <v>0</v>
      </c>
      <c r="K388" s="27">
        <v>0</v>
      </c>
      <c r="L388" s="27">
        <v>0</v>
      </c>
      <c r="M388" s="27">
        <v>0</v>
      </c>
      <c r="N388" s="27">
        <v>0</v>
      </c>
      <c r="O388" s="27">
        <v>0</v>
      </c>
      <c r="P388" s="27">
        <v>1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1</v>
      </c>
      <c r="X388" s="10">
        <v>2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1</v>
      </c>
      <c r="AJ388" s="10">
        <v>0</v>
      </c>
      <c r="AK388" s="10">
        <v>0</v>
      </c>
      <c r="AL388" s="10">
        <v>3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16">
        <v>0</v>
      </c>
      <c r="BD388" s="10">
        <v>0</v>
      </c>
      <c r="BE388" s="10">
        <v>0</v>
      </c>
    </row>
    <row r="389" spans="1:57">
      <c r="A389" s="26">
        <v>388</v>
      </c>
      <c r="B389" s="253">
        <v>45.597050000000003</v>
      </c>
      <c r="C389" s="253">
        <v>-92.118660000000006</v>
      </c>
      <c r="D389" s="10">
        <v>10</v>
      </c>
      <c r="E389" s="10" t="s">
        <v>574</v>
      </c>
      <c r="F389" s="119">
        <v>1</v>
      </c>
      <c r="G389" s="26">
        <v>1</v>
      </c>
      <c r="H389" s="10">
        <v>2</v>
      </c>
      <c r="I389" s="10">
        <v>2</v>
      </c>
      <c r="J389" s="16">
        <v>2</v>
      </c>
      <c r="K389" s="27">
        <v>0</v>
      </c>
      <c r="L389" s="27">
        <v>0</v>
      </c>
      <c r="M389" s="27">
        <v>0</v>
      </c>
      <c r="N389" s="27">
        <v>0</v>
      </c>
      <c r="O389" s="27">
        <v>1</v>
      </c>
      <c r="P389" s="27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1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16">
        <v>0</v>
      </c>
      <c r="BD389" s="10">
        <v>0</v>
      </c>
      <c r="BE389" s="10">
        <v>0</v>
      </c>
    </row>
    <row r="390" spans="1:57">
      <c r="A390" s="26">
        <v>389</v>
      </c>
      <c r="B390" s="253">
        <v>45.597050000000003</v>
      </c>
      <c r="C390" s="253">
        <v>-92.118340000000003</v>
      </c>
      <c r="D390" s="10">
        <v>8.5</v>
      </c>
      <c r="E390" s="10" t="s">
        <v>574</v>
      </c>
      <c r="F390" s="119">
        <v>1</v>
      </c>
      <c r="G390" s="26">
        <v>1</v>
      </c>
      <c r="H390" s="10">
        <v>2</v>
      </c>
      <c r="I390" s="10">
        <v>2</v>
      </c>
      <c r="J390" s="16">
        <v>1</v>
      </c>
      <c r="K390" s="27">
        <v>0</v>
      </c>
      <c r="L390" s="27">
        <v>0</v>
      </c>
      <c r="M390" s="27">
        <v>0</v>
      </c>
      <c r="N390" s="27">
        <v>0</v>
      </c>
      <c r="O390" s="27">
        <v>0</v>
      </c>
      <c r="P390" s="27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2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1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16">
        <v>0</v>
      </c>
      <c r="BD390" s="10">
        <v>0</v>
      </c>
      <c r="BE390" s="10">
        <v>0</v>
      </c>
    </row>
    <row r="391" spans="1:57">
      <c r="A391" s="26">
        <v>390</v>
      </c>
      <c r="B391" s="253">
        <v>45.597059999999999</v>
      </c>
      <c r="C391" s="253">
        <v>-92.118020000000001</v>
      </c>
      <c r="D391" s="10">
        <v>11</v>
      </c>
      <c r="E391" s="10" t="s">
        <v>574</v>
      </c>
      <c r="F391" s="119">
        <v>1</v>
      </c>
      <c r="G391" s="26">
        <v>1</v>
      </c>
      <c r="H391" s="10">
        <v>3</v>
      </c>
      <c r="I391" s="10">
        <v>1</v>
      </c>
      <c r="J391" s="16">
        <v>0</v>
      </c>
      <c r="K391" s="27">
        <v>0</v>
      </c>
      <c r="L391" s="27">
        <v>0</v>
      </c>
      <c r="M391" s="27">
        <v>0</v>
      </c>
      <c r="N391" s="27">
        <v>0</v>
      </c>
      <c r="O391" s="27">
        <v>0</v>
      </c>
      <c r="P391" s="27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1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1</v>
      </c>
      <c r="AJ391" s="10">
        <v>0</v>
      </c>
      <c r="AK391" s="10">
        <v>0</v>
      </c>
      <c r="AL391" s="10">
        <v>1</v>
      </c>
      <c r="AM391" s="10">
        <v>0</v>
      </c>
      <c r="AN391" s="10">
        <v>0</v>
      </c>
      <c r="AO391" s="10">
        <v>4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16">
        <v>0</v>
      </c>
      <c r="BD391" s="10">
        <v>0</v>
      </c>
      <c r="BE391" s="10">
        <v>0</v>
      </c>
    </row>
    <row r="392" spans="1:57">
      <c r="A392" s="26">
        <v>391</v>
      </c>
      <c r="B392" s="253">
        <v>45.597059999999999</v>
      </c>
      <c r="C392" s="253">
        <v>-92.117699999999999</v>
      </c>
      <c r="D392" s="10">
        <v>12</v>
      </c>
      <c r="E392" s="10" t="s">
        <v>574</v>
      </c>
      <c r="F392" s="119">
        <v>1</v>
      </c>
      <c r="G392" s="26">
        <v>0</v>
      </c>
      <c r="H392" s="10">
        <v>0</v>
      </c>
      <c r="I392" s="10">
        <v>0</v>
      </c>
      <c r="J392" s="16">
        <v>0</v>
      </c>
      <c r="K392" s="27">
        <v>0</v>
      </c>
      <c r="L392" s="27">
        <v>0</v>
      </c>
      <c r="M392" s="27">
        <v>0</v>
      </c>
      <c r="N392" s="27">
        <v>0</v>
      </c>
      <c r="O392" s="27">
        <v>0</v>
      </c>
      <c r="P392" s="27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16">
        <v>0</v>
      </c>
      <c r="BD392" s="10">
        <v>0</v>
      </c>
      <c r="BE392" s="10">
        <v>0</v>
      </c>
    </row>
    <row r="393" spans="1:57">
      <c r="A393" s="26">
        <v>392</v>
      </c>
      <c r="B393" s="253">
        <v>45.597070000000002</v>
      </c>
      <c r="C393" s="253">
        <v>-92.117379999999997</v>
      </c>
      <c r="D393" s="10">
        <v>10</v>
      </c>
      <c r="E393" s="10" t="s">
        <v>575</v>
      </c>
      <c r="F393" s="119">
        <v>1</v>
      </c>
      <c r="G393" s="26">
        <v>1</v>
      </c>
      <c r="H393" s="10">
        <v>5</v>
      </c>
      <c r="I393" s="10">
        <v>1</v>
      </c>
      <c r="J393" s="16">
        <v>0</v>
      </c>
      <c r="K393" s="27">
        <v>0</v>
      </c>
      <c r="L393" s="27">
        <v>0</v>
      </c>
      <c r="M393" s="27">
        <v>0</v>
      </c>
      <c r="N393" s="27">
        <v>0</v>
      </c>
      <c r="O393" s="27">
        <v>1</v>
      </c>
      <c r="P393" s="27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1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1</v>
      </c>
      <c r="AJ393" s="10">
        <v>0</v>
      </c>
      <c r="AK393" s="10">
        <v>0</v>
      </c>
      <c r="AL393" s="10">
        <v>1</v>
      </c>
      <c r="AM393" s="10">
        <v>0</v>
      </c>
      <c r="AN393" s="10">
        <v>0</v>
      </c>
      <c r="AO393" s="10">
        <v>1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16">
        <v>0</v>
      </c>
      <c r="BD393" s="10">
        <v>0</v>
      </c>
      <c r="BE393" s="10">
        <v>0</v>
      </c>
    </row>
    <row r="394" spans="1:57">
      <c r="A394" s="26">
        <v>393</v>
      </c>
      <c r="B394" s="253">
        <v>45.597079999999998</v>
      </c>
      <c r="C394" s="253">
        <v>-92.117059999999995</v>
      </c>
      <c r="D394" s="10">
        <v>10</v>
      </c>
      <c r="E394" s="10" t="s">
        <v>575</v>
      </c>
      <c r="F394" s="119">
        <v>1</v>
      </c>
      <c r="G394" s="26">
        <v>1</v>
      </c>
      <c r="H394" s="10">
        <v>1</v>
      </c>
      <c r="I394" s="10">
        <v>1</v>
      </c>
      <c r="J394" s="16">
        <v>0</v>
      </c>
      <c r="K394" s="27">
        <v>0</v>
      </c>
      <c r="L394" s="27">
        <v>0</v>
      </c>
      <c r="M394" s="27">
        <v>0</v>
      </c>
      <c r="N394" s="27">
        <v>0</v>
      </c>
      <c r="O394" s="27">
        <v>1</v>
      </c>
      <c r="P394" s="27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16">
        <v>0</v>
      </c>
      <c r="BD394" s="10">
        <v>0</v>
      </c>
      <c r="BE394" s="10">
        <v>0</v>
      </c>
    </row>
    <row r="395" spans="1:57">
      <c r="A395" s="26">
        <v>394</v>
      </c>
      <c r="B395" s="253">
        <v>45.597079999999998</v>
      </c>
      <c r="C395" s="253">
        <v>-92.116739999999993</v>
      </c>
      <c r="D395" s="10">
        <v>15</v>
      </c>
      <c r="E395" s="10" t="s">
        <v>575</v>
      </c>
      <c r="F395" s="119">
        <v>1</v>
      </c>
      <c r="G395" s="26">
        <v>1</v>
      </c>
      <c r="H395" s="10">
        <v>2</v>
      </c>
      <c r="I395" s="10">
        <v>1</v>
      </c>
      <c r="J395" s="16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1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1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16">
        <v>0</v>
      </c>
      <c r="BD395" s="10">
        <v>0</v>
      </c>
      <c r="BE395" s="10">
        <v>0</v>
      </c>
    </row>
    <row r="396" spans="1:57">
      <c r="A396" s="26">
        <v>395</v>
      </c>
      <c r="B396" s="253">
        <v>45.59713</v>
      </c>
      <c r="C396" s="253">
        <v>-92.113860000000003</v>
      </c>
      <c r="D396" s="10">
        <v>8</v>
      </c>
      <c r="E396" s="10" t="s">
        <v>575</v>
      </c>
      <c r="F396" s="119">
        <v>1</v>
      </c>
      <c r="G396" s="26">
        <v>1</v>
      </c>
      <c r="H396" s="10">
        <v>4</v>
      </c>
      <c r="I396" s="10">
        <v>3</v>
      </c>
      <c r="J396" s="16">
        <v>0</v>
      </c>
      <c r="K396" s="27">
        <v>0</v>
      </c>
      <c r="L396" s="27">
        <v>0</v>
      </c>
      <c r="M396" s="27">
        <v>0</v>
      </c>
      <c r="N396" s="27">
        <v>0</v>
      </c>
      <c r="O396" s="27">
        <v>0</v>
      </c>
      <c r="P396" s="27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3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1</v>
      </c>
      <c r="AI396" s="10">
        <v>1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2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16">
        <v>0</v>
      </c>
      <c r="BD396" s="10">
        <v>0</v>
      </c>
      <c r="BE396" s="10">
        <v>0</v>
      </c>
    </row>
    <row r="397" spans="1:57">
      <c r="A397" s="26">
        <v>396</v>
      </c>
      <c r="B397" s="253">
        <v>45.597140000000003</v>
      </c>
      <c r="C397" s="253">
        <v>-92.113529999999997</v>
      </c>
      <c r="D397" s="10">
        <v>7</v>
      </c>
      <c r="E397" s="10" t="s">
        <v>575</v>
      </c>
      <c r="F397" s="119">
        <v>1</v>
      </c>
      <c r="G397" s="26">
        <v>1</v>
      </c>
      <c r="H397" s="10">
        <v>7</v>
      </c>
      <c r="I397" s="10">
        <v>2</v>
      </c>
      <c r="J397" s="16">
        <v>0</v>
      </c>
      <c r="K397" s="27">
        <v>0</v>
      </c>
      <c r="L397" s="27">
        <v>0</v>
      </c>
      <c r="M397" s="27">
        <v>0</v>
      </c>
      <c r="N397" s="27">
        <v>0</v>
      </c>
      <c r="O397" s="27">
        <v>0</v>
      </c>
      <c r="P397" s="27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1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1</v>
      </c>
      <c r="AF397" s="10">
        <v>0</v>
      </c>
      <c r="AG397" s="10">
        <v>1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2</v>
      </c>
      <c r="AN397" s="10">
        <v>0</v>
      </c>
      <c r="AO397" s="10">
        <v>1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2</v>
      </c>
      <c r="AX397" s="10">
        <v>0</v>
      </c>
      <c r="AY397" s="10">
        <v>0</v>
      </c>
      <c r="AZ397" s="10">
        <v>0</v>
      </c>
      <c r="BA397" s="10">
        <v>1</v>
      </c>
      <c r="BB397" s="10">
        <v>0</v>
      </c>
      <c r="BC397" s="116">
        <v>0</v>
      </c>
      <c r="BD397" s="10">
        <v>0</v>
      </c>
      <c r="BE397" s="10">
        <v>0</v>
      </c>
    </row>
    <row r="398" spans="1:57">
      <c r="A398" s="26">
        <v>397</v>
      </c>
      <c r="B398" s="253">
        <v>45.597250000000003</v>
      </c>
      <c r="C398" s="253">
        <v>-92.119789999999995</v>
      </c>
      <c r="D398" s="10">
        <v>10</v>
      </c>
      <c r="E398" s="10" t="s">
        <v>574</v>
      </c>
      <c r="F398" s="119">
        <v>1</v>
      </c>
      <c r="G398" s="26">
        <v>1</v>
      </c>
      <c r="H398" s="10">
        <v>4</v>
      </c>
      <c r="I398" s="10">
        <v>2</v>
      </c>
      <c r="J398" s="16">
        <v>0</v>
      </c>
      <c r="K398" s="27">
        <v>0</v>
      </c>
      <c r="L398" s="27">
        <v>0</v>
      </c>
      <c r="M398" s="27">
        <v>0</v>
      </c>
      <c r="N398" s="27">
        <v>0</v>
      </c>
      <c r="O398" s="27">
        <v>0</v>
      </c>
      <c r="P398" s="27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1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2</v>
      </c>
      <c r="AJ398" s="10">
        <v>0</v>
      </c>
      <c r="AK398" s="10">
        <v>0</v>
      </c>
      <c r="AL398" s="10">
        <v>2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2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16">
        <v>0</v>
      </c>
      <c r="BD398" s="10">
        <v>0</v>
      </c>
      <c r="BE398" s="10">
        <v>0</v>
      </c>
    </row>
    <row r="399" spans="1:57">
      <c r="A399" s="26">
        <v>398</v>
      </c>
      <c r="B399" s="253">
        <v>45.597360000000002</v>
      </c>
      <c r="C399" s="253">
        <v>-92.113699999999994</v>
      </c>
      <c r="D399" s="10">
        <v>7</v>
      </c>
      <c r="E399" s="10" t="s">
        <v>574</v>
      </c>
      <c r="F399" s="119">
        <v>1</v>
      </c>
      <c r="G399" s="26">
        <v>1</v>
      </c>
      <c r="H399" s="10">
        <v>6</v>
      </c>
      <c r="I399" s="10">
        <v>2</v>
      </c>
      <c r="J399" s="16">
        <v>0</v>
      </c>
      <c r="K399" s="27">
        <v>0</v>
      </c>
      <c r="L399" s="27">
        <v>0</v>
      </c>
      <c r="M399" s="27">
        <v>0</v>
      </c>
      <c r="N399" s="27">
        <v>0</v>
      </c>
      <c r="O399" s="27">
        <v>1</v>
      </c>
      <c r="P399" s="27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2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1</v>
      </c>
      <c r="AM399" s="10">
        <v>0</v>
      </c>
      <c r="AN399" s="10">
        <v>0</v>
      </c>
      <c r="AO399" s="10">
        <v>1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2</v>
      </c>
      <c r="AX399" s="10">
        <v>0</v>
      </c>
      <c r="AY399" s="10">
        <v>0</v>
      </c>
      <c r="AZ399" s="10">
        <v>0</v>
      </c>
      <c r="BA399" s="10">
        <v>1</v>
      </c>
      <c r="BB399" s="10">
        <v>0</v>
      </c>
      <c r="BC399" s="116">
        <v>0</v>
      </c>
      <c r="BD399" s="10">
        <v>0</v>
      </c>
      <c r="BE399" s="10">
        <v>0</v>
      </c>
    </row>
    <row r="400" spans="1:57">
      <c r="A400" s="26">
        <v>399</v>
      </c>
      <c r="B400" s="253">
        <v>45.597470000000001</v>
      </c>
      <c r="C400" s="253">
        <v>-92.119960000000006</v>
      </c>
      <c r="D400" s="10">
        <v>7</v>
      </c>
      <c r="E400" s="10" t="s">
        <v>576</v>
      </c>
      <c r="F400" s="119">
        <v>1</v>
      </c>
      <c r="G400" s="26">
        <v>1</v>
      </c>
      <c r="H400" s="10">
        <v>2</v>
      </c>
      <c r="I400" s="10">
        <v>1</v>
      </c>
      <c r="J400" s="16">
        <v>0</v>
      </c>
      <c r="K400" s="27">
        <v>0</v>
      </c>
      <c r="L400" s="27">
        <v>0</v>
      </c>
      <c r="M400" s="27">
        <v>0</v>
      </c>
      <c r="N400" s="27">
        <v>0</v>
      </c>
      <c r="O400" s="27">
        <v>1</v>
      </c>
      <c r="P400" s="27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1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4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16">
        <v>0</v>
      </c>
      <c r="BD400" s="10">
        <v>0</v>
      </c>
      <c r="BE400" s="10">
        <v>0</v>
      </c>
    </row>
    <row r="401" spans="1:57">
      <c r="A401" s="26">
        <v>400</v>
      </c>
      <c r="B401" s="253">
        <v>45.597580000000001</v>
      </c>
      <c r="C401" s="253">
        <v>-92.113870000000006</v>
      </c>
      <c r="D401" s="10">
        <v>6.5</v>
      </c>
      <c r="E401" s="10" t="s">
        <v>575</v>
      </c>
      <c r="F401" s="119">
        <v>1</v>
      </c>
      <c r="G401" s="26">
        <v>1</v>
      </c>
      <c r="H401" s="10">
        <v>5</v>
      </c>
      <c r="I401" s="10">
        <v>3</v>
      </c>
      <c r="J401" s="16">
        <v>0</v>
      </c>
      <c r="K401" s="27">
        <v>0</v>
      </c>
      <c r="L401" s="27">
        <v>0</v>
      </c>
      <c r="M401" s="27">
        <v>0</v>
      </c>
      <c r="N401" s="27">
        <v>0</v>
      </c>
      <c r="O401" s="27">
        <v>0</v>
      </c>
      <c r="P401" s="27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1</v>
      </c>
      <c r="AF401" s="10">
        <v>0</v>
      </c>
      <c r="AG401" s="10">
        <v>1</v>
      </c>
      <c r="AH401" s="10">
        <v>0</v>
      </c>
      <c r="AI401" s="10">
        <v>1</v>
      </c>
      <c r="AJ401" s="10">
        <v>0</v>
      </c>
      <c r="AK401" s="10">
        <v>0</v>
      </c>
      <c r="AL401" s="10">
        <v>3</v>
      </c>
      <c r="AM401" s="10">
        <v>1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16">
        <v>0</v>
      </c>
      <c r="BD401" s="10">
        <v>0</v>
      </c>
      <c r="BE401" s="10">
        <v>0</v>
      </c>
    </row>
    <row r="402" spans="1:57">
      <c r="A402" s="26">
        <v>401</v>
      </c>
      <c r="B402" s="253">
        <v>45.597700000000003</v>
      </c>
      <c r="C402" s="253">
        <v>-92.119810000000001</v>
      </c>
      <c r="D402" s="10">
        <v>10</v>
      </c>
      <c r="E402" s="10" t="s">
        <v>575</v>
      </c>
      <c r="F402" s="119">
        <v>1</v>
      </c>
      <c r="G402" s="26">
        <v>1</v>
      </c>
      <c r="H402" s="10">
        <v>4</v>
      </c>
      <c r="I402" s="10">
        <v>2</v>
      </c>
      <c r="J402" s="16">
        <v>0</v>
      </c>
      <c r="K402" s="27">
        <v>0</v>
      </c>
      <c r="L402" s="27">
        <v>0</v>
      </c>
      <c r="M402" s="27">
        <v>0</v>
      </c>
      <c r="N402" s="27">
        <v>0</v>
      </c>
      <c r="O402" s="27">
        <v>1</v>
      </c>
      <c r="P402" s="27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1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1</v>
      </c>
      <c r="AJ402" s="10">
        <v>0</v>
      </c>
      <c r="AK402" s="10">
        <v>0</v>
      </c>
      <c r="AL402" s="10">
        <v>2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16">
        <v>0</v>
      </c>
      <c r="BD402" s="10">
        <v>0</v>
      </c>
      <c r="BE402" s="10">
        <v>0</v>
      </c>
    </row>
    <row r="403" spans="1:57">
      <c r="A403" s="26">
        <v>402</v>
      </c>
      <c r="B403" s="253">
        <v>45.597810000000003</v>
      </c>
      <c r="C403" s="253">
        <v>-92.114040000000003</v>
      </c>
      <c r="D403" s="10">
        <v>7.5</v>
      </c>
      <c r="E403" s="10" t="s">
        <v>575</v>
      </c>
      <c r="F403" s="119">
        <v>1</v>
      </c>
      <c r="G403" s="26">
        <v>1</v>
      </c>
      <c r="H403" s="10">
        <v>6</v>
      </c>
      <c r="I403" s="10">
        <v>2</v>
      </c>
      <c r="J403" s="16">
        <v>0</v>
      </c>
      <c r="K403" s="27">
        <v>0</v>
      </c>
      <c r="L403" s="27">
        <v>0</v>
      </c>
      <c r="M403" s="27">
        <v>0</v>
      </c>
      <c r="N403" s="27">
        <v>0</v>
      </c>
      <c r="O403" s="27">
        <v>0</v>
      </c>
      <c r="P403" s="27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1</v>
      </c>
      <c r="AH403" s="10">
        <v>0</v>
      </c>
      <c r="AI403" s="10">
        <v>0</v>
      </c>
      <c r="AJ403" s="10">
        <v>0</v>
      </c>
      <c r="AK403" s="10">
        <v>0</v>
      </c>
      <c r="AL403" s="10">
        <v>1</v>
      </c>
      <c r="AM403" s="10">
        <v>1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2</v>
      </c>
      <c r="AX403" s="10">
        <v>0</v>
      </c>
      <c r="AY403" s="10">
        <v>0</v>
      </c>
      <c r="AZ403" s="10">
        <v>0</v>
      </c>
      <c r="BA403" s="10">
        <v>2</v>
      </c>
      <c r="BB403" s="10">
        <v>0</v>
      </c>
      <c r="BC403" s="116">
        <v>0</v>
      </c>
      <c r="BD403" s="10">
        <v>0</v>
      </c>
      <c r="BE403" s="10">
        <v>0</v>
      </c>
    </row>
    <row r="404" spans="1:57">
      <c r="A404" s="26">
        <v>403</v>
      </c>
      <c r="B404" s="253">
        <v>45.597929999999998</v>
      </c>
      <c r="C404" s="253">
        <v>-92.119649999999993</v>
      </c>
      <c r="D404" s="10">
        <v>10</v>
      </c>
      <c r="E404" s="10" t="s">
        <v>574</v>
      </c>
      <c r="F404" s="119">
        <v>1</v>
      </c>
      <c r="G404" s="26">
        <v>1</v>
      </c>
      <c r="H404" s="10">
        <v>5</v>
      </c>
      <c r="I404" s="10">
        <v>2</v>
      </c>
      <c r="J404" s="16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1</v>
      </c>
      <c r="P404" s="27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2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2</v>
      </c>
      <c r="AM404" s="10">
        <v>0</v>
      </c>
      <c r="AN404" s="10">
        <v>0</v>
      </c>
      <c r="AO404" s="10">
        <v>1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1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16">
        <v>1</v>
      </c>
      <c r="BD404" s="10">
        <v>0</v>
      </c>
      <c r="BE404" s="10">
        <v>0</v>
      </c>
    </row>
    <row r="405" spans="1:57">
      <c r="A405" s="26">
        <v>404</v>
      </c>
      <c r="B405" s="253">
        <v>45.598030000000001</v>
      </c>
      <c r="C405" s="253">
        <v>-92.11421</v>
      </c>
      <c r="D405" s="10">
        <v>6</v>
      </c>
      <c r="E405" s="10" t="s">
        <v>575</v>
      </c>
      <c r="F405" s="119">
        <v>1</v>
      </c>
      <c r="G405" s="26">
        <v>1</v>
      </c>
      <c r="H405" s="10">
        <v>4</v>
      </c>
      <c r="I405" s="10">
        <v>2</v>
      </c>
      <c r="J405" s="16">
        <v>0</v>
      </c>
      <c r="K405" s="27">
        <v>0</v>
      </c>
      <c r="L405" s="27">
        <v>0</v>
      </c>
      <c r="M405" s="27">
        <v>0</v>
      </c>
      <c r="N405" s="27">
        <v>0</v>
      </c>
      <c r="O405" s="27">
        <v>1</v>
      </c>
      <c r="P405" s="27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1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1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2</v>
      </c>
      <c r="BB405" s="10">
        <v>0</v>
      </c>
      <c r="BC405" s="116">
        <v>0</v>
      </c>
      <c r="BD405" s="10">
        <v>0</v>
      </c>
      <c r="BE405" s="10">
        <v>0</v>
      </c>
    </row>
    <row r="406" spans="1:57">
      <c r="A406" s="26">
        <v>405</v>
      </c>
      <c r="B406" s="253">
        <v>45.598149999999997</v>
      </c>
      <c r="C406" s="253">
        <v>-92.119820000000004</v>
      </c>
      <c r="D406" s="10">
        <v>8</v>
      </c>
      <c r="E406" s="10" t="s">
        <v>574</v>
      </c>
      <c r="F406" s="119">
        <v>1</v>
      </c>
      <c r="G406" s="26">
        <v>1</v>
      </c>
      <c r="H406" s="10">
        <v>7</v>
      </c>
      <c r="I406" s="10">
        <v>3</v>
      </c>
      <c r="J406" s="16">
        <v>0</v>
      </c>
      <c r="K406" s="27">
        <v>0</v>
      </c>
      <c r="L406" s="27">
        <v>0</v>
      </c>
      <c r="M406" s="27">
        <v>0</v>
      </c>
      <c r="N406" s="27">
        <v>0</v>
      </c>
      <c r="O406" s="27">
        <v>1</v>
      </c>
      <c r="P406" s="27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1</v>
      </c>
      <c r="X406" s="10">
        <v>1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3</v>
      </c>
      <c r="AJ406" s="10">
        <v>0</v>
      </c>
      <c r="AK406" s="10">
        <v>0</v>
      </c>
      <c r="AL406" s="10">
        <v>1</v>
      </c>
      <c r="AM406" s="10">
        <v>0</v>
      </c>
      <c r="AN406" s="10">
        <v>0</v>
      </c>
      <c r="AO406" s="10">
        <v>1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2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16">
        <v>0</v>
      </c>
      <c r="BD406" s="10">
        <v>0</v>
      </c>
      <c r="BE406" s="10">
        <v>0</v>
      </c>
    </row>
    <row r="407" spans="1:57">
      <c r="A407" s="26">
        <v>406</v>
      </c>
      <c r="B407" s="253">
        <v>45.59816</v>
      </c>
      <c r="C407" s="253">
        <v>-92.119500000000002</v>
      </c>
      <c r="D407" s="10">
        <v>18</v>
      </c>
      <c r="E407" s="10" t="s">
        <v>575</v>
      </c>
      <c r="F407" s="119">
        <v>1</v>
      </c>
      <c r="G407" s="26">
        <v>0</v>
      </c>
      <c r="H407" s="10">
        <v>0</v>
      </c>
      <c r="I407" s="10">
        <v>0</v>
      </c>
      <c r="J407" s="16">
        <v>0</v>
      </c>
      <c r="K407" s="27">
        <v>0</v>
      </c>
      <c r="L407" s="27">
        <v>0</v>
      </c>
      <c r="M407" s="27">
        <v>0</v>
      </c>
      <c r="N407" s="27">
        <v>0</v>
      </c>
      <c r="O407" s="27">
        <v>0</v>
      </c>
      <c r="P407" s="27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16">
        <v>0</v>
      </c>
      <c r="BD407" s="10">
        <v>0</v>
      </c>
      <c r="BE407" s="10">
        <v>0</v>
      </c>
    </row>
    <row r="408" spans="1:57">
      <c r="A408" s="26">
        <v>407</v>
      </c>
      <c r="B408" s="253">
        <v>45.59825</v>
      </c>
      <c r="C408" s="253">
        <v>-92.114379999999997</v>
      </c>
      <c r="D408" s="10">
        <v>8</v>
      </c>
      <c r="E408" s="10" t="s">
        <v>575</v>
      </c>
      <c r="F408" s="119">
        <v>1</v>
      </c>
      <c r="G408" s="26">
        <v>1</v>
      </c>
      <c r="H408" s="10">
        <v>4</v>
      </c>
      <c r="I408" s="10">
        <v>3</v>
      </c>
      <c r="J408" s="16">
        <v>0</v>
      </c>
      <c r="K408" s="27">
        <v>0</v>
      </c>
      <c r="L408" s="27">
        <v>0</v>
      </c>
      <c r="M408" s="27">
        <v>0</v>
      </c>
      <c r="N408" s="27">
        <v>0</v>
      </c>
      <c r="O408" s="27">
        <v>0</v>
      </c>
      <c r="P408" s="27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2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2</v>
      </c>
      <c r="AM408" s="10">
        <v>0</v>
      </c>
      <c r="AN408" s="10">
        <v>0</v>
      </c>
      <c r="AO408" s="10">
        <v>2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3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16">
        <v>0</v>
      </c>
      <c r="BD408" s="10">
        <v>0</v>
      </c>
      <c r="BE408" s="10">
        <v>0</v>
      </c>
    </row>
    <row r="409" spans="1:57">
      <c r="A409" s="26">
        <v>408</v>
      </c>
      <c r="B409" s="253">
        <v>45.598379999999999</v>
      </c>
      <c r="C409" s="253">
        <v>-92.119669999999999</v>
      </c>
      <c r="D409" s="10">
        <v>8.5</v>
      </c>
      <c r="E409" s="10" t="s">
        <v>574</v>
      </c>
      <c r="F409" s="119">
        <v>1</v>
      </c>
      <c r="G409" s="26">
        <v>1</v>
      </c>
      <c r="H409" s="10">
        <v>3</v>
      </c>
      <c r="I409" s="10">
        <v>2</v>
      </c>
      <c r="J409" s="16">
        <v>0</v>
      </c>
      <c r="K409" s="27">
        <v>0</v>
      </c>
      <c r="L409" s="27">
        <v>0</v>
      </c>
      <c r="M409" s="27">
        <v>0</v>
      </c>
      <c r="N409" s="27">
        <v>0</v>
      </c>
      <c r="O409" s="27">
        <v>0</v>
      </c>
      <c r="P409" s="27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2</v>
      </c>
      <c r="AM409" s="10">
        <v>0</v>
      </c>
      <c r="AN409" s="10">
        <v>0</v>
      </c>
      <c r="AO409" s="10">
        <v>1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2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16">
        <v>0</v>
      </c>
      <c r="BD409" s="10">
        <v>0</v>
      </c>
      <c r="BE409" s="10">
        <v>0</v>
      </c>
    </row>
    <row r="410" spans="1:57">
      <c r="A410" s="26">
        <v>409</v>
      </c>
      <c r="B410" s="253">
        <v>45.598610000000001</v>
      </c>
      <c r="C410" s="253">
        <v>-92.114540000000005</v>
      </c>
      <c r="D410" s="10">
        <v>8</v>
      </c>
      <c r="E410" s="10" t="s">
        <v>575</v>
      </c>
      <c r="F410" s="119">
        <v>1</v>
      </c>
      <c r="G410" s="26">
        <v>1</v>
      </c>
      <c r="H410" s="10">
        <v>5</v>
      </c>
      <c r="I410" s="10">
        <v>3</v>
      </c>
      <c r="J410" s="16">
        <v>0</v>
      </c>
      <c r="K410" s="27">
        <v>0</v>
      </c>
      <c r="L410" s="27">
        <v>0</v>
      </c>
      <c r="M410" s="27">
        <v>0</v>
      </c>
      <c r="N410" s="27">
        <v>0</v>
      </c>
      <c r="O410" s="27">
        <v>0</v>
      </c>
      <c r="P410" s="27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1</v>
      </c>
      <c r="Y410" s="10">
        <v>1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1</v>
      </c>
      <c r="AI410" s="10">
        <v>0</v>
      </c>
      <c r="AJ410" s="10">
        <v>0</v>
      </c>
      <c r="AK410" s="10">
        <v>0</v>
      </c>
      <c r="AL410" s="10">
        <v>3</v>
      </c>
      <c r="AM410" s="10">
        <v>0</v>
      </c>
      <c r="AN410" s="10">
        <v>0</v>
      </c>
      <c r="AO410" s="10">
        <v>1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16">
        <v>0</v>
      </c>
      <c r="BD410" s="10">
        <v>0</v>
      </c>
      <c r="BE410" s="10">
        <v>0</v>
      </c>
    </row>
    <row r="411" spans="1:57">
      <c r="A411" s="26">
        <v>410</v>
      </c>
      <c r="B411" s="253">
        <v>45.598610000000001</v>
      </c>
      <c r="C411" s="253">
        <v>-92.119519999999994</v>
      </c>
      <c r="D411" s="10">
        <v>15.5</v>
      </c>
      <c r="E411" s="10" t="s">
        <v>574</v>
      </c>
      <c r="F411" s="119">
        <v>1</v>
      </c>
      <c r="G411" s="26">
        <v>1</v>
      </c>
      <c r="H411" s="10">
        <v>1</v>
      </c>
      <c r="I411" s="10">
        <v>1</v>
      </c>
      <c r="J411" s="16">
        <v>0</v>
      </c>
      <c r="K411" s="27">
        <v>0</v>
      </c>
      <c r="L411" s="27">
        <v>0</v>
      </c>
      <c r="M411" s="27">
        <v>0</v>
      </c>
      <c r="N411" s="27">
        <v>0</v>
      </c>
      <c r="O411" s="27">
        <v>0</v>
      </c>
      <c r="P411" s="27">
        <v>1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16">
        <v>0</v>
      </c>
      <c r="BD411" s="10">
        <v>0</v>
      </c>
      <c r="BE411" s="10">
        <v>0</v>
      </c>
    </row>
    <row r="412" spans="1:57">
      <c r="A412" s="26">
        <v>411</v>
      </c>
      <c r="B412" s="253">
        <v>45.59883</v>
      </c>
      <c r="C412" s="253">
        <v>-92.119690000000006</v>
      </c>
      <c r="D412" s="10">
        <v>7</v>
      </c>
      <c r="E412" s="10" t="s">
        <v>575</v>
      </c>
      <c r="F412" s="119">
        <v>1</v>
      </c>
      <c r="G412" s="26">
        <v>1</v>
      </c>
      <c r="H412" s="10">
        <v>3</v>
      </c>
      <c r="I412" s="10">
        <v>3</v>
      </c>
      <c r="J412" s="16">
        <v>0</v>
      </c>
      <c r="K412" s="27">
        <v>0</v>
      </c>
      <c r="L412" s="27">
        <v>0</v>
      </c>
      <c r="M412" s="27">
        <v>0</v>
      </c>
      <c r="N412" s="27">
        <v>0</v>
      </c>
      <c r="O412" s="27">
        <v>1</v>
      </c>
      <c r="P412" s="27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3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4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1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16">
        <v>1</v>
      </c>
      <c r="BD412" s="10">
        <v>0</v>
      </c>
      <c r="BE412" s="10">
        <v>0</v>
      </c>
    </row>
    <row r="413" spans="1:57">
      <c r="A413" s="26">
        <v>412</v>
      </c>
      <c r="B413" s="253">
        <v>45.59883</v>
      </c>
      <c r="C413" s="253">
        <v>-92.119370000000004</v>
      </c>
      <c r="D413" s="10">
        <v>16</v>
      </c>
      <c r="E413" s="10" t="s">
        <v>575</v>
      </c>
      <c r="F413" s="119">
        <v>1</v>
      </c>
      <c r="G413" s="26">
        <v>1</v>
      </c>
      <c r="H413" s="10">
        <v>1</v>
      </c>
      <c r="I413" s="10">
        <v>1</v>
      </c>
      <c r="J413" s="16">
        <v>0</v>
      </c>
      <c r="K413" s="27">
        <v>0</v>
      </c>
      <c r="L413" s="27">
        <v>0</v>
      </c>
      <c r="M413" s="27">
        <v>0</v>
      </c>
      <c r="N413" s="27">
        <v>0</v>
      </c>
      <c r="O413" s="27">
        <v>0</v>
      </c>
      <c r="P413" s="27">
        <v>1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16">
        <v>0</v>
      </c>
      <c r="BD413" s="10">
        <v>0</v>
      </c>
      <c r="BE413" s="10">
        <v>0</v>
      </c>
    </row>
    <row r="414" spans="1:57">
      <c r="A414" s="26">
        <v>413</v>
      </c>
      <c r="B414" s="253">
        <v>45.59892</v>
      </c>
      <c r="C414" s="253">
        <v>-92.114559999999997</v>
      </c>
      <c r="D414" s="10">
        <v>1</v>
      </c>
      <c r="E414" s="10" t="s">
        <v>576</v>
      </c>
      <c r="F414" s="119">
        <v>1</v>
      </c>
      <c r="G414" s="26">
        <v>1</v>
      </c>
      <c r="H414" s="10">
        <v>2</v>
      </c>
      <c r="I414" s="10">
        <v>1</v>
      </c>
      <c r="J414" s="16">
        <v>0</v>
      </c>
      <c r="K414" s="27">
        <v>0</v>
      </c>
      <c r="L414" s="27">
        <v>0</v>
      </c>
      <c r="M414" s="27">
        <v>0</v>
      </c>
      <c r="N414" s="27">
        <v>0</v>
      </c>
      <c r="O414" s="27">
        <v>0</v>
      </c>
      <c r="P414" s="27">
        <v>1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1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16">
        <v>0</v>
      </c>
      <c r="BD414" s="10">
        <v>0</v>
      </c>
      <c r="BE414" s="10">
        <v>0</v>
      </c>
    </row>
    <row r="415" spans="1:57">
      <c r="A415" s="26">
        <v>414</v>
      </c>
      <c r="B415" s="253">
        <v>45.599049999999998</v>
      </c>
      <c r="C415" s="253">
        <v>-92.119540000000001</v>
      </c>
      <c r="D415" s="10">
        <v>6.5</v>
      </c>
      <c r="E415" s="10" t="s">
        <v>575</v>
      </c>
      <c r="F415" s="119">
        <v>1</v>
      </c>
      <c r="G415" s="26">
        <v>1</v>
      </c>
      <c r="H415" s="10">
        <v>4</v>
      </c>
      <c r="I415" s="10">
        <v>3</v>
      </c>
      <c r="J415" s="16">
        <v>0</v>
      </c>
      <c r="K415" s="27">
        <v>0</v>
      </c>
      <c r="L415" s="27">
        <v>0</v>
      </c>
      <c r="M415" s="27">
        <v>0</v>
      </c>
      <c r="N415" s="27">
        <v>0</v>
      </c>
      <c r="O415" s="27">
        <v>0</v>
      </c>
      <c r="P415" s="27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3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4</v>
      </c>
      <c r="AF415" s="10">
        <v>0</v>
      </c>
      <c r="AG415" s="10">
        <v>1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3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1</v>
      </c>
      <c r="BB415" s="10">
        <v>0</v>
      </c>
      <c r="BC415" s="116">
        <v>0</v>
      </c>
      <c r="BD415" s="10">
        <v>0</v>
      </c>
      <c r="BE415" s="10">
        <v>0</v>
      </c>
    </row>
    <row r="416" spans="1:57">
      <c r="A416" s="26">
        <v>415</v>
      </c>
      <c r="B416" s="253">
        <v>45.599139999999998</v>
      </c>
      <c r="C416" s="253">
        <v>-92.114729999999994</v>
      </c>
      <c r="D416" s="10">
        <v>4</v>
      </c>
      <c r="E416" s="10" t="s">
        <v>575</v>
      </c>
      <c r="F416" s="119">
        <v>1</v>
      </c>
      <c r="G416" s="26">
        <v>1</v>
      </c>
      <c r="H416" s="10">
        <v>2</v>
      </c>
      <c r="I416" s="10">
        <v>2</v>
      </c>
      <c r="J416" s="16">
        <v>0</v>
      </c>
      <c r="K416" s="27">
        <v>0</v>
      </c>
      <c r="L416" s="27">
        <v>0</v>
      </c>
      <c r="M416" s="27">
        <v>0</v>
      </c>
      <c r="N416" s="27">
        <v>0</v>
      </c>
      <c r="O416" s="27">
        <v>0</v>
      </c>
      <c r="P416" s="27">
        <v>2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2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4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16">
        <v>0</v>
      </c>
      <c r="BD416" s="10">
        <v>0</v>
      </c>
      <c r="BE416" s="10">
        <v>0</v>
      </c>
    </row>
    <row r="417" spans="1:57">
      <c r="A417" s="26">
        <v>416</v>
      </c>
      <c r="B417" s="253">
        <v>45.59928</v>
      </c>
      <c r="C417" s="253">
        <v>-92.119389999999996</v>
      </c>
      <c r="D417" s="10">
        <v>7.5</v>
      </c>
      <c r="E417" s="10" t="s">
        <v>574</v>
      </c>
      <c r="F417" s="119">
        <v>1</v>
      </c>
      <c r="G417" s="26">
        <v>1</v>
      </c>
      <c r="H417" s="10">
        <v>5</v>
      </c>
      <c r="I417" s="10">
        <v>3</v>
      </c>
      <c r="J417" s="16">
        <v>0</v>
      </c>
      <c r="K417" s="27">
        <v>0</v>
      </c>
      <c r="L417" s="27">
        <v>0</v>
      </c>
      <c r="M417" s="27">
        <v>0</v>
      </c>
      <c r="N417" s="27">
        <v>0</v>
      </c>
      <c r="O417" s="27">
        <v>0</v>
      </c>
      <c r="P417" s="27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1</v>
      </c>
      <c r="X417" s="10">
        <v>3</v>
      </c>
      <c r="Y417" s="10">
        <v>1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2</v>
      </c>
      <c r="AX417" s="10">
        <v>0</v>
      </c>
      <c r="AY417" s="10">
        <v>0</v>
      </c>
      <c r="AZ417" s="10">
        <v>0</v>
      </c>
      <c r="BA417" s="10">
        <v>2</v>
      </c>
      <c r="BB417" s="10">
        <v>0</v>
      </c>
      <c r="BC417" s="116">
        <v>0</v>
      </c>
      <c r="BD417" s="10">
        <v>0</v>
      </c>
      <c r="BE417" s="10">
        <v>0</v>
      </c>
    </row>
    <row r="418" spans="1:57">
      <c r="A418" s="26">
        <v>417</v>
      </c>
      <c r="B418" s="253">
        <v>45.59937</v>
      </c>
      <c r="C418" s="253">
        <v>-92.114900000000006</v>
      </c>
      <c r="D418" s="10">
        <v>1</v>
      </c>
      <c r="E418" s="10" t="s">
        <v>576</v>
      </c>
      <c r="F418" s="119">
        <v>1</v>
      </c>
      <c r="G418" s="26">
        <v>1</v>
      </c>
      <c r="H418" s="10">
        <v>4</v>
      </c>
      <c r="I418" s="10">
        <v>1</v>
      </c>
      <c r="J418" s="16">
        <v>0</v>
      </c>
      <c r="K418" s="27">
        <v>0</v>
      </c>
      <c r="L418" s="27">
        <v>0</v>
      </c>
      <c r="M418" s="27">
        <v>0</v>
      </c>
      <c r="N418" s="27">
        <v>0</v>
      </c>
      <c r="O418" s="27">
        <v>0</v>
      </c>
      <c r="P418" s="27">
        <v>1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1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1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1</v>
      </c>
      <c r="BB418" s="10">
        <v>0</v>
      </c>
      <c r="BC418" s="116">
        <v>0</v>
      </c>
      <c r="BD418" s="10">
        <v>0</v>
      </c>
      <c r="BE418" s="10">
        <v>0</v>
      </c>
    </row>
    <row r="419" spans="1:57">
      <c r="A419" s="26">
        <v>418</v>
      </c>
      <c r="B419" s="253">
        <v>45.599510000000002</v>
      </c>
      <c r="C419" s="253">
        <v>-92.119230000000002</v>
      </c>
      <c r="D419" s="10">
        <v>9</v>
      </c>
      <c r="E419" s="10" t="s">
        <v>574</v>
      </c>
      <c r="F419" s="119">
        <v>1</v>
      </c>
      <c r="G419" s="26">
        <v>1</v>
      </c>
      <c r="H419" s="10">
        <v>3</v>
      </c>
      <c r="I419" s="10">
        <v>2</v>
      </c>
      <c r="J419" s="16">
        <v>0</v>
      </c>
      <c r="K419" s="27">
        <v>0</v>
      </c>
      <c r="L419" s="27">
        <v>0</v>
      </c>
      <c r="M419" s="27">
        <v>0</v>
      </c>
      <c r="N419" s="27">
        <v>0</v>
      </c>
      <c r="O419" s="27">
        <v>0</v>
      </c>
      <c r="P419" s="27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1</v>
      </c>
      <c r="AI419" s="10">
        <v>2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1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16">
        <v>0</v>
      </c>
      <c r="BD419" s="10">
        <v>0</v>
      </c>
      <c r="BE419" s="10">
        <v>0</v>
      </c>
    </row>
    <row r="420" spans="1:57">
      <c r="A420" s="26">
        <v>419</v>
      </c>
      <c r="B420" s="253">
        <v>45.599589999999999</v>
      </c>
      <c r="C420" s="253">
        <v>-92.115070000000003</v>
      </c>
      <c r="D420" s="10">
        <v>1</v>
      </c>
      <c r="E420" s="10" t="s">
        <v>576</v>
      </c>
      <c r="F420" s="119">
        <v>1</v>
      </c>
      <c r="G420" s="26">
        <v>1</v>
      </c>
      <c r="H420" s="10">
        <v>1</v>
      </c>
      <c r="I420" s="10">
        <v>2</v>
      </c>
      <c r="J420" s="16">
        <v>0</v>
      </c>
      <c r="K420" s="27">
        <v>0</v>
      </c>
      <c r="L420" s="27">
        <v>0</v>
      </c>
      <c r="M420" s="27">
        <v>0</v>
      </c>
      <c r="N420" s="27">
        <v>0</v>
      </c>
      <c r="O420" s="27">
        <v>0</v>
      </c>
      <c r="P420" s="27">
        <v>2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16">
        <v>0</v>
      </c>
      <c r="BD420" s="10">
        <v>0</v>
      </c>
      <c r="BE420" s="10">
        <v>0</v>
      </c>
    </row>
    <row r="421" spans="1:57">
      <c r="A421" s="26">
        <v>420</v>
      </c>
      <c r="B421" s="253">
        <v>45.599809999999998</v>
      </c>
      <c r="C421" s="253">
        <v>-92.11524</v>
      </c>
      <c r="D421" s="10">
        <v>11</v>
      </c>
      <c r="E421" s="10" t="s">
        <v>575</v>
      </c>
      <c r="F421" s="119">
        <v>1</v>
      </c>
      <c r="G421" s="26">
        <v>1</v>
      </c>
      <c r="H421" s="10">
        <v>1</v>
      </c>
      <c r="I421" s="10">
        <v>1</v>
      </c>
      <c r="J421" s="16">
        <v>0</v>
      </c>
      <c r="K421" s="27">
        <v>0</v>
      </c>
      <c r="L421" s="27">
        <v>0</v>
      </c>
      <c r="M421" s="27">
        <v>0</v>
      </c>
      <c r="N421" s="27">
        <v>0</v>
      </c>
      <c r="O421" s="27">
        <v>0</v>
      </c>
      <c r="P421" s="27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1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16">
        <v>1</v>
      </c>
      <c r="BD421" s="10">
        <v>0</v>
      </c>
      <c r="BE421" s="10">
        <v>0</v>
      </c>
    </row>
    <row r="422" spans="1:57">
      <c r="A422" s="26">
        <v>421</v>
      </c>
      <c r="B422" s="253">
        <v>45.599960000000003</v>
      </c>
      <c r="C422" s="253">
        <v>-92.119249999999994</v>
      </c>
      <c r="D422" s="10">
        <v>7.5</v>
      </c>
      <c r="E422" s="10" t="s">
        <v>574</v>
      </c>
      <c r="F422" s="119">
        <v>1</v>
      </c>
      <c r="G422" s="26">
        <v>1</v>
      </c>
      <c r="H422" s="10">
        <v>5</v>
      </c>
      <c r="I422" s="10">
        <v>3</v>
      </c>
      <c r="J422" s="16">
        <v>0</v>
      </c>
      <c r="K422" s="27">
        <v>0</v>
      </c>
      <c r="L422" s="27">
        <v>0</v>
      </c>
      <c r="M422" s="27">
        <v>0</v>
      </c>
      <c r="N422" s="27">
        <v>0</v>
      </c>
      <c r="O422" s="27">
        <v>2</v>
      </c>
      <c r="P422" s="27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1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2</v>
      </c>
      <c r="AM422" s="10">
        <v>0</v>
      </c>
      <c r="AN422" s="10">
        <v>0</v>
      </c>
      <c r="AO422" s="10">
        <v>2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2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16">
        <v>0</v>
      </c>
      <c r="BD422" s="10">
        <v>0</v>
      </c>
      <c r="BE422" s="10">
        <v>0</v>
      </c>
    </row>
    <row r="423" spans="1:57">
      <c r="A423" s="26">
        <v>422</v>
      </c>
      <c r="B423" s="253">
        <v>45.600029999999997</v>
      </c>
      <c r="C423" s="253">
        <v>-92.115409999999997</v>
      </c>
      <c r="D423" s="10">
        <v>10</v>
      </c>
      <c r="E423" s="10" t="s">
        <v>575</v>
      </c>
      <c r="F423" s="119">
        <v>1</v>
      </c>
      <c r="G423" s="26">
        <v>1</v>
      </c>
      <c r="H423" s="10">
        <v>1</v>
      </c>
      <c r="I423" s="10">
        <v>1</v>
      </c>
      <c r="J423" s="16">
        <v>0</v>
      </c>
      <c r="K423" s="27">
        <v>0</v>
      </c>
      <c r="L423" s="27">
        <v>0</v>
      </c>
      <c r="M423" s="27">
        <v>0</v>
      </c>
      <c r="N423" s="27">
        <v>0</v>
      </c>
      <c r="O423" s="27">
        <v>0</v>
      </c>
      <c r="P423" s="27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1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16">
        <v>1</v>
      </c>
      <c r="BD423" s="10">
        <v>0</v>
      </c>
      <c r="BE423" s="10">
        <v>0</v>
      </c>
    </row>
    <row r="424" spans="1:57">
      <c r="A424" s="26">
        <v>423</v>
      </c>
      <c r="B424" s="253">
        <v>45.600180000000002</v>
      </c>
      <c r="C424" s="253">
        <v>-92.119420000000005</v>
      </c>
      <c r="D424" s="10">
        <v>3.5</v>
      </c>
      <c r="E424" s="10" t="s">
        <v>575</v>
      </c>
      <c r="F424" s="119">
        <v>1</v>
      </c>
      <c r="G424" s="26">
        <v>1</v>
      </c>
      <c r="H424" s="10">
        <v>6</v>
      </c>
      <c r="I424" s="10">
        <v>2</v>
      </c>
      <c r="J424" s="16">
        <v>0</v>
      </c>
      <c r="K424" s="27">
        <v>0</v>
      </c>
      <c r="L424" s="27">
        <v>0</v>
      </c>
      <c r="M424" s="27">
        <v>0</v>
      </c>
      <c r="N424" s="27">
        <v>0</v>
      </c>
      <c r="O424" s="27">
        <v>1</v>
      </c>
      <c r="P424" s="27">
        <v>2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1</v>
      </c>
      <c r="AF424" s="10">
        <v>0</v>
      </c>
      <c r="AG424" s="10">
        <v>0</v>
      </c>
      <c r="AH424" s="10">
        <v>0</v>
      </c>
      <c r="AI424" s="10">
        <v>1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1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1</v>
      </c>
      <c r="BB424" s="10">
        <v>0</v>
      </c>
      <c r="BC424" s="116">
        <v>0</v>
      </c>
      <c r="BD424" s="10">
        <v>0</v>
      </c>
      <c r="BE424" s="10">
        <v>0</v>
      </c>
    </row>
    <row r="425" spans="1:57">
      <c r="A425" s="26">
        <v>424</v>
      </c>
      <c r="B425" s="253">
        <v>45.600250000000003</v>
      </c>
      <c r="C425" s="253">
        <v>-92.115579999999994</v>
      </c>
      <c r="D425" s="10">
        <v>6.5</v>
      </c>
      <c r="E425" s="10" t="s">
        <v>575</v>
      </c>
      <c r="F425" s="119">
        <v>1</v>
      </c>
      <c r="G425" s="26">
        <v>1</v>
      </c>
      <c r="H425" s="10">
        <v>5</v>
      </c>
      <c r="I425" s="10">
        <v>3</v>
      </c>
      <c r="J425" s="16">
        <v>0</v>
      </c>
      <c r="K425" s="27">
        <v>0</v>
      </c>
      <c r="L425" s="27">
        <v>0</v>
      </c>
      <c r="M425" s="27">
        <v>0</v>
      </c>
      <c r="N425" s="27">
        <v>0</v>
      </c>
      <c r="O425" s="27">
        <v>0</v>
      </c>
      <c r="P425" s="27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1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2</v>
      </c>
      <c r="AH425" s="10">
        <v>4</v>
      </c>
      <c r="AI425" s="10">
        <v>0</v>
      </c>
      <c r="AJ425" s="10">
        <v>0</v>
      </c>
      <c r="AK425" s="10">
        <v>0</v>
      </c>
      <c r="AL425" s="10">
        <v>3</v>
      </c>
      <c r="AM425" s="10">
        <v>1</v>
      </c>
      <c r="AN425" s="10">
        <v>0</v>
      </c>
      <c r="AO425" s="10">
        <v>1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16">
        <v>0</v>
      </c>
      <c r="BD425" s="10">
        <v>0</v>
      </c>
      <c r="BE425" s="10">
        <v>0</v>
      </c>
    </row>
    <row r="426" spans="1:57">
      <c r="A426" s="26">
        <v>425</v>
      </c>
      <c r="B426" s="253">
        <v>45.600389999999997</v>
      </c>
      <c r="C426" s="253">
        <v>-92.120549999999994</v>
      </c>
      <c r="D426" s="10">
        <v>0.5</v>
      </c>
      <c r="E426" s="10" t="s">
        <v>575</v>
      </c>
      <c r="F426" s="119">
        <v>1</v>
      </c>
      <c r="G426" s="26">
        <v>1</v>
      </c>
      <c r="H426" s="10">
        <v>2</v>
      </c>
      <c r="I426" s="10">
        <v>1</v>
      </c>
      <c r="J426" s="16">
        <v>0</v>
      </c>
      <c r="K426" s="27">
        <v>0</v>
      </c>
      <c r="L426" s="27">
        <v>0</v>
      </c>
      <c r="M426" s="27">
        <v>0</v>
      </c>
      <c r="N426" s="27">
        <v>0</v>
      </c>
      <c r="O426" s="27">
        <v>0</v>
      </c>
      <c r="P426" s="27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1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4</v>
      </c>
      <c r="AM426" s="10">
        <v>0</v>
      </c>
      <c r="AN426" s="10">
        <v>0</v>
      </c>
      <c r="AO426" s="10">
        <v>0</v>
      </c>
      <c r="AP426" s="10">
        <v>0</v>
      </c>
      <c r="AQ426" s="10">
        <v>1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16">
        <v>0</v>
      </c>
      <c r="BD426" s="10">
        <v>0</v>
      </c>
      <c r="BE426" s="10">
        <v>0</v>
      </c>
    </row>
    <row r="427" spans="1:57">
      <c r="A427" s="26">
        <v>426</v>
      </c>
      <c r="B427" s="253">
        <v>45.600389999999997</v>
      </c>
      <c r="C427" s="253">
        <v>-92.120230000000006</v>
      </c>
      <c r="D427" s="10">
        <v>6</v>
      </c>
      <c r="E427" s="10" t="s">
        <v>574</v>
      </c>
      <c r="F427" s="119">
        <v>1</v>
      </c>
      <c r="G427" s="26">
        <v>1</v>
      </c>
      <c r="H427" s="10">
        <v>7</v>
      </c>
      <c r="I427" s="10">
        <v>3</v>
      </c>
      <c r="J427" s="16">
        <v>0</v>
      </c>
      <c r="K427" s="27">
        <v>0</v>
      </c>
      <c r="L427" s="27">
        <v>0</v>
      </c>
      <c r="M427" s="27">
        <v>0</v>
      </c>
      <c r="N427" s="27">
        <v>0</v>
      </c>
      <c r="O427" s="27">
        <v>2</v>
      </c>
      <c r="P427" s="27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1</v>
      </c>
      <c r="X427" s="10">
        <v>2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1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1</v>
      </c>
      <c r="AM427" s="10">
        <v>2</v>
      </c>
      <c r="AN427" s="10">
        <v>0</v>
      </c>
      <c r="AO427" s="10">
        <v>1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16">
        <v>0</v>
      </c>
      <c r="BD427" s="10">
        <v>0</v>
      </c>
      <c r="BE427" s="10">
        <v>0</v>
      </c>
    </row>
    <row r="428" spans="1:57">
      <c r="A428" s="26">
        <v>427</v>
      </c>
      <c r="B428" s="253">
        <v>45.6004</v>
      </c>
      <c r="C428" s="253">
        <v>-92.119910000000004</v>
      </c>
      <c r="D428" s="10">
        <v>6.5</v>
      </c>
      <c r="E428" s="10" t="s">
        <v>574</v>
      </c>
      <c r="F428" s="119">
        <v>1</v>
      </c>
      <c r="G428" s="26">
        <v>1</v>
      </c>
      <c r="H428" s="10">
        <v>6</v>
      </c>
      <c r="I428" s="10">
        <v>3</v>
      </c>
      <c r="J428" s="16">
        <v>0</v>
      </c>
      <c r="K428" s="27">
        <v>0</v>
      </c>
      <c r="L428" s="27">
        <v>0</v>
      </c>
      <c r="M428" s="27">
        <v>0</v>
      </c>
      <c r="N428" s="27">
        <v>0</v>
      </c>
      <c r="O428" s="27">
        <v>0</v>
      </c>
      <c r="P428" s="27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1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3</v>
      </c>
      <c r="AF428" s="10">
        <v>0</v>
      </c>
      <c r="AG428" s="10">
        <v>1</v>
      </c>
      <c r="AH428" s="10">
        <v>0</v>
      </c>
      <c r="AI428" s="10">
        <v>0</v>
      </c>
      <c r="AJ428" s="10">
        <v>0</v>
      </c>
      <c r="AK428" s="10">
        <v>0</v>
      </c>
      <c r="AL428" s="10">
        <v>1</v>
      </c>
      <c r="AM428" s="10">
        <v>0</v>
      </c>
      <c r="AN428" s="10">
        <v>0</v>
      </c>
      <c r="AO428" s="10">
        <v>2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1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16">
        <v>0</v>
      </c>
      <c r="BD428" s="10">
        <v>0</v>
      </c>
      <c r="BE428" s="10">
        <v>0</v>
      </c>
    </row>
    <row r="429" spans="1:57">
      <c r="A429" s="26">
        <v>428</v>
      </c>
      <c r="B429" s="253">
        <v>45.6004</v>
      </c>
      <c r="C429" s="253">
        <v>-92.119590000000002</v>
      </c>
      <c r="D429" s="10">
        <v>6</v>
      </c>
      <c r="E429" s="10" t="s">
        <v>575</v>
      </c>
      <c r="F429" s="119">
        <v>1</v>
      </c>
      <c r="G429" s="26">
        <v>1</v>
      </c>
      <c r="H429" s="10">
        <v>3</v>
      </c>
      <c r="I429" s="10">
        <v>3</v>
      </c>
      <c r="J429" s="16">
        <v>0</v>
      </c>
      <c r="K429" s="27">
        <v>0</v>
      </c>
      <c r="L429" s="27">
        <v>0</v>
      </c>
      <c r="M429" s="27">
        <v>0</v>
      </c>
      <c r="N429" s="27">
        <v>0</v>
      </c>
      <c r="O429" s="27">
        <v>0</v>
      </c>
      <c r="P429" s="27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2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2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3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16">
        <v>0</v>
      </c>
      <c r="BD429" s="10">
        <v>0</v>
      </c>
      <c r="BE429" s="10">
        <v>0</v>
      </c>
    </row>
    <row r="430" spans="1:57">
      <c r="A430" s="26">
        <v>429</v>
      </c>
      <c r="B430" s="253">
        <v>45.600409999999997</v>
      </c>
      <c r="C430" s="253">
        <v>-92.11927</v>
      </c>
      <c r="D430" s="10">
        <v>6</v>
      </c>
      <c r="E430" s="10" t="s">
        <v>575</v>
      </c>
      <c r="F430" s="119">
        <v>1</v>
      </c>
      <c r="G430" s="26">
        <v>1</v>
      </c>
      <c r="H430" s="10">
        <v>2</v>
      </c>
      <c r="I430" s="10">
        <v>3</v>
      </c>
      <c r="J430" s="16">
        <v>3</v>
      </c>
      <c r="K430" s="27">
        <v>0</v>
      </c>
      <c r="L430" s="27">
        <v>0</v>
      </c>
      <c r="M430" s="27">
        <v>0</v>
      </c>
      <c r="N430" s="27">
        <v>0</v>
      </c>
      <c r="O430" s="27">
        <v>0</v>
      </c>
      <c r="P430" s="27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1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2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16">
        <v>0</v>
      </c>
      <c r="BD430" s="10">
        <v>0</v>
      </c>
      <c r="BE430" s="10">
        <v>0</v>
      </c>
    </row>
    <row r="431" spans="1:57">
      <c r="A431" s="26">
        <v>430</v>
      </c>
      <c r="B431" s="253">
        <v>45.600479999999997</v>
      </c>
      <c r="C431" s="253">
        <v>-92.115740000000002</v>
      </c>
      <c r="D431" s="10">
        <v>4</v>
      </c>
      <c r="E431" s="10" t="s">
        <v>575</v>
      </c>
      <c r="F431" s="119">
        <v>1</v>
      </c>
      <c r="G431" s="26">
        <v>1</v>
      </c>
      <c r="H431" s="10">
        <v>5</v>
      </c>
      <c r="I431" s="10">
        <v>2</v>
      </c>
      <c r="J431" s="16">
        <v>0</v>
      </c>
      <c r="K431" s="27">
        <v>0</v>
      </c>
      <c r="L431" s="27">
        <v>0</v>
      </c>
      <c r="M431" s="27">
        <v>0</v>
      </c>
      <c r="N431" s="27">
        <v>0</v>
      </c>
      <c r="O431" s="27">
        <v>0</v>
      </c>
      <c r="P431" s="27">
        <v>2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1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2</v>
      </c>
      <c r="AH431" s="10">
        <v>4</v>
      </c>
      <c r="AI431" s="10">
        <v>0</v>
      </c>
      <c r="AJ431" s="10">
        <v>0</v>
      </c>
      <c r="AK431" s="10">
        <v>0</v>
      </c>
      <c r="AL431" s="10">
        <v>1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2</v>
      </c>
      <c r="BB431" s="10">
        <v>0</v>
      </c>
      <c r="BC431" s="116">
        <v>0</v>
      </c>
      <c r="BD431" s="10">
        <v>0</v>
      </c>
      <c r="BE431" s="10">
        <v>0</v>
      </c>
    </row>
    <row r="432" spans="1:57">
      <c r="A432" s="26">
        <v>431</v>
      </c>
      <c r="B432" s="253">
        <v>45.600610000000003</v>
      </c>
      <c r="C432" s="253">
        <v>-92.120720000000006</v>
      </c>
      <c r="D432" s="10">
        <v>6</v>
      </c>
      <c r="E432" s="10" t="s">
        <v>574</v>
      </c>
      <c r="F432" s="119">
        <v>1</v>
      </c>
      <c r="G432" s="26">
        <v>1</v>
      </c>
      <c r="H432" s="10">
        <v>5</v>
      </c>
      <c r="I432" s="10">
        <v>3</v>
      </c>
      <c r="J432" s="16">
        <v>0</v>
      </c>
      <c r="K432" s="27">
        <v>0</v>
      </c>
      <c r="L432" s="27">
        <v>0</v>
      </c>
      <c r="M432" s="27">
        <v>0</v>
      </c>
      <c r="N432" s="27">
        <v>0</v>
      </c>
      <c r="O432" s="27">
        <v>3</v>
      </c>
      <c r="P432" s="27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1</v>
      </c>
      <c r="X432" s="10">
        <v>2</v>
      </c>
      <c r="Y432" s="10">
        <v>0</v>
      </c>
      <c r="Z432" s="10">
        <v>0</v>
      </c>
      <c r="AA432" s="10">
        <v>2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1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16">
        <v>0</v>
      </c>
      <c r="BD432" s="10">
        <v>0</v>
      </c>
      <c r="BE432" s="10">
        <v>0</v>
      </c>
    </row>
    <row r="433" spans="1:57">
      <c r="A433" s="26">
        <v>432</v>
      </c>
      <c r="B433" s="253">
        <v>45.600610000000003</v>
      </c>
      <c r="C433" s="253">
        <v>-92.120400000000004</v>
      </c>
      <c r="D433" s="10">
        <v>11</v>
      </c>
      <c r="E433" s="10" t="s">
        <v>574</v>
      </c>
      <c r="F433" s="119">
        <v>1</v>
      </c>
      <c r="G433" s="26">
        <v>1</v>
      </c>
      <c r="H433" s="10">
        <v>3</v>
      </c>
      <c r="I433" s="10">
        <v>2</v>
      </c>
      <c r="J433" s="16">
        <v>0</v>
      </c>
      <c r="K433" s="27">
        <v>0</v>
      </c>
      <c r="L433" s="27">
        <v>0</v>
      </c>
      <c r="M433" s="27">
        <v>0</v>
      </c>
      <c r="N433" s="27">
        <v>0</v>
      </c>
      <c r="O433" s="27">
        <v>0</v>
      </c>
      <c r="P433" s="27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4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2</v>
      </c>
      <c r="AM433" s="10">
        <v>0</v>
      </c>
      <c r="AN433" s="10">
        <v>0</v>
      </c>
      <c r="AO433" s="10">
        <v>1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1</v>
      </c>
      <c r="BB433" s="10">
        <v>0</v>
      </c>
      <c r="BC433" s="116">
        <v>0</v>
      </c>
      <c r="BD433" s="10">
        <v>0</v>
      </c>
      <c r="BE433" s="10">
        <v>0</v>
      </c>
    </row>
    <row r="434" spans="1:57">
      <c r="A434" s="26">
        <v>433</v>
      </c>
      <c r="B434" s="253">
        <v>45.600700000000003</v>
      </c>
      <c r="C434" s="253">
        <v>-92.11591</v>
      </c>
      <c r="D434" s="10">
        <v>2</v>
      </c>
      <c r="E434" s="10" t="s">
        <v>575</v>
      </c>
      <c r="F434" s="119">
        <v>1</v>
      </c>
      <c r="G434" s="26">
        <v>1</v>
      </c>
      <c r="H434" s="10">
        <v>2</v>
      </c>
      <c r="I434" s="10">
        <v>2</v>
      </c>
      <c r="J434" s="16">
        <v>0</v>
      </c>
      <c r="K434" s="27">
        <v>0</v>
      </c>
      <c r="L434" s="27">
        <v>0</v>
      </c>
      <c r="M434" s="27">
        <v>0</v>
      </c>
      <c r="N434" s="27">
        <v>0</v>
      </c>
      <c r="O434" s="27">
        <v>0</v>
      </c>
      <c r="P434" s="27">
        <v>2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1</v>
      </c>
      <c r="AI434" s="10">
        <v>0</v>
      </c>
      <c r="AJ434" s="10">
        <v>0</v>
      </c>
      <c r="AK434" s="10">
        <v>0</v>
      </c>
      <c r="AL434" s="10">
        <v>4</v>
      </c>
      <c r="AM434" s="10">
        <v>0</v>
      </c>
      <c r="AN434" s="10">
        <v>0</v>
      </c>
      <c r="AO434" s="10">
        <v>4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16">
        <v>0</v>
      </c>
      <c r="BD434" s="10">
        <v>0</v>
      </c>
      <c r="BE434" s="10">
        <v>0</v>
      </c>
    </row>
    <row r="435" spans="1:57">
      <c r="A435" s="26">
        <v>434</v>
      </c>
      <c r="B435" s="253">
        <v>45.601109999999998</v>
      </c>
      <c r="C435" s="253">
        <v>-92.12133</v>
      </c>
      <c r="D435" s="10">
        <v>7.5</v>
      </c>
      <c r="E435" s="10" t="s">
        <v>575</v>
      </c>
      <c r="F435" s="119">
        <v>1</v>
      </c>
      <c r="G435" s="26">
        <v>1</v>
      </c>
      <c r="H435" s="10">
        <v>3</v>
      </c>
      <c r="I435" s="10">
        <v>3</v>
      </c>
      <c r="J435" s="16">
        <v>0</v>
      </c>
      <c r="K435" s="27">
        <v>0</v>
      </c>
      <c r="L435" s="27">
        <v>0</v>
      </c>
      <c r="M435" s="27">
        <v>0</v>
      </c>
      <c r="N435" s="27">
        <v>0</v>
      </c>
      <c r="O435" s="27">
        <v>0</v>
      </c>
      <c r="P435" s="27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2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4</v>
      </c>
      <c r="AJ435" s="10">
        <v>0</v>
      </c>
      <c r="AK435" s="10">
        <v>0</v>
      </c>
      <c r="AL435" s="10">
        <v>3</v>
      </c>
      <c r="AM435" s="10">
        <v>0</v>
      </c>
      <c r="AN435" s="10">
        <v>0</v>
      </c>
      <c r="AO435" s="10">
        <v>1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16">
        <v>0</v>
      </c>
      <c r="BD435" s="10">
        <v>0</v>
      </c>
      <c r="BE435" s="10">
        <v>0</v>
      </c>
    </row>
    <row r="436" spans="1:57">
      <c r="A436" s="26">
        <v>435</v>
      </c>
      <c r="B436" s="253">
        <v>45.600760000000001</v>
      </c>
      <c r="C436" s="253">
        <v>-92.120990000000006</v>
      </c>
      <c r="D436" s="10">
        <v>5.5</v>
      </c>
      <c r="E436" s="10" t="s">
        <v>575</v>
      </c>
      <c r="F436" s="119">
        <v>1</v>
      </c>
      <c r="G436" s="26">
        <v>1</v>
      </c>
      <c r="H436" s="10">
        <v>5</v>
      </c>
      <c r="I436" s="10">
        <v>2</v>
      </c>
      <c r="J436" s="16">
        <v>0</v>
      </c>
      <c r="K436" s="27">
        <v>0</v>
      </c>
      <c r="L436" s="27">
        <v>0</v>
      </c>
      <c r="M436" s="27">
        <v>0</v>
      </c>
      <c r="N436" s="27">
        <v>0</v>
      </c>
      <c r="O436" s="27">
        <v>2</v>
      </c>
      <c r="P436" s="27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1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4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2</v>
      </c>
      <c r="AM436" s="10">
        <v>2</v>
      </c>
      <c r="AN436" s="10">
        <v>0</v>
      </c>
      <c r="AO436" s="10">
        <v>2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16">
        <v>0</v>
      </c>
      <c r="BD436" s="10">
        <v>0</v>
      </c>
      <c r="BE436" s="10">
        <v>0</v>
      </c>
    </row>
    <row r="437" spans="1:57">
      <c r="A437" s="26">
        <v>436</v>
      </c>
      <c r="B437" s="253">
        <v>45.600920000000002</v>
      </c>
      <c r="C437" s="253">
        <v>-92.116079999999997</v>
      </c>
      <c r="D437" s="10">
        <v>4.5</v>
      </c>
      <c r="E437" s="10" t="s">
        <v>575</v>
      </c>
      <c r="F437" s="119">
        <v>1</v>
      </c>
      <c r="G437" s="26">
        <v>1</v>
      </c>
      <c r="H437" s="10">
        <v>5</v>
      </c>
      <c r="I437" s="10">
        <v>2</v>
      </c>
      <c r="J437" s="16">
        <v>0</v>
      </c>
      <c r="K437" s="27">
        <v>0</v>
      </c>
      <c r="L437" s="27">
        <v>0</v>
      </c>
      <c r="M437" s="27">
        <v>0</v>
      </c>
      <c r="N437" s="27">
        <v>0</v>
      </c>
      <c r="O437" s="27">
        <v>0</v>
      </c>
      <c r="P437" s="27">
        <v>2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1</v>
      </c>
      <c r="AH437" s="10">
        <v>0</v>
      </c>
      <c r="AI437" s="10">
        <v>1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1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2</v>
      </c>
      <c r="BB437" s="10">
        <v>0</v>
      </c>
      <c r="BC437" s="116">
        <v>0</v>
      </c>
      <c r="BD437" s="10">
        <v>0</v>
      </c>
      <c r="BE437" s="10">
        <v>0</v>
      </c>
    </row>
    <row r="438" spans="1:57">
      <c r="A438" s="26">
        <v>437</v>
      </c>
      <c r="B438" s="253">
        <v>45.601439999999997</v>
      </c>
      <c r="C438" s="253">
        <v>-92.121489999999994</v>
      </c>
      <c r="D438" s="10">
        <v>10.5</v>
      </c>
      <c r="E438" s="10" t="s">
        <v>575</v>
      </c>
      <c r="F438" s="119">
        <v>1</v>
      </c>
      <c r="G438" s="26">
        <v>1</v>
      </c>
      <c r="H438" s="10">
        <v>3</v>
      </c>
      <c r="I438" s="10">
        <v>2</v>
      </c>
      <c r="J438" s="16">
        <v>0</v>
      </c>
      <c r="K438" s="27">
        <v>0</v>
      </c>
      <c r="L438" s="27">
        <v>0</v>
      </c>
      <c r="M438" s="27">
        <v>0</v>
      </c>
      <c r="N438" s="27">
        <v>0</v>
      </c>
      <c r="O438" s="27">
        <v>0</v>
      </c>
      <c r="P438" s="27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1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2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1</v>
      </c>
      <c r="BB438" s="10">
        <v>0</v>
      </c>
      <c r="BC438" s="116">
        <v>0</v>
      </c>
      <c r="BD438" s="10">
        <v>0</v>
      </c>
      <c r="BE438" s="10">
        <v>0</v>
      </c>
    </row>
    <row r="439" spans="1:57">
      <c r="A439" s="26">
        <v>438</v>
      </c>
      <c r="B439" s="253">
        <v>45.601140000000001</v>
      </c>
      <c r="C439" s="253">
        <v>-92.116569999999996</v>
      </c>
      <c r="D439" s="10">
        <v>4.5</v>
      </c>
      <c r="E439" s="10" t="s">
        <v>575</v>
      </c>
      <c r="F439" s="119">
        <v>1</v>
      </c>
      <c r="G439" s="26">
        <v>1</v>
      </c>
      <c r="H439" s="10">
        <v>5</v>
      </c>
      <c r="I439" s="10">
        <v>3</v>
      </c>
      <c r="J439" s="16">
        <v>0</v>
      </c>
      <c r="K439" s="27">
        <v>1</v>
      </c>
      <c r="L439" s="27">
        <v>0</v>
      </c>
      <c r="M439" s="27">
        <v>0</v>
      </c>
      <c r="N439" s="27">
        <v>0</v>
      </c>
      <c r="O439" s="27">
        <v>1</v>
      </c>
      <c r="P439" s="27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1</v>
      </c>
      <c r="AH439" s="10">
        <v>0</v>
      </c>
      <c r="AI439" s="10">
        <v>1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3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16">
        <v>0</v>
      </c>
      <c r="BD439" s="10">
        <v>0</v>
      </c>
      <c r="BE439" s="10">
        <v>0</v>
      </c>
    </row>
    <row r="440" spans="1:57">
      <c r="A440" s="26">
        <v>439</v>
      </c>
      <c r="B440" s="253">
        <v>45.601140000000001</v>
      </c>
      <c r="C440" s="253">
        <v>-92.116249999999994</v>
      </c>
      <c r="D440" s="10">
        <v>1.5</v>
      </c>
      <c r="E440" s="10" t="s">
        <v>575</v>
      </c>
      <c r="F440" s="119">
        <v>1</v>
      </c>
      <c r="G440" s="26">
        <v>1</v>
      </c>
      <c r="H440" s="10">
        <v>3</v>
      </c>
      <c r="I440" s="10">
        <v>3</v>
      </c>
      <c r="J440" s="16">
        <v>0</v>
      </c>
      <c r="K440" s="27">
        <v>0</v>
      </c>
      <c r="L440" s="27">
        <v>0</v>
      </c>
      <c r="M440" s="27">
        <v>0</v>
      </c>
      <c r="N440" s="27">
        <v>0</v>
      </c>
      <c r="O440" s="27">
        <v>0</v>
      </c>
      <c r="P440" s="27">
        <v>3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1</v>
      </c>
      <c r="AI440" s="10">
        <v>0</v>
      </c>
      <c r="AJ440" s="10">
        <v>0</v>
      </c>
      <c r="AK440" s="10">
        <v>0</v>
      </c>
      <c r="AL440" s="10">
        <v>1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16">
        <v>0</v>
      </c>
      <c r="BD440" s="10">
        <v>0</v>
      </c>
      <c r="BE440" s="10">
        <v>0</v>
      </c>
    </row>
    <row r="441" spans="1:57">
      <c r="A441" s="26">
        <v>440</v>
      </c>
      <c r="B441" s="253">
        <v>45.601349999999996</v>
      </c>
      <c r="C441" s="253">
        <v>-92.117379999999997</v>
      </c>
      <c r="D441" s="10">
        <v>6.5</v>
      </c>
      <c r="E441" s="10" t="s">
        <v>575</v>
      </c>
      <c r="F441" s="119">
        <v>1</v>
      </c>
      <c r="G441" s="26">
        <v>1</v>
      </c>
      <c r="H441" s="10">
        <v>6</v>
      </c>
      <c r="I441" s="10">
        <v>3</v>
      </c>
      <c r="J441" s="16">
        <v>0</v>
      </c>
      <c r="K441" s="27">
        <v>0</v>
      </c>
      <c r="L441" s="27">
        <v>0</v>
      </c>
      <c r="M441" s="27">
        <v>0</v>
      </c>
      <c r="N441" s="27">
        <v>0</v>
      </c>
      <c r="O441" s="27">
        <v>2</v>
      </c>
      <c r="P441" s="27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2</v>
      </c>
      <c r="AI441" s="10">
        <v>1</v>
      </c>
      <c r="AJ441" s="10">
        <v>0</v>
      </c>
      <c r="AK441" s="10">
        <v>0</v>
      </c>
      <c r="AL441" s="10">
        <v>1</v>
      </c>
      <c r="AM441" s="10">
        <v>0</v>
      </c>
      <c r="AN441" s="10">
        <v>2</v>
      </c>
      <c r="AO441" s="10">
        <v>2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16">
        <v>0</v>
      </c>
      <c r="BD441" s="10">
        <v>0</v>
      </c>
      <c r="BE441" s="10">
        <v>0</v>
      </c>
    </row>
    <row r="442" spans="1:57">
      <c r="A442" s="26">
        <v>441</v>
      </c>
      <c r="B442" s="253">
        <v>45.601559999999999</v>
      </c>
      <c r="C442" s="253">
        <v>-92.118189999999998</v>
      </c>
      <c r="D442" s="10">
        <v>14</v>
      </c>
      <c r="E442" s="10" t="s">
        <v>574</v>
      </c>
      <c r="F442" s="119">
        <v>1</v>
      </c>
      <c r="G442" s="26">
        <v>1</v>
      </c>
      <c r="H442" s="10">
        <v>2</v>
      </c>
      <c r="I442" s="10">
        <v>1</v>
      </c>
      <c r="J442" s="16">
        <v>0</v>
      </c>
      <c r="K442" s="27">
        <v>0</v>
      </c>
      <c r="L442" s="27">
        <v>0</v>
      </c>
      <c r="M442" s="27">
        <v>0</v>
      </c>
      <c r="N442" s="27">
        <v>0</v>
      </c>
      <c r="O442" s="27">
        <v>0</v>
      </c>
      <c r="P442" s="27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1</v>
      </c>
      <c r="AN442" s="10">
        <v>1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16">
        <v>0</v>
      </c>
      <c r="BD442" s="10">
        <v>0</v>
      </c>
      <c r="BE442" s="10">
        <v>0</v>
      </c>
    </row>
    <row r="443" spans="1:57">
      <c r="A443" s="26">
        <v>442</v>
      </c>
      <c r="B443" s="253">
        <v>45.601559999999999</v>
      </c>
      <c r="C443" s="253">
        <v>-92.117869999999996</v>
      </c>
      <c r="D443" s="10">
        <v>4</v>
      </c>
      <c r="E443" s="10" t="s">
        <v>575</v>
      </c>
      <c r="F443" s="119">
        <v>1</v>
      </c>
      <c r="G443" s="26">
        <v>1</v>
      </c>
      <c r="H443" s="10">
        <v>6</v>
      </c>
      <c r="I443" s="10">
        <v>2</v>
      </c>
      <c r="J443" s="16">
        <v>0</v>
      </c>
      <c r="K443" s="27">
        <v>1</v>
      </c>
      <c r="L443" s="27">
        <v>0</v>
      </c>
      <c r="M443" s="27">
        <v>0</v>
      </c>
      <c r="N443" s="27">
        <v>0</v>
      </c>
      <c r="O443" s="27">
        <v>0</v>
      </c>
      <c r="P443" s="27">
        <v>2</v>
      </c>
      <c r="Q443" s="10">
        <v>0</v>
      </c>
      <c r="R443" s="10">
        <v>0</v>
      </c>
      <c r="S443" s="10">
        <v>1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2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1</v>
      </c>
      <c r="AP443" s="10">
        <v>1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16">
        <v>1</v>
      </c>
      <c r="BD443" s="10">
        <v>0</v>
      </c>
      <c r="BE443" s="10">
        <v>0</v>
      </c>
    </row>
    <row r="444" spans="1:57">
      <c r="A444" s="26">
        <v>443</v>
      </c>
      <c r="B444" s="253">
        <v>45.601570000000002</v>
      </c>
      <c r="C444" s="253">
        <v>-92.117549999999994</v>
      </c>
      <c r="D444" s="10">
        <v>2</v>
      </c>
      <c r="E444" s="10" t="s">
        <v>575</v>
      </c>
      <c r="F444" s="119">
        <v>1</v>
      </c>
      <c r="G444" s="26">
        <v>1</v>
      </c>
      <c r="H444" s="10">
        <v>4</v>
      </c>
      <c r="I444" s="10">
        <v>3</v>
      </c>
      <c r="J444" s="16">
        <v>0</v>
      </c>
      <c r="K444" s="27">
        <v>0</v>
      </c>
      <c r="L444" s="27">
        <v>0</v>
      </c>
      <c r="M444" s="27">
        <v>0</v>
      </c>
      <c r="N444" s="27">
        <v>0</v>
      </c>
      <c r="O444" s="27">
        <v>0</v>
      </c>
      <c r="P444" s="27">
        <v>3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4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1</v>
      </c>
      <c r="AI444" s="10">
        <v>0</v>
      </c>
      <c r="AJ444" s="10">
        <v>0</v>
      </c>
      <c r="AK444" s="10">
        <v>0</v>
      </c>
      <c r="AL444" s="10">
        <v>0</v>
      </c>
      <c r="AM444" s="10">
        <v>1</v>
      </c>
      <c r="AN444" s="10">
        <v>0</v>
      </c>
      <c r="AO444" s="10">
        <v>1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16">
        <v>0</v>
      </c>
      <c r="BD444" s="10">
        <v>0</v>
      </c>
      <c r="BE444" s="10">
        <v>0</v>
      </c>
    </row>
    <row r="445" spans="1:57">
      <c r="A445" s="26">
        <v>444</v>
      </c>
      <c r="B445" s="253">
        <v>45.60172</v>
      </c>
      <c r="C445" s="253">
        <v>-92.121560000000002</v>
      </c>
      <c r="D445" s="10">
        <v>15</v>
      </c>
      <c r="E445" s="10" t="s">
        <v>575</v>
      </c>
      <c r="F445" s="119">
        <v>1</v>
      </c>
      <c r="G445" s="26">
        <v>0</v>
      </c>
      <c r="H445" s="10">
        <v>0</v>
      </c>
      <c r="I445" s="10">
        <v>0</v>
      </c>
      <c r="J445" s="16">
        <v>0</v>
      </c>
      <c r="K445" s="27">
        <v>0</v>
      </c>
      <c r="L445" s="27">
        <v>0</v>
      </c>
      <c r="M445" s="27">
        <v>0</v>
      </c>
      <c r="N445" s="27">
        <v>0</v>
      </c>
      <c r="O445" s="27">
        <v>0</v>
      </c>
      <c r="P445" s="27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16">
        <v>0</v>
      </c>
      <c r="BD445" s="10">
        <v>0</v>
      </c>
      <c r="BE445" s="10">
        <v>0</v>
      </c>
    </row>
    <row r="446" spans="1:57">
      <c r="A446" s="26">
        <v>445</v>
      </c>
      <c r="B446" s="253">
        <v>45.601779999999998</v>
      </c>
      <c r="C446" s="253">
        <v>-92.118359999999996</v>
      </c>
      <c r="D446" s="10">
        <v>5.5</v>
      </c>
      <c r="E446" s="10" t="s">
        <v>575</v>
      </c>
      <c r="F446" s="119">
        <v>1</v>
      </c>
      <c r="G446" s="26">
        <v>1</v>
      </c>
      <c r="H446" s="10">
        <v>3</v>
      </c>
      <c r="I446" s="10">
        <v>3</v>
      </c>
      <c r="J446" s="16">
        <v>0</v>
      </c>
      <c r="K446" s="27">
        <v>0</v>
      </c>
      <c r="L446" s="27">
        <v>0</v>
      </c>
      <c r="M446" s="27">
        <v>0</v>
      </c>
      <c r="N446" s="27">
        <v>0</v>
      </c>
      <c r="O446" s="27">
        <v>0</v>
      </c>
      <c r="P446" s="27">
        <v>0</v>
      </c>
      <c r="Q446" s="10">
        <v>0</v>
      </c>
      <c r="R446" s="10">
        <v>0</v>
      </c>
      <c r="S446" s="10">
        <v>2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3</v>
      </c>
      <c r="AN446" s="10">
        <v>0</v>
      </c>
      <c r="AO446" s="10">
        <v>1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16">
        <v>0</v>
      </c>
      <c r="BD446" s="10">
        <v>0</v>
      </c>
      <c r="BE446" s="10">
        <v>0</v>
      </c>
    </row>
    <row r="447" spans="1:57">
      <c r="A447" s="26">
        <v>446</v>
      </c>
      <c r="B447" s="253">
        <v>45.601779999999998</v>
      </c>
      <c r="C447" s="253">
        <v>-92.118039999999993</v>
      </c>
      <c r="D447" s="10">
        <v>2.5</v>
      </c>
      <c r="E447" s="10" t="s">
        <v>575</v>
      </c>
      <c r="F447" s="119">
        <v>1</v>
      </c>
      <c r="G447" s="26">
        <v>1</v>
      </c>
      <c r="H447" s="10">
        <v>3</v>
      </c>
      <c r="I447" s="10">
        <v>3</v>
      </c>
      <c r="J447" s="16">
        <v>0</v>
      </c>
      <c r="K447" s="27">
        <v>0</v>
      </c>
      <c r="L447" s="27">
        <v>0</v>
      </c>
      <c r="M447" s="27">
        <v>0</v>
      </c>
      <c r="N447" s="27">
        <v>0</v>
      </c>
      <c r="O447" s="27">
        <v>0</v>
      </c>
      <c r="P447" s="27">
        <v>3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4</v>
      </c>
      <c r="Z447" s="10">
        <v>0</v>
      </c>
      <c r="AA447" s="10">
        <v>2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1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16">
        <v>0</v>
      </c>
      <c r="BD447" s="10">
        <v>0</v>
      </c>
      <c r="BE447" s="10">
        <v>0</v>
      </c>
    </row>
    <row r="448" spans="1:57">
      <c r="A448" s="26">
        <v>447</v>
      </c>
      <c r="B448" s="253">
        <v>45.601939999999999</v>
      </c>
      <c r="C448" s="253">
        <v>-92.121729999999999</v>
      </c>
      <c r="D448" s="10">
        <v>7</v>
      </c>
      <c r="E448" s="10" t="s">
        <v>576</v>
      </c>
      <c r="F448" s="119">
        <v>1</v>
      </c>
      <c r="G448" s="26">
        <v>1</v>
      </c>
      <c r="H448" s="10">
        <v>6</v>
      </c>
      <c r="I448" s="10">
        <v>2</v>
      </c>
      <c r="J448" s="16">
        <v>1</v>
      </c>
      <c r="K448" s="27">
        <v>0</v>
      </c>
      <c r="L448" s="27">
        <v>0</v>
      </c>
      <c r="M448" s="27">
        <v>0</v>
      </c>
      <c r="N448" s="27">
        <v>0</v>
      </c>
      <c r="O448" s="27">
        <v>1</v>
      </c>
      <c r="P448" s="27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1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2</v>
      </c>
      <c r="AH448" s="10">
        <v>0</v>
      </c>
      <c r="AI448" s="10">
        <v>0</v>
      </c>
      <c r="AJ448" s="10">
        <v>0</v>
      </c>
      <c r="AK448" s="10">
        <v>0</v>
      </c>
      <c r="AL448" s="10">
        <v>1</v>
      </c>
      <c r="AM448" s="10">
        <v>1</v>
      </c>
      <c r="AN448" s="10">
        <v>0</v>
      </c>
      <c r="AO448" s="10">
        <v>1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16">
        <v>0</v>
      </c>
      <c r="BD448" s="10">
        <v>0</v>
      </c>
      <c r="BE448" s="10">
        <v>0</v>
      </c>
    </row>
    <row r="449" spans="1:57">
      <c r="A449" s="26">
        <v>448</v>
      </c>
      <c r="B449" s="253">
        <v>45.601999999999997</v>
      </c>
      <c r="C449" s="253">
        <v>-92.118210000000005</v>
      </c>
      <c r="D449" s="10">
        <v>0.5</v>
      </c>
      <c r="E449" s="10" t="s">
        <v>575</v>
      </c>
      <c r="F449" s="119">
        <v>1</v>
      </c>
      <c r="G449" s="26">
        <v>1</v>
      </c>
      <c r="H449" s="10">
        <v>3</v>
      </c>
      <c r="I449" s="10">
        <v>3</v>
      </c>
      <c r="J449" s="16">
        <v>0</v>
      </c>
      <c r="K449" s="27">
        <v>0</v>
      </c>
      <c r="L449" s="27">
        <v>0</v>
      </c>
      <c r="M449" s="27">
        <v>0</v>
      </c>
      <c r="N449" s="27">
        <v>0</v>
      </c>
      <c r="O449" s="27">
        <v>0</v>
      </c>
      <c r="P449" s="27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1</v>
      </c>
      <c r="Z449" s="10">
        <v>0</v>
      </c>
      <c r="AA449" s="10">
        <v>2</v>
      </c>
      <c r="AB449" s="10">
        <v>0</v>
      </c>
      <c r="AC449" s="10">
        <v>4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3</v>
      </c>
      <c r="AY449" s="10">
        <v>0</v>
      </c>
      <c r="AZ449" s="10">
        <v>0</v>
      </c>
      <c r="BA449" s="10">
        <v>0</v>
      </c>
      <c r="BB449" s="10">
        <v>0</v>
      </c>
      <c r="BC449" s="116">
        <v>0</v>
      </c>
      <c r="BD449" s="10">
        <v>0</v>
      </c>
      <c r="BE449" s="10">
        <v>0</v>
      </c>
    </row>
    <row r="450" spans="1:57">
      <c r="A450" s="26">
        <v>449</v>
      </c>
      <c r="B450" s="253">
        <v>45.602159999999998</v>
      </c>
      <c r="C450" s="253">
        <v>-92.121899999999997</v>
      </c>
      <c r="D450" s="10">
        <v>5</v>
      </c>
      <c r="E450" s="10" t="s">
        <v>574</v>
      </c>
      <c r="F450" s="119">
        <v>1</v>
      </c>
      <c r="G450" s="26">
        <v>1</v>
      </c>
      <c r="H450" s="10">
        <v>4</v>
      </c>
      <c r="I450" s="10">
        <v>2</v>
      </c>
      <c r="J450" s="16">
        <v>0</v>
      </c>
      <c r="K450" s="27">
        <v>0</v>
      </c>
      <c r="L450" s="27">
        <v>0</v>
      </c>
      <c r="M450" s="27">
        <v>0</v>
      </c>
      <c r="N450" s="27">
        <v>0</v>
      </c>
      <c r="O450" s="27">
        <v>1</v>
      </c>
      <c r="P450" s="27">
        <v>2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1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2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16">
        <v>0</v>
      </c>
      <c r="BD450" s="10">
        <v>0</v>
      </c>
      <c r="BE450" s="10">
        <v>0</v>
      </c>
    </row>
    <row r="451" spans="1:57">
      <c r="A451" s="26">
        <v>450</v>
      </c>
      <c r="B451" s="253">
        <v>45.602220000000003</v>
      </c>
      <c r="C451" s="253">
        <v>-92.118690000000001</v>
      </c>
      <c r="D451" s="10">
        <v>11</v>
      </c>
      <c r="E451" s="10" t="s">
        <v>575</v>
      </c>
      <c r="F451" s="119">
        <v>1</v>
      </c>
      <c r="G451" s="26">
        <v>1</v>
      </c>
      <c r="H451" s="10">
        <v>4</v>
      </c>
      <c r="I451" s="10">
        <v>2</v>
      </c>
      <c r="J451" s="16">
        <v>0</v>
      </c>
      <c r="K451" s="27">
        <v>0</v>
      </c>
      <c r="L451" s="27">
        <v>0</v>
      </c>
      <c r="M451" s="27">
        <v>0</v>
      </c>
      <c r="N451" s="27">
        <v>0</v>
      </c>
      <c r="O451" s="27">
        <v>1</v>
      </c>
      <c r="P451" s="27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4</v>
      </c>
      <c r="AK451" s="10">
        <v>0</v>
      </c>
      <c r="AL451" s="10">
        <v>2</v>
      </c>
      <c r="AM451" s="10">
        <v>2</v>
      </c>
      <c r="AN451" s="10">
        <v>0</v>
      </c>
      <c r="AO451" s="10">
        <v>1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16">
        <v>0</v>
      </c>
      <c r="BD451" s="10">
        <v>0</v>
      </c>
      <c r="BE451" s="10">
        <v>0</v>
      </c>
    </row>
    <row r="452" spans="1:57">
      <c r="A452" s="26">
        <v>451</v>
      </c>
      <c r="B452" s="253">
        <v>45.602229999999999</v>
      </c>
      <c r="C452" s="253">
        <v>-92.118369999999999</v>
      </c>
      <c r="D452" s="10">
        <v>3</v>
      </c>
      <c r="E452" s="10" t="s">
        <v>575</v>
      </c>
      <c r="F452" s="119">
        <v>1</v>
      </c>
      <c r="G452" s="26">
        <v>1</v>
      </c>
      <c r="H452" s="10">
        <v>10</v>
      </c>
      <c r="I452" s="10">
        <v>3</v>
      </c>
      <c r="J452" s="16">
        <v>0</v>
      </c>
      <c r="K452" s="27">
        <v>0</v>
      </c>
      <c r="L452" s="27">
        <v>0</v>
      </c>
      <c r="M452" s="27">
        <v>0</v>
      </c>
      <c r="N452" s="27">
        <v>0</v>
      </c>
      <c r="O452" s="27">
        <v>1</v>
      </c>
      <c r="P452" s="27">
        <v>0</v>
      </c>
      <c r="Q452" s="10">
        <v>0</v>
      </c>
      <c r="R452" s="10">
        <v>0</v>
      </c>
      <c r="S452" s="10">
        <v>1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3</v>
      </c>
      <c r="AB452" s="10">
        <v>2</v>
      </c>
      <c r="AC452" s="10">
        <v>0</v>
      </c>
      <c r="AD452" s="10">
        <v>0</v>
      </c>
      <c r="AE452" s="10">
        <v>1</v>
      </c>
      <c r="AF452" s="10">
        <v>0</v>
      </c>
      <c r="AG452" s="10">
        <v>0</v>
      </c>
      <c r="AH452" s="10">
        <v>1</v>
      </c>
      <c r="AI452" s="10">
        <v>0</v>
      </c>
      <c r="AJ452" s="10">
        <v>0</v>
      </c>
      <c r="AK452" s="10">
        <v>0</v>
      </c>
      <c r="AL452" s="10">
        <v>1</v>
      </c>
      <c r="AM452" s="10">
        <v>0</v>
      </c>
      <c r="AN452" s="10">
        <v>1</v>
      </c>
      <c r="AO452" s="10">
        <v>1</v>
      </c>
      <c r="AP452" s="10">
        <v>1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16">
        <v>0</v>
      </c>
      <c r="BD452" s="10">
        <v>0</v>
      </c>
      <c r="BE452" s="10">
        <v>0</v>
      </c>
    </row>
    <row r="453" spans="1:57">
      <c r="A453" s="26">
        <v>452</v>
      </c>
      <c r="B453" s="253">
        <v>45.602379999999997</v>
      </c>
      <c r="C453" s="253">
        <v>-92.122069999999994</v>
      </c>
      <c r="D453" s="10">
        <v>6.5</v>
      </c>
      <c r="E453" s="10" t="s">
        <v>575</v>
      </c>
      <c r="F453" s="119">
        <v>1</v>
      </c>
      <c r="G453" s="26">
        <v>1</v>
      </c>
      <c r="H453" s="10">
        <v>7</v>
      </c>
      <c r="I453" s="10">
        <v>2</v>
      </c>
      <c r="J453" s="16">
        <v>0</v>
      </c>
      <c r="K453" s="27">
        <v>0</v>
      </c>
      <c r="L453" s="27">
        <v>0</v>
      </c>
      <c r="M453" s="27">
        <v>0</v>
      </c>
      <c r="N453" s="27">
        <v>0</v>
      </c>
      <c r="O453" s="27">
        <v>2</v>
      </c>
      <c r="P453" s="27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2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2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1</v>
      </c>
      <c r="AM453" s="10">
        <v>1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1</v>
      </c>
      <c r="AX453" s="10">
        <v>0</v>
      </c>
      <c r="AY453" s="10">
        <v>0</v>
      </c>
      <c r="AZ453" s="10">
        <v>0</v>
      </c>
      <c r="BA453" s="10">
        <v>1</v>
      </c>
      <c r="BB453" s="10">
        <v>0</v>
      </c>
      <c r="BC453" s="116">
        <v>0</v>
      </c>
      <c r="BD453" s="10">
        <v>0</v>
      </c>
      <c r="BE453" s="10">
        <v>0</v>
      </c>
    </row>
    <row r="454" spans="1:57">
      <c r="A454" s="26">
        <v>453</v>
      </c>
      <c r="B454" s="253">
        <v>45.602440000000001</v>
      </c>
      <c r="C454" s="253">
        <v>-92.11918</v>
      </c>
      <c r="D454" s="10">
        <v>7.5</v>
      </c>
      <c r="E454" s="10" t="s">
        <v>574</v>
      </c>
      <c r="F454" s="119">
        <v>1</v>
      </c>
      <c r="G454" s="26">
        <v>1</v>
      </c>
      <c r="H454" s="10">
        <v>4</v>
      </c>
      <c r="I454" s="10">
        <v>2</v>
      </c>
      <c r="J454" s="16">
        <v>0</v>
      </c>
      <c r="K454" s="27">
        <v>0</v>
      </c>
      <c r="L454" s="27">
        <v>0</v>
      </c>
      <c r="M454" s="27">
        <v>0</v>
      </c>
      <c r="N454" s="27">
        <v>0</v>
      </c>
      <c r="O454" s="27">
        <v>2</v>
      </c>
      <c r="P454" s="27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4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2</v>
      </c>
      <c r="AJ454" s="10">
        <v>0</v>
      </c>
      <c r="AK454" s="10">
        <v>0</v>
      </c>
      <c r="AL454" s="10">
        <v>0</v>
      </c>
      <c r="AM454" s="10">
        <v>0</v>
      </c>
      <c r="AN454" s="10">
        <v>2</v>
      </c>
      <c r="AO454" s="10">
        <v>1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16">
        <v>0</v>
      </c>
      <c r="BD454" s="10">
        <v>0</v>
      </c>
      <c r="BE454" s="10">
        <v>0</v>
      </c>
    </row>
    <row r="455" spans="1:57">
      <c r="A455" s="26">
        <v>454</v>
      </c>
      <c r="B455" s="253">
        <v>45.602440000000001</v>
      </c>
      <c r="C455" s="253">
        <v>-92.118859999999998</v>
      </c>
      <c r="D455" s="10">
        <v>6</v>
      </c>
      <c r="E455" s="10" t="s">
        <v>575</v>
      </c>
      <c r="F455" s="119">
        <v>1</v>
      </c>
      <c r="G455" s="26">
        <v>1</v>
      </c>
      <c r="H455" s="10">
        <v>4</v>
      </c>
      <c r="I455" s="10">
        <v>2</v>
      </c>
      <c r="J455" s="16">
        <v>0</v>
      </c>
      <c r="K455" s="27">
        <v>0</v>
      </c>
      <c r="L455" s="27">
        <v>0</v>
      </c>
      <c r="M455" s="27">
        <v>0</v>
      </c>
      <c r="N455" s="27">
        <v>0</v>
      </c>
      <c r="O455" s="27">
        <v>1</v>
      </c>
      <c r="P455" s="27">
        <v>0</v>
      </c>
      <c r="Q455" s="10">
        <v>0</v>
      </c>
      <c r="R455" s="10">
        <v>0</v>
      </c>
      <c r="S455" s="10">
        <v>1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4</v>
      </c>
      <c r="AI455" s="10">
        <v>0</v>
      </c>
      <c r="AJ455" s="10">
        <v>0</v>
      </c>
      <c r="AK455" s="10">
        <v>0</v>
      </c>
      <c r="AL455" s="10">
        <v>1</v>
      </c>
      <c r="AM455" s="10">
        <v>0</v>
      </c>
      <c r="AN455" s="10">
        <v>0</v>
      </c>
      <c r="AO455" s="10">
        <v>2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16">
        <v>0</v>
      </c>
      <c r="BD455" s="10">
        <v>0</v>
      </c>
      <c r="BE455" s="10">
        <v>0</v>
      </c>
    </row>
    <row r="456" spans="1:57">
      <c r="A456" s="26">
        <v>455</v>
      </c>
      <c r="B456" s="253">
        <v>45.602449999999997</v>
      </c>
      <c r="C456" s="253">
        <v>-92.118539999999996</v>
      </c>
      <c r="D456" s="10">
        <v>2.5</v>
      </c>
      <c r="E456" s="10" t="s">
        <v>575</v>
      </c>
      <c r="F456" s="119">
        <v>1</v>
      </c>
      <c r="G456" s="26">
        <v>1</v>
      </c>
      <c r="H456" s="10">
        <v>6</v>
      </c>
      <c r="I456" s="10">
        <v>3</v>
      </c>
      <c r="J456" s="16">
        <v>0</v>
      </c>
      <c r="K456" s="27">
        <v>0</v>
      </c>
      <c r="L456" s="27">
        <v>0</v>
      </c>
      <c r="M456" s="27">
        <v>0</v>
      </c>
      <c r="N456" s="27">
        <v>0</v>
      </c>
      <c r="O456" s="27">
        <v>1</v>
      </c>
      <c r="P456" s="27">
        <v>0</v>
      </c>
      <c r="Q456" s="10">
        <v>0</v>
      </c>
      <c r="R456" s="10">
        <v>0</v>
      </c>
      <c r="S456" s="10">
        <v>1</v>
      </c>
      <c r="T456" s="10">
        <v>0</v>
      </c>
      <c r="U456" s="10">
        <v>0</v>
      </c>
      <c r="V456" s="10">
        <v>0</v>
      </c>
      <c r="W456" s="10">
        <v>0</v>
      </c>
      <c r="X456" s="10">
        <v>4</v>
      </c>
      <c r="Y456" s="10">
        <v>0</v>
      </c>
      <c r="Z456" s="10">
        <v>0</v>
      </c>
      <c r="AA456" s="10">
        <v>3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2</v>
      </c>
      <c r="AI456" s="10">
        <v>0</v>
      </c>
      <c r="AJ456" s="10">
        <v>0</v>
      </c>
      <c r="AK456" s="10">
        <v>0</v>
      </c>
      <c r="AL456" s="10">
        <v>2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1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16">
        <v>0</v>
      </c>
      <c r="BD456" s="10">
        <v>0</v>
      </c>
      <c r="BE456" s="10">
        <v>0</v>
      </c>
    </row>
    <row r="457" spans="1:57">
      <c r="A457" s="26">
        <v>456</v>
      </c>
      <c r="B457" s="253">
        <v>45.602609999999999</v>
      </c>
      <c r="C457" s="253">
        <v>-92.122240000000005</v>
      </c>
      <c r="D457" s="10">
        <v>5.5</v>
      </c>
      <c r="E457" s="10" t="s">
        <v>575</v>
      </c>
      <c r="F457" s="119">
        <v>1</v>
      </c>
      <c r="G457" s="26">
        <v>1</v>
      </c>
      <c r="H457" s="10">
        <v>3</v>
      </c>
      <c r="I457" s="10">
        <v>3</v>
      </c>
      <c r="J457" s="16">
        <v>0</v>
      </c>
      <c r="K457" s="27">
        <v>0</v>
      </c>
      <c r="L457" s="27">
        <v>0</v>
      </c>
      <c r="M457" s="27">
        <v>0</v>
      </c>
      <c r="N457" s="27">
        <v>0</v>
      </c>
      <c r="O457" s="27">
        <v>0</v>
      </c>
      <c r="P457" s="27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4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1</v>
      </c>
      <c r="AM457" s="10">
        <v>3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3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16">
        <v>0</v>
      </c>
      <c r="BD457" s="10">
        <v>0</v>
      </c>
      <c r="BE457" s="10">
        <v>0</v>
      </c>
    </row>
    <row r="458" spans="1:57">
      <c r="A458" s="26">
        <v>457</v>
      </c>
      <c r="B458" s="253">
        <v>45.602609999999999</v>
      </c>
      <c r="C458" s="253">
        <v>-92.121920000000003</v>
      </c>
      <c r="D458" s="10">
        <v>7.5</v>
      </c>
      <c r="E458" s="10" t="s">
        <v>574</v>
      </c>
      <c r="F458" s="119">
        <v>1</v>
      </c>
      <c r="G458" s="26">
        <v>1</v>
      </c>
      <c r="H458" s="10">
        <v>3</v>
      </c>
      <c r="I458" s="10">
        <v>2</v>
      </c>
      <c r="J458" s="16">
        <v>0</v>
      </c>
      <c r="K458" s="27">
        <v>0</v>
      </c>
      <c r="L458" s="27">
        <v>0</v>
      </c>
      <c r="M458" s="27">
        <v>0</v>
      </c>
      <c r="N458" s="27">
        <v>0</v>
      </c>
      <c r="O458" s="27">
        <v>0</v>
      </c>
      <c r="P458" s="27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4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1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1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2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16">
        <v>0</v>
      </c>
      <c r="BD458" s="10">
        <v>0</v>
      </c>
      <c r="BE458" s="10">
        <v>0</v>
      </c>
    </row>
    <row r="459" spans="1:57">
      <c r="A459" s="26">
        <v>458</v>
      </c>
      <c r="B459" s="253">
        <v>45.602649999999997</v>
      </c>
      <c r="C459" s="253">
        <v>-92.119990000000001</v>
      </c>
      <c r="D459" s="10">
        <v>14.5</v>
      </c>
      <c r="E459" s="10" t="s">
        <v>575</v>
      </c>
      <c r="F459" s="119">
        <v>1</v>
      </c>
      <c r="G459" s="26">
        <v>1</v>
      </c>
      <c r="H459" s="10">
        <v>1</v>
      </c>
      <c r="I459" s="10">
        <v>1</v>
      </c>
      <c r="J459" s="16">
        <v>0</v>
      </c>
      <c r="K459" s="27">
        <v>0</v>
      </c>
      <c r="L459" s="27">
        <v>0</v>
      </c>
      <c r="M459" s="27">
        <v>0</v>
      </c>
      <c r="N459" s="27">
        <v>0</v>
      </c>
      <c r="O459" s="27">
        <v>0</v>
      </c>
      <c r="P459" s="27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1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16">
        <v>1</v>
      </c>
      <c r="BD459" s="10">
        <v>0</v>
      </c>
      <c r="BE459" s="10">
        <v>0</v>
      </c>
    </row>
    <row r="460" spans="1:57">
      <c r="A460" s="26">
        <v>459</v>
      </c>
      <c r="B460" s="253">
        <v>45.602649999999997</v>
      </c>
      <c r="C460" s="253">
        <v>-92.119669999999999</v>
      </c>
      <c r="D460" s="10">
        <v>7</v>
      </c>
      <c r="E460" s="10" t="s">
        <v>574</v>
      </c>
      <c r="F460" s="119">
        <v>1</v>
      </c>
      <c r="G460" s="26">
        <v>1</v>
      </c>
      <c r="H460" s="10">
        <v>4</v>
      </c>
      <c r="I460" s="10">
        <v>2</v>
      </c>
      <c r="J460" s="16">
        <v>0</v>
      </c>
      <c r="K460" s="27">
        <v>0</v>
      </c>
      <c r="L460" s="27">
        <v>0</v>
      </c>
      <c r="M460" s="27">
        <v>0</v>
      </c>
      <c r="N460" s="27">
        <v>0</v>
      </c>
      <c r="O460" s="27">
        <v>0</v>
      </c>
      <c r="P460" s="27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1</v>
      </c>
      <c r="X460" s="10">
        <v>2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2</v>
      </c>
      <c r="AN460" s="10">
        <v>0</v>
      </c>
      <c r="AO460" s="10">
        <v>2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16">
        <v>0</v>
      </c>
      <c r="BD460" s="10">
        <v>0</v>
      </c>
      <c r="BE460" s="10">
        <v>0</v>
      </c>
    </row>
    <row r="461" spans="1:57">
      <c r="A461" s="26">
        <v>460</v>
      </c>
      <c r="B461" s="253">
        <v>45.60266</v>
      </c>
      <c r="C461" s="253">
        <v>-92.119349999999997</v>
      </c>
      <c r="D461" s="10">
        <v>4</v>
      </c>
      <c r="E461" s="10" t="s">
        <v>575</v>
      </c>
      <c r="F461" s="119">
        <v>1</v>
      </c>
      <c r="G461" s="26">
        <v>1</v>
      </c>
      <c r="H461" s="10">
        <v>5</v>
      </c>
      <c r="I461" s="10">
        <v>3</v>
      </c>
      <c r="J461" s="16">
        <v>0</v>
      </c>
      <c r="K461" s="27">
        <v>0</v>
      </c>
      <c r="L461" s="27">
        <v>0</v>
      </c>
      <c r="M461" s="27">
        <v>0</v>
      </c>
      <c r="N461" s="27">
        <v>0</v>
      </c>
      <c r="O461" s="27">
        <v>0</v>
      </c>
      <c r="P461" s="27">
        <v>3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1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1</v>
      </c>
      <c r="AH461" s="10">
        <v>1</v>
      </c>
      <c r="AI461" s="10">
        <v>1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16">
        <v>0</v>
      </c>
      <c r="BD461" s="10">
        <v>0</v>
      </c>
      <c r="BE461" s="10">
        <v>0</v>
      </c>
    </row>
    <row r="462" spans="1:57">
      <c r="A462" s="26">
        <v>461</v>
      </c>
      <c r="B462" s="253">
        <v>45.602829999999997</v>
      </c>
      <c r="C462" s="253">
        <v>-92.122399999999999</v>
      </c>
      <c r="D462" s="10">
        <v>5.5</v>
      </c>
      <c r="E462" s="10" t="s">
        <v>575</v>
      </c>
      <c r="F462" s="119">
        <v>1</v>
      </c>
      <c r="G462" s="26">
        <v>1</v>
      </c>
      <c r="H462" s="10">
        <v>5</v>
      </c>
      <c r="I462" s="10">
        <v>2</v>
      </c>
      <c r="J462" s="16">
        <v>0</v>
      </c>
      <c r="K462" s="27">
        <v>0</v>
      </c>
      <c r="L462" s="27">
        <v>0</v>
      </c>
      <c r="M462" s="27">
        <v>0</v>
      </c>
      <c r="N462" s="27">
        <v>0</v>
      </c>
      <c r="O462" s="27">
        <v>1</v>
      </c>
      <c r="P462" s="27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2</v>
      </c>
      <c r="AM462" s="10">
        <v>2</v>
      </c>
      <c r="AN462" s="10">
        <v>0</v>
      </c>
      <c r="AO462" s="10">
        <v>1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2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16">
        <v>0</v>
      </c>
      <c r="BD462" s="10">
        <v>0</v>
      </c>
      <c r="BE462" s="10">
        <v>0</v>
      </c>
    </row>
    <row r="463" spans="1:57">
      <c r="A463" s="26">
        <v>462</v>
      </c>
      <c r="B463" s="253">
        <v>45.602829999999997</v>
      </c>
      <c r="C463" s="253">
        <v>-92.122079999999997</v>
      </c>
      <c r="D463" s="10">
        <v>10.5</v>
      </c>
      <c r="E463" s="10" t="s">
        <v>575</v>
      </c>
      <c r="F463" s="119">
        <v>1</v>
      </c>
      <c r="G463" s="26">
        <v>1</v>
      </c>
      <c r="H463" s="10">
        <v>4</v>
      </c>
      <c r="I463" s="10">
        <v>1</v>
      </c>
      <c r="J463" s="16">
        <v>0</v>
      </c>
      <c r="K463" s="27">
        <v>0</v>
      </c>
      <c r="L463" s="27">
        <v>0</v>
      </c>
      <c r="M463" s="27">
        <v>0</v>
      </c>
      <c r="N463" s="27">
        <v>0</v>
      </c>
      <c r="O463" s="27">
        <v>0</v>
      </c>
      <c r="P463" s="27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1</v>
      </c>
      <c r="AM463" s="10">
        <v>1</v>
      </c>
      <c r="AN463" s="10">
        <v>0</v>
      </c>
      <c r="AO463" s="10">
        <v>1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1</v>
      </c>
      <c r="BB463" s="10">
        <v>0</v>
      </c>
      <c r="BC463" s="116">
        <v>0</v>
      </c>
      <c r="BD463" s="10">
        <v>0</v>
      </c>
      <c r="BE463" s="10">
        <v>0</v>
      </c>
    </row>
    <row r="464" spans="1:57">
      <c r="A464" s="26">
        <v>463</v>
      </c>
      <c r="B464" s="253">
        <v>45.602870000000003</v>
      </c>
      <c r="C464" s="253">
        <v>-92.120159999999998</v>
      </c>
      <c r="D464" s="10">
        <v>6</v>
      </c>
      <c r="E464" s="10" t="s">
        <v>575</v>
      </c>
      <c r="F464" s="119">
        <v>1</v>
      </c>
      <c r="G464" s="26">
        <v>1</v>
      </c>
      <c r="H464" s="10">
        <v>4</v>
      </c>
      <c r="I464" s="10">
        <v>3</v>
      </c>
      <c r="J464" s="16">
        <v>0</v>
      </c>
      <c r="K464" s="27">
        <v>0</v>
      </c>
      <c r="L464" s="27">
        <v>0</v>
      </c>
      <c r="M464" s="27">
        <v>0</v>
      </c>
      <c r="N464" s="27">
        <v>0</v>
      </c>
      <c r="O464" s="27">
        <v>0</v>
      </c>
      <c r="P464" s="27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1</v>
      </c>
      <c r="AH464" s="10">
        <v>0</v>
      </c>
      <c r="AI464" s="10">
        <v>0</v>
      </c>
      <c r="AJ464" s="10">
        <v>0</v>
      </c>
      <c r="AK464" s="10">
        <v>0</v>
      </c>
      <c r="AL464" s="10">
        <v>1</v>
      </c>
      <c r="AM464" s="10">
        <v>3</v>
      </c>
      <c r="AN464" s="10">
        <v>0</v>
      </c>
      <c r="AO464" s="10">
        <v>1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16">
        <v>0</v>
      </c>
      <c r="BD464" s="10">
        <v>0</v>
      </c>
      <c r="BE464" s="10">
        <v>0</v>
      </c>
    </row>
    <row r="465" spans="1:57">
      <c r="A465" s="26">
        <v>464</v>
      </c>
      <c r="B465" s="253">
        <v>45.603050000000003</v>
      </c>
      <c r="C465" s="253">
        <v>-92.122569999999996</v>
      </c>
      <c r="D465" s="10">
        <v>4.5</v>
      </c>
      <c r="E465" s="10" t="s">
        <v>575</v>
      </c>
      <c r="F465" s="119">
        <v>1</v>
      </c>
      <c r="G465" s="26">
        <v>1</v>
      </c>
      <c r="H465" s="10">
        <v>5</v>
      </c>
      <c r="I465" s="10">
        <v>2</v>
      </c>
      <c r="J465" s="16">
        <v>0</v>
      </c>
      <c r="K465" s="27">
        <v>0</v>
      </c>
      <c r="L465" s="27">
        <v>0</v>
      </c>
      <c r="M465" s="27">
        <v>0</v>
      </c>
      <c r="N465" s="27">
        <v>0</v>
      </c>
      <c r="O465" s="27">
        <v>1</v>
      </c>
      <c r="P465" s="27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2</v>
      </c>
      <c r="X465" s="10">
        <v>0</v>
      </c>
      <c r="Y465" s="10">
        <v>0</v>
      </c>
      <c r="Z465" s="10">
        <v>0</v>
      </c>
      <c r="AA465" s="10">
        <v>0</v>
      </c>
      <c r="AB465" s="10">
        <v>4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2</v>
      </c>
      <c r="AM465" s="10">
        <v>2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2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16">
        <v>0</v>
      </c>
      <c r="BD465" s="10">
        <v>0</v>
      </c>
      <c r="BE465" s="10">
        <v>0</v>
      </c>
    </row>
    <row r="466" spans="1:57">
      <c r="A466" s="26">
        <v>465</v>
      </c>
      <c r="B466" s="253">
        <v>45.603050000000003</v>
      </c>
      <c r="C466" s="253">
        <v>-92.122249999999994</v>
      </c>
      <c r="D466" s="10">
        <v>10.5</v>
      </c>
      <c r="E466" s="10" t="s">
        <v>574</v>
      </c>
      <c r="F466" s="119">
        <v>1</v>
      </c>
      <c r="G466" s="26">
        <v>1</v>
      </c>
      <c r="H466" s="10">
        <v>3</v>
      </c>
      <c r="I466" s="10">
        <v>2</v>
      </c>
      <c r="J466" s="16">
        <v>0</v>
      </c>
      <c r="K466" s="27">
        <v>0</v>
      </c>
      <c r="L466" s="27">
        <v>0</v>
      </c>
      <c r="M466" s="27">
        <v>0</v>
      </c>
      <c r="N466" s="27">
        <v>0</v>
      </c>
      <c r="O466" s="27">
        <v>0</v>
      </c>
      <c r="P466" s="27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1</v>
      </c>
      <c r="AA466" s="10">
        <v>0</v>
      </c>
      <c r="AB466" s="10">
        <v>0</v>
      </c>
      <c r="AC466" s="10">
        <v>0</v>
      </c>
      <c r="AD466" s="10">
        <v>0</v>
      </c>
      <c r="AE466" s="10">
        <v>4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2</v>
      </c>
      <c r="AM466" s="10">
        <v>4</v>
      </c>
      <c r="AN466" s="10">
        <v>0</v>
      </c>
      <c r="AO466" s="10">
        <v>2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16">
        <v>0</v>
      </c>
      <c r="BD466" s="10">
        <v>0</v>
      </c>
      <c r="BE466" s="10">
        <v>0</v>
      </c>
    </row>
    <row r="467" spans="1:57">
      <c r="A467" s="26">
        <v>466</v>
      </c>
      <c r="B467" s="253">
        <v>45.603090000000002</v>
      </c>
      <c r="C467" s="253">
        <v>-92.120329999999996</v>
      </c>
      <c r="D467" s="10">
        <v>3.5</v>
      </c>
      <c r="E467" s="10" t="s">
        <v>575</v>
      </c>
      <c r="F467" s="119">
        <v>1</v>
      </c>
      <c r="G467" s="26">
        <v>1</v>
      </c>
      <c r="H467" s="10">
        <v>4</v>
      </c>
      <c r="I467" s="10">
        <v>3</v>
      </c>
      <c r="J467" s="16">
        <v>0</v>
      </c>
      <c r="K467" s="27">
        <v>0</v>
      </c>
      <c r="L467" s="27">
        <v>0</v>
      </c>
      <c r="M467" s="27">
        <v>0</v>
      </c>
      <c r="N467" s="27">
        <v>0</v>
      </c>
      <c r="O467" s="27">
        <v>0</v>
      </c>
      <c r="P467" s="27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3</v>
      </c>
      <c r="AB467" s="10">
        <v>0</v>
      </c>
      <c r="AC467" s="10">
        <v>0</v>
      </c>
      <c r="AD467" s="10">
        <v>0</v>
      </c>
      <c r="AE467" s="10">
        <v>1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2</v>
      </c>
      <c r="AM467" s="10">
        <v>1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16">
        <v>0</v>
      </c>
      <c r="BD467" s="10">
        <v>0</v>
      </c>
      <c r="BE467" s="10">
        <v>0</v>
      </c>
    </row>
    <row r="468" spans="1:57">
      <c r="A468" s="26">
        <v>467</v>
      </c>
      <c r="B468" s="253">
        <v>45.603279999999998</v>
      </c>
      <c r="C468" s="253">
        <v>-92.122420000000005</v>
      </c>
      <c r="D468" s="10">
        <v>5.5</v>
      </c>
      <c r="E468" s="10" t="s">
        <v>575</v>
      </c>
      <c r="F468" s="119">
        <v>1</v>
      </c>
      <c r="G468" s="26">
        <v>1</v>
      </c>
      <c r="H468" s="10">
        <v>5</v>
      </c>
      <c r="I468" s="10">
        <v>3</v>
      </c>
      <c r="J468" s="16">
        <v>0</v>
      </c>
      <c r="K468" s="27">
        <v>0</v>
      </c>
      <c r="L468" s="27">
        <v>0</v>
      </c>
      <c r="M468" s="27">
        <v>0</v>
      </c>
      <c r="N468" s="27">
        <v>0</v>
      </c>
      <c r="O468" s="27">
        <v>0</v>
      </c>
      <c r="P468" s="27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4</v>
      </c>
      <c r="AF468" s="10">
        <v>0</v>
      </c>
      <c r="AG468" s="10">
        <v>1</v>
      </c>
      <c r="AH468" s="10">
        <v>0</v>
      </c>
      <c r="AI468" s="10">
        <v>0</v>
      </c>
      <c r="AJ468" s="10">
        <v>0</v>
      </c>
      <c r="AK468" s="10">
        <v>0</v>
      </c>
      <c r="AL468" s="10">
        <v>2</v>
      </c>
      <c r="AM468" s="10">
        <v>3</v>
      </c>
      <c r="AN468" s="10">
        <v>0</v>
      </c>
      <c r="AO468" s="10">
        <v>2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2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16">
        <v>0</v>
      </c>
      <c r="BD468" s="10">
        <v>0</v>
      </c>
      <c r="BE468" s="10">
        <v>0</v>
      </c>
    </row>
    <row r="469" spans="1:57">
      <c r="A469" s="26">
        <v>468</v>
      </c>
      <c r="B469" s="253">
        <v>45.60331</v>
      </c>
      <c r="C469" s="253">
        <v>-92.120500000000007</v>
      </c>
      <c r="D469" s="10">
        <v>11</v>
      </c>
      <c r="E469" s="10" t="s">
        <v>574</v>
      </c>
      <c r="F469" s="119">
        <v>1</v>
      </c>
      <c r="G469" s="26">
        <v>1</v>
      </c>
      <c r="H469" s="10">
        <v>2</v>
      </c>
      <c r="I469" s="10">
        <v>1</v>
      </c>
      <c r="J469" s="16">
        <v>0</v>
      </c>
      <c r="K469" s="27">
        <v>0</v>
      </c>
      <c r="L469" s="27">
        <v>0</v>
      </c>
      <c r="M469" s="27">
        <v>0</v>
      </c>
      <c r="N469" s="27">
        <v>0</v>
      </c>
      <c r="O469" s="27">
        <v>0</v>
      </c>
      <c r="P469" s="27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1</v>
      </c>
      <c r="AM469" s="10">
        <v>0</v>
      </c>
      <c r="AN469" s="10">
        <v>0</v>
      </c>
      <c r="AO469" s="10">
        <v>1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16">
        <v>0</v>
      </c>
      <c r="BD469" s="10">
        <v>0</v>
      </c>
      <c r="BE469" s="10">
        <v>0</v>
      </c>
    </row>
    <row r="470" spans="1:57">
      <c r="A470" s="26">
        <v>469</v>
      </c>
      <c r="B470" s="253">
        <v>45.603319999999997</v>
      </c>
      <c r="C470" s="253">
        <v>-92.120180000000005</v>
      </c>
      <c r="D470" s="10">
        <v>1</v>
      </c>
      <c r="E470" s="10" t="s">
        <v>575</v>
      </c>
      <c r="F470" s="119">
        <v>1</v>
      </c>
      <c r="G470" s="26">
        <v>1</v>
      </c>
      <c r="H470" s="10">
        <v>2</v>
      </c>
      <c r="I470" s="10">
        <v>3</v>
      </c>
      <c r="J470" s="16">
        <v>0</v>
      </c>
      <c r="K470" s="27">
        <v>0</v>
      </c>
      <c r="L470" s="27">
        <v>0</v>
      </c>
      <c r="M470" s="27">
        <v>0</v>
      </c>
      <c r="N470" s="27">
        <v>0</v>
      </c>
      <c r="O470" s="27">
        <v>0</v>
      </c>
      <c r="P470" s="27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3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4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1</v>
      </c>
      <c r="BB470" s="10">
        <v>0</v>
      </c>
      <c r="BC470" s="116">
        <v>0</v>
      </c>
      <c r="BD470" s="10">
        <v>0</v>
      </c>
      <c r="BE470" s="10">
        <v>0</v>
      </c>
    </row>
    <row r="471" spans="1:57">
      <c r="A471" s="26">
        <v>470</v>
      </c>
      <c r="B471" s="253">
        <v>45.603499999999997</v>
      </c>
      <c r="C471" s="253">
        <v>-92.122590000000002</v>
      </c>
      <c r="D471" s="10">
        <v>1.5</v>
      </c>
      <c r="E471" s="10" t="s">
        <v>575</v>
      </c>
      <c r="F471" s="119">
        <v>1</v>
      </c>
      <c r="G471" s="26">
        <v>1</v>
      </c>
      <c r="H471" s="10">
        <v>5</v>
      </c>
      <c r="I471" s="10">
        <v>3</v>
      </c>
      <c r="J471" s="16">
        <v>0</v>
      </c>
      <c r="K471" s="27">
        <v>0</v>
      </c>
      <c r="L471" s="27">
        <v>0</v>
      </c>
      <c r="M471" s="27">
        <v>0</v>
      </c>
      <c r="N471" s="27">
        <v>0</v>
      </c>
      <c r="O471" s="27">
        <v>1</v>
      </c>
      <c r="P471" s="27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2</v>
      </c>
      <c r="AB471" s="10">
        <v>4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1</v>
      </c>
      <c r="AP471" s="10">
        <v>1</v>
      </c>
      <c r="AQ471" s="10">
        <v>0</v>
      </c>
      <c r="AR471" s="10">
        <v>0</v>
      </c>
      <c r="AS471" s="10">
        <v>0</v>
      </c>
      <c r="AT471" s="10">
        <v>0</v>
      </c>
      <c r="AU471" s="10">
        <v>3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16">
        <v>0</v>
      </c>
      <c r="BD471" s="10">
        <v>0</v>
      </c>
      <c r="BE471" s="10">
        <v>0</v>
      </c>
    </row>
    <row r="472" spans="1:57">
      <c r="A472" s="26">
        <v>471</v>
      </c>
      <c r="B472" s="253">
        <v>45.603540000000002</v>
      </c>
      <c r="C472" s="253">
        <v>-92.120350000000002</v>
      </c>
      <c r="D472" s="10">
        <v>5</v>
      </c>
      <c r="E472" s="10" t="s">
        <v>574</v>
      </c>
      <c r="F472" s="119">
        <v>1</v>
      </c>
      <c r="G472" s="26">
        <v>1</v>
      </c>
      <c r="H472" s="10">
        <v>5</v>
      </c>
      <c r="I472" s="10">
        <v>2</v>
      </c>
      <c r="J472" s="16">
        <v>0</v>
      </c>
      <c r="K472" s="27">
        <v>0</v>
      </c>
      <c r="L472" s="27">
        <v>0</v>
      </c>
      <c r="M472" s="27">
        <v>0</v>
      </c>
      <c r="N472" s="27">
        <v>0</v>
      </c>
      <c r="O472" s="27">
        <v>1</v>
      </c>
      <c r="P472" s="27">
        <v>0</v>
      </c>
      <c r="Q472" s="10">
        <v>0</v>
      </c>
      <c r="R472" s="10">
        <v>0</v>
      </c>
      <c r="S472" s="10">
        <v>1</v>
      </c>
      <c r="T472" s="10">
        <v>0</v>
      </c>
      <c r="U472" s="10">
        <v>0</v>
      </c>
      <c r="V472" s="10">
        <v>0</v>
      </c>
      <c r="W472" s="10">
        <v>0</v>
      </c>
      <c r="X472" s="10">
        <v>2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1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2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16">
        <v>0</v>
      </c>
      <c r="BD472" s="10">
        <v>0</v>
      </c>
      <c r="BE472" s="10">
        <v>0</v>
      </c>
    </row>
    <row r="473" spans="1:57">
      <c r="A473" s="26">
        <v>472</v>
      </c>
      <c r="B473" s="253">
        <v>45.603729999999999</v>
      </c>
      <c r="C473" s="253">
        <v>-92.122439999999997</v>
      </c>
      <c r="D473" s="10">
        <v>8</v>
      </c>
      <c r="E473" s="10" t="s">
        <v>575</v>
      </c>
      <c r="F473" s="119">
        <v>1</v>
      </c>
      <c r="G473" s="26">
        <v>1</v>
      </c>
      <c r="H473" s="10">
        <v>3</v>
      </c>
      <c r="I473" s="10">
        <v>1</v>
      </c>
      <c r="J473" s="16">
        <v>0</v>
      </c>
      <c r="K473" s="27">
        <v>0</v>
      </c>
      <c r="L473" s="27">
        <v>0</v>
      </c>
      <c r="M473" s="27">
        <v>0</v>
      </c>
      <c r="N473" s="27">
        <v>0</v>
      </c>
      <c r="O473" s="27">
        <v>0</v>
      </c>
      <c r="P473" s="27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</v>
      </c>
      <c r="AM473" s="10">
        <v>1</v>
      </c>
      <c r="AN473" s="10">
        <v>0</v>
      </c>
      <c r="AO473" s="10">
        <v>1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16">
        <v>0</v>
      </c>
      <c r="BD473" s="10">
        <v>0</v>
      </c>
      <c r="BE473" s="10">
        <v>0</v>
      </c>
    </row>
    <row r="474" spans="1:57">
      <c r="A474" s="26">
        <v>473</v>
      </c>
      <c r="B474" s="253">
        <v>45.603760000000001</v>
      </c>
      <c r="C474" s="253">
        <v>-92.120519999999999</v>
      </c>
      <c r="D474" s="10">
        <v>9.5</v>
      </c>
      <c r="E474" s="10" t="s">
        <v>575</v>
      </c>
      <c r="F474" s="119">
        <v>1</v>
      </c>
      <c r="G474" s="26">
        <v>1</v>
      </c>
      <c r="H474" s="10">
        <v>5</v>
      </c>
      <c r="I474" s="10">
        <v>2</v>
      </c>
      <c r="J474" s="16">
        <v>0</v>
      </c>
      <c r="K474" s="27">
        <v>0</v>
      </c>
      <c r="L474" s="27">
        <v>0</v>
      </c>
      <c r="M474" s="27">
        <v>0</v>
      </c>
      <c r="N474" s="27">
        <v>0</v>
      </c>
      <c r="O474" s="27">
        <v>0</v>
      </c>
      <c r="P474" s="27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1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1</v>
      </c>
      <c r="AH474" s="10">
        <v>0</v>
      </c>
      <c r="AI474" s="10">
        <v>0</v>
      </c>
      <c r="AJ474" s="10">
        <v>0</v>
      </c>
      <c r="AK474" s="10">
        <v>0</v>
      </c>
      <c r="AL474" s="10">
        <v>2</v>
      </c>
      <c r="AM474" s="10">
        <v>1</v>
      </c>
      <c r="AN474" s="10">
        <v>0</v>
      </c>
      <c r="AO474" s="10">
        <v>1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16">
        <v>0</v>
      </c>
      <c r="BD474" s="10">
        <v>0</v>
      </c>
      <c r="BE474" s="10">
        <v>0</v>
      </c>
    </row>
    <row r="475" spans="1:57">
      <c r="A475" s="26">
        <v>474</v>
      </c>
      <c r="B475" s="253">
        <v>45.603949999999998</v>
      </c>
      <c r="C475" s="253">
        <v>-92.122609999999995</v>
      </c>
      <c r="D475" s="10">
        <v>3</v>
      </c>
      <c r="E475" s="10" t="s">
        <v>575</v>
      </c>
      <c r="F475" s="119">
        <v>1</v>
      </c>
      <c r="G475" s="26">
        <v>1</v>
      </c>
      <c r="H475" s="10">
        <v>7</v>
      </c>
      <c r="I475" s="10">
        <v>3</v>
      </c>
      <c r="J475" s="16">
        <v>0</v>
      </c>
      <c r="K475" s="27">
        <v>0</v>
      </c>
      <c r="L475" s="27">
        <v>0</v>
      </c>
      <c r="M475" s="27">
        <v>0</v>
      </c>
      <c r="N475" s="27">
        <v>0</v>
      </c>
      <c r="O475" s="27">
        <v>0</v>
      </c>
      <c r="P475" s="27">
        <v>0</v>
      </c>
      <c r="Q475" s="10">
        <v>0</v>
      </c>
      <c r="R475" s="10">
        <v>0</v>
      </c>
      <c r="S475" s="10">
        <v>1</v>
      </c>
      <c r="T475" s="10">
        <v>0</v>
      </c>
      <c r="U475" s="10">
        <v>0</v>
      </c>
      <c r="V475" s="10">
        <v>0</v>
      </c>
      <c r="W475" s="10">
        <v>1</v>
      </c>
      <c r="X475" s="10">
        <v>0</v>
      </c>
      <c r="Y475" s="10">
        <v>0</v>
      </c>
      <c r="Z475" s="10">
        <v>0</v>
      </c>
      <c r="AA475" s="10">
        <v>3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2</v>
      </c>
      <c r="AI475" s="10">
        <v>0</v>
      </c>
      <c r="AJ475" s="10">
        <v>0</v>
      </c>
      <c r="AK475" s="10">
        <v>0</v>
      </c>
      <c r="AL475" s="10">
        <v>2</v>
      </c>
      <c r="AM475" s="10">
        <v>0</v>
      </c>
      <c r="AN475" s="10">
        <v>0</v>
      </c>
      <c r="AO475" s="10">
        <v>2</v>
      </c>
      <c r="AP475" s="10">
        <v>1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16">
        <v>0</v>
      </c>
      <c r="BD475" s="10">
        <v>0</v>
      </c>
      <c r="BE475" s="10">
        <v>0</v>
      </c>
    </row>
    <row r="476" spans="1:57">
      <c r="A476" s="26">
        <v>475</v>
      </c>
      <c r="B476" s="253">
        <v>45.603949999999998</v>
      </c>
      <c r="C476" s="253">
        <v>-92.122290000000007</v>
      </c>
      <c r="D476" s="10">
        <v>16</v>
      </c>
      <c r="E476" s="10" t="s">
        <v>575</v>
      </c>
      <c r="F476" s="119">
        <v>1</v>
      </c>
      <c r="G476" s="26">
        <v>0</v>
      </c>
      <c r="H476" s="10">
        <v>0</v>
      </c>
      <c r="I476" s="10">
        <v>0</v>
      </c>
      <c r="J476" s="16">
        <v>0</v>
      </c>
      <c r="K476" s="27">
        <v>0</v>
      </c>
      <c r="L476" s="27">
        <v>0</v>
      </c>
      <c r="M476" s="27">
        <v>0</v>
      </c>
      <c r="N476" s="27">
        <v>0</v>
      </c>
      <c r="O476" s="27">
        <v>0</v>
      </c>
      <c r="P476" s="27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16">
        <v>0</v>
      </c>
      <c r="BD476" s="10">
        <v>0</v>
      </c>
      <c r="BE476" s="10">
        <v>0</v>
      </c>
    </row>
    <row r="477" spans="1:57">
      <c r="A477" s="26">
        <v>476</v>
      </c>
      <c r="B477" s="253">
        <v>45.60398</v>
      </c>
      <c r="C477" s="253">
        <v>-92.120679999999993</v>
      </c>
      <c r="D477" s="10">
        <v>13</v>
      </c>
      <c r="E477" s="10" t="s">
        <v>575</v>
      </c>
      <c r="F477" s="119">
        <v>1</v>
      </c>
      <c r="G477" s="26">
        <v>1</v>
      </c>
      <c r="H477" s="10">
        <v>2</v>
      </c>
      <c r="I477" s="10">
        <v>1</v>
      </c>
      <c r="J477" s="16">
        <v>0</v>
      </c>
      <c r="K477" s="27">
        <v>0</v>
      </c>
      <c r="L477" s="27">
        <v>0</v>
      </c>
      <c r="M477" s="27">
        <v>0</v>
      </c>
      <c r="N477" s="27">
        <v>0</v>
      </c>
      <c r="O477" s="27">
        <v>0</v>
      </c>
      <c r="P477" s="27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1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1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16">
        <v>0</v>
      </c>
      <c r="BD477" s="10">
        <v>0</v>
      </c>
      <c r="BE477" s="10">
        <v>0</v>
      </c>
    </row>
    <row r="478" spans="1:57">
      <c r="A478" s="26">
        <v>477</v>
      </c>
      <c r="B478" s="253">
        <v>45.604179999999999</v>
      </c>
      <c r="C478" s="253">
        <v>-92.122460000000004</v>
      </c>
      <c r="D478" s="10">
        <v>4.5</v>
      </c>
      <c r="E478" s="10" t="s">
        <v>575</v>
      </c>
      <c r="F478" s="119">
        <v>1</v>
      </c>
      <c r="G478" s="26">
        <v>1</v>
      </c>
      <c r="H478" s="10">
        <v>4</v>
      </c>
      <c r="I478" s="10">
        <v>3</v>
      </c>
      <c r="J478" s="16">
        <v>0</v>
      </c>
      <c r="K478" s="27">
        <v>0</v>
      </c>
      <c r="L478" s="27">
        <v>0</v>
      </c>
      <c r="M478" s="27">
        <v>0</v>
      </c>
      <c r="N478" s="27">
        <v>0</v>
      </c>
      <c r="O478" s="27">
        <v>2</v>
      </c>
      <c r="P478" s="27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1</v>
      </c>
      <c r="AM478" s="10">
        <v>3</v>
      </c>
      <c r="AN478" s="10">
        <v>0</v>
      </c>
      <c r="AO478" s="10">
        <v>2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16">
        <v>0</v>
      </c>
      <c r="BD478" s="10">
        <v>0</v>
      </c>
      <c r="BE478" s="10">
        <v>0</v>
      </c>
    </row>
    <row r="479" spans="1:57">
      <c r="A479" s="26">
        <v>478</v>
      </c>
      <c r="B479" s="253">
        <v>45.604179999999999</v>
      </c>
      <c r="C479" s="253">
        <v>-92.122129999999999</v>
      </c>
      <c r="D479" s="10">
        <v>10</v>
      </c>
      <c r="E479" s="10" t="s">
        <v>574</v>
      </c>
      <c r="F479" s="119">
        <v>1</v>
      </c>
      <c r="G479" s="26">
        <v>1</v>
      </c>
      <c r="H479" s="10">
        <v>3</v>
      </c>
      <c r="I479" s="10">
        <v>2</v>
      </c>
      <c r="J479" s="16">
        <v>0</v>
      </c>
      <c r="K479" s="27">
        <v>0</v>
      </c>
      <c r="L479" s="27">
        <v>0</v>
      </c>
      <c r="M479" s="27">
        <v>0</v>
      </c>
      <c r="N479" s="27">
        <v>0</v>
      </c>
      <c r="O479" s="27">
        <v>0</v>
      </c>
      <c r="P479" s="27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4</v>
      </c>
      <c r="AF479" s="10">
        <v>0</v>
      </c>
      <c r="AG479" s="10">
        <v>0</v>
      </c>
      <c r="AH479" s="10">
        <v>1</v>
      </c>
      <c r="AI479" s="10">
        <v>0</v>
      </c>
      <c r="AJ479" s="10">
        <v>0</v>
      </c>
      <c r="AK479" s="10">
        <v>0</v>
      </c>
      <c r="AL479" s="10">
        <v>1</v>
      </c>
      <c r="AM479" s="10">
        <v>4</v>
      </c>
      <c r="AN479" s="10">
        <v>0</v>
      </c>
      <c r="AO479" s="10">
        <v>2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16">
        <v>0</v>
      </c>
      <c r="BD479" s="10">
        <v>0</v>
      </c>
      <c r="BE479" s="10">
        <v>0</v>
      </c>
    </row>
    <row r="480" spans="1:57">
      <c r="A480" s="26">
        <v>479</v>
      </c>
      <c r="B480" s="253">
        <v>45.604210000000002</v>
      </c>
      <c r="C480" s="253">
        <v>-92.120850000000004</v>
      </c>
      <c r="D480" s="10">
        <v>8</v>
      </c>
      <c r="E480" s="10" t="s">
        <v>574</v>
      </c>
      <c r="F480" s="119">
        <v>1</v>
      </c>
      <c r="G480" s="26">
        <v>1</v>
      </c>
      <c r="H480" s="10">
        <v>5</v>
      </c>
      <c r="I480" s="10">
        <v>2</v>
      </c>
      <c r="J480" s="16">
        <v>0</v>
      </c>
      <c r="K480" s="27">
        <v>0</v>
      </c>
      <c r="L480" s="27">
        <v>0</v>
      </c>
      <c r="M480" s="27">
        <v>0</v>
      </c>
      <c r="N480" s="27">
        <v>0</v>
      </c>
      <c r="O480" s="27">
        <v>0</v>
      </c>
      <c r="P480" s="27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1</v>
      </c>
      <c r="V480" s="10">
        <v>0</v>
      </c>
      <c r="W480" s="10">
        <v>0</v>
      </c>
      <c r="X480" s="10">
        <v>2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1</v>
      </c>
      <c r="AN480" s="10">
        <v>1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1</v>
      </c>
      <c r="BB480" s="10">
        <v>0</v>
      </c>
      <c r="BC480" s="116">
        <v>0</v>
      </c>
      <c r="BD480" s="10">
        <v>0</v>
      </c>
      <c r="BE480" s="10">
        <v>0</v>
      </c>
    </row>
    <row r="481" spans="1:57">
      <c r="A481" s="26">
        <v>480</v>
      </c>
      <c r="B481" s="253">
        <v>45.604399999999998</v>
      </c>
      <c r="C481" s="253">
        <v>-92.122299999999996</v>
      </c>
      <c r="D481" s="10">
        <v>4</v>
      </c>
      <c r="E481" s="10" t="s">
        <v>575</v>
      </c>
      <c r="F481" s="119">
        <v>1</v>
      </c>
      <c r="G481" s="26">
        <v>1</v>
      </c>
      <c r="H481" s="10">
        <v>4</v>
      </c>
      <c r="I481" s="10">
        <v>2</v>
      </c>
      <c r="J481" s="16">
        <v>0</v>
      </c>
      <c r="K481" s="27">
        <v>0</v>
      </c>
      <c r="L481" s="27">
        <v>0</v>
      </c>
      <c r="M481" s="27">
        <v>0</v>
      </c>
      <c r="N481" s="27">
        <v>0</v>
      </c>
      <c r="O481" s="27">
        <v>1</v>
      </c>
      <c r="P481" s="27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4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4</v>
      </c>
      <c r="AI481" s="10">
        <v>0</v>
      </c>
      <c r="AJ481" s="10">
        <v>0</v>
      </c>
      <c r="AK481" s="10">
        <v>0</v>
      </c>
      <c r="AL481" s="10">
        <v>0</v>
      </c>
      <c r="AM481" s="10">
        <v>2</v>
      </c>
      <c r="AN481" s="10">
        <v>0</v>
      </c>
      <c r="AO481" s="10">
        <v>2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16">
        <v>0</v>
      </c>
      <c r="BD481" s="10">
        <v>0</v>
      </c>
      <c r="BE481" s="10">
        <v>0</v>
      </c>
    </row>
    <row r="482" spans="1:57">
      <c r="A482" s="26">
        <v>481</v>
      </c>
      <c r="B482" s="253">
        <v>45.604410000000001</v>
      </c>
      <c r="C482" s="253">
        <v>-92.121979999999994</v>
      </c>
      <c r="D482" s="10">
        <v>5.5</v>
      </c>
      <c r="E482" s="10" t="s">
        <v>575</v>
      </c>
      <c r="F482" s="119">
        <v>1</v>
      </c>
      <c r="G482" s="26">
        <v>1</v>
      </c>
      <c r="H482" s="10">
        <v>5</v>
      </c>
      <c r="I482" s="10">
        <v>3</v>
      </c>
      <c r="J482" s="16">
        <v>0</v>
      </c>
      <c r="K482" s="27">
        <v>0</v>
      </c>
      <c r="L482" s="27">
        <v>0</v>
      </c>
      <c r="M482" s="27">
        <v>0</v>
      </c>
      <c r="N482" s="27">
        <v>0</v>
      </c>
      <c r="O482" s="27">
        <v>0</v>
      </c>
      <c r="P482" s="27">
        <v>0</v>
      </c>
      <c r="Q482" s="10">
        <v>0</v>
      </c>
      <c r="R482" s="10">
        <v>0</v>
      </c>
      <c r="S482" s="10">
        <v>1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1</v>
      </c>
      <c r="AH482" s="10">
        <v>0</v>
      </c>
      <c r="AI482" s="10">
        <v>0</v>
      </c>
      <c r="AJ482" s="10">
        <v>0</v>
      </c>
      <c r="AK482" s="10">
        <v>0</v>
      </c>
      <c r="AL482" s="10">
        <v>1</v>
      </c>
      <c r="AM482" s="10">
        <v>2</v>
      </c>
      <c r="AN482" s="10">
        <v>0</v>
      </c>
      <c r="AO482" s="10">
        <v>3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4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16">
        <v>0</v>
      </c>
      <c r="BD482" s="10">
        <v>0</v>
      </c>
      <c r="BE482" s="10">
        <v>0</v>
      </c>
    </row>
    <row r="483" spans="1:57">
      <c r="A483" s="26">
        <v>482</v>
      </c>
      <c r="B483" s="253">
        <v>45.604419999999998</v>
      </c>
      <c r="C483" s="253">
        <v>-92.121660000000006</v>
      </c>
      <c r="D483" s="10">
        <v>7</v>
      </c>
      <c r="E483" s="10" t="s">
        <v>574</v>
      </c>
      <c r="F483" s="119">
        <v>1</v>
      </c>
      <c r="G483" s="26">
        <v>1</v>
      </c>
      <c r="H483" s="10">
        <v>6</v>
      </c>
      <c r="I483" s="10">
        <v>3</v>
      </c>
      <c r="J483" s="16">
        <v>0</v>
      </c>
      <c r="K483" s="27">
        <v>0</v>
      </c>
      <c r="L483" s="27">
        <v>0</v>
      </c>
      <c r="M483" s="27">
        <v>0</v>
      </c>
      <c r="N483" s="27">
        <v>0</v>
      </c>
      <c r="O483" s="27">
        <v>1</v>
      </c>
      <c r="P483" s="27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1</v>
      </c>
      <c r="AF483" s="10">
        <v>0</v>
      </c>
      <c r="AG483" s="10">
        <v>1</v>
      </c>
      <c r="AH483" s="10">
        <v>0</v>
      </c>
      <c r="AI483" s="10">
        <v>1</v>
      </c>
      <c r="AJ483" s="10">
        <v>0</v>
      </c>
      <c r="AK483" s="10">
        <v>0</v>
      </c>
      <c r="AL483" s="10">
        <v>1</v>
      </c>
      <c r="AM483" s="10">
        <v>0</v>
      </c>
      <c r="AN483" s="10">
        <v>0</v>
      </c>
      <c r="AO483" s="10">
        <v>3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16">
        <v>0</v>
      </c>
      <c r="BD483" s="10">
        <v>0</v>
      </c>
      <c r="BE483" s="10">
        <v>0</v>
      </c>
    </row>
    <row r="484" spans="1:57">
      <c r="A484" s="26">
        <v>483</v>
      </c>
      <c r="B484" s="253">
        <v>45.604419999999998</v>
      </c>
      <c r="C484" s="253">
        <v>-92.121340000000004</v>
      </c>
      <c r="D484" s="10">
        <v>9</v>
      </c>
      <c r="E484" s="10" t="s">
        <v>574</v>
      </c>
      <c r="F484" s="119">
        <v>1</v>
      </c>
      <c r="G484" s="26">
        <v>1</v>
      </c>
      <c r="H484" s="10">
        <v>3</v>
      </c>
      <c r="I484" s="10">
        <v>2</v>
      </c>
      <c r="J484" s="16">
        <v>0</v>
      </c>
      <c r="K484" s="27">
        <v>0</v>
      </c>
      <c r="L484" s="27">
        <v>0</v>
      </c>
      <c r="M484" s="27">
        <v>0</v>
      </c>
      <c r="N484" s="27">
        <v>0</v>
      </c>
      <c r="O484" s="27">
        <v>0</v>
      </c>
      <c r="P484" s="27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1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1</v>
      </c>
      <c r="AM484" s="10">
        <v>0</v>
      </c>
      <c r="AN484" s="10">
        <v>0</v>
      </c>
      <c r="AO484" s="10">
        <v>2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16">
        <v>0</v>
      </c>
      <c r="BD484" s="10">
        <v>0</v>
      </c>
      <c r="BE484" s="10">
        <v>0</v>
      </c>
    </row>
    <row r="485" spans="1:57">
      <c r="A485" s="26">
        <v>484</v>
      </c>
      <c r="B485" s="253">
        <v>45.604430000000001</v>
      </c>
      <c r="C485" s="253">
        <v>-92.121020000000001</v>
      </c>
      <c r="D485" s="10">
        <v>7</v>
      </c>
      <c r="E485" s="10" t="s">
        <v>574</v>
      </c>
      <c r="F485" s="119">
        <v>1</v>
      </c>
      <c r="G485" s="26">
        <v>1</v>
      </c>
      <c r="H485" s="10">
        <v>3</v>
      </c>
      <c r="I485" s="10">
        <v>3</v>
      </c>
      <c r="J485" s="16">
        <v>0</v>
      </c>
      <c r="K485" s="27">
        <v>0</v>
      </c>
      <c r="L485" s="27">
        <v>0</v>
      </c>
      <c r="M485" s="27">
        <v>0</v>
      </c>
      <c r="N485" s="27">
        <v>0</v>
      </c>
      <c r="O485" s="27">
        <v>2</v>
      </c>
      <c r="P485" s="27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1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3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16">
        <v>0</v>
      </c>
      <c r="BD485" s="10">
        <v>0</v>
      </c>
      <c r="BE485" s="10">
        <v>0</v>
      </c>
    </row>
    <row r="486" spans="1:57">
      <c r="A486" s="26">
        <v>485</v>
      </c>
      <c r="B486" s="253">
        <v>45.60463</v>
      </c>
      <c r="C486" s="253">
        <v>-92.122150000000005</v>
      </c>
      <c r="D486" s="10">
        <v>1.5</v>
      </c>
      <c r="E486" s="10" t="s">
        <v>576</v>
      </c>
      <c r="F486" s="119">
        <v>1</v>
      </c>
      <c r="G486" s="26">
        <v>1</v>
      </c>
      <c r="H486" s="10">
        <v>4</v>
      </c>
      <c r="I486" s="10">
        <v>3</v>
      </c>
      <c r="J486" s="16">
        <v>0</v>
      </c>
      <c r="K486" s="27">
        <v>0</v>
      </c>
      <c r="L486" s="27">
        <v>0</v>
      </c>
      <c r="M486" s="27">
        <v>0</v>
      </c>
      <c r="N486" s="27">
        <v>0</v>
      </c>
      <c r="O486" s="27">
        <v>0</v>
      </c>
      <c r="P486" s="27">
        <v>1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4</v>
      </c>
      <c r="AB486" s="10">
        <v>1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4</v>
      </c>
      <c r="AN486" s="10">
        <v>0</v>
      </c>
      <c r="AO486" s="10">
        <v>0</v>
      </c>
      <c r="AP486" s="10">
        <v>0</v>
      </c>
      <c r="AQ486" s="10">
        <v>0</v>
      </c>
      <c r="AR486" s="10">
        <v>3</v>
      </c>
      <c r="AS486" s="10">
        <v>0</v>
      </c>
      <c r="AT486" s="10">
        <v>0</v>
      </c>
      <c r="AU486" s="10">
        <v>2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16">
        <v>0</v>
      </c>
      <c r="BD486" s="10">
        <v>0</v>
      </c>
      <c r="BE486" s="10">
        <v>0</v>
      </c>
    </row>
    <row r="487" spans="1:57">
      <c r="A487" s="26">
        <v>486</v>
      </c>
      <c r="B487" s="253">
        <v>45.604640000000003</v>
      </c>
      <c r="C487" s="253">
        <v>-92.121830000000003</v>
      </c>
      <c r="D487" s="10">
        <v>6.5</v>
      </c>
      <c r="E487" s="10" t="s">
        <v>574</v>
      </c>
      <c r="F487" s="119">
        <v>1</v>
      </c>
      <c r="G487" s="26">
        <v>1</v>
      </c>
      <c r="H487" s="10">
        <v>3</v>
      </c>
      <c r="I487" s="10">
        <v>2</v>
      </c>
      <c r="J487" s="16">
        <v>0</v>
      </c>
      <c r="K487" s="27">
        <v>0</v>
      </c>
      <c r="L487" s="27">
        <v>0</v>
      </c>
      <c r="M487" s="27">
        <v>0</v>
      </c>
      <c r="N487" s="27">
        <v>0</v>
      </c>
      <c r="O487" s="27">
        <v>1</v>
      </c>
      <c r="P487" s="27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2</v>
      </c>
      <c r="AN487" s="10">
        <v>0</v>
      </c>
      <c r="AO487" s="10">
        <v>1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16">
        <v>0</v>
      </c>
      <c r="BD487" s="10">
        <v>0</v>
      </c>
      <c r="BE487" s="10">
        <v>0</v>
      </c>
    </row>
    <row r="488" spans="1:57">
      <c r="A488" s="26">
        <v>487</v>
      </c>
      <c r="B488" s="253">
        <v>45.604640000000003</v>
      </c>
      <c r="C488" s="253">
        <v>-92.121510000000001</v>
      </c>
      <c r="D488" s="10">
        <v>6</v>
      </c>
      <c r="E488" s="10" t="s">
        <v>575</v>
      </c>
      <c r="F488" s="119">
        <v>1</v>
      </c>
      <c r="G488" s="26">
        <v>1</v>
      </c>
      <c r="H488" s="10">
        <v>3</v>
      </c>
      <c r="I488" s="10">
        <v>2</v>
      </c>
      <c r="J488" s="16">
        <v>0</v>
      </c>
      <c r="K488" s="27">
        <v>0</v>
      </c>
      <c r="L488" s="27">
        <v>0</v>
      </c>
      <c r="M488" s="27">
        <v>0</v>
      </c>
      <c r="N488" s="27">
        <v>0</v>
      </c>
      <c r="O488" s="27">
        <v>1</v>
      </c>
      <c r="P488" s="27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2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2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16">
        <v>0</v>
      </c>
      <c r="BD488" s="10">
        <v>0</v>
      </c>
      <c r="BE488" s="10">
        <v>0</v>
      </c>
    </row>
    <row r="489" spans="1:57">
      <c r="A489" s="26">
        <v>488</v>
      </c>
      <c r="B489" s="253">
        <v>45.604869999999998</v>
      </c>
      <c r="C489" s="253">
        <v>-92.121679999999998</v>
      </c>
      <c r="D489" s="10">
        <v>5</v>
      </c>
      <c r="E489" s="10" t="s">
        <v>575</v>
      </c>
      <c r="F489" s="119">
        <v>1</v>
      </c>
      <c r="G489" s="26">
        <v>1</v>
      </c>
      <c r="H489" s="10">
        <v>6</v>
      </c>
      <c r="I489" s="10">
        <v>2</v>
      </c>
      <c r="J489" s="16">
        <v>0</v>
      </c>
      <c r="K489" s="27">
        <v>0</v>
      </c>
      <c r="L489" s="27">
        <v>0</v>
      </c>
      <c r="M489" s="27">
        <v>0</v>
      </c>
      <c r="N489" s="27">
        <v>0</v>
      </c>
      <c r="O489" s="27">
        <v>1</v>
      </c>
      <c r="P489" s="27">
        <v>0</v>
      </c>
      <c r="Q489" s="10">
        <v>0</v>
      </c>
      <c r="R489" s="10">
        <v>0</v>
      </c>
      <c r="S489" s="10">
        <v>2</v>
      </c>
      <c r="T489" s="10">
        <v>0</v>
      </c>
      <c r="U489" s="10">
        <v>0</v>
      </c>
      <c r="V489" s="10">
        <v>0</v>
      </c>
      <c r="W489" s="10">
        <v>1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2</v>
      </c>
      <c r="AN489" s="10">
        <v>1</v>
      </c>
      <c r="AO489" s="10">
        <v>1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16">
        <v>0</v>
      </c>
      <c r="BD489" s="10">
        <v>0</v>
      </c>
      <c r="BE489" s="10">
        <v>0</v>
      </c>
    </row>
    <row r="490" spans="1:57">
      <c r="A490" s="26">
        <v>489</v>
      </c>
      <c r="B490" s="253">
        <v>45.605080000000001</v>
      </c>
      <c r="C490" s="253">
        <v>-92.122169999999997</v>
      </c>
      <c r="D490" s="10">
        <v>4</v>
      </c>
      <c r="E490" s="10" t="s">
        <v>574</v>
      </c>
      <c r="F490" s="119">
        <v>1</v>
      </c>
      <c r="G490" s="26">
        <v>1</v>
      </c>
      <c r="H490" s="10">
        <v>2</v>
      </c>
      <c r="I490" s="10">
        <v>1</v>
      </c>
      <c r="J490" s="16">
        <v>0</v>
      </c>
      <c r="K490" s="27">
        <v>0</v>
      </c>
      <c r="L490" s="27">
        <v>0</v>
      </c>
      <c r="M490" s="27">
        <v>0</v>
      </c>
      <c r="N490" s="27">
        <v>0</v>
      </c>
      <c r="O490" s="27">
        <v>1</v>
      </c>
      <c r="P490" s="27">
        <v>0</v>
      </c>
      <c r="Q490" s="10">
        <v>0</v>
      </c>
      <c r="R490" s="10">
        <v>0</v>
      </c>
      <c r="S490" s="10">
        <v>1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4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16">
        <v>0</v>
      </c>
      <c r="BD490" s="10">
        <v>0</v>
      </c>
      <c r="BE490" s="10">
        <v>0</v>
      </c>
    </row>
    <row r="491" spans="1:57">
      <c r="A491" s="26">
        <v>490</v>
      </c>
      <c r="B491" s="253">
        <v>45.605089999999997</v>
      </c>
      <c r="C491" s="253">
        <v>-92.121849999999995</v>
      </c>
      <c r="D491" s="10">
        <v>4.5</v>
      </c>
      <c r="E491" s="10" t="s">
        <v>574</v>
      </c>
      <c r="F491" s="119">
        <v>1</v>
      </c>
      <c r="G491" s="26">
        <v>1</v>
      </c>
      <c r="H491" s="10">
        <v>3</v>
      </c>
      <c r="I491" s="10">
        <v>2</v>
      </c>
      <c r="J491" s="16">
        <v>0</v>
      </c>
      <c r="K491" s="27">
        <v>0</v>
      </c>
      <c r="L491" s="27">
        <v>0</v>
      </c>
      <c r="M491" s="27">
        <v>0</v>
      </c>
      <c r="N491" s="27">
        <v>0</v>
      </c>
      <c r="O491" s="27">
        <v>1</v>
      </c>
      <c r="P491" s="27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2</v>
      </c>
      <c r="AN491" s="10">
        <v>0</v>
      </c>
      <c r="AO491" s="10">
        <v>1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4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16">
        <v>0</v>
      </c>
      <c r="BD491" s="10">
        <v>0</v>
      </c>
      <c r="BE491" s="10">
        <v>0</v>
      </c>
    </row>
    <row r="492" spans="1:57">
      <c r="A492" s="26">
        <v>491</v>
      </c>
      <c r="B492" s="253">
        <v>45.605089999999997</v>
      </c>
      <c r="C492" s="253">
        <v>-92.121530000000007</v>
      </c>
      <c r="D492" s="10">
        <v>4.5</v>
      </c>
      <c r="E492" s="10" t="s">
        <v>574</v>
      </c>
      <c r="F492" s="119">
        <v>1</v>
      </c>
      <c r="G492" s="26">
        <v>1</v>
      </c>
      <c r="H492" s="10">
        <v>3</v>
      </c>
      <c r="I492" s="10">
        <v>3</v>
      </c>
      <c r="J492" s="16">
        <v>0</v>
      </c>
      <c r="K492" s="27">
        <v>0</v>
      </c>
      <c r="L492" s="27">
        <v>0</v>
      </c>
      <c r="M492" s="27">
        <v>0</v>
      </c>
      <c r="N492" s="27">
        <v>0</v>
      </c>
      <c r="O492" s="27">
        <v>0</v>
      </c>
      <c r="P492" s="27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1</v>
      </c>
      <c r="X492" s="10">
        <v>0</v>
      </c>
      <c r="Y492" s="10">
        <v>0</v>
      </c>
      <c r="Z492" s="10">
        <v>0</v>
      </c>
      <c r="AA492" s="10">
        <v>4</v>
      </c>
      <c r="AB492" s="10">
        <v>1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3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16">
        <v>1</v>
      </c>
      <c r="BD492" s="10">
        <v>0</v>
      </c>
      <c r="BE492" s="10">
        <v>0</v>
      </c>
    </row>
    <row r="493" spans="1:57">
      <c r="A493" s="26">
        <v>492</v>
      </c>
      <c r="B493" s="253">
        <v>45.6053</v>
      </c>
      <c r="C493" s="253">
        <v>-92.122339999999994</v>
      </c>
      <c r="D493" s="10">
        <v>4</v>
      </c>
      <c r="E493" s="10" t="s">
        <v>574</v>
      </c>
      <c r="F493" s="119">
        <v>1</v>
      </c>
      <c r="G493" s="26">
        <v>1</v>
      </c>
      <c r="H493" s="10">
        <v>3</v>
      </c>
      <c r="I493" s="10">
        <v>2</v>
      </c>
      <c r="J493" s="16">
        <v>0</v>
      </c>
      <c r="K493" s="27">
        <v>0</v>
      </c>
      <c r="L493" s="27">
        <v>0</v>
      </c>
      <c r="M493" s="27">
        <v>0</v>
      </c>
      <c r="N493" s="27">
        <v>0</v>
      </c>
      <c r="O493" s="27">
        <v>1</v>
      </c>
      <c r="P493" s="27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2</v>
      </c>
      <c r="X493" s="10">
        <v>0</v>
      </c>
      <c r="Y493" s="10">
        <v>0</v>
      </c>
      <c r="Z493" s="10">
        <v>0</v>
      </c>
      <c r="AA493" s="10">
        <v>4</v>
      </c>
      <c r="AB493" s="10">
        <v>2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16">
        <v>0</v>
      </c>
      <c r="BD493" s="10">
        <v>0</v>
      </c>
      <c r="BE493" s="10">
        <v>0</v>
      </c>
    </row>
    <row r="494" spans="1:57">
      <c r="A494" s="26">
        <v>493</v>
      </c>
      <c r="B494" s="253">
        <v>45.605310000000003</v>
      </c>
      <c r="C494" s="253">
        <v>-92.122020000000006</v>
      </c>
      <c r="D494" s="10">
        <v>4.5</v>
      </c>
      <c r="E494" s="10" t="s">
        <v>574</v>
      </c>
      <c r="F494" s="119">
        <v>1</v>
      </c>
      <c r="G494" s="26">
        <v>1</v>
      </c>
      <c r="H494" s="10">
        <v>2</v>
      </c>
      <c r="I494" s="10">
        <v>2</v>
      </c>
      <c r="J494" s="16">
        <v>0</v>
      </c>
      <c r="K494" s="27">
        <v>0</v>
      </c>
      <c r="L494" s="27">
        <v>0</v>
      </c>
      <c r="M494" s="27">
        <v>0</v>
      </c>
      <c r="N494" s="27">
        <v>0</v>
      </c>
      <c r="O494" s="27">
        <v>1</v>
      </c>
      <c r="P494" s="27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4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2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16">
        <v>0</v>
      </c>
      <c r="BD494" s="10">
        <v>0</v>
      </c>
      <c r="BE494" s="10">
        <v>0</v>
      </c>
    </row>
    <row r="495" spans="1:57">
      <c r="A495" s="26">
        <v>494</v>
      </c>
      <c r="B495" s="253">
        <v>45.605319999999999</v>
      </c>
      <c r="C495" s="253">
        <v>-92.121700000000004</v>
      </c>
      <c r="D495" s="10">
        <v>5.5</v>
      </c>
      <c r="E495" s="10" t="s">
        <v>574</v>
      </c>
      <c r="F495" s="119">
        <v>1</v>
      </c>
      <c r="G495" s="26">
        <v>1</v>
      </c>
      <c r="H495" s="10">
        <v>2</v>
      </c>
      <c r="I495" s="10">
        <v>2</v>
      </c>
      <c r="J495" s="16">
        <v>0</v>
      </c>
      <c r="K495" s="27">
        <v>0</v>
      </c>
      <c r="L495" s="27">
        <v>0</v>
      </c>
      <c r="M495" s="27">
        <v>0</v>
      </c>
      <c r="N495" s="27">
        <v>0</v>
      </c>
      <c r="O495" s="27">
        <v>0</v>
      </c>
      <c r="P495" s="27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2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1</v>
      </c>
      <c r="AO495" s="10">
        <v>4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16">
        <v>0</v>
      </c>
      <c r="BD495" s="10">
        <v>0</v>
      </c>
      <c r="BE495" s="10">
        <v>0</v>
      </c>
    </row>
    <row r="496" spans="1:57">
      <c r="A496" s="26">
        <v>495</v>
      </c>
      <c r="B496" s="253">
        <v>45.605319999999999</v>
      </c>
      <c r="C496" s="253">
        <v>-92.121380000000002</v>
      </c>
      <c r="D496" s="10">
        <v>4.5</v>
      </c>
      <c r="E496" s="10" t="s">
        <v>574</v>
      </c>
      <c r="F496" s="119">
        <v>1</v>
      </c>
      <c r="G496" s="26">
        <v>1</v>
      </c>
      <c r="H496" s="10">
        <v>3</v>
      </c>
      <c r="I496" s="10">
        <v>3</v>
      </c>
      <c r="J496" s="16">
        <v>0</v>
      </c>
      <c r="K496" s="27">
        <v>0</v>
      </c>
      <c r="L496" s="27">
        <v>0</v>
      </c>
      <c r="M496" s="27">
        <v>0</v>
      </c>
      <c r="N496" s="27">
        <v>0</v>
      </c>
      <c r="O496" s="27">
        <v>0</v>
      </c>
      <c r="P496" s="27">
        <v>0</v>
      </c>
      <c r="Q496" s="10">
        <v>0</v>
      </c>
      <c r="R496" s="10">
        <v>0</v>
      </c>
      <c r="S496" s="10">
        <v>1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3</v>
      </c>
      <c r="AC496" s="10">
        <v>0</v>
      </c>
      <c r="AD496" s="10">
        <v>0</v>
      </c>
      <c r="AE496" s="10">
        <v>1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16">
        <v>0</v>
      </c>
      <c r="BD496" s="10">
        <v>0</v>
      </c>
      <c r="BE496" s="10">
        <v>0</v>
      </c>
    </row>
    <row r="497" spans="1:57">
      <c r="A497" s="26">
        <v>496</v>
      </c>
      <c r="B497" s="253">
        <v>45.605530000000002</v>
      </c>
      <c r="C497" s="253">
        <v>-92.122190000000003</v>
      </c>
      <c r="D497" s="10">
        <v>4</v>
      </c>
      <c r="E497" s="10" t="s">
        <v>574</v>
      </c>
      <c r="F497" s="119">
        <v>1</v>
      </c>
      <c r="G497" s="26">
        <v>1</v>
      </c>
      <c r="H497" s="10">
        <v>5</v>
      </c>
      <c r="I497" s="10">
        <v>3</v>
      </c>
      <c r="J497" s="16">
        <v>0</v>
      </c>
      <c r="K497" s="27">
        <v>0</v>
      </c>
      <c r="L497" s="27">
        <v>0</v>
      </c>
      <c r="M497" s="27">
        <v>0</v>
      </c>
      <c r="N497" s="27">
        <v>0</v>
      </c>
      <c r="O497" s="27">
        <v>1</v>
      </c>
      <c r="P497" s="27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1</v>
      </c>
      <c r="X497" s="10">
        <v>0</v>
      </c>
      <c r="Y497" s="10">
        <v>0</v>
      </c>
      <c r="Z497" s="10">
        <v>0</v>
      </c>
      <c r="AA497" s="10">
        <v>3</v>
      </c>
      <c r="AB497" s="10">
        <v>2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1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16">
        <v>2</v>
      </c>
      <c r="BD497" s="10">
        <v>0</v>
      </c>
      <c r="BE497" s="10">
        <v>0</v>
      </c>
    </row>
    <row r="498" spans="1:57">
      <c r="A498" s="26">
        <v>497</v>
      </c>
      <c r="B498" s="253">
        <v>45.605539999999998</v>
      </c>
      <c r="C498" s="253">
        <v>-92.121870000000001</v>
      </c>
      <c r="D498" s="10">
        <v>5.5</v>
      </c>
      <c r="E498" s="10" t="s">
        <v>574</v>
      </c>
      <c r="F498" s="119">
        <v>1</v>
      </c>
      <c r="G498" s="26">
        <v>1</v>
      </c>
      <c r="H498" s="10">
        <v>5</v>
      </c>
      <c r="I498" s="10">
        <v>2</v>
      </c>
      <c r="J498" s="16">
        <v>0</v>
      </c>
      <c r="K498" s="27">
        <v>0</v>
      </c>
      <c r="L498" s="27">
        <v>0</v>
      </c>
      <c r="M498" s="27">
        <v>0</v>
      </c>
      <c r="N498" s="27">
        <v>0</v>
      </c>
      <c r="O498" s="27">
        <v>1</v>
      </c>
      <c r="P498" s="27">
        <v>0</v>
      </c>
      <c r="Q498" s="10">
        <v>0</v>
      </c>
      <c r="R498" s="10">
        <v>0</v>
      </c>
      <c r="S498" s="10">
        <v>2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1</v>
      </c>
      <c r="AF498" s="10">
        <v>0</v>
      </c>
      <c r="AG498" s="10">
        <v>0</v>
      </c>
      <c r="AH498" s="10">
        <v>0</v>
      </c>
      <c r="AI498" s="10">
        <v>2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2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16">
        <v>0</v>
      </c>
      <c r="BD498" s="10">
        <v>0</v>
      </c>
      <c r="BE498" s="10">
        <v>0</v>
      </c>
    </row>
    <row r="499" spans="1:57">
      <c r="A499" s="26">
        <v>498</v>
      </c>
      <c r="B499" s="253">
        <v>45.605539999999998</v>
      </c>
      <c r="C499" s="253">
        <v>-92.121539999999996</v>
      </c>
      <c r="D499" s="10">
        <v>5</v>
      </c>
      <c r="E499" s="10" t="s">
        <v>574</v>
      </c>
      <c r="F499" s="119">
        <v>1</v>
      </c>
      <c r="G499" s="26">
        <v>1</v>
      </c>
      <c r="H499" s="10">
        <v>5</v>
      </c>
      <c r="I499" s="10">
        <v>2</v>
      </c>
      <c r="J499" s="16">
        <v>0</v>
      </c>
      <c r="K499" s="27">
        <v>0</v>
      </c>
      <c r="L499" s="27">
        <v>0</v>
      </c>
      <c r="M499" s="27">
        <v>0</v>
      </c>
      <c r="N499" s="27">
        <v>0</v>
      </c>
      <c r="O499" s="27">
        <v>1</v>
      </c>
      <c r="P499" s="27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1</v>
      </c>
      <c r="AF499" s="10">
        <v>0</v>
      </c>
      <c r="AG499" s="10">
        <v>0</v>
      </c>
      <c r="AH499" s="10">
        <v>0</v>
      </c>
      <c r="AI499" s="10">
        <v>1</v>
      </c>
      <c r="AJ499" s="10">
        <v>0</v>
      </c>
      <c r="AK499" s="10">
        <v>0</v>
      </c>
      <c r="AL499" s="10">
        <v>0</v>
      </c>
      <c r="AM499" s="10">
        <v>2</v>
      </c>
      <c r="AN499" s="10">
        <v>0</v>
      </c>
      <c r="AO499" s="10">
        <v>1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16">
        <v>0</v>
      </c>
      <c r="BD499" s="10">
        <v>0</v>
      </c>
      <c r="BE499" s="10">
        <v>0</v>
      </c>
    </row>
    <row r="500" spans="1:57">
      <c r="A500" s="26">
        <v>499</v>
      </c>
      <c r="B500" s="253">
        <v>45.605550000000001</v>
      </c>
      <c r="C500" s="253">
        <v>-92.121219999999994</v>
      </c>
      <c r="D500" s="10">
        <v>4</v>
      </c>
      <c r="E500" s="10" t="s">
        <v>574</v>
      </c>
      <c r="F500" s="119">
        <v>1</v>
      </c>
      <c r="G500" s="26">
        <v>1</v>
      </c>
      <c r="H500" s="10">
        <v>4</v>
      </c>
      <c r="I500" s="10">
        <v>3</v>
      </c>
      <c r="J500" s="16">
        <v>0</v>
      </c>
      <c r="K500" s="27">
        <v>0</v>
      </c>
      <c r="L500" s="27">
        <v>0</v>
      </c>
      <c r="M500" s="27">
        <v>0</v>
      </c>
      <c r="N500" s="27">
        <v>0</v>
      </c>
      <c r="O500" s="27">
        <v>0</v>
      </c>
      <c r="P500" s="27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3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1</v>
      </c>
      <c r="AK500" s="10">
        <v>0</v>
      </c>
      <c r="AL500" s="10">
        <v>1</v>
      </c>
      <c r="AM500" s="10">
        <v>0</v>
      </c>
      <c r="AN500" s="10">
        <v>0</v>
      </c>
      <c r="AO500" s="10">
        <v>1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16">
        <v>0</v>
      </c>
      <c r="BD500" s="10">
        <v>0</v>
      </c>
      <c r="BE500" s="10">
        <v>0</v>
      </c>
    </row>
    <row r="501" spans="1:57">
      <c r="A501" s="26">
        <v>500</v>
      </c>
      <c r="B501" s="253">
        <v>45.60575</v>
      </c>
      <c r="C501" s="253">
        <v>-92.122349999999997</v>
      </c>
      <c r="D501" s="10">
        <v>4</v>
      </c>
      <c r="E501" s="10" t="s">
        <v>574</v>
      </c>
      <c r="F501" s="119">
        <v>1</v>
      </c>
      <c r="G501" s="26">
        <v>1</v>
      </c>
      <c r="H501" s="10">
        <v>8</v>
      </c>
      <c r="I501" s="10">
        <v>3</v>
      </c>
      <c r="J501" s="16">
        <v>0</v>
      </c>
      <c r="K501" s="27">
        <v>0</v>
      </c>
      <c r="L501" s="27">
        <v>0</v>
      </c>
      <c r="M501" s="27">
        <v>0</v>
      </c>
      <c r="N501" s="27">
        <v>0</v>
      </c>
      <c r="O501" s="27">
        <v>3</v>
      </c>
      <c r="P501" s="27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1</v>
      </c>
      <c r="W501" s="10">
        <v>1</v>
      </c>
      <c r="X501" s="10">
        <v>0</v>
      </c>
      <c r="Y501" s="10">
        <v>0</v>
      </c>
      <c r="Z501" s="10">
        <v>0</v>
      </c>
      <c r="AA501" s="10">
        <v>2</v>
      </c>
      <c r="AB501" s="10">
        <v>2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2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1</v>
      </c>
      <c r="AW501" s="10">
        <v>1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16">
        <v>0</v>
      </c>
      <c r="BD501" s="10">
        <v>0</v>
      </c>
      <c r="BE501" s="10">
        <v>0</v>
      </c>
    </row>
    <row r="502" spans="1:57">
      <c r="A502" s="26">
        <v>501</v>
      </c>
      <c r="B502" s="253">
        <v>45.605759999999997</v>
      </c>
      <c r="C502" s="253">
        <v>-92.122029999999995</v>
      </c>
      <c r="D502" s="10">
        <v>4.5</v>
      </c>
      <c r="E502" s="10" t="s">
        <v>574</v>
      </c>
      <c r="F502" s="119">
        <v>1</v>
      </c>
      <c r="G502" s="26">
        <v>1</v>
      </c>
      <c r="H502" s="10">
        <v>4</v>
      </c>
      <c r="I502" s="10">
        <v>2</v>
      </c>
      <c r="J502" s="16">
        <v>0</v>
      </c>
      <c r="K502" s="27">
        <v>0</v>
      </c>
      <c r="L502" s="27">
        <v>0</v>
      </c>
      <c r="M502" s="27">
        <v>0</v>
      </c>
      <c r="N502" s="27">
        <v>0</v>
      </c>
      <c r="O502" s="27">
        <v>0</v>
      </c>
      <c r="P502" s="27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1</v>
      </c>
      <c r="AI502" s="10">
        <v>0</v>
      </c>
      <c r="AJ502" s="10">
        <v>0</v>
      </c>
      <c r="AK502" s="10">
        <v>0</v>
      </c>
      <c r="AL502" s="10">
        <v>0</v>
      </c>
      <c r="AM502" s="10">
        <v>2</v>
      </c>
      <c r="AN502" s="10">
        <v>2</v>
      </c>
      <c r="AO502" s="10">
        <v>1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4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16">
        <v>0</v>
      </c>
      <c r="BD502" s="10">
        <v>0</v>
      </c>
      <c r="BE502" s="10">
        <v>0</v>
      </c>
    </row>
    <row r="503" spans="1:57">
      <c r="A503" s="26">
        <v>502</v>
      </c>
      <c r="B503" s="253">
        <v>45.60577</v>
      </c>
      <c r="C503" s="253">
        <v>-92.121709999999993</v>
      </c>
      <c r="D503" s="10">
        <v>6</v>
      </c>
      <c r="E503" s="10" t="s">
        <v>574</v>
      </c>
      <c r="F503" s="119">
        <v>1</v>
      </c>
      <c r="G503" s="26">
        <v>1</v>
      </c>
      <c r="H503" s="10">
        <v>4</v>
      </c>
      <c r="I503" s="10">
        <v>3</v>
      </c>
      <c r="J503" s="16">
        <v>0</v>
      </c>
      <c r="K503" s="27">
        <v>0</v>
      </c>
      <c r="L503" s="27">
        <v>0</v>
      </c>
      <c r="M503" s="27">
        <v>0</v>
      </c>
      <c r="N503" s="27">
        <v>0</v>
      </c>
      <c r="O503" s="27">
        <v>1</v>
      </c>
      <c r="P503" s="27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2</v>
      </c>
      <c r="AN503" s="10">
        <v>0</v>
      </c>
      <c r="AO503" s="10">
        <v>2</v>
      </c>
      <c r="AP503" s="10">
        <v>1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16">
        <v>0</v>
      </c>
      <c r="BD503" s="10">
        <v>0</v>
      </c>
      <c r="BE503" s="10">
        <v>0</v>
      </c>
    </row>
    <row r="504" spans="1:57">
      <c r="A504" s="26">
        <v>503</v>
      </c>
      <c r="B504" s="253">
        <v>45.60577</v>
      </c>
      <c r="C504" s="253">
        <v>-92.121390000000005</v>
      </c>
      <c r="D504" s="10">
        <v>4</v>
      </c>
      <c r="E504" s="10" t="s">
        <v>574</v>
      </c>
      <c r="F504" s="119">
        <v>1</v>
      </c>
      <c r="G504" s="26">
        <v>1</v>
      </c>
      <c r="H504" s="10">
        <v>6</v>
      </c>
      <c r="I504" s="10">
        <v>3</v>
      </c>
      <c r="J504" s="16">
        <v>0</v>
      </c>
      <c r="K504" s="27">
        <v>0</v>
      </c>
      <c r="L504" s="27">
        <v>0</v>
      </c>
      <c r="M504" s="27">
        <v>0</v>
      </c>
      <c r="N504" s="27">
        <v>0</v>
      </c>
      <c r="O504" s="27">
        <v>0</v>
      </c>
      <c r="P504" s="27">
        <v>1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1</v>
      </c>
      <c r="X504" s="10">
        <v>0</v>
      </c>
      <c r="Y504" s="10">
        <v>1</v>
      </c>
      <c r="Z504" s="10">
        <v>0</v>
      </c>
      <c r="AA504" s="10">
        <v>0</v>
      </c>
      <c r="AB504" s="10">
        <v>3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1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1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16">
        <v>0</v>
      </c>
      <c r="BD504" s="10">
        <v>0</v>
      </c>
      <c r="BE504" s="10">
        <v>0</v>
      </c>
    </row>
    <row r="505" spans="1:57">
      <c r="A505" s="26">
        <v>504</v>
      </c>
      <c r="B505" s="253">
        <v>45.605980000000002</v>
      </c>
      <c r="C505" s="253">
        <v>-92.122200000000007</v>
      </c>
      <c r="D505" s="10">
        <v>3.5</v>
      </c>
      <c r="E505" s="10" t="s">
        <v>574</v>
      </c>
      <c r="F505" s="119">
        <v>1</v>
      </c>
      <c r="G505" s="26">
        <v>1</v>
      </c>
      <c r="H505" s="10">
        <v>7</v>
      </c>
      <c r="I505" s="10">
        <v>3</v>
      </c>
      <c r="J505" s="16">
        <v>0</v>
      </c>
      <c r="K505" s="27">
        <v>0</v>
      </c>
      <c r="L505" s="27">
        <v>0</v>
      </c>
      <c r="M505" s="27">
        <v>0</v>
      </c>
      <c r="N505" s="27">
        <v>0</v>
      </c>
      <c r="O505" s="27">
        <v>3</v>
      </c>
      <c r="P505" s="27">
        <v>0</v>
      </c>
      <c r="Q505" s="10">
        <v>0</v>
      </c>
      <c r="R505" s="10">
        <v>0</v>
      </c>
      <c r="S505" s="10">
        <v>1</v>
      </c>
      <c r="T505" s="10">
        <v>0</v>
      </c>
      <c r="U505" s="10">
        <v>0</v>
      </c>
      <c r="V505" s="10">
        <v>1</v>
      </c>
      <c r="W505" s="10">
        <v>1</v>
      </c>
      <c r="X505" s="10">
        <v>0</v>
      </c>
      <c r="Y505" s="10">
        <v>0</v>
      </c>
      <c r="Z505" s="10">
        <v>0</v>
      </c>
      <c r="AA505" s="10">
        <v>3</v>
      </c>
      <c r="AB505" s="10">
        <v>2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1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16">
        <v>0</v>
      </c>
      <c r="BD505" s="10">
        <v>0</v>
      </c>
      <c r="BE505" s="10">
        <v>0</v>
      </c>
    </row>
    <row r="506" spans="1:57">
      <c r="A506" s="26">
        <v>505</v>
      </c>
      <c r="B506" s="253">
        <v>45.605989999999998</v>
      </c>
      <c r="C506" s="253">
        <v>-92.121880000000004</v>
      </c>
      <c r="D506" s="10">
        <v>6</v>
      </c>
      <c r="E506" s="10" t="s">
        <v>574</v>
      </c>
      <c r="F506" s="119">
        <v>1</v>
      </c>
      <c r="G506" s="26">
        <v>1</v>
      </c>
      <c r="H506" s="10">
        <v>3</v>
      </c>
      <c r="I506" s="10">
        <v>3</v>
      </c>
      <c r="J506" s="16">
        <v>0</v>
      </c>
      <c r="K506" s="27">
        <v>0</v>
      </c>
      <c r="L506" s="27">
        <v>0</v>
      </c>
      <c r="M506" s="27">
        <v>0</v>
      </c>
      <c r="N506" s="27">
        <v>0</v>
      </c>
      <c r="O506" s="27">
        <v>3</v>
      </c>
      <c r="P506" s="27">
        <v>0</v>
      </c>
      <c r="Q506" s="10">
        <v>0</v>
      </c>
      <c r="R506" s="10">
        <v>0</v>
      </c>
      <c r="S506" s="10">
        <v>2</v>
      </c>
      <c r="T506" s="10">
        <v>0</v>
      </c>
      <c r="U506" s="10">
        <v>0</v>
      </c>
      <c r="V506" s="10">
        <v>0</v>
      </c>
      <c r="W506" s="10">
        <v>1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4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16">
        <v>0</v>
      </c>
      <c r="BD506" s="10">
        <v>0</v>
      </c>
      <c r="BE506" s="10">
        <v>0</v>
      </c>
    </row>
    <row r="507" spans="1:57">
      <c r="A507" s="26">
        <v>506</v>
      </c>
      <c r="B507" s="253">
        <v>45.605989999999998</v>
      </c>
      <c r="C507" s="253">
        <v>-92.121560000000002</v>
      </c>
      <c r="D507" s="10">
        <v>4.5</v>
      </c>
      <c r="E507" s="10" t="s">
        <v>574</v>
      </c>
      <c r="F507" s="119">
        <v>1</v>
      </c>
      <c r="G507" s="26">
        <v>1</v>
      </c>
      <c r="H507" s="10">
        <v>8</v>
      </c>
      <c r="I507" s="10">
        <v>3</v>
      </c>
      <c r="J507" s="16">
        <v>0</v>
      </c>
      <c r="K507" s="27">
        <v>0</v>
      </c>
      <c r="L507" s="27">
        <v>0</v>
      </c>
      <c r="M507" s="27">
        <v>0</v>
      </c>
      <c r="N507" s="27">
        <v>0</v>
      </c>
      <c r="O507" s="27">
        <v>1</v>
      </c>
      <c r="P507" s="27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1</v>
      </c>
      <c r="X507" s="10">
        <v>0</v>
      </c>
      <c r="Y507" s="10">
        <v>0</v>
      </c>
      <c r="Z507" s="10">
        <v>0</v>
      </c>
      <c r="AA507" s="10">
        <v>0</v>
      </c>
      <c r="AB507" s="10">
        <v>3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2</v>
      </c>
      <c r="AK507" s="10">
        <v>0</v>
      </c>
      <c r="AL507" s="10">
        <v>1</v>
      </c>
      <c r="AM507" s="10">
        <v>2</v>
      </c>
      <c r="AN507" s="10">
        <v>0</v>
      </c>
      <c r="AO507" s="10">
        <v>2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16">
        <v>0</v>
      </c>
      <c r="BD507" s="10">
        <v>0</v>
      </c>
      <c r="BE507" s="10">
        <v>0</v>
      </c>
    </row>
    <row r="508" spans="1:57">
      <c r="A508" s="26">
        <v>507</v>
      </c>
      <c r="B508" s="253">
        <v>45.606209999999997</v>
      </c>
      <c r="C508" s="253">
        <v>-92.122050000000002</v>
      </c>
      <c r="D508" s="10">
        <v>4.5</v>
      </c>
      <c r="E508" s="10" t="s">
        <v>574</v>
      </c>
      <c r="F508" s="119">
        <v>1</v>
      </c>
      <c r="G508" s="26">
        <v>1</v>
      </c>
      <c r="H508" s="10">
        <v>3</v>
      </c>
      <c r="I508" s="10">
        <v>2</v>
      </c>
      <c r="J508" s="16">
        <v>0</v>
      </c>
      <c r="K508" s="27">
        <v>0</v>
      </c>
      <c r="L508" s="27">
        <v>0</v>
      </c>
      <c r="M508" s="27">
        <v>0</v>
      </c>
      <c r="N508" s="27">
        <v>0</v>
      </c>
      <c r="O508" s="27">
        <v>0</v>
      </c>
      <c r="P508" s="27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1</v>
      </c>
      <c r="AJ508" s="10">
        <v>0</v>
      </c>
      <c r="AK508" s="10">
        <v>0</v>
      </c>
      <c r="AL508" s="10">
        <v>0</v>
      </c>
      <c r="AM508" s="10">
        <v>1</v>
      </c>
      <c r="AN508" s="10">
        <v>0</v>
      </c>
      <c r="AO508" s="10">
        <v>2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16">
        <v>0</v>
      </c>
      <c r="BD508" s="10">
        <v>0</v>
      </c>
      <c r="BE508" s="10">
        <v>0</v>
      </c>
    </row>
    <row r="509" spans="1:57">
      <c r="A509" s="26">
        <v>508</v>
      </c>
      <c r="B509" s="253">
        <v>45.606209999999997</v>
      </c>
      <c r="C509" s="253">
        <v>-92.121729999999999</v>
      </c>
      <c r="D509" s="10">
        <v>4.5</v>
      </c>
      <c r="E509" s="10" t="s">
        <v>574</v>
      </c>
      <c r="F509" s="119">
        <v>1</v>
      </c>
      <c r="G509" s="26">
        <v>1</v>
      </c>
      <c r="H509" s="10">
        <v>7</v>
      </c>
      <c r="I509" s="10">
        <v>3</v>
      </c>
      <c r="J509" s="16">
        <v>0</v>
      </c>
      <c r="K509" s="27">
        <v>0</v>
      </c>
      <c r="L509" s="27">
        <v>0</v>
      </c>
      <c r="M509" s="27">
        <v>0</v>
      </c>
      <c r="N509" s="27">
        <v>0</v>
      </c>
      <c r="O509" s="27">
        <v>2</v>
      </c>
      <c r="P509" s="27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2</v>
      </c>
      <c r="X509" s="10">
        <v>0</v>
      </c>
      <c r="Y509" s="10">
        <v>0</v>
      </c>
      <c r="Z509" s="10">
        <v>0</v>
      </c>
      <c r="AA509" s="10">
        <v>0</v>
      </c>
      <c r="AB509" s="10">
        <v>3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2</v>
      </c>
      <c r="AK509" s="10">
        <v>0</v>
      </c>
      <c r="AL509" s="10">
        <v>1</v>
      </c>
      <c r="AM509" s="10">
        <v>2</v>
      </c>
      <c r="AN509" s="10">
        <v>0</v>
      </c>
      <c r="AO509" s="10">
        <v>1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16">
        <v>0</v>
      </c>
      <c r="BD509" s="10">
        <v>0</v>
      </c>
      <c r="BE509" s="10">
        <v>0</v>
      </c>
    </row>
    <row r="510" spans="1:57">
      <c r="A510" s="26">
        <v>509</v>
      </c>
      <c r="B510" s="253">
        <v>45.606439999999999</v>
      </c>
      <c r="C510" s="253">
        <v>-92.121899999999997</v>
      </c>
      <c r="D510" s="10">
        <v>5</v>
      </c>
      <c r="E510" s="10" t="s">
        <v>574</v>
      </c>
      <c r="F510" s="119">
        <v>1</v>
      </c>
      <c r="G510" s="26">
        <v>1</v>
      </c>
      <c r="H510" s="10">
        <v>3</v>
      </c>
      <c r="I510" s="10">
        <v>3</v>
      </c>
      <c r="J510" s="16">
        <v>0</v>
      </c>
      <c r="K510" s="27">
        <v>0</v>
      </c>
      <c r="L510" s="27">
        <v>0</v>
      </c>
      <c r="M510" s="27">
        <v>0</v>
      </c>
      <c r="N510" s="27">
        <v>0</v>
      </c>
      <c r="O510" s="27">
        <v>0</v>
      </c>
      <c r="P510" s="27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1</v>
      </c>
      <c r="X510" s="10">
        <v>0</v>
      </c>
      <c r="Y510" s="10">
        <v>0</v>
      </c>
      <c r="Z510" s="10">
        <v>0</v>
      </c>
      <c r="AA510" s="10">
        <v>0</v>
      </c>
      <c r="AB510" s="10">
        <v>4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4</v>
      </c>
      <c r="AK510" s="10">
        <v>0</v>
      </c>
      <c r="AL510" s="10">
        <v>0</v>
      </c>
      <c r="AM510" s="10">
        <v>3</v>
      </c>
      <c r="AN510" s="10">
        <v>1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16">
        <v>0</v>
      </c>
      <c r="BD510" s="10">
        <v>0</v>
      </c>
      <c r="BE510" s="10">
        <v>0</v>
      </c>
    </row>
    <row r="511" spans="1:57">
      <c r="A511" s="26">
        <v>510</v>
      </c>
      <c r="B511" s="253">
        <v>45.606659999999998</v>
      </c>
      <c r="C511" s="253">
        <v>-92.122069999999994</v>
      </c>
      <c r="D511" s="10">
        <v>5</v>
      </c>
      <c r="E511" s="10" t="s">
        <v>575</v>
      </c>
      <c r="F511" s="119">
        <v>1</v>
      </c>
      <c r="G511" s="26">
        <v>1</v>
      </c>
      <c r="H511" s="10">
        <v>8</v>
      </c>
      <c r="I511" s="10">
        <v>2</v>
      </c>
      <c r="J511" s="16">
        <v>0</v>
      </c>
      <c r="K511" s="27">
        <v>0</v>
      </c>
      <c r="L511" s="27">
        <v>0</v>
      </c>
      <c r="M511" s="27">
        <v>0</v>
      </c>
      <c r="N511" s="27">
        <v>0</v>
      </c>
      <c r="O511" s="27">
        <v>1</v>
      </c>
      <c r="P511" s="27">
        <v>0</v>
      </c>
      <c r="Q511" s="10">
        <v>0</v>
      </c>
      <c r="R511" s="10">
        <v>0</v>
      </c>
      <c r="S511" s="10">
        <v>1</v>
      </c>
      <c r="T511" s="10">
        <v>0</v>
      </c>
      <c r="U511" s="10">
        <v>0</v>
      </c>
      <c r="V511" s="10">
        <v>0</v>
      </c>
      <c r="W511" s="10">
        <v>1</v>
      </c>
      <c r="X511" s="10">
        <v>0</v>
      </c>
      <c r="Y511" s="10">
        <v>1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1</v>
      </c>
      <c r="AM511" s="10">
        <v>0</v>
      </c>
      <c r="AN511" s="10">
        <v>2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1</v>
      </c>
      <c r="AX511" s="10">
        <v>0</v>
      </c>
      <c r="AY511" s="10">
        <v>0</v>
      </c>
      <c r="AZ511" s="10">
        <v>0</v>
      </c>
      <c r="BA511" s="10">
        <v>2</v>
      </c>
      <c r="BB511" s="10">
        <v>0</v>
      </c>
      <c r="BC511" s="116">
        <v>0</v>
      </c>
      <c r="BD511" s="10">
        <v>0</v>
      </c>
      <c r="BE511" s="10">
        <v>0</v>
      </c>
    </row>
    <row r="512" spans="1:57">
      <c r="A512" s="26">
        <v>511</v>
      </c>
      <c r="B512" s="253">
        <v>45.606659999999998</v>
      </c>
      <c r="C512" s="253">
        <v>-92.121750000000006</v>
      </c>
      <c r="D512" s="10">
        <v>2.5</v>
      </c>
      <c r="E512" s="10" t="s">
        <v>575</v>
      </c>
      <c r="F512" s="119">
        <v>1</v>
      </c>
      <c r="G512" s="26">
        <v>1</v>
      </c>
      <c r="H512" s="10">
        <v>5</v>
      </c>
      <c r="I512" s="10">
        <v>2</v>
      </c>
      <c r="J512" s="16">
        <v>0</v>
      </c>
      <c r="K512" s="27">
        <v>0</v>
      </c>
      <c r="L512" s="27">
        <v>0</v>
      </c>
      <c r="M512" s="27">
        <v>0</v>
      </c>
      <c r="N512" s="27">
        <v>0</v>
      </c>
      <c r="O512" s="27">
        <v>0</v>
      </c>
      <c r="P512" s="27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2</v>
      </c>
      <c r="V512" s="10">
        <v>0</v>
      </c>
      <c r="W512" s="10">
        <v>1</v>
      </c>
      <c r="X512" s="10">
        <v>0</v>
      </c>
      <c r="Y512" s="10">
        <v>2</v>
      </c>
      <c r="Z512" s="10">
        <v>0</v>
      </c>
      <c r="AA512" s="10">
        <v>0</v>
      </c>
      <c r="AB512" s="10">
        <v>4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1</v>
      </c>
      <c r="AM512" s="10">
        <v>1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16">
        <v>1</v>
      </c>
      <c r="BD512" s="10">
        <v>0</v>
      </c>
      <c r="BE512" s="10">
        <v>0</v>
      </c>
    </row>
    <row r="513" spans="1:57">
      <c r="A513" s="26">
        <v>512</v>
      </c>
      <c r="B513" s="253">
        <v>45.60689</v>
      </c>
      <c r="C513" s="253">
        <v>-92.121920000000003</v>
      </c>
      <c r="D513" s="10">
        <v>6</v>
      </c>
      <c r="E513" s="10" t="s">
        <v>574</v>
      </c>
      <c r="F513" s="119">
        <v>1</v>
      </c>
      <c r="G513" s="26">
        <v>1</v>
      </c>
      <c r="H513" s="10">
        <v>5</v>
      </c>
      <c r="I513" s="10">
        <v>2</v>
      </c>
      <c r="J513" s="16">
        <v>0</v>
      </c>
      <c r="K513" s="27">
        <v>0</v>
      </c>
      <c r="L513" s="27">
        <v>0</v>
      </c>
      <c r="M513" s="27">
        <v>0</v>
      </c>
      <c r="N513" s="27">
        <v>0</v>
      </c>
      <c r="O513" s="27">
        <v>1</v>
      </c>
      <c r="P513" s="27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1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1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2</v>
      </c>
      <c r="AN513" s="10">
        <v>1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4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16">
        <v>0</v>
      </c>
      <c r="BD513" s="10">
        <v>0</v>
      </c>
      <c r="BE513" s="10">
        <v>0</v>
      </c>
    </row>
    <row r="514" spans="1:57">
      <c r="A514" s="26">
        <v>513</v>
      </c>
      <c r="B514" s="253">
        <v>45.607109999999999</v>
      </c>
      <c r="C514" s="253">
        <v>-92.122079999999997</v>
      </c>
      <c r="D514" s="10">
        <v>5.5</v>
      </c>
      <c r="E514" s="10" t="s">
        <v>575</v>
      </c>
      <c r="F514" s="119">
        <v>1</v>
      </c>
      <c r="G514" s="26">
        <v>1</v>
      </c>
      <c r="H514" s="10">
        <v>3</v>
      </c>
      <c r="I514" s="10">
        <v>3</v>
      </c>
      <c r="J514" s="16">
        <v>0</v>
      </c>
      <c r="K514" s="27">
        <v>0</v>
      </c>
      <c r="L514" s="27">
        <v>0</v>
      </c>
      <c r="M514" s="27">
        <v>0</v>
      </c>
      <c r="N514" s="27">
        <v>0</v>
      </c>
      <c r="O514" s="27">
        <v>3</v>
      </c>
      <c r="P514" s="27">
        <v>0</v>
      </c>
      <c r="Q514" s="10">
        <v>0</v>
      </c>
      <c r="R514" s="10">
        <v>0</v>
      </c>
      <c r="S514" s="10">
        <v>1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4</v>
      </c>
      <c r="AN514" s="10">
        <v>0</v>
      </c>
      <c r="AO514" s="10">
        <v>1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16">
        <v>0</v>
      </c>
      <c r="BD514" s="10">
        <v>0</v>
      </c>
      <c r="BE514" s="10">
        <v>0</v>
      </c>
    </row>
    <row r="515" spans="1:57">
      <c r="A515" s="26">
        <v>514</v>
      </c>
      <c r="B515" s="253">
        <v>45.607329999999997</v>
      </c>
      <c r="C515" s="253">
        <v>-92.122249999999994</v>
      </c>
      <c r="D515" s="10">
        <v>5.5</v>
      </c>
      <c r="E515" s="10" t="s">
        <v>575</v>
      </c>
      <c r="F515" s="119">
        <v>1</v>
      </c>
      <c r="G515" s="26">
        <v>1</v>
      </c>
      <c r="H515" s="10">
        <v>4</v>
      </c>
      <c r="I515" s="10">
        <v>2</v>
      </c>
      <c r="J515" s="16">
        <v>0</v>
      </c>
      <c r="K515" s="27">
        <v>0</v>
      </c>
      <c r="L515" s="27">
        <v>0</v>
      </c>
      <c r="M515" s="27">
        <v>0</v>
      </c>
      <c r="N515" s="27">
        <v>0</v>
      </c>
      <c r="O515" s="27">
        <v>1</v>
      </c>
      <c r="P515" s="27">
        <v>0</v>
      </c>
      <c r="Q515" s="10">
        <v>0</v>
      </c>
      <c r="R515" s="10">
        <v>0</v>
      </c>
      <c r="S515" s="10">
        <v>1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1</v>
      </c>
      <c r="AN515" s="10">
        <v>2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16">
        <v>0</v>
      </c>
      <c r="BD515" s="10">
        <v>0</v>
      </c>
      <c r="BE515" s="10">
        <v>0</v>
      </c>
    </row>
    <row r="516" spans="1:57">
      <c r="A516" s="26">
        <v>515</v>
      </c>
      <c r="B516" s="253">
        <v>45.607550000000003</v>
      </c>
      <c r="C516" s="253">
        <v>-92.122420000000005</v>
      </c>
      <c r="D516" s="10">
        <v>6</v>
      </c>
      <c r="E516" s="10" t="s">
        <v>574</v>
      </c>
      <c r="F516" s="119">
        <v>1</v>
      </c>
      <c r="G516" s="26">
        <v>1</v>
      </c>
      <c r="H516" s="10">
        <v>4</v>
      </c>
      <c r="I516" s="10">
        <v>2</v>
      </c>
      <c r="J516" s="16">
        <v>0</v>
      </c>
      <c r="K516" s="27">
        <v>0</v>
      </c>
      <c r="L516" s="27">
        <v>0</v>
      </c>
      <c r="M516" s="27">
        <v>0</v>
      </c>
      <c r="N516" s="27">
        <v>0</v>
      </c>
      <c r="O516" s="27">
        <v>1</v>
      </c>
      <c r="P516" s="27">
        <v>2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1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2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16">
        <v>0</v>
      </c>
      <c r="BD516" s="10">
        <v>0</v>
      </c>
      <c r="BE516" s="10">
        <v>0</v>
      </c>
    </row>
    <row r="517" spans="1:57">
      <c r="A517" s="26">
        <v>516</v>
      </c>
      <c r="B517" s="253">
        <v>45.607779999999998</v>
      </c>
      <c r="C517" s="253">
        <v>-92.12227</v>
      </c>
      <c r="D517" s="10">
        <v>5.5</v>
      </c>
      <c r="E517" s="10" t="s">
        <v>575</v>
      </c>
      <c r="F517" s="119">
        <v>1</v>
      </c>
      <c r="G517" s="26">
        <v>1</v>
      </c>
      <c r="H517" s="10">
        <v>7</v>
      </c>
      <c r="I517" s="10">
        <v>2</v>
      </c>
      <c r="J517" s="16">
        <v>0</v>
      </c>
      <c r="K517" s="27">
        <v>0</v>
      </c>
      <c r="L517" s="27">
        <v>0</v>
      </c>
      <c r="M517" s="27">
        <v>0</v>
      </c>
      <c r="N517" s="27">
        <v>0</v>
      </c>
      <c r="O517" s="27">
        <v>1</v>
      </c>
      <c r="P517" s="27">
        <v>0</v>
      </c>
      <c r="Q517" s="10">
        <v>0</v>
      </c>
      <c r="R517" s="10">
        <v>0</v>
      </c>
      <c r="S517" s="10">
        <v>2</v>
      </c>
      <c r="T517" s="10">
        <v>0</v>
      </c>
      <c r="U517" s="10">
        <v>0</v>
      </c>
      <c r="V517" s="10">
        <v>0</v>
      </c>
      <c r="W517" s="10">
        <v>1</v>
      </c>
      <c r="X517" s="10">
        <v>1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1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2</v>
      </c>
      <c r="AN517" s="10">
        <v>0</v>
      </c>
      <c r="AO517" s="10">
        <v>2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16">
        <v>0</v>
      </c>
      <c r="BD517" s="10">
        <v>0</v>
      </c>
      <c r="BE517" s="10">
        <v>0</v>
      </c>
    </row>
    <row r="518" spans="1:57">
      <c r="A518" s="26">
        <v>517</v>
      </c>
      <c r="B518" s="253">
        <v>45.60801</v>
      </c>
      <c r="C518" s="253">
        <v>-92.122119999999995</v>
      </c>
      <c r="D518" s="10">
        <v>4</v>
      </c>
      <c r="E518" s="10" t="s">
        <v>575</v>
      </c>
      <c r="F518" s="119">
        <v>1</v>
      </c>
      <c r="G518" s="26">
        <v>1</v>
      </c>
      <c r="H518" s="10">
        <v>7</v>
      </c>
      <c r="I518" s="10">
        <v>2</v>
      </c>
      <c r="J518" s="16">
        <v>0</v>
      </c>
      <c r="K518" s="27">
        <v>0</v>
      </c>
      <c r="L518" s="27">
        <v>0</v>
      </c>
      <c r="M518" s="27">
        <v>0</v>
      </c>
      <c r="N518" s="27">
        <v>0</v>
      </c>
      <c r="O518" s="27">
        <v>1</v>
      </c>
      <c r="P518" s="27">
        <v>0</v>
      </c>
      <c r="Q518" s="10">
        <v>0</v>
      </c>
      <c r="R518" s="10">
        <v>0</v>
      </c>
      <c r="S518" s="10">
        <v>2</v>
      </c>
      <c r="T518" s="10">
        <v>0</v>
      </c>
      <c r="U518" s="10">
        <v>0</v>
      </c>
      <c r="V518" s="10">
        <v>1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1</v>
      </c>
      <c r="AI518" s="10">
        <v>0</v>
      </c>
      <c r="AJ518" s="10">
        <v>0</v>
      </c>
      <c r="AK518" s="10">
        <v>0</v>
      </c>
      <c r="AL518" s="10">
        <v>0</v>
      </c>
      <c r="AM518" s="10">
        <v>2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1</v>
      </c>
      <c r="AW518" s="10">
        <v>0</v>
      </c>
      <c r="AX518" s="10">
        <v>0</v>
      </c>
      <c r="AY518" s="10">
        <v>0</v>
      </c>
      <c r="AZ518" s="10">
        <v>0</v>
      </c>
      <c r="BA518" s="10">
        <v>2</v>
      </c>
      <c r="BB518" s="10">
        <v>0</v>
      </c>
      <c r="BC518" s="116">
        <v>0</v>
      </c>
      <c r="BD518" s="10">
        <v>0</v>
      </c>
      <c r="BE518" s="10">
        <v>0</v>
      </c>
    </row>
    <row r="519" spans="1:57">
      <c r="A519" s="26">
        <v>518</v>
      </c>
      <c r="B519" s="253">
        <v>45.60801</v>
      </c>
      <c r="C519" s="253">
        <v>-92.121799999999993</v>
      </c>
      <c r="D519" s="10">
        <v>0.5</v>
      </c>
      <c r="E519" s="10" t="s">
        <v>575</v>
      </c>
      <c r="F519" s="119">
        <v>1</v>
      </c>
      <c r="G519" s="26">
        <v>1</v>
      </c>
      <c r="H519" s="10">
        <v>1</v>
      </c>
      <c r="I519" s="10">
        <v>1</v>
      </c>
      <c r="J519" s="16">
        <v>0</v>
      </c>
      <c r="K519" s="27">
        <v>0</v>
      </c>
      <c r="L519" s="27">
        <v>0</v>
      </c>
      <c r="M519" s="27">
        <v>0</v>
      </c>
      <c r="N519" s="27">
        <v>0</v>
      </c>
      <c r="O519" s="27">
        <v>0</v>
      </c>
      <c r="P519" s="27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1</v>
      </c>
      <c r="BB519" s="10">
        <v>0</v>
      </c>
      <c r="BC519" s="116">
        <v>0</v>
      </c>
      <c r="BD519" s="10">
        <v>0</v>
      </c>
      <c r="BE519" s="10">
        <v>0</v>
      </c>
    </row>
    <row r="520" spans="1:57">
      <c r="A520" s="27">
        <v>518</v>
      </c>
      <c r="B520" s="27">
        <v>518</v>
      </c>
      <c r="C520" s="27">
        <v>518</v>
      </c>
      <c r="D520" s="27">
        <v>518</v>
      </c>
      <c r="E520" s="27">
        <v>518</v>
      </c>
      <c r="G520" s="27">
        <v>518</v>
      </c>
      <c r="H520" s="27">
        <v>518</v>
      </c>
      <c r="I520" s="27">
        <v>470</v>
      </c>
      <c r="J520" s="27">
        <v>23</v>
      </c>
      <c r="K520" s="27">
        <v>2</v>
      </c>
      <c r="L520" s="27">
        <v>1</v>
      </c>
      <c r="M520" s="27">
        <v>3</v>
      </c>
      <c r="N520" s="27">
        <v>1</v>
      </c>
      <c r="O520" s="27">
        <v>234</v>
      </c>
      <c r="P520" s="27">
        <v>102</v>
      </c>
      <c r="Q520" s="27">
        <v>4</v>
      </c>
      <c r="R520" s="27">
        <v>2</v>
      </c>
      <c r="S520" s="27">
        <v>73</v>
      </c>
      <c r="T520" s="27">
        <v>3</v>
      </c>
      <c r="U520" s="27">
        <v>15</v>
      </c>
      <c r="V520" s="27">
        <v>19</v>
      </c>
      <c r="W520" s="27">
        <v>76</v>
      </c>
      <c r="X520" s="27">
        <v>153</v>
      </c>
      <c r="Y520" s="27">
        <v>75</v>
      </c>
      <c r="Z520" s="27">
        <v>4</v>
      </c>
      <c r="AA520" s="27">
        <v>70</v>
      </c>
      <c r="AB520" s="27">
        <v>54</v>
      </c>
      <c r="AC520" s="27">
        <v>2</v>
      </c>
      <c r="AD520" s="27">
        <v>3</v>
      </c>
      <c r="AE520" s="27">
        <v>59</v>
      </c>
      <c r="AF520" s="27">
        <v>1</v>
      </c>
      <c r="AG520" s="27">
        <v>48</v>
      </c>
      <c r="AH520" s="27">
        <v>77</v>
      </c>
      <c r="AI520" s="27">
        <v>85</v>
      </c>
      <c r="AJ520" s="27">
        <v>13</v>
      </c>
      <c r="AK520" s="27">
        <v>2</v>
      </c>
      <c r="AL520" s="27">
        <v>146</v>
      </c>
      <c r="AM520" s="27">
        <v>93</v>
      </c>
      <c r="AN520" s="27">
        <v>25</v>
      </c>
      <c r="AO520" s="27">
        <v>215</v>
      </c>
      <c r="AP520" s="27">
        <v>26</v>
      </c>
      <c r="AQ520" s="27">
        <v>7</v>
      </c>
      <c r="AR520" s="27">
        <v>1</v>
      </c>
      <c r="AS520" s="27">
        <v>2</v>
      </c>
      <c r="AT520" s="27">
        <v>2</v>
      </c>
      <c r="AU520" s="27">
        <v>8</v>
      </c>
      <c r="AV520" s="27">
        <v>17</v>
      </c>
      <c r="AW520" s="27">
        <v>68</v>
      </c>
      <c r="AX520" s="27">
        <v>3</v>
      </c>
      <c r="AY520" s="27">
        <v>1</v>
      </c>
      <c r="AZ520" s="27">
        <v>1</v>
      </c>
      <c r="BA520" s="27">
        <v>56</v>
      </c>
      <c r="BB520" s="27">
        <v>9</v>
      </c>
      <c r="BC520" s="27">
        <v>50</v>
      </c>
      <c r="BD520" s="27">
        <v>1</v>
      </c>
      <c r="BE520" s="27">
        <v>1</v>
      </c>
    </row>
  </sheetData>
  <sheetProtection formatCells="0" sort="0"/>
  <protectedRanges>
    <protectedRange sqref="E338:E519" name="Range1"/>
    <protectedRange sqref="E304:E337" name="Range1_2"/>
    <protectedRange sqref="H2:I8 E2:E303" name="Range1_3"/>
    <protectedRange sqref="B2:C8" name="Range1_1_1"/>
  </protectedRanges>
  <dataValidations count="7">
    <dataValidation type="list" allowBlank="1" showInputMessage="1" showErrorMessage="1" error="Please enter M (muck), S (sand), or R (rock).  If sediment type unknown, leave cell blank." sqref="E2:E519">
      <formula1>"M,m,s,S,R,r"</formula1>
    </dataValidation>
    <dataValidation type="decimal" allowBlank="1" showInputMessage="1" showErrorMessage="1" error="Is your depth really more than 99 feet?" sqref="D521:D64847 D2:D519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519 H281">
      <formula1>"1,2,3"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H1:H81 H521:H64847 H84:H280 H282:H519"/>
    <dataValidation type="whole" allowBlank="1" showInputMessage="1" showErrorMessage="1" errorTitle="Presence/Absence Data" error="Enter 1 if present" sqref="P521:BE64847">
      <formula1>1</formula1>
      <formula2>1</formula2>
    </dataValidation>
    <dataValidation type="list" allowBlank="1" showInputMessage="1" showErrorMessage="1" sqref="L1 I1 N1:O1 I521:O64847">
      <formula1>"V,v,1,2,3"</formula1>
    </dataValidation>
    <dataValidation type="list" allowBlank="1" showInputMessage="1" showErrorMessage="1" error="Please enter a rake fullness rating of 1, 2, 3 or V (visual).  If species not found, leave cell blank." sqref="J2:BE519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20</v>
      </c>
      <c r="C1" s="2" t="s">
        <v>385</v>
      </c>
    </row>
    <row r="3" spans="1:5">
      <c r="A3" s="20" t="s">
        <v>15</v>
      </c>
    </row>
    <row r="4" spans="1:5">
      <c r="B4" s="2" t="s">
        <v>333</v>
      </c>
    </row>
    <row r="5" spans="1:5">
      <c r="B5" s="2" t="s">
        <v>55</v>
      </c>
    </row>
    <row r="6" spans="1:5">
      <c r="C6" s="2" t="s">
        <v>37</v>
      </c>
      <c r="D6" s="2" t="s">
        <v>86</v>
      </c>
    </row>
    <row r="7" spans="1:5">
      <c r="D7" s="2" t="s">
        <v>120</v>
      </c>
    </row>
    <row r="8" spans="1:5">
      <c r="C8" s="19" t="s">
        <v>52</v>
      </c>
      <c r="D8" s="2" t="s">
        <v>110</v>
      </c>
    </row>
    <row r="9" spans="1:5">
      <c r="C9" s="19" t="s">
        <v>53</v>
      </c>
      <c r="D9" s="2" t="s">
        <v>54</v>
      </c>
    </row>
    <row r="10" spans="1:5">
      <c r="C10" s="19" t="s">
        <v>88</v>
      </c>
      <c r="D10" s="2" t="s">
        <v>329</v>
      </c>
    </row>
    <row r="11" spans="1:5">
      <c r="C11" s="19" t="s">
        <v>76</v>
      </c>
      <c r="D11" s="2" t="s">
        <v>330</v>
      </c>
    </row>
    <row r="12" spans="1:5">
      <c r="C12" s="19" t="s">
        <v>107</v>
      </c>
      <c r="D12" s="2" t="s">
        <v>113</v>
      </c>
    </row>
    <row r="13" spans="1:5">
      <c r="C13" s="19"/>
      <c r="E13" s="2" t="s">
        <v>71</v>
      </c>
    </row>
    <row r="14" spans="1:5">
      <c r="C14" s="19"/>
      <c r="E14" s="2" t="s">
        <v>72</v>
      </c>
    </row>
    <row r="15" spans="1:5">
      <c r="C15" s="19"/>
      <c r="E15" s="2" t="s">
        <v>73</v>
      </c>
    </row>
    <row r="16" spans="1:5">
      <c r="C16" s="19"/>
      <c r="E16" s="2" t="s">
        <v>75</v>
      </c>
    </row>
    <row r="17" spans="3:5">
      <c r="C17" s="19"/>
      <c r="E17" s="96" t="s">
        <v>386</v>
      </c>
    </row>
    <row r="18" spans="3:5">
      <c r="C18" s="19" t="s">
        <v>69</v>
      </c>
      <c r="D18" s="2" t="s">
        <v>392</v>
      </c>
    </row>
    <row r="19" spans="3:5">
      <c r="C19" s="19"/>
      <c r="D19" s="2" t="s">
        <v>111</v>
      </c>
    </row>
    <row r="20" spans="3:5">
      <c r="C20" s="19"/>
      <c r="D20" s="2" t="s">
        <v>74</v>
      </c>
    </row>
    <row r="21" spans="3:5">
      <c r="C21" s="19" t="s">
        <v>70</v>
      </c>
      <c r="D21" s="2" t="s">
        <v>112</v>
      </c>
    </row>
    <row r="22" spans="3:5">
      <c r="C22" s="19"/>
      <c r="D22" s="2" t="s">
        <v>387</v>
      </c>
    </row>
    <row r="23" spans="3:5">
      <c r="C23" s="19"/>
      <c r="E23" s="2" t="s">
        <v>71</v>
      </c>
    </row>
    <row r="24" spans="3:5">
      <c r="C24" s="19"/>
      <c r="E24" s="2" t="s">
        <v>72</v>
      </c>
    </row>
    <row r="25" spans="3:5">
      <c r="C25" s="19"/>
      <c r="E25" s="2" t="s">
        <v>73</v>
      </c>
    </row>
    <row r="26" spans="3:5">
      <c r="C26" s="19"/>
      <c r="E26" s="2" t="s">
        <v>75</v>
      </c>
    </row>
    <row r="27" spans="3:5">
      <c r="C27" s="19"/>
      <c r="D27" s="2" t="s">
        <v>388</v>
      </c>
    </row>
    <row r="28" spans="3:5">
      <c r="C28" s="19"/>
      <c r="D28" s="2" t="s">
        <v>389</v>
      </c>
    </row>
    <row r="29" spans="3:5">
      <c r="C29" s="19"/>
      <c r="D29" s="2" t="s">
        <v>87</v>
      </c>
    </row>
    <row r="30" spans="3:5">
      <c r="C30" s="19"/>
      <c r="E30" s="2" t="s">
        <v>114</v>
      </c>
    </row>
    <row r="31" spans="3:5">
      <c r="C31" s="19"/>
    </row>
    <row r="32" spans="3:5">
      <c r="D32" s="1" t="s">
        <v>390</v>
      </c>
    </row>
    <row r="33" spans="2:4">
      <c r="D33" s="1"/>
    </row>
    <row r="34" spans="2:4">
      <c r="B34" s="2" t="s">
        <v>30</v>
      </c>
    </row>
    <row r="35" spans="2:4">
      <c r="C35" s="2" t="s">
        <v>393</v>
      </c>
    </row>
    <row r="36" spans="2:4">
      <c r="C36" s="2" t="s">
        <v>391</v>
      </c>
    </row>
    <row r="37" spans="2:4">
      <c r="C37" s="2" t="s">
        <v>68</v>
      </c>
    </row>
    <row r="38" spans="2:4">
      <c r="B38" s="2" t="s">
        <v>394</v>
      </c>
    </row>
    <row r="39" spans="2:4">
      <c r="C39" s="2" t="s">
        <v>331</v>
      </c>
    </row>
    <row r="40" spans="2:4">
      <c r="C40" s="2" t="s">
        <v>395</v>
      </c>
    </row>
    <row r="41" spans="2:4">
      <c r="C41" s="2" t="s">
        <v>396</v>
      </c>
    </row>
    <row r="42" spans="2:4">
      <c r="C42" s="2" t="s">
        <v>332</v>
      </c>
    </row>
    <row r="43" spans="2:4">
      <c r="C43" s="2" t="s">
        <v>115</v>
      </c>
    </row>
    <row r="44" spans="2:4">
      <c r="B44" s="2" t="s">
        <v>46</v>
      </c>
    </row>
    <row r="45" spans="2:4">
      <c r="B45" s="2" t="s">
        <v>397</v>
      </c>
    </row>
    <row r="46" spans="2:4">
      <c r="C46" s="2" t="s">
        <v>398</v>
      </c>
    </row>
    <row r="47" spans="2:4">
      <c r="B47" s="2" t="s">
        <v>334</v>
      </c>
    </row>
    <row r="50" spans="1:3">
      <c r="A50" s="20" t="s">
        <v>12</v>
      </c>
    </row>
    <row r="51" spans="1:3">
      <c r="B51" s="2" t="s">
        <v>48</v>
      </c>
    </row>
    <row r="52" spans="1:3">
      <c r="B52" s="2" t="s">
        <v>38</v>
      </c>
    </row>
    <row r="53" spans="1:3">
      <c r="B53" s="2" t="s">
        <v>49</v>
      </c>
    </row>
    <row r="54" spans="1:3">
      <c r="A54" s="20" t="s">
        <v>11</v>
      </c>
    </row>
    <row r="55" spans="1:3">
      <c r="B55" s="18" t="s">
        <v>407</v>
      </c>
    </row>
    <row r="56" spans="1:3">
      <c r="B56" s="1" t="s">
        <v>36</v>
      </c>
    </row>
    <row r="57" spans="1:3">
      <c r="B57" s="1" t="s">
        <v>33</v>
      </c>
    </row>
    <row r="58" spans="1:3">
      <c r="B58" s="11"/>
      <c r="C58" s="2" t="s">
        <v>26</v>
      </c>
    </row>
    <row r="59" spans="1:3">
      <c r="B59" s="11"/>
      <c r="C59" s="2" t="s">
        <v>39</v>
      </c>
    </row>
    <row r="60" spans="1:3">
      <c r="B60" s="17" t="s">
        <v>34</v>
      </c>
    </row>
    <row r="61" spans="1:3">
      <c r="B61" s="5"/>
      <c r="C61" s="2" t="s">
        <v>27</v>
      </c>
    </row>
    <row r="62" spans="1:3">
      <c r="B62" s="17" t="s">
        <v>35</v>
      </c>
    </row>
    <row r="63" spans="1:3">
      <c r="B63" s="13"/>
      <c r="C63" s="2" t="s">
        <v>28</v>
      </c>
    </row>
    <row r="64" spans="1:3">
      <c r="B64" s="1" t="s">
        <v>401</v>
      </c>
      <c r="C64" s="12"/>
    </row>
    <row r="65" spans="1:3">
      <c r="C65" s="2" t="s">
        <v>42</v>
      </c>
    </row>
    <row r="66" spans="1:3">
      <c r="C66" s="2" t="s">
        <v>51</v>
      </c>
    </row>
    <row r="67" spans="1:3">
      <c r="B67" s="1" t="s">
        <v>400</v>
      </c>
      <c r="C67" s="12"/>
    </row>
    <row r="68" spans="1:3">
      <c r="B68" s="1" t="s">
        <v>77</v>
      </c>
      <c r="C68" s="12"/>
    </row>
    <row r="69" spans="1:3">
      <c r="B69" s="1" t="s">
        <v>50</v>
      </c>
      <c r="C69" s="12"/>
    </row>
    <row r="70" spans="1:3">
      <c r="B70" s="1" t="s">
        <v>60</v>
      </c>
      <c r="C70" s="12"/>
    </row>
    <row r="71" spans="1:3">
      <c r="B71" s="1" t="s">
        <v>82</v>
      </c>
      <c r="C71" s="12"/>
    </row>
    <row r="72" spans="1:3">
      <c r="B72" s="1" t="s">
        <v>56</v>
      </c>
      <c r="C72" s="12"/>
    </row>
    <row r="73" spans="1:3">
      <c r="B73" s="1" t="s">
        <v>83</v>
      </c>
      <c r="C73" s="12"/>
    </row>
    <row r="74" spans="1:3">
      <c r="B74" s="17" t="s">
        <v>78</v>
      </c>
    </row>
    <row r="75" spans="1:3">
      <c r="B75" s="1" t="s">
        <v>402</v>
      </c>
    </row>
    <row r="76" spans="1:3">
      <c r="B76" s="17"/>
    </row>
    <row r="77" spans="1:3">
      <c r="A77" s="20" t="s">
        <v>29</v>
      </c>
    </row>
    <row r="78" spans="1:3">
      <c r="A78" s="20"/>
      <c r="B78" s="2" t="s">
        <v>116</v>
      </c>
    </row>
    <row r="79" spans="1:3">
      <c r="B79" s="2" t="s">
        <v>117</v>
      </c>
    </row>
    <row r="80" spans="1:3">
      <c r="C80" s="2" t="s">
        <v>40</v>
      </c>
    </row>
    <row r="81" spans="1:10">
      <c r="B81" s="2" t="s">
        <v>118</v>
      </c>
    </row>
    <row r="82" spans="1:10">
      <c r="C82" s="2" t="s">
        <v>41</v>
      </c>
    </row>
    <row r="83" spans="1:10">
      <c r="B83" s="3" t="s">
        <v>119</v>
      </c>
    </row>
    <row r="84" spans="1:10">
      <c r="A84" s="4"/>
      <c r="B84" s="2" t="s">
        <v>403</v>
      </c>
    </row>
    <row r="85" spans="1:10">
      <c r="B85" s="2" t="s">
        <v>399</v>
      </c>
      <c r="D85" s="4"/>
    </row>
    <row r="86" spans="1:10">
      <c r="B86" s="2" t="s">
        <v>79</v>
      </c>
    </row>
    <row r="87" spans="1:10">
      <c r="C87" s="2" t="s">
        <v>80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520"/>
  <sheetViews>
    <sheetView workbookViewId="0">
      <pane xSplit="10" ySplit="1" topLeftCell="K506" activePane="bottomRight" state="frozen"/>
      <selection pane="topRight" activeCell="K1" sqref="K1"/>
      <selection pane="bottomLeft" activeCell="A2" sqref="A2"/>
      <selection pane="bottomRight" activeCell="A519" sqref="A2:FM519"/>
    </sheetView>
  </sheetViews>
  <sheetFormatPr defaultColWidth="5.7109375" defaultRowHeight="12.75"/>
  <cols>
    <col min="1" max="1" width="11.5703125" style="10" bestFit="1" customWidth="1"/>
    <col min="2" max="2" width="4.42578125" style="117" customWidth="1"/>
    <col min="3" max="4" width="7.85546875" style="117" customWidth="1"/>
    <col min="5" max="6" width="7" style="117" customWidth="1"/>
    <col min="7" max="8" width="4.42578125" style="117" customWidth="1"/>
    <col min="9" max="9" width="15.7109375" style="121" customWidth="1"/>
    <col min="10" max="10" width="5" style="27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4" customWidth="1"/>
    <col min="24" max="155" width="5.7109375" style="10" customWidth="1"/>
    <col min="156" max="156" width="5.7109375" style="24" customWidth="1"/>
    <col min="157" max="16384" width="5.7109375" style="10"/>
  </cols>
  <sheetData>
    <row r="1" spans="1:169" s="9" customFormat="1" ht="190.15" customHeight="1">
      <c r="A1" s="30" t="s">
        <v>18</v>
      </c>
      <c r="B1" s="41" t="s">
        <v>25</v>
      </c>
      <c r="C1" s="41" t="s">
        <v>58</v>
      </c>
      <c r="D1" s="41" t="s">
        <v>59</v>
      </c>
      <c r="E1" s="42" t="s">
        <v>57</v>
      </c>
      <c r="F1" s="42" t="s">
        <v>413</v>
      </c>
      <c r="G1" s="43" t="s">
        <v>22</v>
      </c>
      <c r="H1" s="118" t="s">
        <v>23</v>
      </c>
      <c r="I1" s="31"/>
      <c r="J1" s="120" t="s">
        <v>0</v>
      </c>
      <c r="K1" s="190" t="s">
        <v>571</v>
      </c>
      <c r="L1" s="9" t="s">
        <v>32</v>
      </c>
      <c r="M1" s="25" t="s">
        <v>85</v>
      </c>
      <c r="N1" s="9" t="s">
        <v>414</v>
      </c>
      <c r="O1" s="9" t="s">
        <v>21</v>
      </c>
      <c r="P1" s="15" t="s">
        <v>4</v>
      </c>
      <c r="Q1" s="15" t="s">
        <v>559</v>
      </c>
      <c r="R1" s="23" t="s">
        <v>415</v>
      </c>
      <c r="S1" s="23" t="s">
        <v>81</v>
      </c>
      <c r="T1" s="85" t="s">
        <v>416</v>
      </c>
      <c r="U1" s="85" t="s">
        <v>411</v>
      </c>
      <c r="V1" s="85" t="s">
        <v>556</v>
      </c>
      <c r="W1" s="85" t="s">
        <v>412</v>
      </c>
      <c r="X1" s="14" t="s">
        <v>417</v>
      </c>
      <c r="Y1" s="14" t="s">
        <v>418</v>
      </c>
      <c r="Z1" s="14" t="s">
        <v>419</v>
      </c>
      <c r="AA1" s="14" t="s">
        <v>420</v>
      </c>
      <c r="AB1" s="14" t="s">
        <v>421</v>
      </c>
      <c r="AC1" s="14" t="s">
        <v>422</v>
      </c>
      <c r="AD1" s="14" t="s">
        <v>423</v>
      </c>
      <c r="AE1" s="14" t="s">
        <v>424</v>
      </c>
      <c r="AF1" s="14" t="s">
        <v>425</v>
      </c>
      <c r="AG1" s="14" t="s">
        <v>558</v>
      </c>
      <c r="AH1" s="14" t="s">
        <v>426</v>
      </c>
      <c r="AI1" s="14" t="s">
        <v>427</v>
      </c>
      <c r="AJ1" s="14" t="s">
        <v>428</v>
      </c>
      <c r="AK1" s="14" t="s">
        <v>429</v>
      </c>
      <c r="AL1" s="14" t="s">
        <v>430</v>
      </c>
      <c r="AM1" s="14" t="s">
        <v>431</v>
      </c>
      <c r="AN1" s="14" t="s">
        <v>432</v>
      </c>
      <c r="AO1" s="14" t="s">
        <v>433</v>
      </c>
      <c r="AP1" s="14" t="s">
        <v>434</v>
      </c>
      <c r="AQ1" s="14" t="s">
        <v>435</v>
      </c>
      <c r="AR1" s="14" t="s">
        <v>436</v>
      </c>
      <c r="AS1" s="14" t="s">
        <v>437</v>
      </c>
      <c r="AT1" s="14" t="s">
        <v>438</v>
      </c>
      <c r="AU1" s="14" t="s">
        <v>439</v>
      </c>
      <c r="AV1" s="14" t="s">
        <v>440</v>
      </c>
      <c r="AW1" s="14" t="s">
        <v>441</v>
      </c>
      <c r="AX1" s="14" t="s">
        <v>442</v>
      </c>
      <c r="AY1" s="14" t="s">
        <v>443</v>
      </c>
      <c r="AZ1" s="14" t="s">
        <v>444</v>
      </c>
      <c r="BA1" s="14" t="s">
        <v>445</v>
      </c>
      <c r="BB1" s="14" t="s">
        <v>446</v>
      </c>
      <c r="BC1" s="14" t="s">
        <v>447</v>
      </c>
      <c r="BD1" s="14" t="s">
        <v>448</v>
      </c>
      <c r="BE1" s="14" t="s">
        <v>449</v>
      </c>
      <c r="BF1" s="14" t="s">
        <v>450</v>
      </c>
      <c r="BG1" s="14" t="s">
        <v>451</v>
      </c>
      <c r="BH1" s="14" t="s">
        <v>452</v>
      </c>
      <c r="BI1" s="14" t="s">
        <v>453</v>
      </c>
      <c r="BJ1" s="14" t="s">
        <v>454</v>
      </c>
      <c r="BK1" s="14" t="s">
        <v>455</v>
      </c>
      <c r="BL1" s="14" t="s">
        <v>456</v>
      </c>
      <c r="BM1" s="14" t="s">
        <v>457</v>
      </c>
      <c r="BN1" s="14" t="s">
        <v>458</v>
      </c>
      <c r="BO1" s="14" t="s">
        <v>459</v>
      </c>
      <c r="BP1" s="14" t="s">
        <v>460</v>
      </c>
      <c r="BQ1" s="14" t="s">
        <v>461</v>
      </c>
      <c r="BR1" s="14" t="s">
        <v>462</v>
      </c>
      <c r="BS1" s="14" t="s">
        <v>463</v>
      </c>
      <c r="BT1" s="14" t="s">
        <v>464</v>
      </c>
      <c r="BU1" s="14" t="s">
        <v>465</v>
      </c>
      <c r="BV1" s="14" t="s">
        <v>466</v>
      </c>
      <c r="BW1" s="14" t="s">
        <v>467</v>
      </c>
      <c r="BX1" s="14" t="s">
        <v>468</v>
      </c>
      <c r="BY1" s="14" t="s">
        <v>469</v>
      </c>
      <c r="BZ1" s="14" t="s">
        <v>470</v>
      </c>
      <c r="CA1" s="14" t="s">
        <v>471</v>
      </c>
      <c r="CB1" s="14" t="s">
        <v>472</v>
      </c>
      <c r="CC1" s="14" t="s">
        <v>473</v>
      </c>
      <c r="CD1" s="14" t="s">
        <v>474</v>
      </c>
      <c r="CE1" s="14" t="s">
        <v>475</v>
      </c>
      <c r="CF1" s="14" t="s">
        <v>476</v>
      </c>
      <c r="CG1" s="14" t="s">
        <v>477</v>
      </c>
      <c r="CH1" s="14" t="s">
        <v>478</v>
      </c>
      <c r="CI1" s="14" t="s">
        <v>479</v>
      </c>
      <c r="CJ1" s="14" t="s">
        <v>480</v>
      </c>
      <c r="CK1" s="14" t="s">
        <v>481</v>
      </c>
      <c r="CL1" s="14" t="s">
        <v>482</v>
      </c>
      <c r="CM1" s="14" t="s">
        <v>483</v>
      </c>
      <c r="CN1" s="14" t="s">
        <v>484</v>
      </c>
      <c r="CO1" s="14" t="s">
        <v>485</v>
      </c>
      <c r="CP1" s="14" t="s">
        <v>486</v>
      </c>
      <c r="CQ1" s="14" t="s">
        <v>487</v>
      </c>
      <c r="CR1" s="14" t="s">
        <v>488</v>
      </c>
      <c r="CS1" s="14" t="s">
        <v>489</v>
      </c>
      <c r="CT1" s="14" t="s">
        <v>490</v>
      </c>
      <c r="CU1" s="14" t="s">
        <v>491</v>
      </c>
      <c r="CV1" s="14" t="s">
        <v>492</v>
      </c>
      <c r="CW1" s="14" t="s">
        <v>493</v>
      </c>
      <c r="CX1" s="14" t="s">
        <v>494</v>
      </c>
      <c r="CY1" s="14" t="s">
        <v>495</v>
      </c>
      <c r="CZ1" s="14" t="s">
        <v>496</v>
      </c>
      <c r="DA1" s="14" t="s">
        <v>497</v>
      </c>
      <c r="DB1" s="14" t="s">
        <v>498</v>
      </c>
      <c r="DC1" s="14" t="s">
        <v>499</v>
      </c>
      <c r="DD1" s="14" t="s">
        <v>500</v>
      </c>
      <c r="DE1" s="14" t="s">
        <v>501</v>
      </c>
      <c r="DF1" s="14" t="s">
        <v>502</v>
      </c>
      <c r="DG1" s="14" t="s">
        <v>503</v>
      </c>
      <c r="DH1" s="14" t="s">
        <v>504</v>
      </c>
      <c r="DI1" s="14" t="s">
        <v>505</v>
      </c>
      <c r="DJ1" s="14" t="s">
        <v>506</v>
      </c>
      <c r="DK1" s="14" t="s">
        <v>507</v>
      </c>
      <c r="DL1" s="14" t="s">
        <v>508</v>
      </c>
      <c r="DM1" s="14" t="s">
        <v>509</v>
      </c>
      <c r="DN1" s="14" t="s">
        <v>510</v>
      </c>
      <c r="DO1" s="14" t="s">
        <v>511</v>
      </c>
      <c r="DP1" s="14" t="s">
        <v>512</v>
      </c>
      <c r="DQ1" s="14" t="s">
        <v>513</v>
      </c>
      <c r="DR1" s="14" t="s">
        <v>514</v>
      </c>
      <c r="DS1" s="14" t="s">
        <v>515</v>
      </c>
      <c r="DT1" s="14" t="s">
        <v>516</v>
      </c>
      <c r="DU1" s="14" t="s">
        <v>517</v>
      </c>
      <c r="DV1" s="14" t="s">
        <v>518</v>
      </c>
      <c r="DW1" s="14" t="s">
        <v>519</v>
      </c>
      <c r="DX1" s="14" t="s">
        <v>520</v>
      </c>
      <c r="DY1" s="14" t="s">
        <v>521</v>
      </c>
      <c r="DZ1" s="14" t="s">
        <v>522</v>
      </c>
      <c r="EA1" s="14" t="s">
        <v>523</v>
      </c>
      <c r="EB1" s="14" t="s">
        <v>524</v>
      </c>
      <c r="EC1" s="14" t="s">
        <v>525</v>
      </c>
      <c r="ED1" s="14" t="s">
        <v>526</v>
      </c>
      <c r="EE1" s="14" t="s">
        <v>527</v>
      </c>
      <c r="EF1" s="14" t="s">
        <v>528</v>
      </c>
      <c r="EG1" s="14" t="s">
        <v>529</v>
      </c>
      <c r="EH1" s="14" t="s">
        <v>530</v>
      </c>
      <c r="EI1" s="14" t="s">
        <v>531</v>
      </c>
      <c r="EJ1" s="14" t="s">
        <v>532</v>
      </c>
      <c r="EK1" s="14" t="s">
        <v>533</v>
      </c>
      <c r="EL1" s="14" t="s">
        <v>534</v>
      </c>
      <c r="EM1" s="14" t="s">
        <v>535</v>
      </c>
      <c r="EN1" s="14" t="s">
        <v>536</v>
      </c>
      <c r="EO1" s="14" t="s">
        <v>537</v>
      </c>
      <c r="EP1" s="14" t="s">
        <v>538</v>
      </c>
      <c r="EQ1" s="14" t="s">
        <v>539</v>
      </c>
      <c r="ER1" s="14" t="s">
        <v>540</v>
      </c>
      <c r="ES1" s="14" t="s">
        <v>541</v>
      </c>
      <c r="ET1" s="14" t="s">
        <v>542</v>
      </c>
      <c r="EU1" s="14" t="s">
        <v>543</v>
      </c>
      <c r="EV1" s="14" t="s">
        <v>544</v>
      </c>
      <c r="EW1" s="14" t="s">
        <v>545</v>
      </c>
      <c r="EX1" s="14" t="s">
        <v>546</v>
      </c>
      <c r="EY1" s="14" t="s">
        <v>547</v>
      </c>
      <c r="EZ1" s="113" t="s">
        <v>561</v>
      </c>
      <c r="FA1" s="114" t="s">
        <v>562</v>
      </c>
      <c r="FB1" s="114" t="s">
        <v>563</v>
      </c>
      <c r="FC1" s="115" t="s">
        <v>548</v>
      </c>
      <c r="FD1" s="115" t="s">
        <v>549</v>
      </c>
      <c r="FE1" s="9" t="s">
        <v>638</v>
      </c>
      <c r="FF1" s="248" t="s">
        <v>637</v>
      </c>
      <c r="FG1" s="14" t="s">
        <v>670</v>
      </c>
      <c r="FH1" s="9" t="s">
        <v>5</v>
      </c>
      <c r="FI1" s="9" t="s">
        <v>6</v>
      </c>
      <c r="FJ1" s="9" t="s">
        <v>7</v>
      </c>
      <c r="FK1" s="9" t="s">
        <v>8</v>
      </c>
      <c r="FL1" s="9" t="s">
        <v>9</v>
      </c>
      <c r="FM1" s="9" t="s">
        <v>10</v>
      </c>
    </row>
    <row r="2" spans="1:169">
      <c r="A2" s="32" t="s">
        <v>90</v>
      </c>
      <c r="B2" s="44">
        <f t="shared" ref="B2:B65" si="0">COUNT(R2:EY2,FE2:FM2)</f>
        <v>5</v>
      </c>
      <c r="C2" s="44">
        <f t="shared" ref="C2:C65" si="1">IF(COUNT(R2:EY2,FE2:FM2)&gt;0,COUNT(R2:EY2,FE2:FM2),"")</f>
        <v>5</v>
      </c>
      <c r="D2" s="44">
        <f t="shared" ref="D2:D65" si="2">IF(COUNT(T2:BJ2,BL2:BT2,BV2:CB2,CD2:EY2,FE2:FM2)&gt;0,COUNT(T2:BJ2,BL2:BT2,BV2:CB2,CD2:EY2,FE2:FM2),"")</f>
        <v>5</v>
      </c>
      <c r="E2" s="44">
        <f t="shared" ref="E2:E65" si="3">IF(H2=1,COUNT(R2:EY2,FE2:FM2),"")</f>
        <v>5</v>
      </c>
      <c r="F2" s="44">
        <f t="shared" ref="F2:F65" si="4">IF(H2=1,COUNT(T2:BJ2,BL2:BT2,BV2:CB2,CD2:EY2,FE2:FM2),"")</f>
        <v>5</v>
      </c>
      <c r="G2" s="44">
        <f t="shared" ref="G2:G65" si="5">IF($B2&gt;=1,$M2,"")</f>
        <v>2</v>
      </c>
      <c r="H2" s="119">
        <f>IF(AND(M2&gt;0,M2&lt;=STATS!$C$22),1,"")</f>
        <v>1</v>
      </c>
      <c r="I2" s="191" t="s">
        <v>572</v>
      </c>
      <c r="J2" s="26">
        <v>1</v>
      </c>
      <c r="K2" s="253">
        <v>45.579259999999998</v>
      </c>
      <c r="L2" s="253">
        <v>-92.094759999999994</v>
      </c>
      <c r="M2" s="10">
        <v>2</v>
      </c>
      <c r="N2" s="10" t="s">
        <v>575</v>
      </c>
      <c r="O2" s="10" t="s">
        <v>657</v>
      </c>
      <c r="Q2" s="10">
        <v>2</v>
      </c>
      <c r="R2" s="16"/>
      <c r="S2" s="16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Q2" s="10">
        <v>2</v>
      </c>
      <c r="BO2" s="10">
        <v>1</v>
      </c>
      <c r="CA2" s="10" t="s">
        <v>666</v>
      </c>
      <c r="CB2" s="10" t="s">
        <v>666</v>
      </c>
      <c r="CI2" s="10">
        <v>1</v>
      </c>
      <c r="CP2" s="10">
        <v>1</v>
      </c>
      <c r="DA2" s="10">
        <v>1</v>
      </c>
      <c r="EZ2" s="116"/>
      <c r="FA2" s="116"/>
      <c r="FB2" s="116"/>
      <c r="FC2" s="116"/>
      <c r="FD2" s="116"/>
    </row>
    <row r="3" spans="1:169">
      <c r="A3" s="32" t="s">
        <v>45</v>
      </c>
      <c r="B3" s="44">
        <f t="shared" si="0"/>
        <v>5</v>
      </c>
      <c r="C3" s="44">
        <f t="shared" si="1"/>
        <v>5</v>
      </c>
      <c r="D3" s="44">
        <f t="shared" si="2"/>
        <v>5</v>
      </c>
      <c r="E3" s="44">
        <f t="shared" si="3"/>
        <v>5</v>
      </c>
      <c r="F3" s="44">
        <f t="shared" si="4"/>
        <v>5</v>
      </c>
      <c r="G3" s="44">
        <f t="shared" si="5"/>
        <v>1</v>
      </c>
      <c r="H3" s="119">
        <f>IF(AND(M3&gt;0,M3&lt;=STATS!$C$22),1,"")</f>
        <v>1</v>
      </c>
      <c r="I3" s="191" t="s">
        <v>573</v>
      </c>
      <c r="J3" s="26">
        <v>2</v>
      </c>
      <c r="K3" s="253">
        <v>45.579270000000001</v>
      </c>
      <c r="L3" s="253">
        <v>-92.094440000000006</v>
      </c>
      <c r="M3" s="10">
        <v>1</v>
      </c>
      <c r="N3" s="10" t="s">
        <v>575</v>
      </c>
      <c r="O3" s="10" t="s">
        <v>657</v>
      </c>
      <c r="Q3" s="10">
        <v>1</v>
      </c>
      <c r="R3" s="16"/>
      <c r="S3" s="16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BO3" s="10">
        <v>1</v>
      </c>
      <c r="CB3" s="10">
        <v>1</v>
      </c>
      <c r="CP3" s="10">
        <v>1</v>
      </c>
      <c r="CY3" s="10">
        <v>1</v>
      </c>
      <c r="ES3" s="10">
        <v>1</v>
      </c>
      <c r="EZ3" s="116"/>
      <c r="FA3" s="116"/>
      <c r="FB3" s="116"/>
      <c r="FC3" s="116"/>
      <c r="FD3" s="116"/>
    </row>
    <row r="4" spans="1:169">
      <c r="A4" s="32" t="s">
        <v>47</v>
      </c>
      <c r="B4" s="44">
        <f t="shared" si="0"/>
        <v>4</v>
      </c>
      <c r="C4" s="44">
        <f t="shared" si="1"/>
        <v>4</v>
      </c>
      <c r="D4" s="44">
        <f t="shared" si="2"/>
        <v>4</v>
      </c>
      <c r="E4" s="44">
        <f t="shared" si="3"/>
        <v>4</v>
      </c>
      <c r="F4" s="44">
        <f t="shared" si="4"/>
        <v>4</v>
      </c>
      <c r="G4" s="44">
        <f t="shared" si="5"/>
        <v>1</v>
      </c>
      <c r="H4" s="119">
        <f>IF(AND(M4&gt;0,M4&lt;=STATS!$C$22),1,"")</f>
        <v>1</v>
      </c>
      <c r="I4" s="191">
        <v>2661100</v>
      </c>
      <c r="J4" s="26">
        <v>3</v>
      </c>
      <c r="K4" s="253">
        <v>45.579270000000001</v>
      </c>
      <c r="L4" s="253">
        <v>-92.094120000000004</v>
      </c>
      <c r="M4" s="10">
        <v>1</v>
      </c>
      <c r="N4" s="10" t="s">
        <v>576</v>
      </c>
      <c r="O4" s="10" t="s">
        <v>657</v>
      </c>
      <c r="Q4" s="10">
        <v>1</v>
      </c>
      <c r="R4" s="16"/>
      <c r="S4" s="1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Q4" s="10">
        <v>1</v>
      </c>
      <c r="BG4" s="10">
        <v>1</v>
      </c>
      <c r="BO4" s="10" t="s">
        <v>666</v>
      </c>
      <c r="BR4" s="10">
        <v>1</v>
      </c>
      <c r="CB4" s="10" t="s">
        <v>666</v>
      </c>
      <c r="ES4" s="10">
        <v>1</v>
      </c>
      <c r="EZ4" s="116"/>
      <c r="FA4" s="116"/>
      <c r="FB4" s="116">
        <v>1</v>
      </c>
      <c r="FC4" s="116"/>
      <c r="FD4" s="116"/>
    </row>
    <row r="5" spans="1:169">
      <c r="A5" s="36" t="s">
        <v>91</v>
      </c>
      <c r="B5" s="44">
        <f t="shared" si="0"/>
        <v>7</v>
      </c>
      <c r="C5" s="44">
        <f t="shared" si="1"/>
        <v>7</v>
      </c>
      <c r="D5" s="44">
        <f t="shared" si="2"/>
        <v>7</v>
      </c>
      <c r="E5" s="44">
        <f t="shared" si="3"/>
        <v>7</v>
      </c>
      <c r="F5" s="44">
        <f t="shared" si="4"/>
        <v>7</v>
      </c>
      <c r="G5" s="44">
        <f t="shared" si="5"/>
        <v>4</v>
      </c>
      <c r="H5" s="119">
        <f>IF(AND(M5&gt;0,M5&lt;=STATS!$C$22),1,"")</f>
        <v>1</v>
      </c>
      <c r="I5" s="192" t="s">
        <v>665</v>
      </c>
      <c r="J5" s="26">
        <v>4</v>
      </c>
      <c r="K5" s="253">
        <v>45.579279999999997</v>
      </c>
      <c r="L5" s="253">
        <v>-92.093800000000002</v>
      </c>
      <c r="M5" s="10">
        <v>4</v>
      </c>
      <c r="N5" s="10" t="s">
        <v>574</v>
      </c>
      <c r="O5" s="10" t="s">
        <v>657</v>
      </c>
      <c r="Q5" s="10">
        <v>3</v>
      </c>
      <c r="R5" s="16"/>
      <c r="S5" s="16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>
        <v>1</v>
      </c>
      <c r="AF5" s="27"/>
      <c r="AG5" s="27"/>
      <c r="AH5" s="27"/>
      <c r="BG5" s="10">
        <v>1</v>
      </c>
      <c r="CA5" s="10">
        <v>3</v>
      </c>
      <c r="CB5" s="10">
        <v>1</v>
      </c>
      <c r="CY5" s="10">
        <v>1</v>
      </c>
      <c r="DA5" s="10">
        <v>1</v>
      </c>
      <c r="DE5" s="10">
        <v>1</v>
      </c>
      <c r="EZ5" s="116"/>
      <c r="FA5" s="116"/>
      <c r="FB5" s="116">
        <v>1</v>
      </c>
      <c r="FC5" s="116"/>
      <c r="FD5" s="116"/>
    </row>
    <row r="6" spans="1:169">
      <c r="A6" s="32" t="s">
        <v>92</v>
      </c>
      <c r="B6" s="44">
        <f t="shared" si="0"/>
        <v>5</v>
      </c>
      <c r="C6" s="44">
        <f t="shared" si="1"/>
        <v>5</v>
      </c>
      <c r="D6" s="44">
        <f t="shared" si="2"/>
        <v>5</v>
      </c>
      <c r="E6" s="44">
        <f t="shared" si="3"/>
        <v>5</v>
      </c>
      <c r="F6" s="44">
        <f t="shared" si="4"/>
        <v>5</v>
      </c>
      <c r="G6" s="44">
        <f t="shared" si="5"/>
        <v>4.5</v>
      </c>
      <c r="H6" s="119">
        <f>IF(AND(M6&gt;0,M6&lt;=STATS!$C$22),1,"")</f>
        <v>1</v>
      </c>
      <c r="I6" s="182" t="s">
        <v>410</v>
      </c>
      <c r="J6" s="26">
        <v>5</v>
      </c>
      <c r="K6" s="253">
        <v>45.579279999999997</v>
      </c>
      <c r="L6" s="253">
        <v>-92.09348</v>
      </c>
      <c r="M6" s="10">
        <v>4.5</v>
      </c>
      <c r="N6" s="10" t="s">
        <v>574</v>
      </c>
      <c r="O6" s="10" t="s">
        <v>657</v>
      </c>
      <c r="Q6" s="10">
        <v>3</v>
      </c>
      <c r="R6" s="16"/>
      <c r="S6" s="16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>
        <v>1</v>
      </c>
      <c r="AF6" s="27"/>
      <c r="AG6" s="27"/>
      <c r="AH6" s="27"/>
      <c r="CA6" s="10">
        <v>3</v>
      </c>
      <c r="CN6" s="10">
        <v>2</v>
      </c>
      <c r="CO6" s="10">
        <v>1</v>
      </c>
      <c r="CY6" s="10">
        <v>1</v>
      </c>
      <c r="EZ6" s="116"/>
      <c r="FA6" s="116"/>
      <c r="FB6" s="116"/>
      <c r="FC6" s="116"/>
      <c r="FD6" s="116"/>
    </row>
    <row r="7" spans="1:169">
      <c r="A7" s="32"/>
      <c r="B7" s="44">
        <f t="shared" si="0"/>
        <v>5</v>
      </c>
      <c r="C7" s="44">
        <f t="shared" si="1"/>
        <v>5</v>
      </c>
      <c r="D7" s="44">
        <f t="shared" si="2"/>
        <v>5</v>
      </c>
      <c r="E7" s="44">
        <f t="shared" si="3"/>
        <v>5</v>
      </c>
      <c r="F7" s="44">
        <f t="shared" si="4"/>
        <v>5</v>
      </c>
      <c r="G7" s="44">
        <f t="shared" si="5"/>
        <v>4.5</v>
      </c>
      <c r="H7" s="119">
        <f>IF(AND(M7&gt;0,M7&lt;=STATS!$C$22),1,"")</f>
        <v>1</v>
      </c>
      <c r="I7" s="182" t="s">
        <v>555</v>
      </c>
      <c r="J7" s="26">
        <v>6</v>
      </c>
      <c r="K7" s="253">
        <v>45.57929</v>
      </c>
      <c r="L7" s="253">
        <v>-92.093159999999997</v>
      </c>
      <c r="M7" s="10">
        <v>4.5</v>
      </c>
      <c r="N7" s="10" t="s">
        <v>574</v>
      </c>
      <c r="O7" s="10" t="s">
        <v>657</v>
      </c>
      <c r="Q7" s="10">
        <v>3</v>
      </c>
      <c r="R7" s="16"/>
      <c r="S7" s="16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>
        <v>1</v>
      </c>
      <c r="AF7" s="27"/>
      <c r="AG7" s="27">
        <v>1</v>
      </c>
      <c r="AH7" s="27"/>
      <c r="CA7" s="10">
        <v>3</v>
      </c>
      <c r="CY7" s="10">
        <v>1</v>
      </c>
      <c r="DE7" s="10">
        <v>1</v>
      </c>
      <c r="EZ7" s="116"/>
      <c r="FA7" s="116"/>
      <c r="FB7" s="116"/>
      <c r="FC7" s="116"/>
      <c r="FD7" s="116"/>
    </row>
    <row r="8" spans="1:169">
      <c r="A8" s="32"/>
      <c r="B8" s="44">
        <f t="shared" si="0"/>
        <v>0</v>
      </c>
      <c r="C8" s="44" t="str">
        <f t="shared" si="1"/>
        <v/>
      </c>
      <c r="D8" s="44" t="str">
        <f t="shared" si="2"/>
        <v/>
      </c>
      <c r="E8" s="44">
        <f t="shared" si="3"/>
        <v>0</v>
      </c>
      <c r="F8" s="44">
        <f t="shared" si="4"/>
        <v>0</v>
      </c>
      <c r="G8" s="44" t="str">
        <f t="shared" si="5"/>
        <v/>
      </c>
      <c r="H8" s="119">
        <f>IF(AND(M8&gt;0,M8&lt;=STATS!$C$22),1,"")</f>
        <v>1</v>
      </c>
      <c r="I8" s="182" t="s">
        <v>664</v>
      </c>
      <c r="J8" s="26">
        <v>7</v>
      </c>
      <c r="K8" s="253">
        <v>45.57929</v>
      </c>
      <c r="L8" s="253">
        <v>-92.092839999999995</v>
      </c>
      <c r="M8" s="10">
        <v>0.5</v>
      </c>
      <c r="N8" s="10" t="s">
        <v>576</v>
      </c>
      <c r="O8" s="10" t="s">
        <v>657</v>
      </c>
      <c r="R8" s="16"/>
      <c r="S8" s="16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BR8" s="10" t="s">
        <v>666</v>
      </c>
      <c r="CT8" s="10" t="s">
        <v>666</v>
      </c>
      <c r="EZ8" s="116"/>
      <c r="FA8" s="116"/>
      <c r="FB8" s="116"/>
      <c r="FC8" s="116"/>
      <c r="FD8" s="116"/>
    </row>
    <row r="9" spans="1:169">
      <c r="A9" s="37"/>
      <c r="B9" s="44">
        <f t="shared" si="0"/>
        <v>5</v>
      </c>
      <c r="C9" s="44">
        <f t="shared" si="1"/>
        <v>5</v>
      </c>
      <c r="D9" s="44">
        <f t="shared" si="2"/>
        <v>5</v>
      </c>
      <c r="E9" s="44">
        <f t="shared" si="3"/>
        <v>5</v>
      </c>
      <c r="F9" s="44">
        <f t="shared" si="4"/>
        <v>5</v>
      </c>
      <c r="G9" s="44">
        <f t="shared" si="5"/>
        <v>0.5</v>
      </c>
      <c r="H9" s="119">
        <f>IF(AND(M9&gt;0,M9&lt;=STATS!$C$22),1,"")</f>
        <v>1</v>
      </c>
      <c r="J9" s="26">
        <v>8</v>
      </c>
      <c r="K9" s="253">
        <v>45.57931</v>
      </c>
      <c r="L9" s="253">
        <v>-92.092200000000005</v>
      </c>
      <c r="M9" s="10">
        <v>0.5</v>
      </c>
      <c r="N9" s="10" t="s">
        <v>575</v>
      </c>
      <c r="O9" s="10" t="s">
        <v>657</v>
      </c>
      <c r="Q9" s="10">
        <v>1</v>
      </c>
      <c r="R9" s="16"/>
      <c r="S9" s="16"/>
      <c r="T9" s="27"/>
      <c r="U9" s="27"/>
      <c r="V9" s="27"/>
      <c r="W9" s="27"/>
      <c r="X9" s="27"/>
      <c r="Y9" s="27">
        <v>1</v>
      </c>
      <c r="Z9" s="27"/>
      <c r="AA9" s="27"/>
      <c r="AB9" s="27"/>
      <c r="AC9" s="27"/>
      <c r="AD9" s="27"/>
      <c r="AE9" s="27"/>
      <c r="AF9" s="27"/>
      <c r="AG9" s="27"/>
      <c r="AH9" s="27"/>
      <c r="BE9" s="10">
        <v>3</v>
      </c>
      <c r="CM9" s="10" t="s">
        <v>666</v>
      </c>
      <c r="CY9" s="10" t="s">
        <v>666</v>
      </c>
      <c r="DE9" s="10">
        <v>1</v>
      </c>
      <c r="ED9" s="10">
        <v>1</v>
      </c>
      <c r="EM9" s="10" t="s">
        <v>666</v>
      </c>
      <c r="ER9" s="10" t="s">
        <v>666</v>
      </c>
      <c r="EU9" s="10">
        <v>1</v>
      </c>
      <c r="EZ9" s="116"/>
      <c r="FA9" s="116"/>
      <c r="FB9" s="116"/>
      <c r="FC9" s="116">
        <v>1</v>
      </c>
      <c r="FD9" s="116"/>
    </row>
    <row r="10" spans="1:169">
      <c r="A10" s="32"/>
      <c r="B10" s="44">
        <f t="shared" si="0"/>
        <v>5</v>
      </c>
      <c r="C10" s="44">
        <f t="shared" si="1"/>
        <v>5</v>
      </c>
      <c r="D10" s="44">
        <f t="shared" si="2"/>
        <v>5</v>
      </c>
      <c r="E10" s="44">
        <f t="shared" si="3"/>
        <v>5</v>
      </c>
      <c r="F10" s="44">
        <f t="shared" si="4"/>
        <v>5</v>
      </c>
      <c r="G10" s="44">
        <f t="shared" si="5"/>
        <v>1</v>
      </c>
      <c r="H10" s="119">
        <f>IF(AND(M10&gt;0,M10&lt;=STATS!$C$22),1,"")</f>
        <v>1</v>
      </c>
      <c r="J10" s="26">
        <v>9</v>
      </c>
      <c r="K10" s="253">
        <v>45.57931</v>
      </c>
      <c r="L10" s="253">
        <v>-92.091880000000003</v>
      </c>
      <c r="M10" s="10">
        <v>1</v>
      </c>
      <c r="N10" s="10" t="s">
        <v>574</v>
      </c>
      <c r="O10" s="10" t="s">
        <v>657</v>
      </c>
      <c r="Q10" s="10">
        <v>2</v>
      </c>
      <c r="R10" s="16"/>
      <c r="S10" s="1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BE10" s="10">
        <v>3</v>
      </c>
      <c r="CB10" s="10">
        <v>1</v>
      </c>
      <c r="CM10" s="10">
        <v>2</v>
      </c>
      <c r="ED10" s="10">
        <v>1</v>
      </c>
      <c r="EU10" s="10">
        <v>1</v>
      </c>
      <c r="EZ10" s="116"/>
      <c r="FA10" s="116"/>
      <c r="FB10" s="116"/>
      <c r="FC10" s="116"/>
      <c r="FD10" s="116"/>
    </row>
    <row r="11" spans="1:169">
      <c r="A11" s="32"/>
      <c r="B11" s="44">
        <f t="shared" si="0"/>
        <v>7</v>
      </c>
      <c r="C11" s="44">
        <f t="shared" si="1"/>
        <v>7</v>
      </c>
      <c r="D11" s="44">
        <f t="shared" si="2"/>
        <v>7</v>
      </c>
      <c r="E11" s="44">
        <f t="shared" si="3"/>
        <v>7</v>
      </c>
      <c r="F11" s="44">
        <f t="shared" si="4"/>
        <v>7</v>
      </c>
      <c r="G11" s="44">
        <f t="shared" si="5"/>
        <v>2</v>
      </c>
      <c r="H11" s="119">
        <f>IF(AND(M11&gt;0,M11&lt;=STATS!$C$22),1,"")</f>
        <v>1</v>
      </c>
      <c r="J11" s="26">
        <v>10</v>
      </c>
      <c r="K11" s="253">
        <v>45.579479999999997</v>
      </c>
      <c r="L11" s="253">
        <v>-92.095249999999993</v>
      </c>
      <c r="M11" s="10">
        <v>2</v>
      </c>
      <c r="N11" s="10" t="s">
        <v>575</v>
      </c>
      <c r="O11" s="10" t="s">
        <v>657</v>
      </c>
      <c r="Q11" s="10">
        <v>2</v>
      </c>
      <c r="R11" s="16"/>
      <c r="S11" s="16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BE11" s="10">
        <v>1</v>
      </c>
      <c r="BG11" s="10">
        <v>2</v>
      </c>
      <c r="CA11" s="10">
        <v>1</v>
      </c>
      <c r="CB11" s="10">
        <v>2</v>
      </c>
      <c r="CY11" s="10">
        <v>1</v>
      </c>
      <c r="DZ11" s="10">
        <v>1</v>
      </c>
      <c r="ED11" s="10">
        <v>1</v>
      </c>
      <c r="EZ11" s="116"/>
      <c r="FA11" s="116"/>
      <c r="FB11" s="116"/>
      <c r="FC11" s="116"/>
      <c r="FD11" s="116"/>
    </row>
    <row r="12" spans="1:169">
      <c r="A12" s="32"/>
      <c r="B12" s="44">
        <f t="shared" si="0"/>
        <v>4</v>
      </c>
      <c r="C12" s="44">
        <f t="shared" si="1"/>
        <v>4</v>
      </c>
      <c r="D12" s="44">
        <f t="shared" si="2"/>
        <v>4</v>
      </c>
      <c r="E12" s="44">
        <f t="shared" si="3"/>
        <v>4</v>
      </c>
      <c r="F12" s="44">
        <f t="shared" si="4"/>
        <v>4</v>
      </c>
      <c r="G12" s="44">
        <f t="shared" si="5"/>
        <v>3.5</v>
      </c>
      <c r="H12" s="119">
        <f>IF(AND(M12&gt;0,M12&lt;=STATS!$C$22),1,"")</f>
        <v>1</v>
      </c>
      <c r="J12" s="26">
        <v>11</v>
      </c>
      <c r="K12" s="253">
        <v>45.579479999999997</v>
      </c>
      <c r="L12" s="253">
        <v>-92.094930000000005</v>
      </c>
      <c r="M12" s="10">
        <v>3.5</v>
      </c>
      <c r="N12" s="10" t="s">
        <v>574</v>
      </c>
      <c r="O12" s="10" t="s">
        <v>657</v>
      </c>
      <c r="Q12" s="10">
        <v>3</v>
      </c>
      <c r="R12" s="16"/>
      <c r="S12" s="1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>
        <v>2</v>
      </c>
      <c r="AF12" s="27"/>
      <c r="AG12" s="27"/>
      <c r="AH12" s="27"/>
      <c r="BG12" s="10">
        <v>1</v>
      </c>
      <c r="CA12" s="10">
        <v>3</v>
      </c>
      <c r="CB12" s="10">
        <v>1</v>
      </c>
      <c r="EZ12" s="116"/>
      <c r="FA12" s="116"/>
      <c r="FB12" s="116"/>
      <c r="FC12" s="116"/>
      <c r="FD12" s="116"/>
    </row>
    <row r="13" spans="1:169">
      <c r="A13" s="37"/>
      <c r="B13" s="44">
        <f t="shared" si="0"/>
        <v>3</v>
      </c>
      <c r="C13" s="44">
        <f t="shared" si="1"/>
        <v>3</v>
      </c>
      <c r="D13" s="44">
        <f t="shared" si="2"/>
        <v>3</v>
      </c>
      <c r="E13" s="44">
        <f t="shared" si="3"/>
        <v>3</v>
      </c>
      <c r="F13" s="44">
        <f t="shared" si="4"/>
        <v>3</v>
      </c>
      <c r="G13" s="44">
        <f t="shared" si="5"/>
        <v>3.5</v>
      </c>
      <c r="H13" s="119">
        <f>IF(AND(M13&gt;0,M13&lt;=STATS!$C$22),1,"")</f>
        <v>1</v>
      </c>
      <c r="J13" s="26">
        <v>12</v>
      </c>
      <c r="K13" s="253">
        <v>45.57949</v>
      </c>
      <c r="L13" s="253">
        <v>-92.094610000000003</v>
      </c>
      <c r="M13" s="10">
        <v>3.5</v>
      </c>
      <c r="N13" s="10" t="s">
        <v>575</v>
      </c>
      <c r="O13" s="10" t="s">
        <v>657</v>
      </c>
      <c r="Q13" s="10">
        <v>3</v>
      </c>
      <c r="R13" s="16"/>
      <c r="S13" s="16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CA13" s="10">
        <v>3</v>
      </c>
      <c r="CP13" s="10">
        <v>1</v>
      </c>
      <c r="CY13" s="10">
        <v>1</v>
      </c>
      <c r="EZ13" s="116"/>
      <c r="FA13" s="116"/>
      <c r="FB13" s="116">
        <v>1</v>
      </c>
      <c r="FC13" s="116"/>
      <c r="FD13" s="116"/>
    </row>
    <row r="14" spans="1:169">
      <c r="A14" s="32"/>
      <c r="B14" s="44">
        <f t="shared" si="0"/>
        <v>7</v>
      </c>
      <c r="C14" s="44">
        <f t="shared" si="1"/>
        <v>7</v>
      </c>
      <c r="D14" s="44">
        <f t="shared" si="2"/>
        <v>7</v>
      </c>
      <c r="E14" s="44">
        <f t="shared" si="3"/>
        <v>7</v>
      </c>
      <c r="F14" s="44">
        <f t="shared" si="4"/>
        <v>7</v>
      </c>
      <c r="G14" s="44">
        <f t="shared" si="5"/>
        <v>5</v>
      </c>
      <c r="H14" s="119">
        <f>IF(AND(M14&gt;0,M14&lt;=STATS!$C$22),1,"")</f>
        <v>1</v>
      </c>
      <c r="J14" s="26">
        <v>13</v>
      </c>
      <c r="K14" s="253">
        <v>45.57949</v>
      </c>
      <c r="L14" s="253">
        <v>-92.094290000000001</v>
      </c>
      <c r="M14" s="10">
        <v>5</v>
      </c>
      <c r="N14" s="10" t="s">
        <v>574</v>
      </c>
      <c r="O14" s="10" t="s">
        <v>657</v>
      </c>
      <c r="Q14" s="10">
        <v>3</v>
      </c>
      <c r="R14" s="16"/>
      <c r="S14" s="16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>
        <v>1</v>
      </c>
      <c r="AF14" s="27"/>
      <c r="AG14" s="27"/>
      <c r="AH14" s="27"/>
      <c r="AQ14" s="10">
        <v>1</v>
      </c>
      <c r="CA14" s="10">
        <v>3</v>
      </c>
      <c r="CB14" s="10">
        <v>1</v>
      </c>
      <c r="CI14" s="10">
        <v>2</v>
      </c>
      <c r="CY14" s="10">
        <v>1</v>
      </c>
      <c r="DE14" s="10">
        <v>2</v>
      </c>
      <c r="EZ14" s="116"/>
      <c r="FA14" s="116"/>
      <c r="FB14" s="116">
        <v>1</v>
      </c>
      <c r="FC14" s="116"/>
      <c r="FD14" s="116"/>
    </row>
    <row r="15" spans="1:169">
      <c r="A15" s="32"/>
      <c r="B15" s="44">
        <f t="shared" si="0"/>
        <v>6</v>
      </c>
      <c r="C15" s="44">
        <f t="shared" si="1"/>
        <v>6</v>
      </c>
      <c r="D15" s="44">
        <f t="shared" si="2"/>
        <v>6</v>
      </c>
      <c r="E15" s="44">
        <f t="shared" si="3"/>
        <v>6</v>
      </c>
      <c r="F15" s="44">
        <f t="shared" si="4"/>
        <v>6</v>
      </c>
      <c r="G15" s="44">
        <f t="shared" si="5"/>
        <v>5.5</v>
      </c>
      <c r="H15" s="119">
        <f>IF(AND(M15&gt;0,M15&lt;=STATS!$C$22),1,"")</f>
        <v>1</v>
      </c>
      <c r="J15" s="26">
        <v>14</v>
      </c>
      <c r="K15" s="253">
        <v>45.579500000000003</v>
      </c>
      <c r="L15" s="253">
        <v>-92.093969999999999</v>
      </c>
      <c r="M15" s="10">
        <v>5.5</v>
      </c>
      <c r="N15" s="10" t="s">
        <v>574</v>
      </c>
      <c r="O15" s="10" t="s">
        <v>657</v>
      </c>
      <c r="Q15" s="10">
        <v>2</v>
      </c>
      <c r="R15" s="16"/>
      <c r="S15" s="1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>
        <v>1</v>
      </c>
      <c r="AF15" s="27"/>
      <c r="AG15" s="27">
        <v>1</v>
      </c>
      <c r="AH15" s="27"/>
      <c r="CY15" s="10">
        <v>1</v>
      </c>
      <c r="CZ15" s="10">
        <v>2</v>
      </c>
      <c r="DA15" s="10">
        <v>1</v>
      </c>
      <c r="DE15" s="10">
        <v>1</v>
      </c>
      <c r="EZ15" s="116"/>
      <c r="FA15" s="116"/>
      <c r="FB15" s="116">
        <v>1</v>
      </c>
      <c r="FC15" s="116"/>
      <c r="FD15" s="116"/>
    </row>
    <row r="16" spans="1:169">
      <c r="A16" s="32"/>
      <c r="B16" s="44">
        <f t="shared" si="0"/>
        <v>3</v>
      </c>
      <c r="C16" s="44">
        <f t="shared" si="1"/>
        <v>3</v>
      </c>
      <c r="D16" s="44">
        <f t="shared" si="2"/>
        <v>3</v>
      </c>
      <c r="E16" s="44">
        <f t="shared" si="3"/>
        <v>3</v>
      </c>
      <c r="F16" s="44">
        <f t="shared" si="4"/>
        <v>3</v>
      </c>
      <c r="G16" s="44">
        <f t="shared" si="5"/>
        <v>5.5</v>
      </c>
      <c r="H16" s="119">
        <f>IF(AND(M16&gt;0,M16&lt;=STATS!$C$22),1,"")</f>
        <v>1</v>
      </c>
      <c r="J16" s="26">
        <v>15</v>
      </c>
      <c r="K16" s="253">
        <v>45.579500000000003</v>
      </c>
      <c r="L16" s="253">
        <v>-92.093649999999997</v>
      </c>
      <c r="M16" s="10">
        <v>5.5</v>
      </c>
      <c r="N16" s="10" t="s">
        <v>574</v>
      </c>
      <c r="O16" s="10" t="s">
        <v>657</v>
      </c>
      <c r="Q16" s="10">
        <v>3</v>
      </c>
      <c r="R16" s="16"/>
      <c r="S16" s="1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>
        <v>2</v>
      </c>
      <c r="AF16" s="27"/>
      <c r="AG16" s="27"/>
      <c r="AH16" s="27"/>
      <c r="CZ16" s="10">
        <v>3</v>
      </c>
      <c r="DE16" s="10">
        <v>1</v>
      </c>
      <c r="EZ16" s="116"/>
      <c r="FA16" s="116"/>
      <c r="FB16" s="116">
        <v>1</v>
      </c>
      <c r="FC16" s="116"/>
      <c r="FD16" s="116"/>
    </row>
    <row r="17" spans="1:160">
      <c r="A17" s="32"/>
      <c r="B17" s="44">
        <f t="shared" si="0"/>
        <v>5</v>
      </c>
      <c r="C17" s="44">
        <f t="shared" si="1"/>
        <v>5</v>
      </c>
      <c r="D17" s="44">
        <f t="shared" si="2"/>
        <v>5</v>
      </c>
      <c r="E17" s="44">
        <f t="shared" si="3"/>
        <v>5</v>
      </c>
      <c r="F17" s="44">
        <f t="shared" si="4"/>
        <v>5</v>
      </c>
      <c r="G17" s="44">
        <f t="shared" si="5"/>
        <v>6</v>
      </c>
      <c r="H17" s="119">
        <f>IF(AND(M17&gt;0,M17&lt;=STATS!$C$22),1,"")</f>
        <v>1</v>
      </c>
      <c r="J17" s="26">
        <v>16</v>
      </c>
      <c r="K17" s="253">
        <v>45.579509999999999</v>
      </c>
      <c r="L17" s="253">
        <v>-92.093329999999995</v>
      </c>
      <c r="M17" s="10">
        <v>6</v>
      </c>
      <c r="N17" s="10" t="s">
        <v>574</v>
      </c>
      <c r="O17" s="10" t="s">
        <v>657</v>
      </c>
      <c r="Q17" s="10">
        <v>2</v>
      </c>
      <c r="R17" s="16"/>
      <c r="S17" s="1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>
        <v>1</v>
      </c>
      <c r="AF17" s="27"/>
      <c r="AG17" s="27"/>
      <c r="AH17" s="27"/>
      <c r="AQ17" s="10">
        <v>1</v>
      </c>
      <c r="BO17" s="10">
        <v>1</v>
      </c>
      <c r="CI17" s="10">
        <v>2</v>
      </c>
      <c r="DE17" s="10">
        <v>2</v>
      </c>
      <c r="EZ17" s="116"/>
      <c r="FA17" s="116"/>
      <c r="FB17" s="116"/>
      <c r="FC17" s="116"/>
      <c r="FD17" s="116"/>
    </row>
    <row r="18" spans="1:160">
      <c r="A18" s="37"/>
      <c r="B18" s="44">
        <f t="shared" si="0"/>
        <v>4</v>
      </c>
      <c r="C18" s="44">
        <f t="shared" si="1"/>
        <v>4</v>
      </c>
      <c r="D18" s="44">
        <f t="shared" si="2"/>
        <v>4</v>
      </c>
      <c r="E18" s="44">
        <f t="shared" si="3"/>
        <v>4</v>
      </c>
      <c r="F18" s="44">
        <f t="shared" si="4"/>
        <v>4</v>
      </c>
      <c r="G18" s="44">
        <f t="shared" si="5"/>
        <v>5.5</v>
      </c>
      <c r="H18" s="119">
        <f>IF(AND(M18&gt;0,M18&lt;=STATS!$C$22),1,"")</f>
        <v>1</v>
      </c>
      <c r="J18" s="26">
        <v>17</v>
      </c>
      <c r="K18" s="253">
        <v>45.579520000000002</v>
      </c>
      <c r="L18" s="253">
        <v>-92.093010000000007</v>
      </c>
      <c r="M18" s="10">
        <v>5.5</v>
      </c>
      <c r="N18" s="10" t="s">
        <v>574</v>
      </c>
      <c r="O18" s="10" t="s">
        <v>657</v>
      </c>
      <c r="Q18" s="10">
        <v>2</v>
      </c>
      <c r="R18" s="16"/>
      <c r="S18" s="16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>
        <v>2</v>
      </c>
      <c r="AF18" s="27"/>
      <c r="AG18" s="27"/>
      <c r="AH18" s="27"/>
      <c r="AQ18" s="10">
        <v>1</v>
      </c>
      <c r="BG18" s="10">
        <v>1</v>
      </c>
      <c r="CA18" s="10" t="s">
        <v>666</v>
      </c>
      <c r="DE18" s="10">
        <v>1</v>
      </c>
      <c r="EZ18" s="116"/>
      <c r="FA18" s="116"/>
      <c r="FB18" s="116">
        <v>1</v>
      </c>
      <c r="FC18" s="116"/>
      <c r="FD18" s="116"/>
    </row>
    <row r="19" spans="1:160">
      <c r="A19" s="32"/>
      <c r="B19" s="44">
        <f t="shared" si="0"/>
        <v>6</v>
      </c>
      <c r="C19" s="44">
        <f t="shared" si="1"/>
        <v>6</v>
      </c>
      <c r="D19" s="44">
        <f t="shared" si="2"/>
        <v>6</v>
      </c>
      <c r="E19" s="44">
        <f t="shared" si="3"/>
        <v>6</v>
      </c>
      <c r="F19" s="44">
        <f t="shared" si="4"/>
        <v>6</v>
      </c>
      <c r="G19" s="44">
        <f t="shared" si="5"/>
        <v>4</v>
      </c>
      <c r="H19" s="119">
        <f>IF(AND(M19&gt;0,M19&lt;=STATS!$C$22),1,"")</f>
        <v>1</v>
      </c>
      <c r="J19" s="26">
        <v>18</v>
      </c>
      <c r="K19" s="253">
        <v>45.579520000000002</v>
      </c>
      <c r="L19" s="253">
        <v>-92.092690000000005</v>
      </c>
      <c r="M19" s="10">
        <v>4</v>
      </c>
      <c r="N19" s="10" t="s">
        <v>574</v>
      </c>
      <c r="O19" s="10" t="s">
        <v>657</v>
      </c>
      <c r="Q19" s="10">
        <v>3</v>
      </c>
      <c r="R19" s="16"/>
      <c r="S19" s="16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>
        <v>1</v>
      </c>
      <c r="AF19" s="27"/>
      <c r="AG19" s="27">
        <v>1</v>
      </c>
      <c r="AH19" s="27"/>
      <c r="BG19" s="10">
        <v>1</v>
      </c>
      <c r="BO19" s="10">
        <v>1</v>
      </c>
      <c r="CA19" s="10">
        <v>3</v>
      </c>
      <c r="CB19" s="10">
        <v>1</v>
      </c>
      <c r="EZ19" s="116"/>
      <c r="FA19" s="116"/>
      <c r="FB19" s="116">
        <v>2</v>
      </c>
      <c r="FC19" s="116"/>
      <c r="FD19" s="116"/>
    </row>
    <row r="20" spans="1:160">
      <c r="A20" s="32"/>
      <c r="B20" s="44">
        <f t="shared" si="0"/>
        <v>6</v>
      </c>
      <c r="C20" s="44">
        <f t="shared" si="1"/>
        <v>6</v>
      </c>
      <c r="D20" s="44">
        <f t="shared" si="2"/>
        <v>6</v>
      </c>
      <c r="E20" s="44">
        <f t="shared" si="3"/>
        <v>6</v>
      </c>
      <c r="F20" s="44">
        <f t="shared" si="4"/>
        <v>6</v>
      </c>
      <c r="G20" s="44">
        <f t="shared" si="5"/>
        <v>3</v>
      </c>
      <c r="H20" s="119">
        <f>IF(AND(M20&gt;0,M20&lt;=STATS!$C$22),1,"")</f>
        <v>1</v>
      </c>
      <c r="J20" s="26">
        <v>19</v>
      </c>
      <c r="K20" s="253">
        <v>45.579529999999998</v>
      </c>
      <c r="L20" s="253">
        <v>-92.092370000000003</v>
      </c>
      <c r="M20" s="10">
        <v>3</v>
      </c>
      <c r="N20" s="10" t="s">
        <v>574</v>
      </c>
      <c r="O20" s="10" t="s">
        <v>657</v>
      </c>
      <c r="Q20" s="10">
        <v>3</v>
      </c>
      <c r="R20" s="16"/>
      <c r="S20" s="16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>
        <v>3</v>
      </c>
      <c r="AF20" s="27"/>
      <c r="AG20" s="27"/>
      <c r="AH20" s="27"/>
      <c r="BE20" s="10">
        <v>1</v>
      </c>
      <c r="BG20" s="10">
        <v>2</v>
      </c>
      <c r="CA20" s="10">
        <v>3</v>
      </c>
      <c r="CB20" s="10">
        <v>1</v>
      </c>
      <c r="ED20" s="10">
        <v>1</v>
      </c>
      <c r="EZ20" s="116"/>
      <c r="FA20" s="116"/>
      <c r="FB20" s="116">
        <v>1</v>
      </c>
      <c r="FC20" s="116"/>
      <c r="FD20" s="116"/>
    </row>
    <row r="21" spans="1:160">
      <c r="A21" s="32"/>
      <c r="B21" s="44">
        <f t="shared" si="0"/>
        <v>8</v>
      </c>
      <c r="C21" s="44">
        <f t="shared" si="1"/>
        <v>8</v>
      </c>
      <c r="D21" s="44">
        <f t="shared" si="2"/>
        <v>8</v>
      </c>
      <c r="E21" s="44">
        <f t="shared" si="3"/>
        <v>8</v>
      </c>
      <c r="F21" s="44">
        <f t="shared" si="4"/>
        <v>8</v>
      </c>
      <c r="G21" s="44">
        <f t="shared" si="5"/>
        <v>2.5</v>
      </c>
      <c r="H21" s="119">
        <f>IF(AND(M21&gt;0,M21&lt;=STATS!$C$22),1,"")</f>
        <v>1</v>
      </c>
      <c r="J21" s="26">
        <v>20</v>
      </c>
      <c r="K21" s="253">
        <v>45.579529999999998</v>
      </c>
      <c r="L21" s="253">
        <v>-92.092039999999997</v>
      </c>
      <c r="M21" s="10">
        <v>2.5</v>
      </c>
      <c r="N21" s="10" t="s">
        <v>574</v>
      </c>
      <c r="O21" s="10" t="s">
        <v>657</v>
      </c>
      <c r="Q21" s="10">
        <v>3</v>
      </c>
      <c r="R21" s="16"/>
      <c r="S21" s="1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>
        <v>1</v>
      </c>
      <c r="AF21" s="27"/>
      <c r="AG21" s="27"/>
      <c r="AH21" s="27"/>
      <c r="AQ21" s="10">
        <v>1</v>
      </c>
      <c r="BE21" s="10">
        <v>1</v>
      </c>
      <c r="BG21" s="10">
        <v>2</v>
      </c>
      <c r="CA21" s="10">
        <v>1</v>
      </c>
      <c r="CB21" s="10">
        <v>3</v>
      </c>
      <c r="DE21" s="10">
        <v>1</v>
      </c>
      <c r="ED21" s="10">
        <v>1</v>
      </c>
      <c r="EZ21" s="116"/>
      <c r="FA21" s="116"/>
      <c r="FB21" s="116">
        <v>2</v>
      </c>
      <c r="FC21" s="116"/>
      <c r="FD21" s="116"/>
    </row>
    <row r="22" spans="1:160">
      <c r="A22" s="32"/>
      <c r="B22" s="44">
        <f t="shared" si="0"/>
        <v>2</v>
      </c>
      <c r="C22" s="44">
        <f t="shared" si="1"/>
        <v>2</v>
      </c>
      <c r="D22" s="44">
        <f t="shared" si="2"/>
        <v>2</v>
      </c>
      <c r="E22" s="44">
        <f t="shared" si="3"/>
        <v>2</v>
      </c>
      <c r="F22" s="44">
        <f t="shared" si="4"/>
        <v>2</v>
      </c>
      <c r="G22" s="44">
        <f t="shared" si="5"/>
        <v>4</v>
      </c>
      <c r="H22" s="119">
        <f>IF(AND(M22&gt;0,M22&lt;=STATS!$C$22),1,"")</f>
        <v>1</v>
      </c>
      <c r="J22" s="26">
        <v>21</v>
      </c>
      <c r="K22" s="253">
        <v>45.579659999999997</v>
      </c>
      <c r="L22" s="253">
        <v>-92.097340000000003</v>
      </c>
      <c r="M22" s="10">
        <v>4</v>
      </c>
      <c r="N22" s="10" t="s">
        <v>576</v>
      </c>
      <c r="O22" s="10" t="s">
        <v>657</v>
      </c>
      <c r="Q22" s="10">
        <v>1</v>
      </c>
      <c r="R22" s="16"/>
      <c r="S22" s="16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BR22" s="10">
        <v>1</v>
      </c>
      <c r="CB22" s="10">
        <v>1</v>
      </c>
      <c r="EZ22" s="116"/>
      <c r="FA22" s="116"/>
      <c r="FB22" s="116"/>
      <c r="FC22" s="116"/>
      <c r="FD22" s="116"/>
    </row>
    <row r="23" spans="1:160">
      <c r="A23" s="37"/>
      <c r="B23" s="44">
        <f t="shared" si="0"/>
        <v>1</v>
      </c>
      <c r="C23" s="44">
        <f t="shared" si="1"/>
        <v>1</v>
      </c>
      <c r="D23" s="44" t="str">
        <f t="shared" si="2"/>
        <v/>
      </c>
      <c r="E23" s="44">
        <f t="shared" si="3"/>
        <v>1</v>
      </c>
      <c r="F23" s="44">
        <f t="shared" si="4"/>
        <v>0</v>
      </c>
      <c r="G23" s="44">
        <f t="shared" si="5"/>
        <v>4</v>
      </c>
      <c r="H23" s="119">
        <f>IF(AND(M23&gt;0,M23&lt;=STATS!$C$22),1,"")</f>
        <v>1</v>
      </c>
      <c r="J23" s="26">
        <v>22</v>
      </c>
      <c r="K23" s="253">
        <v>45.57967</v>
      </c>
      <c r="L23" s="253">
        <v>-92.097020000000001</v>
      </c>
      <c r="M23" s="10">
        <v>4</v>
      </c>
      <c r="N23" s="10" t="s">
        <v>576</v>
      </c>
      <c r="O23" s="10" t="s">
        <v>657</v>
      </c>
      <c r="Q23" s="10">
        <v>1</v>
      </c>
      <c r="R23" s="16">
        <v>1</v>
      </c>
      <c r="S23" s="16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CI23" s="10" t="s">
        <v>666</v>
      </c>
      <c r="EF23" s="10" t="s">
        <v>666</v>
      </c>
      <c r="EZ23" s="116"/>
      <c r="FA23" s="116"/>
      <c r="FB23" s="116"/>
      <c r="FC23" s="116"/>
      <c r="FD23" s="116"/>
    </row>
    <row r="24" spans="1:160">
      <c r="A24" s="38"/>
      <c r="B24" s="44">
        <f t="shared" si="0"/>
        <v>3</v>
      </c>
      <c r="C24" s="44">
        <f t="shared" si="1"/>
        <v>3</v>
      </c>
      <c r="D24" s="44">
        <f t="shared" si="2"/>
        <v>3</v>
      </c>
      <c r="E24" s="44">
        <f t="shared" si="3"/>
        <v>3</v>
      </c>
      <c r="F24" s="44">
        <f t="shared" si="4"/>
        <v>3</v>
      </c>
      <c r="G24" s="44">
        <f t="shared" si="5"/>
        <v>4.5</v>
      </c>
      <c r="H24" s="119">
        <f>IF(AND(M24&gt;0,M24&lt;=STATS!$C$22),1,"")</f>
        <v>1</v>
      </c>
      <c r="J24" s="26">
        <v>23</v>
      </c>
      <c r="K24" s="253">
        <v>45.57967</v>
      </c>
      <c r="L24" s="253">
        <v>-92.096699999999998</v>
      </c>
      <c r="M24" s="10">
        <v>4.5</v>
      </c>
      <c r="N24" s="10" t="s">
        <v>576</v>
      </c>
      <c r="O24" s="10" t="s">
        <v>657</v>
      </c>
      <c r="Q24" s="10">
        <v>2</v>
      </c>
      <c r="R24" s="16"/>
      <c r="S24" s="1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CB24" s="10">
        <v>1</v>
      </c>
      <c r="CT24" s="10">
        <v>2</v>
      </c>
      <c r="ES24" s="10">
        <v>1</v>
      </c>
      <c r="EZ24" s="116"/>
      <c r="FA24" s="116"/>
      <c r="FB24" s="116"/>
      <c r="FC24" s="116"/>
      <c r="FD24" s="116"/>
    </row>
    <row r="25" spans="1:160">
      <c r="A25" s="38"/>
      <c r="B25" s="44">
        <f t="shared" si="0"/>
        <v>2</v>
      </c>
      <c r="C25" s="44">
        <f t="shared" si="1"/>
        <v>2</v>
      </c>
      <c r="D25" s="44">
        <f t="shared" si="2"/>
        <v>2</v>
      </c>
      <c r="E25" s="44">
        <f t="shared" si="3"/>
        <v>2</v>
      </c>
      <c r="F25" s="44">
        <f t="shared" si="4"/>
        <v>2</v>
      </c>
      <c r="G25" s="44">
        <f t="shared" si="5"/>
        <v>5</v>
      </c>
      <c r="H25" s="119">
        <f>IF(AND(M25&gt;0,M25&lt;=STATS!$C$22),1,"")</f>
        <v>1</v>
      </c>
      <c r="J25" s="26">
        <v>24</v>
      </c>
      <c r="K25" s="253">
        <v>45.579680000000003</v>
      </c>
      <c r="L25" s="253">
        <v>-92.096379999999996</v>
      </c>
      <c r="M25" s="10">
        <v>5</v>
      </c>
      <c r="N25" s="10" t="s">
        <v>576</v>
      </c>
      <c r="O25" s="10" t="s">
        <v>657</v>
      </c>
      <c r="Q25" s="10">
        <v>2</v>
      </c>
      <c r="R25" s="16"/>
      <c r="S25" s="1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BO25" s="10" t="s">
        <v>666</v>
      </c>
      <c r="CA25" s="10">
        <v>2</v>
      </c>
      <c r="CI25" s="10" t="s">
        <v>666</v>
      </c>
      <c r="CZ25" s="10">
        <v>1</v>
      </c>
      <c r="DE25" s="10" t="s">
        <v>666</v>
      </c>
      <c r="EZ25" s="116"/>
      <c r="FA25" s="116"/>
      <c r="FB25" s="116"/>
      <c r="FC25" s="116"/>
      <c r="FD25" s="116"/>
    </row>
    <row r="26" spans="1:160">
      <c r="A26" s="38"/>
      <c r="B26" s="44">
        <f t="shared" si="0"/>
        <v>3</v>
      </c>
      <c r="C26" s="44">
        <f t="shared" si="1"/>
        <v>3</v>
      </c>
      <c r="D26" s="44">
        <f t="shared" si="2"/>
        <v>3</v>
      </c>
      <c r="E26" s="44">
        <f t="shared" si="3"/>
        <v>3</v>
      </c>
      <c r="F26" s="44">
        <f t="shared" si="4"/>
        <v>3</v>
      </c>
      <c r="G26" s="44">
        <f t="shared" si="5"/>
        <v>5</v>
      </c>
      <c r="H26" s="119">
        <f>IF(AND(M26&gt;0,M26&lt;=STATS!$C$22),1,"")</f>
        <v>1</v>
      </c>
      <c r="J26" s="26">
        <v>25</v>
      </c>
      <c r="K26" s="253">
        <v>45.579689999999999</v>
      </c>
      <c r="L26" s="253">
        <v>-92.096059999999994</v>
      </c>
      <c r="M26" s="10">
        <v>5</v>
      </c>
      <c r="N26" s="10" t="s">
        <v>575</v>
      </c>
      <c r="O26" s="10" t="s">
        <v>657</v>
      </c>
      <c r="Q26" s="10">
        <v>2</v>
      </c>
      <c r="R26" s="16"/>
      <c r="S26" s="16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Q26" s="10">
        <v>2</v>
      </c>
      <c r="DA26" s="10">
        <v>1</v>
      </c>
      <c r="DE26" s="10">
        <v>2</v>
      </c>
      <c r="EZ26" s="116"/>
      <c r="FA26" s="116"/>
      <c r="FB26" s="116"/>
      <c r="FC26" s="116"/>
      <c r="FD26" s="116"/>
    </row>
    <row r="27" spans="1:160">
      <c r="A27" s="37"/>
      <c r="B27" s="44">
        <f t="shared" si="0"/>
        <v>2</v>
      </c>
      <c r="C27" s="44">
        <f t="shared" si="1"/>
        <v>2</v>
      </c>
      <c r="D27" s="44">
        <f t="shared" si="2"/>
        <v>2</v>
      </c>
      <c r="E27" s="44">
        <f t="shared" si="3"/>
        <v>2</v>
      </c>
      <c r="F27" s="44">
        <f t="shared" si="4"/>
        <v>2</v>
      </c>
      <c r="G27" s="44">
        <f t="shared" si="5"/>
        <v>5</v>
      </c>
      <c r="H27" s="119">
        <f>IF(AND(M27&gt;0,M27&lt;=STATS!$C$22),1,"")</f>
        <v>1</v>
      </c>
      <c r="J27" s="26">
        <v>26</v>
      </c>
      <c r="K27" s="253">
        <v>45.579689999999999</v>
      </c>
      <c r="L27" s="253">
        <v>-92.095740000000006</v>
      </c>
      <c r="M27" s="10">
        <v>5</v>
      </c>
      <c r="N27" s="10" t="s">
        <v>575</v>
      </c>
      <c r="O27" s="10" t="s">
        <v>657</v>
      </c>
      <c r="Q27" s="10">
        <v>1</v>
      </c>
      <c r="R27" s="16"/>
      <c r="S27" s="16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CZ27" s="10">
        <v>1</v>
      </c>
      <c r="DE27" s="10">
        <v>1</v>
      </c>
      <c r="EZ27" s="116"/>
      <c r="FA27" s="116"/>
      <c r="FB27" s="116"/>
      <c r="FC27" s="116"/>
      <c r="FD27" s="116"/>
    </row>
    <row r="28" spans="1:160">
      <c r="A28" s="38"/>
      <c r="B28" s="44">
        <f t="shared" si="0"/>
        <v>5</v>
      </c>
      <c r="C28" s="44">
        <f t="shared" si="1"/>
        <v>5</v>
      </c>
      <c r="D28" s="44">
        <f t="shared" si="2"/>
        <v>5</v>
      </c>
      <c r="E28" s="44">
        <f t="shared" si="3"/>
        <v>5</v>
      </c>
      <c r="F28" s="44">
        <f t="shared" si="4"/>
        <v>5</v>
      </c>
      <c r="G28" s="44">
        <f t="shared" si="5"/>
        <v>4</v>
      </c>
      <c r="H28" s="119">
        <f>IF(AND(M28&gt;0,M28&lt;=STATS!$C$22),1,"")</f>
        <v>1</v>
      </c>
      <c r="J28" s="26">
        <v>27</v>
      </c>
      <c r="K28" s="253">
        <v>45.579700000000003</v>
      </c>
      <c r="L28" s="253">
        <v>-92.095420000000004</v>
      </c>
      <c r="M28" s="10">
        <v>4</v>
      </c>
      <c r="N28" s="10" t="s">
        <v>576</v>
      </c>
      <c r="O28" s="10" t="s">
        <v>657</v>
      </c>
      <c r="Q28" s="10">
        <v>1</v>
      </c>
      <c r="R28" s="16"/>
      <c r="S28" s="16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>
        <v>1</v>
      </c>
      <c r="AH28" s="27"/>
      <c r="AQ28" s="10">
        <v>1</v>
      </c>
      <c r="CP28" s="10" t="s">
        <v>666</v>
      </c>
      <c r="CY28" s="10">
        <v>1</v>
      </c>
      <c r="DE28" s="10">
        <v>1</v>
      </c>
      <c r="ES28" s="10">
        <v>1</v>
      </c>
      <c r="EZ28" s="116"/>
      <c r="FA28" s="116"/>
      <c r="FB28" s="116"/>
      <c r="FC28" s="116"/>
      <c r="FD28" s="116"/>
    </row>
    <row r="29" spans="1:160">
      <c r="A29" s="38"/>
      <c r="B29" s="44">
        <f t="shared" si="0"/>
        <v>4</v>
      </c>
      <c r="C29" s="44">
        <f t="shared" si="1"/>
        <v>4</v>
      </c>
      <c r="D29" s="44">
        <f t="shared" si="2"/>
        <v>4</v>
      </c>
      <c r="E29" s="44">
        <f t="shared" si="3"/>
        <v>4</v>
      </c>
      <c r="F29" s="44">
        <f t="shared" si="4"/>
        <v>4</v>
      </c>
      <c r="G29" s="44">
        <f t="shared" si="5"/>
        <v>6.5</v>
      </c>
      <c r="H29" s="119">
        <f>IF(AND(M29&gt;0,M29&lt;=STATS!$C$22),1,"")</f>
        <v>1</v>
      </c>
      <c r="J29" s="26">
        <v>28</v>
      </c>
      <c r="K29" s="253">
        <v>45.579700000000003</v>
      </c>
      <c r="L29" s="253">
        <v>-92.095100000000002</v>
      </c>
      <c r="M29" s="10">
        <v>6.5</v>
      </c>
      <c r="N29" s="10" t="s">
        <v>574</v>
      </c>
      <c r="O29" s="10" t="s">
        <v>657</v>
      </c>
      <c r="Q29" s="10">
        <v>2</v>
      </c>
      <c r="R29" s="16"/>
      <c r="S29" s="16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>
        <v>2</v>
      </c>
      <c r="AF29" s="27"/>
      <c r="AG29" s="27"/>
      <c r="AH29" s="27"/>
      <c r="CI29" s="10">
        <v>1</v>
      </c>
      <c r="DA29" s="10">
        <v>1</v>
      </c>
      <c r="DE29" s="10">
        <v>2</v>
      </c>
      <c r="EZ29" s="116"/>
      <c r="FA29" s="116"/>
      <c r="FB29" s="116"/>
      <c r="FC29" s="116"/>
      <c r="FD29" s="116"/>
    </row>
    <row r="30" spans="1:160">
      <c r="A30" s="38"/>
      <c r="B30" s="44">
        <f t="shared" si="0"/>
        <v>5</v>
      </c>
      <c r="C30" s="44">
        <f t="shared" si="1"/>
        <v>5</v>
      </c>
      <c r="D30" s="44">
        <f t="shared" si="2"/>
        <v>5</v>
      </c>
      <c r="E30" s="44">
        <f t="shared" si="3"/>
        <v>5</v>
      </c>
      <c r="F30" s="44">
        <f t="shared" si="4"/>
        <v>5</v>
      </c>
      <c r="G30" s="44">
        <f t="shared" si="5"/>
        <v>6.5</v>
      </c>
      <c r="H30" s="119">
        <f>IF(AND(M30&gt;0,M30&lt;=STATS!$C$22),1,"")</f>
        <v>1</v>
      </c>
      <c r="J30" s="26">
        <v>29</v>
      </c>
      <c r="K30" s="253">
        <v>45.579709999999999</v>
      </c>
      <c r="L30" s="253">
        <v>-92.09478</v>
      </c>
      <c r="M30" s="10">
        <v>6.5</v>
      </c>
      <c r="N30" s="10" t="s">
        <v>574</v>
      </c>
      <c r="O30" s="10" t="s">
        <v>657</v>
      </c>
      <c r="Q30" s="10">
        <v>2</v>
      </c>
      <c r="R30" s="16" t="s">
        <v>666</v>
      </c>
      <c r="S30" s="16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>
        <v>2</v>
      </c>
      <c r="AF30" s="27"/>
      <c r="AG30" s="27"/>
      <c r="AH30" s="27"/>
      <c r="BG30" s="10">
        <v>1</v>
      </c>
      <c r="BO30" s="10">
        <v>1</v>
      </c>
      <c r="CI30" s="10" t="s">
        <v>666</v>
      </c>
      <c r="CR30" s="10">
        <v>2</v>
      </c>
      <c r="DE30" s="10">
        <v>2</v>
      </c>
      <c r="EZ30" s="116"/>
      <c r="FA30" s="116"/>
      <c r="FB30" s="116"/>
      <c r="FC30" s="116"/>
      <c r="FD30" s="116"/>
    </row>
    <row r="31" spans="1:160">
      <c r="A31" s="37"/>
      <c r="B31" s="44">
        <f t="shared" si="0"/>
        <v>3</v>
      </c>
      <c r="C31" s="44">
        <f t="shared" si="1"/>
        <v>3</v>
      </c>
      <c r="D31" s="44">
        <f t="shared" si="2"/>
        <v>3</v>
      </c>
      <c r="E31" s="44">
        <f t="shared" si="3"/>
        <v>3</v>
      </c>
      <c r="F31" s="44">
        <f t="shared" si="4"/>
        <v>3</v>
      </c>
      <c r="G31" s="44">
        <f t="shared" si="5"/>
        <v>6.5</v>
      </c>
      <c r="H31" s="119">
        <f>IF(AND(M31&gt;0,M31&lt;=STATS!$C$22),1,"")</f>
        <v>1</v>
      </c>
      <c r="J31" s="26">
        <v>30</v>
      </c>
      <c r="K31" s="253">
        <v>45.579720000000002</v>
      </c>
      <c r="L31" s="253">
        <v>-92.094449999999995</v>
      </c>
      <c r="M31" s="10">
        <v>6.5</v>
      </c>
      <c r="N31" s="10" t="s">
        <v>574</v>
      </c>
      <c r="O31" s="10" t="s">
        <v>657</v>
      </c>
      <c r="Q31" s="10">
        <v>2</v>
      </c>
      <c r="R31" s="16"/>
      <c r="S31" s="16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>
        <v>2</v>
      </c>
      <c r="AF31" s="27"/>
      <c r="AG31" s="27"/>
      <c r="AH31" s="27"/>
      <c r="CI31" s="10">
        <v>1</v>
      </c>
      <c r="DE31" s="10">
        <v>2</v>
      </c>
      <c r="EZ31" s="116"/>
      <c r="FA31" s="116"/>
      <c r="FB31" s="116"/>
      <c r="FC31" s="116"/>
      <c r="FD31" s="116"/>
    </row>
    <row r="32" spans="1:160">
      <c r="A32" s="38"/>
      <c r="B32" s="44">
        <f t="shared" si="0"/>
        <v>5</v>
      </c>
      <c r="C32" s="44">
        <f t="shared" si="1"/>
        <v>5</v>
      </c>
      <c r="D32" s="44">
        <f t="shared" si="2"/>
        <v>5</v>
      </c>
      <c r="E32" s="44">
        <f t="shared" si="3"/>
        <v>5</v>
      </c>
      <c r="F32" s="44">
        <f t="shared" si="4"/>
        <v>5</v>
      </c>
      <c r="G32" s="44">
        <f t="shared" si="5"/>
        <v>7</v>
      </c>
      <c r="H32" s="119">
        <f>IF(AND(M32&gt;0,M32&lt;=STATS!$C$22),1,"")</f>
        <v>1</v>
      </c>
      <c r="J32" s="26">
        <v>31</v>
      </c>
      <c r="K32" s="253">
        <v>45.579720000000002</v>
      </c>
      <c r="L32" s="253">
        <v>-92.094130000000007</v>
      </c>
      <c r="M32" s="10">
        <v>7</v>
      </c>
      <c r="N32" s="10" t="s">
        <v>574</v>
      </c>
      <c r="O32" s="10" t="s">
        <v>657</v>
      </c>
      <c r="Q32" s="10">
        <v>3</v>
      </c>
      <c r="R32" s="16"/>
      <c r="S32" s="16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>
        <v>2</v>
      </c>
      <c r="AF32" s="27"/>
      <c r="AG32" s="27"/>
      <c r="AH32" s="27"/>
      <c r="BO32" s="10">
        <v>1</v>
      </c>
      <c r="CY32" s="10">
        <v>1</v>
      </c>
      <c r="CZ32" s="10">
        <v>1</v>
      </c>
      <c r="DE32" s="10">
        <v>2</v>
      </c>
      <c r="EZ32" s="116"/>
      <c r="FA32" s="116"/>
      <c r="FB32" s="116"/>
      <c r="FC32" s="116"/>
      <c r="FD32" s="116"/>
    </row>
    <row r="33" spans="1:160">
      <c r="A33" s="38"/>
      <c r="B33" s="44">
        <f t="shared" si="0"/>
        <v>6</v>
      </c>
      <c r="C33" s="44">
        <f t="shared" si="1"/>
        <v>6</v>
      </c>
      <c r="D33" s="44">
        <f t="shared" si="2"/>
        <v>6</v>
      </c>
      <c r="E33" s="44">
        <f t="shared" si="3"/>
        <v>6</v>
      </c>
      <c r="F33" s="44">
        <f t="shared" si="4"/>
        <v>6</v>
      </c>
      <c r="G33" s="44">
        <f t="shared" si="5"/>
        <v>7</v>
      </c>
      <c r="H33" s="119">
        <f>IF(AND(M33&gt;0,M33&lt;=STATS!$C$22),1,"")</f>
        <v>1</v>
      </c>
      <c r="J33" s="26">
        <v>32</v>
      </c>
      <c r="K33" s="253">
        <v>45.579729999999998</v>
      </c>
      <c r="L33" s="253">
        <v>-92.093810000000005</v>
      </c>
      <c r="M33" s="10">
        <v>7</v>
      </c>
      <c r="N33" s="10" t="s">
        <v>574</v>
      </c>
      <c r="O33" s="10" t="s">
        <v>657</v>
      </c>
      <c r="Q33" s="10">
        <v>3</v>
      </c>
      <c r="R33" s="16"/>
      <c r="S33" s="16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>
        <v>2</v>
      </c>
      <c r="AF33" s="27"/>
      <c r="AG33" s="27"/>
      <c r="AH33" s="27"/>
      <c r="AQ33" s="10">
        <v>2</v>
      </c>
      <c r="CI33" s="10">
        <v>1</v>
      </c>
      <c r="CR33" s="10">
        <v>1</v>
      </c>
      <c r="DA33" s="10">
        <v>1</v>
      </c>
      <c r="DE33" s="10">
        <v>1</v>
      </c>
      <c r="EZ33" s="116"/>
      <c r="FA33" s="116"/>
      <c r="FB33" s="116"/>
      <c r="FC33" s="116"/>
      <c r="FD33" s="116"/>
    </row>
    <row r="34" spans="1:160">
      <c r="A34" s="38"/>
      <c r="B34" s="44">
        <f t="shared" si="0"/>
        <v>4</v>
      </c>
      <c r="C34" s="44">
        <f t="shared" si="1"/>
        <v>4</v>
      </c>
      <c r="D34" s="44">
        <f t="shared" si="2"/>
        <v>4</v>
      </c>
      <c r="E34" s="44">
        <f t="shared" si="3"/>
        <v>4</v>
      </c>
      <c r="F34" s="44">
        <f t="shared" si="4"/>
        <v>4</v>
      </c>
      <c r="G34" s="44">
        <f t="shared" si="5"/>
        <v>7</v>
      </c>
      <c r="H34" s="119">
        <f>IF(AND(M34&gt;0,M34&lt;=STATS!$C$22),1,"")</f>
        <v>1</v>
      </c>
      <c r="J34" s="26">
        <v>33</v>
      </c>
      <c r="K34" s="253">
        <v>45.579729999999998</v>
      </c>
      <c r="L34" s="253">
        <v>-92.093490000000003</v>
      </c>
      <c r="M34" s="10">
        <v>7</v>
      </c>
      <c r="N34" s="10" t="s">
        <v>574</v>
      </c>
      <c r="O34" s="10" t="s">
        <v>657</v>
      </c>
      <c r="Q34" s="10">
        <v>2</v>
      </c>
      <c r="R34" s="16"/>
      <c r="S34" s="16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Q34" s="10">
        <v>1</v>
      </c>
      <c r="BO34" s="10">
        <v>1</v>
      </c>
      <c r="CI34" s="10">
        <v>2</v>
      </c>
      <c r="DA34" s="10">
        <v>1</v>
      </c>
      <c r="EZ34" s="116"/>
      <c r="FA34" s="116"/>
      <c r="FB34" s="116"/>
      <c r="FC34" s="116"/>
      <c r="FD34" s="116"/>
    </row>
    <row r="35" spans="1:160">
      <c r="B35" s="44">
        <f t="shared" si="0"/>
        <v>4</v>
      </c>
      <c r="C35" s="44">
        <f t="shared" si="1"/>
        <v>4</v>
      </c>
      <c r="D35" s="44">
        <f t="shared" si="2"/>
        <v>4</v>
      </c>
      <c r="E35" s="44">
        <f t="shared" si="3"/>
        <v>4</v>
      </c>
      <c r="F35" s="44">
        <f t="shared" si="4"/>
        <v>4</v>
      </c>
      <c r="G35" s="44">
        <f t="shared" si="5"/>
        <v>6.5</v>
      </c>
      <c r="H35" s="119">
        <f>IF(AND(M35&gt;0,M35&lt;=STATS!$C$22),1,"")</f>
        <v>1</v>
      </c>
      <c r="J35" s="26">
        <v>34</v>
      </c>
      <c r="K35" s="253">
        <v>45.579740000000001</v>
      </c>
      <c r="L35" s="253">
        <v>-92.093170000000001</v>
      </c>
      <c r="M35" s="10">
        <v>6.5</v>
      </c>
      <c r="N35" s="10" t="s">
        <v>574</v>
      </c>
      <c r="O35" s="10" t="s">
        <v>657</v>
      </c>
      <c r="Q35" s="10">
        <v>2</v>
      </c>
      <c r="R35" s="16"/>
      <c r="S35" s="16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>
        <v>1</v>
      </c>
      <c r="AF35" s="27"/>
      <c r="AG35" s="27"/>
      <c r="AH35" s="27"/>
      <c r="AQ35" s="10">
        <v>1</v>
      </c>
      <c r="BO35" s="10" t="s">
        <v>666</v>
      </c>
      <c r="CI35" s="10">
        <v>2</v>
      </c>
      <c r="DE35" s="10">
        <v>1</v>
      </c>
      <c r="EZ35" s="116"/>
      <c r="FA35" s="116"/>
      <c r="FB35" s="116">
        <v>1</v>
      </c>
      <c r="FC35" s="116"/>
      <c r="FD35" s="116"/>
    </row>
    <row r="36" spans="1:160">
      <c r="B36" s="44">
        <f t="shared" si="0"/>
        <v>7</v>
      </c>
      <c r="C36" s="44">
        <f t="shared" si="1"/>
        <v>7</v>
      </c>
      <c r="D36" s="44">
        <f t="shared" si="2"/>
        <v>7</v>
      </c>
      <c r="E36" s="44">
        <f t="shared" si="3"/>
        <v>7</v>
      </c>
      <c r="F36" s="44">
        <f t="shared" si="4"/>
        <v>7</v>
      </c>
      <c r="G36" s="44">
        <f t="shared" si="5"/>
        <v>5.5</v>
      </c>
      <c r="H36" s="119">
        <f>IF(AND(M36&gt;0,M36&lt;=STATS!$C$22),1,"")</f>
        <v>1</v>
      </c>
      <c r="J36" s="26">
        <v>35</v>
      </c>
      <c r="K36" s="253">
        <v>45.579740000000001</v>
      </c>
      <c r="L36" s="253">
        <v>-92.092849999999999</v>
      </c>
      <c r="M36" s="10">
        <v>5.5</v>
      </c>
      <c r="N36" s="10" t="s">
        <v>574</v>
      </c>
      <c r="O36" s="10" t="s">
        <v>657</v>
      </c>
      <c r="Q36" s="10">
        <v>3</v>
      </c>
      <c r="R36" s="16"/>
      <c r="S36" s="1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>
        <v>2</v>
      </c>
      <c r="AF36" s="27"/>
      <c r="AG36" s="27"/>
      <c r="AH36" s="27"/>
      <c r="AQ36" s="10">
        <v>1</v>
      </c>
      <c r="BG36" s="10">
        <v>1</v>
      </c>
      <c r="CA36" s="10">
        <v>2</v>
      </c>
      <c r="DA36" s="10">
        <v>1</v>
      </c>
      <c r="DE36" s="10">
        <v>1</v>
      </c>
      <c r="ER36" s="10">
        <v>1</v>
      </c>
      <c r="EZ36" s="116"/>
      <c r="FA36" s="116"/>
      <c r="FB36" s="116"/>
      <c r="FC36" s="116"/>
      <c r="FD36" s="116"/>
    </row>
    <row r="37" spans="1:160">
      <c r="B37" s="44">
        <f t="shared" si="0"/>
        <v>8</v>
      </c>
      <c r="C37" s="44">
        <f t="shared" si="1"/>
        <v>8</v>
      </c>
      <c r="D37" s="44">
        <f t="shared" si="2"/>
        <v>8</v>
      </c>
      <c r="E37" s="44">
        <f t="shared" si="3"/>
        <v>8</v>
      </c>
      <c r="F37" s="44">
        <f t="shared" si="4"/>
        <v>8</v>
      </c>
      <c r="G37" s="44">
        <f t="shared" si="5"/>
        <v>4.5</v>
      </c>
      <c r="H37" s="119">
        <f>IF(AND(M37&gt;0,M37&lt;=STATS!$C$22),1,"")</f>
        <v>1</v>
      </c>
      <c r="J37" s="26">
        <v>36</v>
      </c>
      <c r="K37" s="253">
        <v>45.579749999999997</v>
      </c>
      <c r="L37" s="253">
        <v>-92.092529999999996</v>
      </c>
      <c r="M37" s="10">
        <v>4.5</v>
      </c>
      <c r="N37" s="10" t="s">
        <v>574</v>
      </c>
      <c r="O37" s="10" t="s">
        <v>657</v>
      </c>
      <c r="Q37" s="10">
        <v>3</v>
      </c>
      <c r="R37" s="16"/>
      <c r="S37" s="16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>
        <v>1</v>
      </c>
      <c r="AF37" s="27"/>
      <c r="AG37" s="27"/>
      <c r="AH37" s="27"/>
      <c r="AQ37" s="10">
        <v>1</v>
      </c>
      <c r="BE37" s="10">
        <v>1</v>
      </c>
      <c r="BG37" s="10">
        <v>1</v>
      </c>
      <c r="BW37" s="10">
        <v>1</v>
      </c>
      <c r="CA37" s="10">
        <v>3</v>
      </c>
      <c r="CO37" s="10">
        <v>1</v>
      </c>
      <c r="DE37" s="10">
        <v>1</v>
      </c>
      <c r="EZ37" s="116"/>
      <c r="FA37" s="116"/>
      <c r="FB37" s="116"/>
      <c r="FC37" s="116"/>
      <c r="FD37" s="116"/>
    </row>
    <row r="38" spans="1:160">
      <c r="B38" s="44">
        <f t="shared" si="0"/>
        <v>6</v>
      </c>
      <c r="C38" s="44">
        <f t="shared" si="1"/>
        <v>6</v>
      </c>
      <c r="D38" s="44">
        <f t="shared" si="2"/>
        <v>6</v>
      </c>
      <c r="E38" s="44">
        <f t="shared" si="3"/>
        <v>6</v>
      </c>
      <c r="F38" s="44">
        <f t="shared" si="4"/>
        <v>6</v>
      </c>
      <c r="G38" s="44">
        <f t="shared" si="5"/>
        <v>4</v>
      </c>
      <c r="H38" s="119">
        <f>IF(AND(M38&gt;0,M38&lt;=STATS!$C$22),1,"")</f>
        <v>1</v>
      </c>
      <c r="J38" s="26">
        <v>37</v>
      </c>
      <c r="K38" s="253">
        <v>45.57976</v>
      </c>
      <c r="L38" s="253">
        <v>-92.092209999999994</v>
      </c>
      <c r="M38" s="10">
        <v>4</v>
      </c>
      <c r="N38" s="10" t="s">
        <v>574</v>
      </c>
      <c r="O38" s="10" t="s">
        <v>657</v>
      </c>
      <c r="Q38" s="10">
        <v>3</v>
      </c>
      <c r="R38" s="16"/>
      <c r="S38" s="16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>
        <v>1</v>
      </c>
      <c r="AF38" s="27"/>
      <c r="AG38" s="27"/>
      <c r="AH38" s="27"/>
      <c r="BG38" s="10">
        <v>2</v>
      </c>
      <c r="CA38" s="10">
        <v>3</v>
      </c>
      <c r="CB38" s="10">
        <v>1</v>
      </c>
      <c r="CY38" s="10">
        <v>1</v>
      </c>
      <c r="DE38" s="10">
        <v>1</v>
      </c>
      <c r="DF38" s="10" t="s">
        <v>666</v>
      </c>
      <c r="EZ38" s="116"/>
      <c r="FA38" s="116"/>
      <c r="FB38" s="116"/>
      <c r="FC38" s="116"/>
      <c r="FD38" s="116"/>
    </row>
    <row r="39" spans="1:160">
      <c r="B39" s="44">
        <f t="shared" si="0"/>
        <v>7</v>
      </c>
      <c r="C39" s="44">
        <f t="shared" si="1"/>
        <v>7</v>
      </c>
      <c r="D39" s="44">
        <f t="shared" si="2"/>
        <v>7</v>
      </c>
      <c r="E39" s="44">
        <f t="shared" si="3"/>
        <v>7</v>
      </c>
      <c r="F39" s="44">
        <f t="shared" si="4"/>
        <v>7</v>
      </c>
      <c r="G39" s="44">
        <f t="shared" si="5"/>
        <v>3.5</v>
      </c>
      <c r="H39" s="119">
        <f>IF(AND(M39&gt;0,M39&lt;=STATS!$C$22),1,"")</f>
        <v>1</v>
      </c>
      <c r="J39" s="26">
        <v>38</v>
      </c>
      <c r="K39" s="253">
        <v>45.57976</v>
      </c>
      <c r="L39" s="253">
        <v>-92.091890000000006</v>
      </c>
      <c r="M39" s="10">
        <v>3.5</v>
      </c>
      <c r="N39" s="10" t="s">
        <v>574</v>
      </c>
      <c r="O39" s="10" t="s">
        <v>657</v>
      </c>
      <c r="Q39" s="10">
        <v>3</v>
      </c>
      <c r="R39" s="16"/>
      <c r="S39" s="16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>
        <v>2</v>
      </c>
      <c r="AF39" s="27"/>
      <c r="AG39" s="27"/>
      <c r="AH39" s="27"/>
      <c r="AQ39" s="10">
        <v>1</v>
      </c>
      <c r="BE39" s="10">
        <v>1</v>
      </c>
      <c r="BG39" s="10">
        <v>2</v>
      </c>
      <c r="CA39" s="10">
        <v>2</v>
      </c>
      <c r="CB39" s="10">
        <v>2</v>
      </c>
      <c r="ED39" s="10">
        <v>1</v>
      </c>
      <c r="EZ39" s="116"/>
      <c r="FA39" s="116"/>
      <c r="FB39" s="116">
        <v>2</v>
      </c>
      <c r="FC39" s="116"/>
      <c r="FD39" s="116"/>
    </row>
    <row r="40" spans="1:160">
      <c r="B40" s="44">
        <f t="shared" si="0"/>
        <v>0</v>
      </c>
      <c r="C40" s="44" t="str">
        <f t="shared" si="1"/>
        <v/>
      </c>
      <c r="D40" s="44" t="str">
        <f t="shared" si="2"/>
        <v/>
      </c>
      <c r="E40" s="44">
        <f t="shared" si="3"/>
        <v>0</v>
      </c>
      <c r="F40" s="44">
        <f t="shared" si="4"/>
        <v>0</v>
      </c>
      <c r="G40" s="44" t="str">
        <f t="shared" si="5"/>
        <v/>
      </c>
      <c r="H40" s="119">
        <f>IF(AND(M40&gt;0,M40&lt;=STATS!$C$22),1,"")</f>
        <v>1</v>
      </c>
      <c r="J40" s="26">
        <v>39</v>
      </c>
      <c r="K40" s="253">
        <v>45.579929999999997</v>
      </c>
      <c r="L40" s="253">
        <v>-92.098280000000003</v>
      </c>
      <c r="M40" s="10">
        <v>10</v>
      </c>
      <c r="N40" s="10" t="s">
        <v>576</v>
      </c>
      <c r="O40" s="10" t="s">
        <v>657</v>
      </c>
      <c r="R40" s="16"/>
      <c r="S40" s="16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EZ40" s="116"/>
      <c r="FA40" s="116"/>
      <c r="FB40" s="116"/>
      <c r="FC40" s="116"/>
      <c r="FD40" s="116"/>
    </row>
    <row r="41" spans="1:160">
      <c r="B41" s="44">
        <f t="shared" si="0"/>
        <v>0</v>
      </c>
      <c r="C41" s="44" t="str">
        <f t="shared" si="1"/>
        <v/>
      </c>
      <c r="D41" s="44" t="str">
        <f t="shared" si="2"/>
        <v/>
      </c>
      <c r="E41" s="44">
        <f t="shared" si="3"/>
        <v>0</v>
      </c>
      <c r="F41" s="44">
        <f t="shared" si="4"/>
        <v>0</v>
      </c>
      <c r="G41" s="44" t="str">
        <f t="shared" si="5"/>
        <v/>
      </c>
      <c r="H41" s="119">
        <f>IF(AND(M41&gt;0,M41&lt;=STATS!$C$22),1,"")</f>
        <v>1</v>
      </c>
      <c r="J41" s="26">
        <v>40</v>
      </c>
      <c r="K41" s="253">
        <v>45.579880000000003</v>
      </c>
      <c r="L41" s="253">
        <v>-92.097830000000002</v>
      </c>
      <c r="M41" s="10">
        <v>15</v>
      </c>
      <c r="N41" s="10" t="s">
        <v>576</v>
      </c>
      <c r="O41" s="10" t="s">
        <v>657</v>
      </c>
      <c r="R41" s="16"/>
      <c r="S41" s="16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EZ41" s="116"/>
      <c r="FA41" s="116"/>
      <c r="FB41" s="116"/>
      <c r="FC41" s="116"/>
      <c r="FD41" s="116"/>
    </row>
    <row r="42" spans="1:160">
      <c r="B42" s="44">
        <f t="shared" si="0"/>
        <v>0</v>
      </c>
      <c r="C42" s="44" t="str">
        <f t="shared" si="1"/>
        <v/>
      </c>
      <c r="D42" s="44" t="str">
        <f t="shared" si="2"/>
        <v/>
      </c>
      <c r="E42" s="44">
        <f t="shared" si="3"/>
        <v>0</v>
      </c>
      <c r="F42" s="44">
        <f t="shared" si="4"/>
        <v>0</v>
      </c>
      <c r="G42" s="44" t="str">
        <f t="shared" si="5"/>
        <v/>
      </c>
      <c r="H42" s="119">
        <f>IF(AND(M42&gt;0,M42&lt;=STATS!$C$22),1,"")</f>
        <v>1</v>
      </c>
      <c r="J42" s="26">
        <v>41</v>
      </c>
      <c r="K42" s="253">
        <v>45.579880000000003</v>
      </c>
      <c r="L42" s="253">
        <v>-92.09751</v>
      </c>
      <c r="M42" s="10">
        <v>18</v>
      </c>
      <c r="N42" s="10" t="s">
        <v>576</v>
      </c>
      <c r="O42" s="10" t="s">
        <v>657</v>
      </c>
      <c r="R42" s="16"/>
      <c r="S42" s="16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EZ42" s="116"/>
      <c r="FA42" s="116"/>
      <c r="FB42" s="116"/>
      <c r="FC42" s="116"/>
      <c r="FD42" s="116"/>
    </row>
    <row r="43" spans="1:160">
      <c r="B43" s="44">
        <f t="shared" si="0"/>
        <v>0</v>
      </c>
      <c r="C43" s="44" t="str">
        <f t="shared" si="1"/>
        <v/>
      </c>
      <c r="D43" s="44" t="str">
        <f t="shared" si="2"/>
        <v/>
      </c>
      <c r="E43" s="44">
        <f t="shared" si="3"/>
        <v>0</v>
      </c>
      <c r="F43" s="44">
        <f t="shared" si="4"/>
        <v>0</v>
      </c>
      <c r="G43" s="44" t="str">
        <f t="shared" si="5"/>
        <v/>
      </c>
      <c r="H43" s="119">
        <f>IF(AND(M43&gt;0,M43&lt;=STATS!$C$22),1,"")</f>
        <v>1</v>
      </c>
      <c r="J43" s="26">
        <v>42</v>
      </c>
      <c r="K43" s="253">
        <v>45.579889999999999</v>
      </c>
      <c r="L43" s="253">
        <v>-92.097189999999998</v>
      </c>
      <c r="M43" s="10">
        <v>19</v>
      </c>
      <c r="N43" s="10" t="s">
        <v>576</v>
      </c>
      <c r="O43" s="10" t="s">
        <v>657</v>
      </c>
      <c r="R43" s="16"/>
      <c r="S43" s="16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EZ43" s="116"/>
      <c r="FA43" s="116"/>
      <c r="FB43" s="116"/>
      <c r="FC43" s="116"/>
      <c r="FD43" s="116"/>
    </row>
    <row r="44" spans="1:160">
      <c r="B44" s="44">
        <f t="shared" si="0"/>
        <v>0</v>
      </c>
      <c r="C44" s="44" t="str">
        <f t="shared" si="1"/>
        <v/>
      </c>
      <c r="D44" s="44" t="str">
        <f t="shared" si="2"/>
        <v/>
      </c>
      <c r="E44" s="44">
        <f t="shared" si="3"/>
        <v>0</v>
      </c>
      <c r="F44" s="44">
        <f t="shared" si="4"/>
        <v>0</v>
      </c>
      <c r="G44" s="44" t="str">
        <f t="shared" si="5"/>
        <v/>
      </c>
      <c r="H44" s="119">
        <f>IF(AND(M44&gt;0,M44&lt;=STATS!$C$22),1,"")</f>
        <v>1</v>
      </c>
      <c r="J44" s="26">
        <v>43</v>
      </c>
      <c r="K44" s="253">
        <v>45.579900000000002</v>
      </c>
      <c r="L44" s="253">
        <v>-92.096869999999996</v>
      </c>
      <c r="M44" s="10">
        <v>19</v>
      </c>
      <c r="N44" s="10" t="s">
        <v>576</v>
      </c>
      <c r="O44" s="10" t="s">
        <v>657</v>
      </c>
      <c r="R44" s="16"/>
      <c r="S44" s="16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EZ44" s="116"/>
      <c r="FA44" s="116"/>
      <c r="FB44" s="116"/>
      <c r="FC44" s="116"/>
      <c r="FD44" s="116"/>
    </row>
    <row r="45" spans="1:160">
      <c r="B45" s="44">
        <f t="shared" si="0"/>
        <v>1</v>
      </c>
      <c r="C45" s="44">
        <f t="shared" si="1"/>
        <v>1</v>
      </c>
      <c r="D45" s="44">
        <f t="shared" si="2"/>
        <v>1</v>
      </c>
      <c r="E45" s="44">
        <f t="shared" si="3"/>
        <v>1</v>
      </c>
      <c r="F45" s="44">
        <f t="shared" si="4"/>
        <v>1</v>
      </c>
      <c r="G45" s="44">
        <f t="shared" si="5"/>
        <v>18</v>
      </c>
      <c r="H45" s="119">
        <f>IF(AND(M45&gt;0,M45&lt;=STATS!$C$22),1,"")</f>
        <v>1</v>
      </c>
      <c r="J45" s="26">
        <v>44</v>
      </c>
      <c r="K45" s="253">
        <v>45.579900000000002</v>
      </c>
      <c r="L45" s="253">
        <v>-92.096540000000005</v>
      </c>
      <c r="M45" s="10">
        <v>18</v>
      </c>
      <c r="N45" s="10" t="s">
        <v>576</v>
      </c>
      <c r="O45" s="10" t="s">
        <v>657</v>
      </c>
      <c r="Q45" s="10">
        <v>1</v>
      </c>
      <c r="R45" s="16"/>
      <c r="S45" s="16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DA45" s="10">
        <v>1</v>
      </c>
      <c r="EZ45" s="116"/>
      <c r="FA45" s="116"/>
      <c r="FB45" s="116"/>
      <c r="FC45" s="116"/>
      <c r="FD45" s="116"/>
    </row>
    <row r="46" spans="1:160">
      <c r="B46" s="44">
        <f t="shared" si="0"/>
        <v>0</v>
      </c>
      <c r="C46" s="44" t="str">
        <f t="shared" si="1"/>
        <v/>
      </c>
      <c r="D46" s="44" t="str">
        <f t="shared" si="2"/>
        <v/>
      </c>
      <c r="E46" s="44">
        <f t="shared" si="3"/>
        <v>0</v>
      </c>
      <c r="F46" s="44">
        <f t="shared" si="4"/>
        <v>0</v>
      </c>
      <c r="G46" s="44" t="str">
        <f t="shared" si="5"/>
        <v/>
      </c>
      <c r="H46" s="119">
        <f>IF(AND(M46&gt;0,M46&lt;=STATS!$C$22),1,"")</f>
        <v>1</v>
      </c>
      <c r="J46" s="26">
        <v>45</v>
      </c>
      <c r="K46" s="253">
        <v>45.579909999999998</v>
      </c>
      <c r="L46" s="253">
        <v>-92.096220000000002</v>
      </c>
      <c r="M46" s="10">
        <v>17</v>
      </c>
      <c r="N46" s="10" t="s">
        <v>575</v>
      </c>
      <c r="O46" s="10" t="s">
        <v>657</v>
      </c>
      <c r="R46" s="16"/>
      <c r="S46" s="16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EZ46" s="116"/>
      <c r="FA46" s="116"/>
      <c r="FB46" s="116"/>
      <c r="FC46" s="116"/>
      <c r="FD46" s="116"/>
    </row>
    <row r="47" spans="1:160">
      <c r="B47" s="44">
        <f t="shared" si="0"/>
        <v>0</v>
      </c>
      <c r="C47" s="44" t="str">
        <f t="shared" si="1"/>
        <v/>
      </c>
      <c r="D47" s="44" t="str">
        <f t="shared" si="2"/>
        <v/>
      </c>
      <c r="E47" s="44">
        <f t="shared" si="3"/>
        <v>0</v>
      </c>
      <c r="F47" s="44">
        <f t="shared" si="4"/>
        <v>0</v>
      </c>
      <c r="G47" s="44" t="str">
        <f t="shared" si="5"/>
        <v/>
      </c>
      <c r="H47" s="119">
        <f>IF(AND(M47&gt;0,M47&lt;=STATS!$C$22),1,"")</f>
        <v>1</v>
      </c>
      <c r="J47" s="26">
        <v>46</v>
      </c>
      <c r="K47" s="253">
        <v>45.579909999999998</v>
      </c>
      <c r="L47" s="253">
        <v>-92.0959</v>
      </c>
      <c r="M47" s="10">
        <v>14</v>
      </c>
      <c r="N47" s="10" t="s">
        <v>576</v>
      </c>
      <c r="O47" s="10" t="s">
        <v>657</v>
      </c>
      <c r="R47" s="16"/>
      <c r="S47" s="16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EZ47" s="116"/>
      <c r="FA47" s="116"/>
      <c r="FB47" s="116"/>
      <c r="FC47" s="116"/>
      <c r="FD47" s="116"/>
    </row>
    <row r="48" spans="1:160">
      <c r="B48" s="44">
        <f t="shared" si="0"/>
        <v>2</v>
      </c>
      <c r="C48" s="44">
        <f t="shared" si="1"/>
        <v>2</v>
      </c>
      <c r="D48" s="44">
        <f t="shared" si="2"/>
        <v>2</v>
      </c>
      <c r="E48" s="44">
        <f t="shared" si="3"/>
        <v>2</v>
      </c>
      <c r="F48" s="44">
        <f t="shared" si="4"/>
        <v>2</v>
      </c>
      <c r="G48" s="44">
        <f t="shared" si="5"/>
        <v>15.5</v>
      </c>
      <c r="H48" s="119">
        <f>IF(AND(M48&gt;0,M48&lt;=STATS!$C$22),1,"")</f>
        <v>1</v>
      </c>
      <c r="J48" s="26">
        <v>47</v>
      </c>
      <c r="K48" s="253">
        <v>45.579920000000001</v>
      </c>
      <c r="L48" s="253">
        <v>-92.095579999999998</v>
      </c>
      <c r="M48" s="10">
        <v>15.5</v>
      </c>
      <c r="N48" s="10" t="s">
        <v>576</v>
      </c>
      <c r="O48" s="10" t="s">
        <v>657</v>
      </c>
      <c r="Q48" s="10">
        <v>1</v>
      </c>
      <c r="R48" s="16" t="s">
        <v>666</v>
      </c>
      <c r="S48" s="16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>
        <v>1</v>
      </c>
      <c r="AF48" s="27"/>
      <c r="AG48" s="27"/>
      <c r="AH48" s="27"/>
      <c r="BW48" s="10">
        <v>1</v>
      </c>
      <c r="EZ48" s="116"/>
      <c r="FA48" s="116"/>
      <c r="FB48" s="116"/>
      <c r="FC48" s="116"/>
      <c r="FD48" s="116"/>
    </row>
    <row r="49" spans="2:160">
      <c r="B49" s="44">
        <f t="shared" si="0"/>
        <v>0</v>
      </c>
      <c r="C49" s="44" t="str">
        <f t="shared" si="1"/>
        <v/>
      </c>
      <c r="D49" s="44" t="str">
        <f t="shared" si="2"/>
        <v/>
      </c>
      <c r="E49" s="44">
        <f t="shared" si="3"/>
        <v>0</v>
      </c>
      <c r="F49" s="44">
        <f t="shared" si="4"/>
        <v>0</v>
      </c>
      <c r="G49" s="44" t="str">
        <f t="shared" si="5"/>
        <v/>
      </c>
      <c r="H49" s="119">
        <f>IF(AND(M49&gt;0,M49&lt;=STATS!$C$22),1,"")</f>
        <v>1</v>
      </c>
      <c r="J49" s="26">
        <v>48</v>
      </c>
      <c r="K49" s="253">
        <v>45.579929999999997</v>
      </c>
      <c r="L49" s="253">
        <v>-92.095259999999996</v>
      </c>
      <c r="M49" s="10">
        <v>14</v>
      </c>
      <c r="N49" s="10" t="s">
        <v>575</v>
      </c>
      <c r="O49" s="10" t="s">
        <v>657</v>
      </c>
      <c r="R49" s="16"/>
      <c r="S49" s="16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EZ49" s="116"/>
      <c r="FA49" s="116"/>
      <c r="FB49" s="116"/>
      <c r="FC49" s="116"/>
      <c r="FD49" s="116"/>
    </row>
    <row r="50" spans="2:160">
      <c r="B50" s="44">
        <f t="shared" si="0"/>
        <v>0</v>
      </c>
      <c r="C50" s="44" t="str">
        <f t="shared" si="1"/>
        <v/>
      </c>
      <c r="D50" s="44" t="str">
        <f t="shared" si="2"/>
        <v/>
      </c>
      <c r="E50" s="44">
        <f t="shared" si="3"/>
        <v>0</v>
      </c>
      <c r="F50" s="44">
        <f t="shared" si="4"/>
        <v>0</v>
      </c>
      <c r="G50" s="44" t="str">
        <f t="shared" si="5"/>
        <v/>
      </c>
      <c r="H50" s="119">
        <f>IF(AND(M50&gt;0,M50&lt;=STATS!$C$22),1,"")</f>
        <v>1</v>
      </c>
      <c r="J50" s="26">
        <v>49</v>
      </c>
      <c r="K50" s="253">
        <v>45.579929999999997</v>
      </c>
      <c r="L50" s="253">
        <v>-92.094939999999994</v>
      </c>
      <c r="M50" s="10">
        <v>11</v>
      </c>
      <c r="N50" s="10" t="s">
        <v>575</v>
      </c>
      <c r="O50" s="10" t="s">
        <v>657</v>
      </c>
      <c r="R50" s="16"/>
      <c r="S50" s="16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EZ50" s="116"/>
      <c r="FA50" s="116"/>
      <c r="FB50" s="116">
        <v>1</v>
      </c>
      <c r="FC50" s="116"/>
      <c r="FD50" s="116"/>
    </row>
    <row r="51" spans="2:160">
      <c r="B51" s="44">
        <f t="shared" si="0"/>
        <v>5</v>
      </c>
      <c r="C51" s="44">
        <f t="shared" si="1"/>
        <v>5</v>
      </c>
      <c r="D51" s="44">
        <f t="shared" si="2"/>
        <v>5</v>
      </c>
      <c r="E51" s="44">
        <f t="shared" si="3"/>
        <v>5</v>
      </c>
      <c r="F51" s="44">
        <f t="shared" si="4"/>
        <v>5</v>
      </c>
      <c r="G51" s="44">
        <f t="shared" si="5"/>
        <v>9.5</v>
      </c>
      <c r="H51" s="119">
        <f>IF(AND(M51&gt;0,M51&lt;=STATS!$C$22),1,"")</f>
        <v>1</v>
      </c>
      <c r="J51" s="26">
        <v>50</v>
      </c>
      <c r="K51" s="253">
        <v>45.579940000000001</v>
      </c>
      <c r="L51" s="253">
        <v>-92.094620000000006</v>
      </c>
      <c r="M51" s="10">
        <v>9.5</v>
      </c>
      <c r="N51" s="10" t="s">
        <v>574</v>
      </c>
      <c r="O51" s="10" t="s">
        <v>657</v>
      </c>
      <c r="Q51" s="10">
        <v>2</v>
      </c>
      <c r="R51" s="16"/>
      <c r="S51" s="16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>
        <v>2</v>
      </c>
      <c r="AF51" s="27"/>
      <c r="AG51" s="27"/>
      <c r="AH51" s="27"/>
      <c r="BO51" s="10">
        <v>1</v>
      </c>
      <c r="CR51" s="10">
        <v>1</v>
      </c>
      <c r="DE51" s="10">
        <v>1</v>
      </c>
      <c r="EF51" s="10">
        <v>1</v>
      </c>
      <c r="EZ51" s="116"/>
      <c r="FA51" s="116"/>
      <c r="FB51" s="116"/>
      <c r="FC51" s="116"/>
      <c r="FD51" s="116"/>
    </row>
    <row r="52" spans="2:160">
      <c r="B52" s="44">
        <f t="shared" si="0"/>
        <v>6</v>
      </c>
      <c r="C52" s="44">
        <f t="shared" si="1"/>
        <v>6</v>
      </c>
      <c r="D52" s="44">
        <f t="shared" si="2"/>
        <v>6</v>
      </c>
      <c r="E52" s="44">
        <f t="shared" si="3"/>
        <v>6</v>
      </c>
      <c r="F52" s="44">
        <f t="shared" si="4"/>
        <v>6</v>
      </c>
      <c r="G52" s="44">
        <f t="shared" si="5"/>
        <v>9</v>
      </c>
      <c r="H52" s="119">
        <f>IF(AND(M52&gt;0,M52&lt;=STATS!$C$22),1,"")</f>
        <v>1</v>
      </c>
      <c r="J52" s="26">
        <v>51</v>
      </c>
      <c r="K52" s="253">
        <v>45.579940000000001</v>
      </c>
      <c r="L52" s="253">
        <v>-92.094300000000004</v>
      </c>
      <c r="M52" s="10">
        <v>9</v>
      </c>
      <c r="N52" s="10" t="s">
        <v>574</v>
      </c>
      <c r="O52" s="10" t="s">
        <v>657</v>
      </c>
      <c r="Q52" s="10">
        <v>3</v>
      </c>
      <c r="R52" s="16"/>
      <c r="S52" s="16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>
        <v>1</v>
      </c>
      <c r="AF52" s="27"/>
      <c r="AG52" s="27"/>
      <c r="AH52" s="27"/>
      <c r="BO52" s="10">
        <v>1</v>
      </c>
      <c r="CO52" s="10">
        <v>1</v>
      </c>
      <c r="CY52" s="10">
        <v>1</v>
      </c>
      <c r="CZ52" s="10">
        <v>3</v>
      </c>
      <c r="EF52" s="10">
        <v>2</v>
      </c>
      <c r="EZ52" s="116"/>
      <c r="FA52" s="116"/>
      <c r="FB52" s="116">
        <v>1</v>
      </c>
      <c r="FC52" s="116"/>
      <c r="FD52" s="116"/>
    </row>
    <row r="53" spans="2:160">
      <c r="B53" s="44">
        <f t="shared" si="0"/>
        <v>2</v>
      </c>
      <c r="C53" s="44">
        <f t="shared" si="1"/>
        <v>2</v>
      </c>
      <c r="D53" s="44">
        <f t="shared" si="2"/>
        <v>1</v>
      </c>
      <c r="E53" s="44">
        <f t="shared" si="3"/>
        <v>2</v>
      </c>
      <c r="F53" s="44">
        <f t="shared" si="4"/>
        <v>1</v>
      </c>
      <c r="G53" s="44">
        <f t="shared" si="5"/>
        <v>12</v>
      </c>
      <c r="H53" s="119">
        <f>IF(AND(M53&gt;0,M53&lt;=STATS!$C$22),1,"")</f>
        <v>1</v>
      </c>
      <c r="J53" s="26">
        <v>52</v>
      </c>
      <c r="K53" s="253">
        <v>45.579949999999997</v>
      </c>
      <c r="L53" s="253">
        <v>-92.093980000000002</v>
      </c>
      <c r="M53" s="10">
        <v>12</v>
      </c>
      <c r="N53" s="10" t="s">
        <v>575</v>
      </c>
      <c r="O53" s="10" t="s">
        <v>657</v>
      </c>
      <c r="Q53" s="10">
        <v>2</v>
      </c>
      <c r="R53" s="16">
        <v>2</v>
      </c>
      <c r="S53" s="16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>
        <v>1</v>
      </c>
      <c r="AF53" s="27"/>
      <c r="AG53" s="27"/>
      <c r="AH53" s="27"/>
      <c r="CZ53" s="10" t="s">
        <v>666</v>
      </c>
      <c r="EZ53" s="116"/>
      <c r="FA53" s="116"/>
      <c r="FB53" s="116">
        <v>1</v>
      </c>
      <c r="FC53" s="116"/>
      <c r="FD53" s="116"/>
    </row>
    <row r="54" spans="2:160">
      <c r="B54" s="44">
        <f t="shared" si="0"/>
        <v>0</v>
      </c>
      <c r="C54" s="44" t="str">
        <f t="shared" si="1"/>
        <v/>
      </c>
      <c r="D54" s="44" t="str">
        <f t="shared" si="2"/>
        <v/>
      </c>
      <c r="E54" s="44">
        <f t="shared" si="3"/>
        <v>0</v>
      </c>
      <c r="F54" s="44">
        <f t="shared" si="4"/>
        <v>0</v>
      </c>
      <c r="G54" s="44" t="str">
        <f t="shared" si="5"/>
        <v/>
      </c>
      <c r="H54" s="119">
        <f>IF(AND(M54&gt;0,M54&lt;=STATS!$C$22),1,"")</f>
        <v>1</v>
      </c>
      <c r="J54" s="26">
        <v>53</v>
      </c>
      <c r="K54" s="253">
        <v>45.579949999999997</v>
      </c>
      <c r="L54" s="253">
        <v>-92.09366</v>
      </c>
      <c r="M54" s="10">
        <v>18</v>
      </c>
      <c r="N54" s="10" t="s">
        <v>574</v>
      </c>
      <c r="O54" s="10" t="s">
        <v>657</v>
      </c>
      <c r="R54" s="16"/>
      <c r="S54" s="16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EZ54" s="116"/>
      <c r="FA54" s="116"/>
      <c r="FB54" s="116"/>
      <c r="FC54" s="116"/>
      <c r="FD54" s="116"/>
    </row>
    <row r="55" spans="2:160">
      <c r="B55" s="44">
        <f t="shared" si="0"/>
        <v>0</v>
      </c>
      <c r="C55" s="44" t="str">
        <f t="shared" si="1"/>
        <v/>
      </c>
      <c r="D55" s="44" t="str">
        <f t="shared" si="2"/>
        <v/>
      </c>
      <c r="E55" s="44">
        <f t="shared" si="3"/>
        <v>0</v>
      </c>
      <c r="F55" s="44">
        <f t="shared" si="4"/>
        <v>0</v>
      </c>
      <c r="G55" s="44" t="str">
        <f t="shared" si="5"/>
        <v/>
      </c>
      <c r="H55" s="119">
        <f>IF(AND(M55&gt;0,M55&lt;=STATS!$C$22),1,"")</f>
        <v>1</v>
      </c>
      <c r="J55" s="26">
        <v>54</v>
      </c>
      <c r="K55" s="253">
        <v>45.57996</v>
      </c>
      <c r="L55" s="253">
        <v>-92.093339999999998</v>
      </c>
      <c r="M55" s="10">
        <v>17</v>
      </c>
      <c r="N55" s="10" t="s">
        <v>575</v>
      </c>
      <c r="O55" s="10" t="s">
        <v>657</v>
      </c>
      <c r="R55" s="16"/>
      <c r="S55" s="16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EZ55" s="116"/>
      <c r="FA55" s="116"/>
      <c r="FB55" s="116"/>
      <c r="FC55" s="116"/>
      <c r="FD55" s="116"/>
    </row>
    <row r="56" spans="2:160">
      <c r="B56" s="44">
        <f t="shared" si="0"/>
        <v>3</v>
      </c>
      <c r="C56" s="44">
        <f t="shared" si="1"/>
        <v>3</v>
      </c>
      <c r="D56" s="44">
        <f t="shared" si="2"/>
        <v>2</v>
      </c>
      <c r="E56" s="44">
        <f t="shared" si="3"/>
        <v>3</v>
      </c>
      <c r="F56" s="44">
        <f t="shared" si="4"/>
        <v>2</v>
      </c>
      <c r="G56" s="44">
        <f t="shared" si="5"/>
        <v>11.5</v>
      </c>
      <c r="H56" s="119">
        <f>IF(AND(M56&gt;0,M56&lt;=STATS!$C$22),1,"")</f>
        <v>1</v>
      </c>
      <c r="J56" s="26">
        <v>55</v>
      </c>
      <c r="K56" s="253">
        <v>45.579970000000003</v>
      </c>
      <c r="L56" s="253">
        <v>-92.093019999999996</v>
      </c>
      <c r="M56" s="10">
        <v>11.5</v>
      </c>
      <c r="N56" s="10" t="s">
        <v>575</v>
      </c>
      <c r="O56" s="10" t="s">
        <v>657</v>
      </c>
      <c r="Q56" s="10">
        <v>1</v>
      </c>
      <c r="R56" s="16">
        <v>1</v>
      </c>
      <c r="S56" s="16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CR56" s="10">
        <v>1</v>
      </c>
      <c r="DA56" s="10">
        <v>1</v>
      </c>
      <c r="EZ56" s="116"/>
      <c r="FA56" s="116"/>
      <c r="FB56" s="116"/>
      <c r="FC56" s="116"/>
      <c r="FD56" s="116"/>
    </row>
    <row r="57" spans="2:160">
      <c r="B57" s="44">
        <f t="shared" si="0"/>
        <v>5</v>
      </c>
      <c r="C57" s="44">
        <f t="shared" si="1"/>
        <v>5</v>
      </c>
      <c r="D57" s="44">
        <f t="shared" si="2"/>
        <v>5</v>
      </c>
      <c r="E57" s="44">
        <f t="shared" si="3"/>
        <v>5</v>
      </c>
      <c r="F57" s="44">
        <f t="shared" si="4"/>
        <v>5</v>
      </c>
      <c r="G57" s="44">
        <f t="shared" si="5"/>
        <v>6</v>
      </c>
      <c r="H57" s="119">
        <f>IF(AND(M57&gt;0,M57&lt;=STATS!$C$22),1,"")</f>
        <v>1</v>
      </c>
      <c r="J57" s="26">
        <v>56</v>
      </c>
      <c r="K57" s="253">
        <v>45.579970000000003</v>
      </c>
      <c r="L57" s="253">
        <v>-92.092699999999994</v>
      </c>
      <c r="M57" s="10">
        <v>6</v>
      </c>
      <c r="N57" s="10" t="s">
        <v>574</v>
      </c>
      <c r="O57" s="10" t="s">
        <v>657</v>
      </c>
      <c r="Q57" s="10">
        <v>3</v>
      </c>
      <c r="R57" s="16"/>
      <c r="S57" s="16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>
        <v>2</v>
      </c>
      <c r="AF57" s="27"/>
      <c r="AG57" s="27"/>
      <c r="AH57" s="27"/>
      <c r="AQ57" s="10">
        <v>1</v>
      </c>
      <c r="CI57" s="10">
        <v>3</v>
      </c>
      <c r="CY57" s="10">
        <v>1</v>
      </c>
      <c r="DA57" s="10">
        <v>1</v>
      </c>
      <c r="EZ57" s="116"/>
      <c r="FA57" s="116"/>
      <c r="FB57" s="116">
        <v>1</v>
      </c>
      <c r="FC57" s="116"/>
      <c r="FD57" s="116"/>
    </row>
    <row r="58" spans="2:160">
      <c r="B58" s="44">
        <f t="shared" si="0"/>
        <v>6</v>
      </c>
      <c r="C58" s="44">
        <f t="shared" si="1"/>
        <v>6</v>
      </c>
      <c r="D58" s="44">
        <f t="shared" si="2"/>
        <v>6</v>
      </c>
      <c r="E58" s="44">
        <f t="shared" si="3"/>
        <v>6</v>
      </c>
      <c r="F58" s="44">
        <f t="shared" si="4"/>
        <v>6</v>
      </c>
      <c r="G58" s="44">
        <f t="shared" si="5"/>
        <v>5</v>
      </c>
      <c r="H58" s="119">
        <f>IF(AND(M58&gt;0,M58&lt;=STATS!$C$22),1,"")</f>
        <v>1</v>
      </c>
      <c r="J58" s="26">
        <v>57</v>
      </c>
      <c r="K58" s="253">
        <v>45.579979999999999</v>
      </c>
      <c r="L58" s="253">
        <v>-92.092380000000006</v>
      </c>
      <c r="M58" s="10">
        <v>5</v>
      </c>
      <c r="N58" s="10" t="s">
        <v>575</v>
      </c>
      <c r="O58" s="10" t="s">
        <v>657</v>
      </c>
      <c r="Q58" s="10">
        <v>3</v>
      </c>
      <c r="R58" s="16"/>
      <c r="S58" s="16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>
        <v>2</v>
      </c>
      <c r="AF58" s="27"/>
      <c r="AG58" s="27"/>
      <c r="AH58" s="27"/>
      <c r="CA58" s="10">
        <v>3</v>
      </c>
      <c r="CP58" s="10">
        <v>1</v>
      </c>
      <c r="CR58" s="10">
        <v>1</v>
      </c>
      <c r="CY58" s="10">
        <v>1</v>
      </c>
      <c r="DE58" s="10">
        <v>1</v>
      </c>
      <c r="EZ58" s="116"/>
      <c r="FA58" s="116"/>
      <c r="FB58" s="116">
        <v>1</v>
      </c>
      <c r="FC58" s="116"/>
      <c r="FD58" s="116"/>
    </row>
    <row r="59" spans="2:160">
      <c r="B59" s="44">
        <f t="shared" si="0"/>
        <v>6</v>
      </c>
      <c r="C59" s="44">
        <f t="shared" si="1"/>
        <v>6</v>
      </c>
      <c r="D59" s="44">
        <f t="shared" si="2"/>
        <v>6</v>
      </c>
      <c r="E59" s="44">
        <f t="shared" si="3"/>
        <v>6</v>
      </c>
      <c r="F59" s="44">
        <f t="shared" si="4"/>
        <v>6</v>
      </c>
      <c r="G59" s="44">
        <f t="shared" si="5"/>
        <v>4.5</v>
      </c>
      <c r="H59" s="119">
        <f>IF(AND(M59&gt;0,M59&lt;=STATS!$C$22),1,"")</f>
        <v>1</v>
      </c>
      <c r="J59" s="26">
        <v>58</v>
      </c>
      <c r="K59" s="253">
        <v>45.579979999999999</v>
      </c>
      <c r="L59" s="253">
        <v>-92.092060000000004</v>
      </c>
      <c r="M59" s="10">
        <v>4.5</v>
      </c>
      <c r="N59" s="10" t="s">
        <v>574</v>
      </c>
      <c r="O59" s="10" t="s">
        <v>657</v>
      </c>
      <c r="Q59" s="10">
        <v>3</v>
      </c>
      <c r="R59" s="16"/>
      <c r="S59" s="16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>
        <v>1</v>
      </c>
      <c r="AF59" s="27"/>
      <c r="AG59" s="27"/>
      <c r="AH59" s="27"/>
      <c r="AQ59" s="10">
        <v>1</v>
      </c>
      <c r="BE59" s="10">
        <v>1</v>
      </c>
      <c r="BG59" s="10">
        <v>1</v>
      </c>
      <c r="CA59" s="10">
        <v>3</v>
      </c>
      <c r="CY59" s="10">
        <v>1</v>
      </c>
      <c r="EZ59" s="116"/>
      <c r="FA59" s="116"/>
      <c r="FB59" s="116">
        <v>2</v>
      </c>
      <c r="FC59" s="116"/>
      <c r="FD59" s="116"/>
    </row>
    <row r="60" spans="2:160">
      <c r="B60" s="44">
        <f t="shared" si="0"/>
        <v>7</v>
      </c>
      <c r="C60" s="44">
        <f t="shared" si="1"/>
        <v>7</v>
      </c>
      <c r="D60" s="44">
        <f t="shared" si="2"/>
        <v>7</v>
      </c>
      <c r="E60" s="44">
        <f t="shared" si="3"/>
        <v>7</v>
      </c>
      <c r="F60" s="44">
        <f t="shared" si="4"/>
        <v>7</v>
      </c>
      <c r="G60" s="44">
        <f t="shared" si="5"/>
        <v>4</v>
      </c>
      <c r="H60" s="119">
        <f>IF(AND(M60&gt;0,M60&lt;=STATS!$C$22),1,"")</f>
        <v>1</v>
      </c>
      <c r="J60" s="26">
        <v>59</v>
      </c>
      <c r="K60" s="253">
        <v>45.579990000000002</v>
      </c>
      <c r="L60" s="253">
        <v>-92.091740000000001</v>
      </c>
      <c r="M60" s="10">
        <v>4</v>
      </c>
      <c r="N60" s="10" t="s">
        <v>574</v>
      </c>
      <c r="O60" s="10" t="s">
        <v>657</v>
      </c>
      <c r="Q60" s="10">
        <v>3</v>
      </c>
      <c r="R60" s="16"/>
      <c r="S60" s="16"/>
      <c r="T60" s="27"/>
      <c r="U60" s="27"/>
      <c r="V60" s="27"/>
      <c r="W60" s="27"/>
      <c r="X60" s="27">
        <v>1</v>
      </c>
      <c r="Y60" s="27"/>
      <c r="Z60" s="27"/>
      <c r="AA60" s="27"/>
      <c r="AB60" s="27"/>
      <c r="AC60" s="27"/>
      <c r="AD60" s="27"/>
      <c r="AE60" s="27">
        <v>1</v>
      </c>
      <c r="AF60" s="27"/>
      <c r="AG60" s="27"/>
      <c r="AH60" s="27"/>
      <c r="BG60" s="10">
        <v>2</v>
      </c>
      <c r="CA60" s="10">
        <v>3</v>
      </c>
      <c r="CP60" s="10">
        <v>1</v>
      </c>
      <c r="CS60" s="10">
        <v>1</v>
      </c>
      <c r="DA60" s="10">
        <v>1</v>
      </c>
      <c r="EZ60" s="116"/>
      <c r="FA60" s="116"/>
      <c r="FB60" s="116">
        <v>1</v>
      </c>
      <c r="FC60" s="116"/>
      <c r="FD60" s="116"/>
    </row>
    <row r="61" spans="2:160">
      <c r="B61" s="44">
        <f t="shared" si="0"/>
        <v>1</v>
      </c>
      <c r="C61" s="44">
        <f t="shared" si="1"/>
        <v>1</v>
      </c>
      <c r="D61" s="44">
        <f t="shared" si="2"/>
        <v>1</v>
      </c>
      <c r="E61" s="44">
        <f t="shared" si="3"/>
        <v>1</v>
      </c>
      <c r="F61" s="44">
        <f t="shared" si="4"/>
        <v>1</v>
      </c>
      <c r="G61" s="44">
        <f t="shared" si="5"/>
        <v>1</v>
      </c>
      <c r="H61" s="119">
        <f>IF(AND(M61&gt;0,M61&lt;=STATS!$C$22),1,"")</f>
        <v>1</v>
      </c>
      <c r="J61" s="26">
        <v>60</v>
      </c>
      <c r="K61" s="253">
        <v>45.58005</v>
      </c>
      <c r="L61" s="253">
        <v>-92.100560000000002</v>
      </c>
      <c r="M61" s="10">
        <v>1</v>
      </c>
      <c r="N61" s="10" t="s">
        <v>575</v>
      </c>
      <c r="O61" s="10" t="s">
        <v>657</v>
      </c>
      <c r="Q61" s="10">
        <v>1</v>
      </c>
      <c r="R61" s="16"/>
      <c r="S61" s="16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BR61" s="10" t="s">
        <v>666</v>
      </c>
      <c r="EF61" s="10" t="s">
        <v>666</v>
      </c>
      <c r="ES61" s="10">
        <v>1</v>
      </c>
      <c r="EZ61" s="116"/>
      <c r="FA61" s="116"/>
      <c r="FB61" s="116"/>
      <c r="FC61" s="116"/>
      <c r="FD61" s="116"/>
    </row>
    <row r="62" spans="2:160">
      <c r="B62" s="44">
        <f t="shared" si="0"/>
        <v>0</v>
      </c>
      <c r="C62" s="44" t="str">
        <f t="shared" si="1"/>
        <v/>
      </c>
      <c r="D62" s="44" t="str">
        <f t="shared" si="2"/>
        <v/>
      </c>
      <c r="E62" s="44">
        <f t="shared" si="3"/>
        <v>0</v>
      </c>
      <c r="F62" s="44">
        <f t="shared" si="4"/>
        <v>0</v>
      </c>
      <c r="G62" s="44" t="str">
        <f t="shared" si="5"/>
        <v/>
      </c>
      <c r="H62" s="119">
        <f>IF(AND(M62&gt;0,M62&lt;=STATS!$C$22),1,"")</f>
        <v>1</v>
      </c>
      <c r="J62" s="26">
        <v>61</v>
      </c>
      <c r="K62" s="253">
        <v>45.580060000000003</v>
      </c>
      <c r="L62" s="253">
        <v>-92.100239999999999</v>
      </c>
      <c r="M62" s="10">
        <v>4.5</v>
      </c>
      <c r="N62" s="10" t="s">
        <v>576</v>
      </c>
      <c r="O62" s="10" t="s">
        <v>657</v>
      </c>
      <c r="R62" s="16"/>
      <c r="S62" s="16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EZ62" s="116"/>
      <c r="FA62" s="116"/>
      <c r="FB62" s="116"/>
      <c r="FC62" s="116"/>
      <c r="FD62" s="116"/>
    </row>
    <row r="63" spans="2:160">
      <c r="B63" s="44">
        <f t="shared" si="0"/>
        <v>3</v>
      </c>
      <c r="C63" s="44">
        <f t="shared" si="1"/>
        <v>3</v>
      </c>
      <c r="D63" s="44">
        <f t="shared" si="2"/>
        <v>3</v>
      </c>
      <c r="E63" s="44">
        <f t="shared" si="3"/>
        <v>3</v>
      </c>
      <c r="F63" s="44">
        <f t="shared" si="4"/>
        <v>3</v>
      </c>
      <c r="G63" s="44">
        <f t="shared" si="5"/>
        <v>9.5</v>
      </c>
      <c r="H63" s="119">
        <f>IF(AND(M63&gt;0,M63&lt;=STATS!$C$22),1,"")</f>
        <v>1</v>
      </c>
      <c r="J63" s="26">
        <v>62</v>
      </c>
      <c r="K63" s="253">
        <v>45.580060000000003</v>
      </c>
      <c r="L63" s="253">
        <v>-92.099919999999997</v>
      </c>
      <c r="M63" s="10">
        <v>9.5</v>
      </c>
      <c r="N63" s="10" t="s">
        <v>575</v>
      </c>
      <c r="O63" s="10" t="s">
        <v>657</v>
      </c>
      <c r="Q63" s="10">
        <v>1</v>
      </c>
      <c r="R63" s="16"/>
      <c r="S63" s="16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>
        <v>1</v>
      </c>
      <c r="AH63" s="27"/>
      <c r="BO63" s="10">
        <v>1</v>
      </c>
      <c r="CY63" s="10">
        <v>1</v>
      </c>
      <c r="EZ63" s="116"/>
      <c r="FA63" s="116"/>
      <c r="FB63" s="116"/>
      <c r="FC63" s="116"/>
      <c r="FD63" s="116"/>
    </row>
    <row r="64" spans="2:160">
      <c r="B64" s="44">
        <f t="shared" si="0"/>
        <v>3</v>
      </c>
      <c r="C64" s="44">
        <f t="shared" si="1"/>
        <v>3</v>
      </c>
      <c r="D64" s="44">
        <f t="shared" si="2"/>
        <v>3</v>
      </c>
      <c r="E64" s="44">
        <f t="shared" si="3"/>
        <v>3</v>
      </c>
      <c r="F64" s="44">
        <f t="shared" si="4"/>
        <v>3</v>
      </c>
      <c r="G64" s="44">
        <f t="shared" si="5"/>
        <v>9.5</v>
      </c>
      <c r="H64" s="119">
        <f>IF(AND(M64&gt;0,M64&lt;=STATS!$C$22),1,"")</f>
        <v>1</v>
      </c>
      <c r="J64" s="26">
        <v>63</v>
      </c>
      <c r="K64" s="253">
        <v>45.580069999999999</v>
      </c>
      <c r="L64" s="253">
        <v>-92.099599999999995</v>
      </c>
      <c r="M64" s="10">
        <v>9.5</v>
      </c>
      <c r="N64" s="10" t="s">
        <v>575</v>
      </c>
      <c r="O64" s="10" t="s">
        <v>657</v>
      </c>
      <c r="Q64" s="10">
        <v>1</v>
      </c>
      <c r="R64" s="16"/>
      <c r="S64" s="16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>
        <v>1</v>
      </c>
      <c r="AH64" s="27"/>
      <c r="BO64" s="10">
        <v>1</v>
      </c>
      <c r="CI64" s="10">
        <v>1</v>
      </c>
      <c r="EZ64" s="116"/>
      <c r="FA64" s="116"/>
      <c r="FB64" s="116">
        <v>1</v>
      </c>
      <c r="FC64" s="116"/>
      <c r="FD64" s="116"/>
    </row>
    <row r="65" spans="2:160">
      <c r="B65" s="44">
        <f t="shared" si="0"/>
        <v>1</v>
      </c>
      <c r="C65" s="44">
        <f t="shared" si="1"/>
        <v>1</v>
      </c>
      <c r="D65" s="44" t="str">
        <f t="shared" si="2"/>
        <v/>
      </c>
      <c r="E65" s="44">
        <f t="shared" si="3"/>
        <v>1</v>
      </c>
      <c r="F65" s="44">
        <f t="shared" si="4"/>
        <v>0</v>
      </c>
      <c r="G65" s="44">
        <f t="shared" si="5"/>
        <v>8</v>
      </c>
      <c r="H65" s="119">
        <f>IF(AND(M65&gt;0,M65&lt;=STATS!$C$22),1,"")</f>
        <v>1</v>
      </c>
      <c r="J65" s="26">
        <v>64</v>
      </c>
      <c r="K65" s="253">
        <v>45.580080000000002</v>
      </c>
      <c r="L65" s="253">
        <v>-92.099279999999993</v>
      </c>
      <c r="M65" s="10">
        <v>8</v>
      </c>
      <c r="N65" s="10" t="s">
        <v>576</v>
      </c>
      <c r="O65" s="10" t="s">
        <v>657</v>
      </c>
      <c r="Q65" s="10">
        <v>2</v>
      </c>
      <c r="R65" s="16">
        <v>2</v>
      </c>
      <c r="S65" s="16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EZ65" s="116"/>
      <c r="FA65" s="116"/>
      <c r="FB65" s="116">
        <v>1</v>
      </c>
      <c r="FC65" s="116"/>
      <c r="FD65" s="116"/>
    </row>
    <row r="66" spans="2:160">
      <c r="B66" s="44">
        <f t="shared" ref="B66:B129" si="6">COUNT(R66:EY66,FE66:FM66)</f>
        <v>2</v>
      </c>
      <c r="C66" s="44">
        <f t="shared" ref="C66:C129" si="7">IF(COUNT(R66:EY66,FE66:FM66)&gt;0,COUNT(R66:EY66,FE66:FM66),"")</f>
        <v>2</v>
      </c>
      <c r="D66" s="44">
        <f t="shared" ref="D66:D129" si="8">IF(COUNT(T66:BJ66,BL66:BT66,BV66:CB66,CD66:EY66,FE66:FM66)&gt;0,COUNT(T66:BJ66,BL66:BT66,BV66:CB66,CD66:EY66,FE66:FM66),"")</f>
        <v>2</v>
      </c>
      <c r="E66" s="44">
        <f t="shared" ref="E66:E129" si="9">IF(H66=1,COUNT(R66:EY66,FE66:FM66),"")</f>
        <v>2</v>
      </c>
      <c r="F66" s="44">
        <f t="shared" ref="F66:F129" si="10">IF(H66=1,COUNT(T66:BJ66,BL66:BT66,BV66:CB66,CD66:EY66,FE66:FM66),"")</f>
        <v>2</v>
      </c>
      <c r="G66" s="44">
        <f t="shared" ref="G66:G129" si="11">IF($B66&gt;=1,$M66,"")</f>
        <v>9</v>
      </c>
      <c r="H66" s="119">
        <f>IF(AND(M66&gt;0,M66&lt;=STATS!$C$22),1,"")</f>
        <v>1</v>
      </c>
      <c r="J66" s="26">
        <v>65</v>
      </c>
      <c r="K66" s="253">
        <v>45.580080000000002</v>
      </c>
      <c r="L66" s="253">
        <v>-92.098950000000002</v>
      </c>
      <c r="M66" s="10">
        <v>9</v>
      </c>
      <c r="N66" s="10" t="s">
        <v>575</v>
      </c>
      <c r="O66" s="10" t="s">
        <v>657</v>
      </c>
      <c r="Q66" s="10">
        <v>2</v>
      </c>
      <c r="R66" s="16"/>
      <c r="S66" s="16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>
        <v>2</v>
      </c>
      <c r="AH66" s="27"/>
      <c r="BR66" s="10">
        <v>1</v>
      </c>
      <c r="EZ66" s="116"/>
      <c r="FA66" s="116"/>
      <c r="FB66" s="116"/>
      <c r="FC66" s="116"/>
      <c r="FD66" s="116"/>
    </row>
    <row r="67" spans="2:160">
      <c r="B67" s="44">
        <f t="shared" si="6"/>
        <v>0</v>
      </c>
      <c r="C67" s="44" t="str">
        <f t="shared" si="7"/>
        <v/>
      </c>
      <c r="D67" s="44" t="str">
        <f t="shared" si="8"/>
        <v/>
      </c>
      <c r="E67" s="44">
        <f t="shared" si="9"/>
        <v>0</v>
      </c>
      <c r="F67" s="44">
        <f t="shared" si="10"/>
        <v>0</v>
      </c>
      <c r="G67" s="44" t="str">
        <f t="shared" si="11"/>
        <v/>
      </c>
      <c r="H67" s="119">
        <f>IF(AND(M67&gt;0,M67&lt;=STATS!$C$22),1,"")</f>
        <v>1</v>
      </c>
      <c r="J67" s="26">
        <v>66</v>
      </c>
      <c r="K67" s="253">
        <v>45.580089999999998</v>
      </c>
      <c r="L67" s="253">
        <v>-92.09863</v>
      </c>
      <c r="M67" s="10">
        <v>11.5</v>
      </c>
      <c r="N67" s="10" t="s">
        <v>576</v>
      </c>
      <c r="O67" s="10" t="s">
        <v>657</v>
      </c>
      <c r="R67" s="16"/>
      <c r="S67" s="1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EZ67" s="116"/>
      <c r="FA67" s="116"/>
      <c r="FB67" s="116"/>
      <c r="FC67" s="116"/>
      <c r="FD67" s="116"/>
    </row>
    <row r="68" spans="2:160">
      <c r="B68" s="44">
        <f t="shared" si="6"/>
        <v>4</v>
      </c>
      <c r="C68" s="44">
        <f t="shared" si="7"/>
        <v>4</v>
      </c>
      <c r="D68" s="44">
        <f t="shared" si="8"/>
        <v>4</v>
      </c>
      <c r="E68" s="44">
        <f t="shared" si="9"/>
        <v>4</v>
      </c>
      <c r="F68" s="44">
        <f t="shared" si="10"/>
        <v>4</v>
      </c>
      <c r="G68" s="44">
        <f t="shared" si="11"/>
        <v>9</v>
      </c>
      <c r="H68" s="119">
        <f>IF(AND(M68&gt;0,M68&lt;=STATS!$C$22),1,"")</f>
        <v>1</v>
      </c>
      <c r="J68" s="26">
        <v>67</v>
      </c>
      <c r="K68" s="253">
        <v>45.580190000000002</v>
      </c>
      <c r="L68" s="253">
        <v>-92.092870000000005</v>
      </c>
      <c r="M68" s="10">
        <v>9</v>
      </c>
      <c r="N68" s="10" t="s">
        <v>575</v>
      </c>
      <c r="O68" s="10" t="s">
        <v>657</v>
      </c>
      <c r="Q68" s="10">
        <v>3</v>
      </c>
      <c r="R68" s="16"/>
      <c r="S68" s="16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>
        <v>1</v>
      </c>
      <c r="AF68" s="27"/>
      <c r="AG68" s="27"/>
      <c r="AH68" s="27"/>
      <c r="CI68" s="10">
        <v>3</v>
      </c>
      <c r="CR68" s="10">
        <v>1</v>
      </c>
      <c r="ES68" s="10">
        <v>2</v>
      </c>
      <c r="EZ68" s="116"/>
      <c r="FA68" s="116"/>
      <c r="FB68" s="116"/>
      <c r="FC68" s="116"/>
      <c r="FD68" s="116"/>
    </row>
    <row r="69" spans="2:160">
      <c r="B69" s="44">
        <f t="shared" si="6"/>
        <v>3</v>
      </c>
      <c r="C69" s="44">
        <f t="shared" si="7"/>
        <v>3</v>
      </c>
      <c r="D69" s="44">
        <f t="shared" si="8"/>
        <v>3</v>
      </c>
      <c r="E69" s="44">
        <f t="shared" si="9"/>
        <v>3</v>
      </c>
      <c r="F69" s="44">
        <f t="shared" si="10"/>
        <v>3</v>
      </c>
      <c r="G69" s="44">
        <f t="shared" si="11"/>
        <v>5</v>
      </c>
      <c r="H69" s="119">
        <f>IF(AND(M69&gt;0,M69&lt;=STATS!$C$22),1,"")</f>
        <v>1</v>
      </c>
      <c r="J69" s="26">
        <v>68</v>
      </c>
      <c r="K69" s="253">
        <v>45.580199999999998</v>
      </c>
      <c r="L69" s="253">
        <v>-92.092550000000003</v>
      </c>
      <c r="M69" s="10">
        <v>5</v>
      </c>
      <c r="N69" s="10" t="s">
        <v>574</v>
      </c>
      <c r="O69" s="10" t="s">
        <v>657</v>
      </c>
      <c r="Q69" s="10">
        <v>3</v>
      </c>
      <c r="R69" s="16"/>
      <c r="S69" s="16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>
        <v>2</v>
      </c>
      <c r="AF69" s="27"/>
      <c r="AG69" s="27"/>
      <c r="AH69" s="27"/>
      <c r="CI69" s="10">
        <v>2</v>
      </c>
      <c r="CR69" s="10">
        <v>1</v>
      </c>
      <c r="EZ69" s="116"/>
      <c r="FA69" s="116"/>
      <c r="FB69" s="116"/>
      <c r="FC69" s="116"/>
      <c r="FD69" s="116"/>
    </row>
    <row r="70" spans="2:160">
      <c r="B70" s="44">
        <f t="shared" si="6"/>
        <v>2</v>
      </c>
      <c r="C70" s="44">
        <f t="shared" si="7"/>
        <v>2</v>
      </c>
      <c r="D70" s="44">
        <f t="shared" si="8"/>
        <v>2</v>
      </c>
      <c r="E70" s="44">
        <f t="shared" si="9"/>
        <v>2</v>
      </c>
      <c r="F70" s="44">
        <f t="shared" si="10"/>
        <v>2</v>
      </c>
      <c r="G70" s="44">
        <f t="shared" si="11"/>
        <v>5</v>
      </c>
      <c r="H70" s="119">
        <f>IF(AND(M70&gt;0,M70&lt;=STATS!$C$22),1,"")</f>
        <v>1</v>
      </c>
      <c r="J70" s="26">
        <v>69</v>
      </c>
      <c r="K70" s="253">
        <v>45.580210000000001</v>
      </c>
      <c r="L70" s="253">
        <v>-92.092230000000001</v>
      </c>
      <c r="M70" s="10">
        <v>5</v>
      </c>
      <c r="N70" s="10" t="s">
        <v>574</v>
      </c>
      <c r="O70" s="10" t="s">
        <v>657</v>
      </c>
      <c r="Q70" s="10">
        <v>3</v>
      </c>
      <c r="R70" s="16"/>
      <c r="S70" s="16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>
        <v>3</v>
      </c>
      <c r="AF70" s="27"/>
      <c r="AG70" s="27"/>
      <c r="AH70" s="27"/>
      <c r="CA70" s="10" t="s">
        <v>666</v>
      </c>
      <c r="DF70" s="10">
        <v>1</v>
      </c>
      <c r="EZ70" s="116"/>
      <c r="FA70" s="116"/>
      <c r="FB70" s="116"/>
      <c r="FC70" s="116"/>
      <c r="FD70" s="116"/>
    </row>
    <row r="71" spans="2:160">
      <c r="B71" s="44">
        <f t="shared" si="6"/>
        <v>5</v>
      </c>
      <c r="C71" s="44">
        <f t="shared" si="7"/>
        <v>5</v>
      </c>
      <c r="D71" s="44">
        <f t="shared" si="8"/>
        <v>5</v>
      </c>
      <c r="E71" s="44">
        <f t="shared" si="9"/>
        <v>5</v>
      </c>
      <c r="F71" s="44">
        <f t="shared" si="10"/>
        <v>5</v>
      </c>
      <c r="G71" s="44">
        <f t="shared" si="11"/>
        <v>4.5</v>
      </c>
      <c r="H71" s="119">
        <f>IF(AND(M71&gt;0,M71&lt;=STATS!$C$22),1,"")</f>
        <v>1</v>
      </c>
      <c r="J71" s="26">
        <v>70</v>
      </c>
      <c r="K71" s="253">
        <v>45.580210000000001</v>
      </c>
      <c r="L71" s="253">
        <v>-92.091909999999999</v>
      </c>
      <c r="M71" s="10">
        <v>4.5</v>
      </c>
      <c r="N71" s="10" t="s">
        <v>574</v>
      </c>
      <c r="O71" s="10" t="s">
        <v>657</v>
      </c>
      <c r="Q71" s="10">
        <v>3</v>
      </c>
      <c r="R71" s="16"/>
      <c r="S71" s="16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>
        <v>2</v>
      </c>
      <c r="AF71" s="27"/>
      <c r="AG71" s="27"/>
      <c r="AH71" s="27"/>
      <c r="AQ71" s="10">
        <v>1</v>
      </c>
      <c r="BG71" s="10">
        <v>1</v>
      </c>
      <c r="CA71" s="10">
        <v>3</v>
      </c>
      <c r="DF71" s="10">
        <v>1</v>
      </c>
      <c r="EZ71" s="116"/>
      <c r="FA71" s="116"/>
      <c r="FB71" s="116">
        <v>1</v>
      </c>
      <c r="FC71" s="116"/>
      <c r="FD71" s="116"/>
    </row>
    <row r="72" spans="2:160">
      <c r="B72" s="44">
        <f t="shared" si="6"/>
        <v>3</v>
      </c>
      <c r="C72" s="44">
        <f t="shared" si="7"/>
        <v>3</v>
      </c>
      <c r="D72" s="44">
        <f t="shared" si="8"/>
        <v>3</v>
      </c>
      <c r="E72" s="44">
        <f t="shared" si="9"/>
        <v>3</v>
      </c>
      <c r="F72" s="44">
        <f t="shared" si="10"/>
        <v>3</v>
      </c>
      <c r="G72" s="44">
        <f t="shared" si="11"/>
        <v>3.5</v>
      </c>
      <c r="H72" s="119">
        <f>IF(AND(M72&gt;0,M72&lt;=STATS!$C$22),1,"")</f>
        <v>1</v>
      </c>
      <c r="J72" s="26">
        <v>71</v>
      </c>
      <c r="K72" s="253">
        <v>45.580219999999997</v>
      </c>
      <c r="L72" s="253">
        <v>-92.091589999999997</v>
      </c>
      <c r="M72" s="10">
        <v>3.5</v>
      </c>
      <c r="N72" s="10" t="s">
        <v>574</v>
      </c>
      <c r="O72" s="10" t="s">
        <v>657</v>
      </c>
      <c r="Q72" s="10">
        <v>2</v>
      </c>
      <c r="R72" s="16"/>
      <c r="S72" s="16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>
        <v>2</v>
      </c>
      <c r="AF72" s="27"/>
      <c r="AG72" s="27"/>
      <c r="AH72" s="27"/>
      <c r="BG72" s="10">
        <v>1</v>
      </c>
      <c r="CA72" s="10">
        <v>2</v>
      </c>
      <c r="EZ72" s="116"/>
      <c r="FA72" s="116"/>
      <c r="FB72" s="116">
        <v>1</v>
      </c>
      <c r="FC72" s="116"/>
      <c r="FD72" s="116"/>
    </row>
    <row r="73" spans="2:160">
      <c r="B73" s="44">
        <f t="shared" si="6"/>
        <v>6</v>
      </c>
      <c r="C73" s="44">
        <f t="shared" si="7"/>
        <v>6</v>
      </c>
      <c r="D73" s="44">
        <f t="shared" si="8"/>
        <v>6</v>
      </c>
      <c r="E73" s="44">
        <f t="shared" si="9"/>
        <v>6</v>
      </c>
      <c r="F73" s="44">
        <f t="shared" si="10"/>
        <v>6</v>
      </c>
      <c r="G73" s="44">
        <f t="shared" si="11"/>
        <v>4</v>
      </c>
      <c r="H73" s="119">
        <f>IF(AND(M73&gt;0,M73&lt;=STATS!$C$22),1,"")</f>
        <v>1</v>
      </c>
      <c r="J73" s="26">
        <v>72</v>
      </c>
      <c r="K73" s="253">
        <v>45.580280000000002</v>
      </c>
      <c r="L73" s="253">
        <v>-92.100719999999995</v>
      </c>
      <c r="M73" s="10">
        <v>4</v>
      </c>
      <c r="N73" s="10" t="s">
        <v>576</v>
      </c>
      <c r="O73" s="10" t="s">
        <v>657</v>
      </c>
      <c r="Q73" s="10">
        <v>2</v>
      </c>
      <c r="R73" s="16"/>
      <c r="S73" s="16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>
        <v>1</v>
      </c>
      <c r="AH73" s="27"/>
      <c r="AQ73" s="10">
        <v>1</v>
      </c>
      <c r="BR73" s="10">
        <v>1</v>
      </c>
      <c r="CA73" s="10">
        <v>1</v>
      </c>
      <c r="CO73" s="10">
        <v>1</v>
      </c>
      <c r="CP73" s="10">
        <v>2</v>
      </c>
      <c r="EZ73" s="116"/>
      <c r="FA73" s="116"/>
      <c r="FB73" s="116">
        <v>1</v>
      </c>
      <c r="FC73" s="116"/>
      <c r="FD73" s="116"/>
    </row>
    <row r="74" spans="2:160">
      <c r="B74" s="44">
        <f t="shared" si="6"/>
        <v>5</v>
      </c>
      <c r="C74" s="44">
        <f t="shared" si="7"/>
        <v>5</v>
      </c>
      <c r="D74" s="44">
        <f t="shared" si="8"/>
        <v>5</v>
      </c>
      <c r="E74" s="44">
        <f t="shared" si="9"/>
        <v>5</v>
      </c>
      <c r="F74" s="44">
        <f t="shared" si="10"/>
        <v>5</v>
      </c>
      <c r="G74" s="44">
        <f t="shared" si="11"/>
        <v>9.5</v>
      </c>
      <c r="H74" s="119">
        <f>IF(AND(M74&gt;0,M74&lt;=STATS!$C$22),1,"")</f>
        <v>1</v>
      </c>
      <c r="J74" s="26">
        <v>73</v>
      </c>
      <c r="K74" s="253">
        <v>45.580280000000002</v>
      </c>
      <c r="L74" s="253">
        <v>-92.100399999999993</v>
      </c>
      <c r="M74" s="10">
        <v>9.5</v>
      </c>
      <c r="N74" s="10" t="s">
        <v>575</v>
      </c>
      <c r="O74" s="10" t="s">
        <v>657</v>
      </c>
      <c r="Q74" s="10">
        <v>1</v>
      </c>
      <c r="R74" s="16"/>
      <c r="S74" s="16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BO74" s="10">
        <v>1</v>
      </c>
      <c r="BR74" s="10">
        <v>1</v>
      </c>
      <c r="CY74" s="10">
        <v>1</v>
      </c>
      <c r="DE74" s="10">
        <v>1</v>
      </c>
      <c r="ES74" s="10">
        <v>1</v>
      </c>
      <c r="EZ74" s="116"/>
      <c r="FA74" s="116"/>
      <c r="FB74" s="116"/>
      <c r="FC74" s="116"/>
      <c r="FD74" s="116"/>
    </row>
    <row r="75" spans="2:160">
      <c r="B75" s="44">
        <f t="shared" si="6"/>
        <v>1</v>
      </c>
      <c r="C75" s="44">
        <f t="shared" si="7"/>
        <v>1</v>
      </c>
      <c r="D75" s="44">
        <f t="shared" si="8"/>
        <v>1</v>
      </c>
      <c r="E75" s="44">
        <f t="shared" si="9"/>
        <v>1</v>
      </c>
      <c r="F75" s="44">
        <f t="shared" si="10"/>
        <v>1</v>
      </c>
      <c r="G75" s="44">
        <f t="shared" si="11"/>
        <v>12</v>
      </c>
      <c r="H75" s="119">
        <f>IF(AND(M75&gt;0,M75&lt;=STATS!$C$22),1,"")</f>
        <v>1</v>
      </c>
      <c r="J75" s="26">
        <v>74</v>
      </c>
      <c r="K75" s="253">
        <v>45.580419999999997</v>
      </c>
      <c r="L75" s="253">
        <v>-92.09272</v>
      </c>
      <c r="M75" s="10">
        <v>12</v>
      </c>
      <c r="N75" s="10" t="s">
        <v>575</v>
      </c>
      <c r="O75" s="10" t="s">
        <v>657</v>
      </c>
      <c r="Q75" s="10">
        <v>1</v>
      </c>
      <c r="R75" s="16"/>
      <c r="S75" s="16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>
        <v>1</v>
      </c>
      <c r="AF75" s="27"/>
      <c r="AG75" s="27"/>
      <c r="AH75" s="27"/>
      <c r="EZ75" s="116"/>
      <c r="FA75" s="116"/>
      <c r="FB75" s="116">
        <v>1</v>
      </c>
      <c r="FC75" s="116"/>
      <c r="FD75" s="116"/>
    </row>
    <row r="76" spans="2:160">
      <c r="B76" s="44">
        <f t="shared" si="6"/>
        <v>3</v>
      </c>
      <c r="C76" s="44">
        <f t="shared" si="7"/>
        <v>3</v>
      </c>
      <c r="D76" s="44">
        <f t="shared" si="8"/>
        <v>3</v>
      </c>
      <c r="E76" s="44">
        <f t="shared" si="9"/>
        <v>3</v>
      </c>
      <c r="F76" s="44">
        <f t="shared" si="10"/>
        <v>3</v>
      </c>
      <c r="G76" s="44">
        <f t="shared" si="11"/>
        <v>7.5</v>
      </c>
      <c r="H76" s="119">
        <f>IF(AND(M76&gt;0,M76&lt;=STATS!$C$22),1,"")</f>
        <v>1</v>
      </c>
      <c r="J76" s="26">
        <v>75</v>
      </c>
      <c r="K76" s="253">
        <v>45.58043</v>
      </c>
      <c r="L76" s="253">
        <v>-92.092399999999998</v>
      </c>
      <c r="M76" s="10">
        <v>7.5</v>
      </c>
      <c r="N76" s="10" t="s">
        <v>574</v>
      </c>
      <c r="O76" s="10" t="s">
        <v>657</v>
      </c>
      <c r="Q76" s="10">
        <v>3</v>
      </c>
      <c r="R76" s="16"/>
      <c r="S76" s="16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>
        <v>2</v>
      </c>
      <c r="AF76" s="27"/>
      <c r="AG76" s="27"/>
      <c r="AH76" s="27"/>
      <c r="CI76" s="10">
        <v>2</v>
      </c>
      <c r="DA76" s="10">
        <v>2</v>
      </c>
      <c r="EZ76" s="116"/>
      <c r="FA76" s="116"/>
      <c r="FB76" s="116"/>
      <c r="FC76" s="116"/>
      <c r="FD76" s="116"/>
    </row>
    <row r="77" spans="2:160">
      <c r="B77" s="44">
        <f t="shared" si="6"/>
        <v>2</v>
      </c>
      <c r="C77" s="44">
        <f t="shared" si="7"/>
        <v>2</v>
      </c>
      <c r="D77" s="44">
        <f t="shared" si="8"/>
        <v>2</v>
      </c>
      <c r="E77" s="44">
        <f t="shared" si="9"/>
        <v>2</v>
      </c>
      <c r="F77" s="44">
        <f t="shared" si="10"/>
        <v>2</v>
      </c>
      <c r="G77" s="44">
        <f t="shared" si="11"/>
        <v>6</v>
      </c>
      <c r="H77" s="119">
        <f>IF(AND(M77&gt;0,M77&lt;=STATS!$C$22),1,"")</f>
        <v>1</v>
      </c>
      <c r="J77" s="26">
        <v>76</v>
      </c>
      <c r="K77" s="253">
        <v>45.58043</v>
      </c>
      <c r="L77" s="253">
        <v>-92.092079999999996</v>
      </c>
      <c r="M77" s="10">
        <v>6</v>
      </c>
      <c r="N77" s="10" t="s">
        <v>574</v>
      </c>
      <c r="O77" s="10" t="s">
        <v>657</v>
      </c>
      <c r="Q77" s="10">
        <v>1</v>
      </c>
      <c r="R77" s="16"/>
      <c r="S77" s="16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>
        <v>1</v>
      </c>
      <c r="AF77" s="27"/>
      <c r="AG77" s="27"/>
      <c r="AH77" s="27"/>
      <c r="AQ77" s="10">
        <v>1</v>
      </c>
      <c r="EZ77" s="116"/>
      <c r="FA77" s="116"/>
      <c r="FB77" s="116">
        <v>2</v>
      </c>
      <c r="FC77" s="116"/>
      <c r="FD77" s="116"/>
    </row>
    <row r="78" spans="2:160">
      <c r="B78" s="44">
        <f t="shared" si="6"/>
        <v>2</v>
      </c>
      <c r="C78" s="44">
        <f t="shared" si="7"/>
        <v>2</v>
      </c>
      <c r="D78" s="44">
        <f t="shared" si="8"/>
        <v>2</v>
      </c>
      <c r="E78" s="44">
        <f t="shared" si="9"/>
        <v>2</v>
      </c>
      <c r="F78" s="44">
        <f t="shared" si="10"/>
        <v>2</v>
      </c>
      <c r="G78" s="44">
        <f t="shared" si="11"/>
        <v>6</v>
      </c>
      <c r="H78" s="119">
        <f>IF(AND(M78&gt;0,M78&lt;=STATS!$C$22),1,"")</f>
        <v>1</v>
      </c>
      <c r="J78" s="26">
        <v>77</v>
      </c>
      <c r="K78" s="253">
        <v>45.580440000000003</v>
      </c>
      <c r="L78" s="253">
        <v>-92.091759999999994</v>
      </c>
      <c r="M78" s="10">
        <v>6</v>
      </c>
      <c r="N78" s="10" t="s">
        <v>574</v>
      </c>
      <c r="O78" s="10" t="s">
        <v>657</v>
      </c>
      <c r="Q78" s="10">
        <v>1</v>
      </c>
      <c r="R78" s="16"/>
      <c r="S78" s="16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>
        <v>1</v>
      </c>
      <c r="AF78" s="27"/>
      <c r="AG78" s="27"/>
      <c r="AH78" s="27"/>
      <c r="AQ78" s="10">
        <v>1</v>
      </c>
      <c r="EZ78" s="116"/>
      <c r="FA78" s="116"/>
      <c r="FB78" s="116">
        <v>2</v>
      </c>
      <c r="FC78" s="116"/>
      <c r="FD78" s="116"/>
    </row>
    <row r="79" spans="2:160">
      <c r="B79" s="44">
        <f t="shared" si="6"/>
        <v>0</v>
      </c>
      <c r="C79" s="44" t="str">
        <f t="shared" si="7"/>
        <v/>
      </c>
      <c r="D79" s="44" t="str">
        <f t="shared" si="8"/>
        <v/>
      </c>
      <c r="E79" s="44">
        <f t="shared" si="9"/>
        <v>0</v>
      </c>
      <c r="F79" s="44">
        <f t="shared" si="10"/>
        <v>0</v>
      </c>
      <c r="G79" s="44" t="str">
        <f t="shared" si="11"/>
        <v/>
      </c>
      <c r="H79" s="119">
        <f>IF(AND(M79&gt;0,M79&lt;=STATS!$C$22),1,"")</f>
        <v>1</v>
      </c>
      <c r="J79" s="26">
        <v>78</v>
      </c>
      <c r="K79" s="253">
        <v>45.580449999999999</v>
      </c>
      <c r="L79" s="253">
        <v>-92.091440000000006</v>
      </c>
      <c r="M79" s="10">
        <v>4.5</v>
      </c>
      <c r="N79" s="10" t="s">
        <v>575</v>
      </c>
      <c r="O79" s="10" t="s">
        <v>657</v>
      </c>
      <c r="R79" s="16"/>
      <c r="S79" s="16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EZ79" s="116"/>
      <c r="FA79" s="116"/>
      <c r="FB79" s="116">
        <v>2</v>
      </c>
      <c r="FC79" s="116"/>
      <c r="FD79" s="116"/>
    </row>
    <row r="80" spans="2:160">
      <c r="B80" s="44">
        <f t="shared" si="6"/>
        <v>4</v>
      </c>
      <c r="C80" s="44">
        <f t="shared" si="7"/>
        <v>4</v>
      </c>
      <c r="D80" s="44">
        <f t="shared" si="8"/>
        <v>4</v>
      </c>
      <c r="E80" s="44">
        <f t="shared" si="9"/>
        <v>4</v>
      </c>
      <c r="F80" s="44">
        <f t="shared" si="10"/>
        <v>4</v>
      </c>
      <c r="G80" s="44">
        <f t="shared" si="11"/>
        <v>6.5</v>
      </c>
      <c r="H80" s="119">
        <f>IF(AND(M80&gt;0,M80&lt;=STATS!$C$22),1,"")</f>
        <v>1</v>
      </c>
      <c r="J80" s="26">
        <v>79</v>
      </c>
      <c r="K80" s="253">
        <v>45.580500000000001</v>
      </c>
      <c r="L80" s="253">
        <v>-92.100890000000007</v>
      </c>
      <c r="M80" s="10">
        <v>6.5</v>
      </c>
      <c r="N80" s="10" t="s">
        <v>575</v>
      </c>
      <c r="O80" s="10" t="s">
        <v>657</v>
      </c>
      <c r="Q80" s="10">
        <v>1</v>
      </c>
      <c r="R80" s="16"/>
      <c r="S80" s="16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>
        <v>1</v>
      </c>
      <c r="AF80" s="27"/>
      <c r="AG80" s="27"/>
      <c r="AH80" s="27"/>
      <c r="CI80" s="10">
        <v>1</v>
      </c>
      <c r="CO80" s="10">
        <v>1</v>
      </c>
      <c r="ES80" s="10">
        <v>1</v>
      </c>
      <c r="EZ80" s="116"/>
      <c r="FA80" s="116"/>
      <c r="FB80" s="116">
        <v>1</v>
      </c>
      <c r="FC80" s="116"/>
      <c r="FD80" s="116"/>
    </row>
    <row r="81" spans="2:160">
      <c r="B81" s="44">
        <f t="shared" si="6"/>
        <v>3</v>
      </c>
      <c r="C81" s="44">
        <f t="shared" si="7"/>
        <v>3</v>
      </c>
      <c r="D81" s="44">
        <f t="shared" si="8"/>
        <v>3</v>
      </c>
      <c r="E81" s="44">
        <f t="shared" si="9"/>
        <v>3</v>
      </c>
      <c r="F81" s="44">
        <f t="shared" si="10"/>
        <v>3</v>
      </c>
      <c r="G81" s="44">
        <f t="shared" si="11"/>
        <v>10</v>
      </c>
      <c r="H81" s="119">
        <f>IF(AND(M81&gt;0,M81&lt;=STATS!$C$22),1,"")</f>
        <v>1</v>
      </c>
      <c r="J81" s="26">
        <v>80</v>
      </c>
      <c r="K81" s="253">
        <v>45.580660000000002</v>
      </c>
      <c r="L81" s="253">
        <v>-92.091930000000005</v>
      </c>
      <c r="M81" s="10">
        <v>10</v>
      </c>
      <c r="N81" s="10" t="s">
        <v>574</v>
      </c>
      <c r="O81" s="10" t="s">
        <v>657</v>
      </c>
      <c r="Q81" s="10">
        <v>2</v>
      </c>
      <c r="R81" s="16"/>
      <c r="S81" s="16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>
        <v>1</v>
      </c>
      <c r="AF81" s="27"/>
      <c r="AG81" s="27"/>
      <c r="AH81" s="27"/>
      <c r="CZ81" s="10">
        <v>2</v>
      </c>
      <c r="DE81" s="10">
        <v>2</v>
      </c>
      <c r="EZ81" s="116"/>
      <c r="FA81" s="116"/>
      <c r="FB81" s="116"/>
      <c r="FC81" s="116"/>
      <c r="FD81" s="116"/>
    </row>
    <row r="82" spans="2:160">
      <c r="B82" s="44">
        <f t="shared" si="6"/>
        <v>5</v>
      </c>
      <c r="C82" s="44">
        <f t="shared" si="7"/>
        <v>5</v>
      </c>
      <c r="D82" s="44">
        <f t="shared" si="8"/>
        <v>5</v>
      </c>
      <c r="E82" s="44">
        <f t="shared" si="9"/>
        <v>5</v>
      </c>
      <c r="F82" s="44">
        <f t="shared" si="10"/>
        <v>5</v>
      </c>
      <c r="G82" s="44">
        <f t="shared" si="11"/>
        <v>6</v>
      </c>
      <c r="H82" s="119">
        <f>IF(AND(M82&gt;0,M82&lt;=STATS!$C$22),1,"")</f>
        <v>1</v>
      </c>
      <c r="J82" s="26">
        <v>81</v>
      </c>
      <c r="K82" s="253">
        <v>45.580669999999998</v>
      </c>
      <c r="L82" s="253">
        <v>-92.091610000000003</v>
      </c>
      <c r="M82" s="10">
        <v>6</v>
      </c>
      <c r="N82" s="10" t="s">
        <v>574</v>
      </c>
      <c r="O82" s="10" t="s">
        <v>657</v>
      </c>
      <c r="Q82" s="10">
        <v>2</v>
      </c>
      <c r="R82" s="16"/>
      <c r="S82" s="16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>
        <v>1</v>
      </c>
      <c r="AF82" s="27"/>
      <c r="AG82" s="27"/>
      <c r="AH82" s="27"/>
      <c r="AQ82" s="10">
        <v>1</v>
      </c>
      <c r="CZ82" s="10">
        <v>2</v>
      </c>
      <c r="DA82" s="10">
        <v>1</v>
      </c>
      <c r="DE82" s="10">
        <v>2</v>
      </c>
      <c r="EZ82" s="116"/>
      <c r="FA82" s="116"/>
      <c r="FB82" s="116">
        <v>2</v>
      </c>
      <c r="FC82" s="116"/>
      <c r="FD82" s="116"/>
    </row>
    <row r="83" spans="2:160">
      <c r="B83" s="44">
        <f t="shared" si="6"/>
        <v>4</v>
      </c>
      <c r="C83" s="44">
        <f t="shared" si="7"/>
        <v>4</v>
      </c>
      <c r="D83" s="44">
        <f t="shared" si="8"/>
        <v>4</v>
      </c>
      <c r="E83" s="44">
        <f t="shared" si="9"/>
        <v>4</v>
      </c>
      <c r="F83" s="44">
        <f t="shared" si="10"/>
        <v>4</v>
      </c>
      <c r="G83" s="44">
        <f t="shared" si="11"/>
        <v>3.5</v>
      </c>
      <c r="H83" s="119">
        <f>IF(AND(M83&gt;0,M83&lt;=STATS!$C$22),1,"")</f>
        <v>1</v>
      </c>
      <c r="J83" s="26">
        <v>82</v>
      </c>
      <c r="K83" s="253">
        <v>45.580669999999998</v>
      </c>
      <c r="L83" s="253">
        <v>-92.091290000000001</v>
      </c>
      <c r="M83" s="10">
        <v>3.5</v>
      </c>
      <c r="N83" s="10" t="s">
        <v>574</v>
      </c>
      <c r="O83" s="10" t="s">
        <v>657</v>
      </c>
      <c r="Q83" s="10">
        <v>2</v>
      </c>
      <c r="R83" s="16"/>
      <c r="S83" s="16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>
        <v>2</v>
      </c>
      <c r="AF83" s="27"/>
      <c r="AG83" s="27">
        <v>1</v>
      </c>
      <c r="AH83" s="27"/>
      <c r="BG83" s="10">
        <v>1</v>
      </c>
      <c r="CI83" s="10">
        <v>2</v>
      </c>
      <c r="EZ83" s="116"/>
      <c r="FA83" s="116"/>
      <c r="FB83" s="116">
        <v>3</v>
      </c>
      <c r="FC83" s="116"/>
      <c r="FD83" s="116"/>
    </row>
    <row r="84" spans="2:160">
      <c r="B84" s="44">
        <f t="shared" si="6"/>
        <v>3</v>
      </c>
      <c r="C84" s="44">
        <f t="shared" si="7"/>
        <v>3</v>
      </c>
      <c r="D84" s="44">
        <f t="shared" si="8"/>
        <v>3</v>
      </c>
      <c r="E84" s="44">
        <f t="shared" si="9"/>
        <v>3</v>
      </c>
      <c r="F84" s="44">
        <f t="shared" si="10"/>
        <v>3</v>
      </c>
      <c r="G84" s="44">
        <f t="shared" si="11"/>
        <v>12</v>
      </c>
      <c r="H84" s="119">
        <f>IF(AND(M84&gt;0,M84&lt;=STATS!$C$22),1,"")</f>
        <v>1</v>
      </c>
      <c r="J84" s="26">
        <v>83</v>
      </c>
      <c r="K84" s="253">
        <v>45.580719999999999</v>
      </c>
      <c r="L84" s="253">
        <v>-92.101060000000004</v>
      </c>
      <c r="M84" s="10">
        <v>12</v>
      </c>
      <c r="N84" s="10" t="s">
        <v>575</v>
      </c>
      <c r="O84" s="10" t="s">
        <v>657</v>
      </c>
      <c r="Q84" s="10">
        <v>1</v>
      </c>
      <c r="R84" s="16"/>
      <c r="S84" s="16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>
        <v>1</v>
      </c>
      <c r="AH84" s="27"/>
      <c r="BR84" s="10">
        <v>1</v>
      </c>
      <c r="BW84" s="10">
        <v>1</v>
      </c>
      <c r="EZ84" s="116"/>
      <c r="FA84" s="116"/>
      <c r="FB84" s="116"/>
      <c r="FC84" s="116"/>
      <c r="FD84" s="116"/>
    </row>
    <row r="85" spans="2:160">
      <c r="B85" s="44">
        <f t="shared" si="6"/>
        <v>1</v>
      </c>
      <c r="C85" s="44">
        <f t="shared" si="7"/>
        <v>1</v>
      </c>
      <c r="D85" s="44">
        <f t="shared" si="8"/>
        <v>1</v>
      </c>
      <c r="E85" s="44">
        <f t="shared" si="9"/>
        <v>1</v>
      </c>
      <c r="F85" s="44">
        <f t="shared" si="10"/>
        <v>1</v>
      </c>
      <c r="G85" s="44">
        <f t="shared" si="11"/>
        <v>10</v>
      </c>
      <c r="H85" s="119">
        <f>IF(AND(M85&gt;0,M85&lt;=STATS!$C$22),1,"")</f>
        <v>1</v>
      </c>
      <c r="J85" s="26">
        <v>84</v>
      </c>
      <c r="K85" s="253">
        <v>45.580889999999997</v>
      </c>
      <c r="L85" s="253">
        <v>-92.091769999999997</v>
      </c>
      <c r="M85" s="10">
        <v>10</v>
      </c>
      <c r="N85" s="10" t="s">
        <v>575</v>
      </c>
      <c r="O85" s="10" t="s">
        <v>657</v>
      </c>
      <c r="Q85" s="10">
        <v>3</v>
      </c>
      <c r="R85" s="16"/>
      <c r="S85" s="16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CZ85" s="10">
        <v>3</v>
      </c>
      <c r="EZ85" s="116"/>
      <c r="FA85" s="116"/>
      <c r="FB85" s="116">
        <v>1</v>
      </c>
      <c r="FC85" s="116"/>
      <c r="FD85" s="116"/>
    </row>
    <row r="86" spans="2:160">
      <c r="B86" s="44">
        <f t="shared" si="6"/>
        <v>3</v>
      </c>
      <c r="C86" s="44">
        <f t="shared" si="7"/>
        <v>3</v>
      </c>
      <c r="D86" s="44">
        <f t="shared" si="8"/>
        <v>3</v>
      </c>
      <c r="E86" s="44">
        <f t="shared" si="9"/>
        <v>3</v>
      </c>
      <c r="F86" s="44">
        <f t="shared" si="10"/>
        <v>3</v>
      </c>
      <c r="G86" s="44">
        <f t="shared" si="11"/>
        <v>6.5</v>
      </c>
      <c r="H86" s="119">
        <f>IF(AND(M86&gt;0,M86&lt;=STATS!$C$22),1,"")</f>
        <v>1</v>
      </c>
      <c r="J86" s="26">
        <v>85</v>
      </c>
      <c r="K86" s="253">
        <v>45.5809</v>
      </c>
      <c r="L86" s="253">
        <v>-92.091449999999995</v>
      </c>
      <c r="M86" s="10">
        <v>6.5</v>
      </c>
      <c r="N86" s="10" t="s">
        <v>574</v>
      </c>
      <c r="O86" s="10" t="s">
        <v>657</v>
      </c>
      <c r="Q86" s="10">
        <v>2</v>
      </c>
      <c r="R86" s="16"/>
      <c r="S86" s="16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>
        <v>2</v>
      </c>
      <c r="AF86" s="27"/>
      <c r="AG86" s="27"/>
      <c r="AH86" s="27"/>
      <c r="BO86" s="10">
        <v>1</v>
      </c>
      <c r="CW86" s="10" t="s">
        <v>666</v>
      </c>
      <c r="DE86" s="10">
        <v>2</v>
      </c>
      <c r="EZ86" s="116"/>
      <c r="FA86" s="116"/>
      <c r="FB86" s="116">
        <v>2</v>
      </c>
      <c r="FC86" s="116"/>
      <c r="FD86" s="116"/>
    </row>
    <row r="87" spans="2:160">
      <c r="B87" s="44">
        <f t="shared" si="6"/>
        <v>8</v>
      </c>
      <c r="C87" s="44">
        <f t="shared" si="7"/>
        <v>8</v>
      </c>
      <c r="D87" s="44">
        <f t="shared" si="8"/>
        <v>8</v>
      </c>
      <c r="E87" s="44">
        <f t="shared" si="9"/>
        <v>8</v>
      </c>
      <c r="F87" s="44">
        <f t="shared" si="10"/>
        <v>8</v>
      </c>
      <c r="G87" s="44">
        <f t="shared" si="11"/>
        <v>5.5</v>
      </c>
      <c r="H87" s="119">
        <f>IF(AND(M87&gt;0,M87&lt;=STATS!$C$22),1,"")</f>
        <v>1</v>
      </c>
      <c r="J87" s="26">
        <v>86</v>
      </c>
      <c r="K87" s="253">
        <v>45.5809</v>
      </c>
      <c r="L87" s="253">
        <v>-92.091130000000007</v>
      </c>
      <c r="M87" s="10">
        <v>5.5</v>
      </c>
      <c r="N87" s="10" t="s">
        <v>574</v>
      </c>
      <c r="O87" s="10" t="s">
        <v>657</v>
      </c>
      <c r="Q87" s="10">
        <v>3</v>
      </c>
      <c r="R87" s="16"/>
      <c r="S87" s="16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>
        <v>2</v>
      </c>
      <c r="AF87" s="27"/>
      <c r="AG87" s="27"/>
      <c r="AH87" s="27"/>
      <c r="BE87" s="10">
        <v>1</v>
      </c>
      <c r="BG87" s="10">
        <v>1</v>
      </c>
      <c r="BW87" s="10">
        <v>1</v>
      </c>
      <c r="CA87" s="10">
        <v>3</v>
      </c>
      <c r="CB87" s="10">
        <v>2</v>
      </c>
      <c r="DE87" s="10">
        <v>1</v>
      </c>
      <c r="ED87" s="10">
        <v>1</v>
      </c>
      <c r="EZ87" s="116"/>
      <c r="FA87" s="116"/>
      <c r="FB87" s="116">
        <v>1</v>
      </c>
      <c r="FC87" s="116"/>
      <c r="FD87" s="116"/>
    </row>
    <row r="88" spans="2:160">
      <c r="B88" s="44">
        <f t="shared" si="6"/>
        <v>2</v>
      </c>
      <c r="C88" s="44">
        <f t="shared" si="7"/>
        <v>2</v>
      </c>
      <c r="D88" s="44">
        <f t="shared" si="8"/>
        <v>2</v>
      </c>
      <c r="E88" s="44">
        <f t="shared" si="9"/>
        <v>2</v>
      </c>
      <c r="F88" s="44">
        <f t="shared" si="10"/>
        <v>2</v>
      </c>
      <c r="G88" s="44">
        <f t="shared" si="11"/>
        <v>6</v>
      </c>
      <c r="H88" s="119">
        <f>IF(AND(M88&gt;0,M88&lt;=STATS!$C$22),1,"")</f>
        <v>1</v>
      </c>
      <c r="J88" s="26">
        <v>87</v>
      </c>
      <c r="K88" s="253">
        <v>45.580930000000002</v>
      </c>
      <c r="L88" s="253">
        <v>-92.101550000000003</v>
      </c>
      <c r="M88" s="10">
        <v>6</v>
      </c>
      <c r="N88" s="10" t="s">
        <v>575</v>
      </c>
      <c r="O88" s="10" t="s">
        <v>657</v>
      </c>
      <c r="Q88" s="10">
        <v>2</v>
      </c>
      <c r="R88" s="16"/>
      <c r="S88" s="16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BR88" s="10">
        <v>1</v>
      </c>
      <c r="CP88" s="10">
        <v>1</v>
      </c>
      <c r="EZ88" s="116"/>
      <c r="FA88" s="116"/>
      <c r="FB88" s="116"/>
      <c r="FC88" s="116"/>
      <c r="FD88" s="116"/>
    </row>
    <row r="89" spans="2:160">
      <c r="B89" s="44">
        <f t="shared" si="6"/>
        <v>2</v>
      </c>
      <c r="C89" s="44">
        <f t="shared" si="7"/>
        <v>2</v>
      </c>
      <c r="D89" s="44">
        <f t="shared" si="8"/>
        <v>2</v>
      </c>
      <c r="E89" s="44">
        <f t="shared" si="9"/>
        <v>2</v>
      </c>
      <c r="F89" s="44">
        <f t="shared" si="10"/>
        <v>2</v>
      </c>
      <c r="G89" s="44">
        <f t="shared" si="11"/>
        <v>12.5</v>
      </c>
      <c r="H89" s="119">
        <f>IF(AND(M89&gt;0,M89&lt;=STATS!$C$22),1,"")</f>
        <v>1</v>
      </c>
      <c r="J89" s="26">
        <v>88</v>
      </c>
      <c r="K89" s="253">
        <v>45.580939999999998</v>
      </c>
      <c r="L89" s="253">
        <v>-92.101230000000001</v>
      </c>
      <c r="M89" s="10">
        <v>12.5</v>
      </c>
      <c r="N89" s="10" t="s">
        <v>576</v>
      </c>
      <c r="O89" s="10" t="s">
        <v>657</v>
      </c>
      <c r="Q89" s="10">
        <v>1</v>
      </c>
      <c r="R89" s="16"/>
      <c r="S89" s="16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>
        <v>1</v>
      </c>
      <c r="AH89" s="27"/>
      <c r="CY89" s="10">
        <v>1</v>
      </c>
      <c r="EZ89" s="116"/>
      <c r="FA89" s="116"/>
      <c r="FB89" s="116"/>
      <c r="FC89" s="116"/>
      <c r="FD89" s="116"/>
    </row>
    <row r="90" spans="2:160">
      <c r="B90" s="44">
        <f t="shared" si="6"/>
        <v>4</v>
      </c>
      <c r="C90" s="44">
        <f t="shared" si="7"/>
        <v>4</v>
      </c>
      <c r="D90" s="44">
        <f t="shared" si="8"/>
        <v>4</v>
      </c>
      <c r="E90" s="44">
        <f t="shared" si="9"/>
        <v>4</v>
      </c>
      <c r="F90" s="44">
        <f t="shared" si="10"/>
        <v>4</v>
      </c>
      <c r="G90" s="44">
        <f t="shared" si="11"/>
        <v>7.5</v>
      </c>
      <c r="H90" s="119">
        <f>IF(AND(M90&gt;0,M90&lt;=STATS!$C$22),1,"")</f>
        <v>1</v>
      </c>
      <c r="J90" s="26">
        <v>89</v>
      </c>
      <c r="K90" s="253">
        <v>45.581119999999999</v>
      </c>
      <c r="L90" s="253">
        <v>-92.091620000000006</v>
      </c>
      <c r="M90" s="10">
        <v>7.5</v>
      </c>
      <c r="N90" s="10" t="s">
        <v>574</v>
      </c>
      <c r="O90" s="10" t="s">
        <v>657</v>
      </c>
      <c r="Q90" s="10">
        <v>2</v>
      </c>
      <c r="R90" s="16"/>
      <c r="S90" s="16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>
        <v>2</v>
      </c>
      <c r="AF90" s="27"/>
      <c r="AG90" s="27"/>
      <c r="AH90" s="27"/>
      <c r="AQ90" s="10">
        <v>1</v>
      </c>
      <c r="BO90" s="10">
        <v>1</v>
      </c>
      <c r="DE90" s="10">
        <v>2</v>
      </c>
      <c r="EZ90" s="116"/>
      <c r="FA90" s="116"/>
      <c r="FB90" s="116">
        <v>1</v>
      </c>
      <c r="FC90" s="116"/>
      <c r="FD90" s="116"/>
    </row>
    <row r="91" spans="2:160">
      <c r="B91" s="44">
        <f t="shared" si="6"/>
        <v>4</v>
      </c>
      <c r="C91" s="44">
        <f t="shared" si="7"/>
        <v>4</v>
      </c>
      <c r="D91" s="44">
        <f t="shared" si="8"/>
        <v>4</v>
      </c>
      <c r="E91" s="44">
        <f t="shared" si="9"/>
        <v>4</v>
      </c>
      <c r="F91" s="44">
        <f t="shared" si="10"/>
        <v>4</v>
      </c>
      <c r="G91" s="44">
        <f t="shared" si="11"/>
        <v>6</v>
      </c>
      <c r="H91" s="119">
        <f>IF(AND(M91&gt;0,M91&lt;=STATS!$C$22),1,"")</f>
        <v>1</v>
      </c>
      <c r="J91" s="26">
        <v>90</v>
      </c>
      <c r="K91" s="253">
        <v>45.581119999999999</v>
      </c>
      <c r="L91" s="253">
        <v>-92.091300000000004</v>
      </c>
      <c r="M91" s="10">
        <v>6</v>
      </c>
      <c r="N91" s="10" t="s">
        <v>574</v>
      </c>
      <c r="O91" s="10" t="s">
        <v>657</v>
      </c>
      <c r="Q91" s="10">
        <v>3</v>
      </c>
      <c r="R91" s="16"/>
      <c r="S91" s="16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>
        <v>1</v>
      </c>
      <c r="AF91" s="27"/>
      <c r="AG91" s="27"/>
      <c r="AH91" s="27"/>
      <c r="AQ91" s="10">
        <v>1</v>
      </c>
      <c r="CZ91" s="10">
        <v>3</v>
      </c>
      <c r="DE91" s="10">
        <v>2</v>
      </c>
      <c r="EZ91" s="116"/>
      <c r="FA91" s="116"/>
      <c r="FB91" s="116">
        <v>2</v>
      </c>
      <c r="FC91" s="116"/>
      <c r="FD91" s="116"/>
    </row>
    <row r="92" spans="2:160">
      <c r="B92" s="44">
        <f t="shared" si="6"/>
        <v>4</v>
      </c>
      <c r="C92" s="44">
        <f t="shared" si="7"/>
        <v>4</v>
      </c>
      <c r="D92" s="44">
        <f t="shared" si="8"/>
        <v>4</v>
      </c>
      <c r="E92" s="44">
        <f t="shared" si="9"/>
        <v>4</v>
      </c>
      <c r="F92" s="44">
        <f t="shared" si="10"/>
        <v>4</v>
      </c>
      <c r="G92" s="44">
        <f t="shared" si="11"/>
        <v>1</v>
      </c>
      <c r="H92" s="119">
        <f>IF(AND(M92&gt;0,M92&lt;=STATS!$C$22),1,"")</f>
        <v>1</v>
      </c>
      <c r="J92" s="26">
        <v>91</v>
      </c>
      <c r="K92" s="253">
        <v>45.581150000000001</v>
      </c>
      <c r="L92" s="253">
        <v>-92.102360000000004</v>
      </c>
      <c r="M92" s="10">
        <v>1</v>
      </c>
      <c r="N92" s="10" t="s">
        <v>575</v>
      </c>
      <c r="O92" s="10" t="s">
        <v>657</v>
      </c>
      <c r="Q92" s="10">
        <v>1</v>
      </c>
      <c r="R92" s="16"/>
      <c r="S92" s="16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>
        <v>1</v>
      </c>
      <c r="AH92" s="27"/>
      <c r="BR92" s="10" t="s">
        <v>666</v>
      </c>
      <c r="DK92" s="10">
        <v>1</v>
      </c>
      <c r="EF92" s="10">
        <v>1</v>
      </c>
      <c r="ES92" s="10">
        <v>1</v>
      </c>
      <c r="EZ92" s="116"/>
      <c r="FA92" s="116"/>
      <c r="FB92" s="116"/>
      <c r="FC92" s="116"/>
      <c r="FD92" s="116"/>
    </row>
    <row r="93" spans="2:160">
      <c r="B93" s="44">
        <f t="shared" si="6"/>
        <v>4</v>
      </c>
      <c r="C93" s="44">
        <f t="shared" si="7"/>
        <v>4</v>
      </c>
      <c r="D93" s="44">
        <f t="shared" si="8"/>
        <v>4</v>
      </c>
      <c r="E93" s="44">
        <f t="shared" si="9"/>
        <v>4</v>
      </c>
      <c r="F93" s="44">
        <f t="shared" si="10"/>
        <v>4</v>
      </c>
      <c r="G93" s="44">
        <f t="shared" si="11"/>
        <v>8</v>
      </c>
      <c r="H93" s="119">
        <f>IF(AND(M93&gt;0,M93&lt;=STATS!$C$22),1,"")</f>
        <v>1</v>
      </c>
      <c r="J93" s="26">
        <v>92</v>
      </c>
      <c r="K93" s="253">
        <v>45.581150000000001</v>
      </c>
      <c r="L93" s="253">
        <v>-92.102040000000002</v>
      </c>
      <c r="M93" s="10">
        <v>8</v>
      </c>
      <c r="N93" s="10" t="s">
        <v>575</v>
      </c>
      <c r="O93" s="10" t="s">
        <v>657</v>
      </c>
      <c r="Q93" s="10">
        <v>2</v>
      </c>
      <c r="R93" s="16"/>
      <c r="S93" s="16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>
        <v>1</v>
      </c>
      <c r="AF93" s="27"/>
      <c r="AG93" s="27">
        <v>1</v>
      </c>
      <c r="AH93" s="27"/>
      <c r="BO93" s="10">
        <v>1</v>
      </c>
      <c r="CY93" s="10">
        <v>2</v>
      </c>
      <c r="DE93" s="10" t="s">
        <v>666</v>
      </c>
      <c r="EZ93" s="116"/>
      <c r="FA93" s="116"/>
      <c r="FB93" s="116"/>
      <c r="FC93" s="116"/>
      <c r="FD93" s="116"/>
    </row>
    <row r="94" spans="2:160">
      <c r="B94" s="44">
        <f t="shared" si="6"/>
        <v>3</v>
      </c>
      <c r="C94" s="44">
        <f t="shared" si="7"/>
        <v>3</v>
      </c>
      <c r="D94" s="44">
        <f t="shared" si="8"/>
        <v>3</v>
      </c>
      <c r="E94" s="44">
        <f t="shared" si="9"/>
        <v>3</v>
      </c>
      <c r="F94" s="44">
        <f t="shared" si="10"/>
        <v>3</v>
      </c>
      <c r="G94" s="44">
        <f t="shared" si="11"/>
        <v>13</v>
      </c>
      <c r="H94" s="119">
        <f>IF(AND(M94&gt;0,M94&lt;=STATS!$C$22),1,"")</f>
        <v>1</v>
      </c>
      <c r="J94" s="26">
        <v>93</v>
      </c>
      <c r="K94" s="253">
        <v>45.581159999999997</v>
      </c>
      <c r="L94" s="253">
        <v>-92.10172</v>
      </c>
      <c r="M94" s="10">
        <v>13</v>
      </c>
      <c r="N94" s="10" t="s">
        <v>576</v>
      </c>
      <c r="O94" s="10" t="s">
        <v>657</v>
      </c>
      <c r="Q94" s="10">
        <v>1</v>
      </c>
      <c r="R94" s="16"/>
      <c r="S94" s="16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>
        <v>1</v>
      </c>
      <c r="AH94" s="27"/>
      <c r="BR94" s="10">
        <v>1</v>
      </c>
      <c r="CN94" s="10">
        <v>1</v>
      </c>
      <c r="EZ94" s="116"/>
      <c r="FA94" s="116"/>
      <c r="FB94" s="116"/>
      <c r="FC94" s="116"/>
      <c r="FD94" s="116"/>
    </row>
    <row r="95" spans="2:160">
      <c r="B95" s="44">
        <f t="shared" si="6"/>
        <v>0</v>
      </c>
      <c r="C95" s="44" t="str">
        <f t="shared" si="7"/>
        <v/>
      </c>
      <c r="D95" s="44" t="str">
        <f t="shared" si="8"/>
        <v/>
      </c>
      <c r="E95" s="44">
        <f t="shared" si="9"/>
        <v>0</v>
      </c>
      <c r="F95" s="44">
        <f t="shared" si="10"/>
        <v>0</v>
      </c>
      <c r="G95" s="44" t="str">
        <f t="shared" si="11"/>
        <v/>
      </c>
      <c r="H95" s="119">
        <f>IF(AND(M95&gt;0,M95&lt;=STATS!$C$22),1,"")</f>
        <v>1</v>
      </c>
      <c r="J95" s="26">
        <v>94</v>
      </c>
      <c r="K95" s="253">
        <v>45.581339999999997</v>
      </c>
      <c r="L95" s="253">
        <v>-92.091790000000003</v>
      </c>
      <c r="M95" s="10">
        <v>15.5</v>
      </c>
      <c r="N95" s="10" t="s">
        <v>575</v>
      </c>
      <c r="O95" s="10" t="s">
        <v>657</v>
      </c>
      <c r="R95" s="16"/>
      <c r="S95" s="16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EZ95" s="116"/>
      <c r="FA95" s="116"/>
      <c r="FB95" s="116"/>
      <c r="FC95" s="116"/>
      <c r="FD95" s="116"/>
    </row>
    <row r="96" spans="2:160">
      <c r="B96" s="44">
        <f t="shared" si="6"/>
        <v>1</v>
      </c>
      <c r="C96" s="44">
        <f t="shared" si="7"/>
        <v>1</v>
      </c>
      <c r="D96" s="44">
        <f t="shared" si="8"/>
        <v>1</v>
      </c>
      <c r="E96" s="44">
        <f t="shared" si="9"/>
        <v>1</v>
      </c>
      <c r="F96" s="44">
        <f t="shared" si="10"/>
        <v>1</v>
      </c>
      <c r="G96" s="44">
        <f t="shared" si="11"/>
        <v>6.5</v>
      </c>
      <c r="H96" s="119">
        <f>IF(AND(M96&gt;0,M96&lt;=STATS!$C$22),1,"")</f>
        <v>1</v>
      </c>
      <c r="J96" s="26">
        <v>95</v>
      </c>
      <c r="K96" s="253">
        <v>45.581339999999997</v>
      </c>
      <c r="L96" s="253">
        <v>-92.091470000000001</v>
      </c>
      <c r="M96" s="10">
        <v>6.5</v>
      </c>
      <c r="N96" s="10" t="s">
        <v>574</v>
      </c>
      <c r="O96" s="10" t="s">
        <v>657</v>
      </c>
      <c r="Q96" s="10">
        <v>1</v>
      </c>
      <c r="R96" s="16"/>
      <c r="S96" s="16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>
        <v>1</v>
      </c>
      <c r="AF96" s="27"/>
      <c r="AG96" s="27"/>
      <c r="AH96" s="27"/>
      <c r="EZ96" s="116"/>
      <c r="FA96" s="116"/>
      <c r="FB96" s="116"/>
      <c r="FC96" s="116"/>
      <c r="FD96" s="116"/>
    </row>
    <row r="97" spans="2:160">
      <c r="B97" s="44">
        <f t="shared" si="6"/>
        <v>5</v>
      </c>
      <c r="C97" s="44">
        <f t="shared" si="7"/>
        <v>5</v>
      </c>
      <c r="D97" s="44">
        <f t="shared" si="8"/>
        <v>5</v>
      </c>
      <c r="E97" s="44">
        <f t="shared" si="9"/>
        <v>5</v>
      </c>
      <c r="F97" s="44">
        <f t="shared" si="10"/>
        <v>5</v>
      </c>
      <c r="G97" s="44">
        <f t="shared" si="11"/>
        <v>5.5</v>
      </c>
      <c r="H97" s="119">
        <f>IF(AND(M97&gt;0,M97&lt;=STATS!$C$22),1,"")</f>
        <v>1</v>
      </c>
      <c r="J97" s="26">
        <v>96</v>
      </c>
      <c r="K97" s="253">
        <v>45.58135</v>
      </c>
      <c r="L97" s="253">
        <v>-92.091149999999999</v>
      </c>
      <c r="M97" s="10">
        <v>5.5</v>
      </c>
      <c r="N97" s="10" t="s">
        <v>574</v>
      </c>
      <c r="O97" s="10" t="s">
        <v>657</v>
      </c>
      <c r="Q97" s="10">
        <v>2</v>
      </c>
      <c r="R97" s="16"/>
      <c r="S97" s="16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>
        <v>2</v>
      </c>
      <c r="AF97" s="27"/>
      <c r="AG97" s="27"/>
      <c r="AH97" s="27"/>
      <c r="AQ97" s="10">
        <v>1</v>
      </c>
      <c r="BO97" s="10">
        <v>1</v>
      </c>
      <c r="CY97" s="10">
        <v>1</v>
      </c>
      <c r="DE97" s="10">
        <v>1</v>
      </c>
      <c r="EZ97" s="116"/>
      <c r="FA97" s="116"/>
      <c r="FB97" s="116"/>
      <c r="FC97" s="116"/>
      <c r="FD97" s="116"/>
    </row>
    <row r="98" spans="2:160">
      <c r="B98" s="44">
        <f t="shared" si="6"/>
        <v>2</v>
      </c>
      <c r="C98" s="44">
        <f t="shared" si="7"/>
        <v>2</v>
      </c>
      <c r="D98" s="44">
        <f t="shared" si="8"/>
        <v>2</v>
      </c>
      <c r="E98" s="44">
        <f t="shared" si="9"/>
        <v>2</v>
      </c>
      <c r="F98" s="44">
        <f t="shared" si="10"/>
        <v>2</v>
      </c>
      <c r="G98" s="44">
        <f t="shared" si="11"/>
        <v>0.5</v>
      </c>
      <c r="H98" s="119">
        <f>IF(AND(M98&gt;0,M98&lt;=STATS!$C$22),1,"")</f>
        <v>1</v>
      </c>
      <c r="J98" s="26">
        <v>97</v>
      </c>
      <c r="K98" s="253">
        <v>45.581359999999997</v>
      </c>
      <c r="L98" s="253">
        <v>-92.102850000000004</v>
      </c>
      <c r="M98" s="10">
        <v>0.5</v>
      </c>
      <c r="N98" s="10" t="s">
        <v>575</v>
      </c>
      <c r="O98" s="10" t="s">
        <v>657</v>
      </c>
      <c r="Q98" s="10">
        <v>1</v>
      </c>
      <c r="R98" s="16"/>
      <c r="S98" s="16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>
        <v>1</v>
      </c>
      <c r="AH98" s="27"/>
      <c r="BR98" s="10">
        <v>1</v>
      </c>
      <c r="DK98" s="10" t="s">
        <v>666</v>
      </c>
      <c r="EF98" s="10" t="s">
        <v>666</v>
      </c>
      <c r="EZ98" s="116"/>
      <c r="FA98" s="116"/>
      <c r="FB98" s="116"/>
      <c r="FC98" s="116"/>
      <c r="FD98" s="116"/>
    </row>
    <row r="99" spans="2:160">
      <c r="B99" s="44">
        <f t="shared" si="6"/>
        <v>5</v>
      </c>
      <c r="C99" s="44">
        <f t="shared" si="7"/>
        <v>5</v>
      </c>
      <c r="D99" s="44">
        <f t="shared" si="8"/>
        <v>5</v>
      </c>
      <c r="E99" s="44">
        <f t="shared" si="9"/>
        <v>5</v>
      </c>
      <c r="F99" s="44">
        <f t="shared" si="10"/>
        <v>5</v>
      </c>
      <c r="G99" s="44">
        <f t="shared" si="11"/>
        <v>7.5</v>
      </c>
      <c r="H99" s="119">
        <f>IF(AND(M99&gt;0,M99&lt;=STATS!$C$22),1,"")</f>
        <v>1</v>
      </c>
      <c r="J99" s="26">
        <v>98</v>
      </c>
      <c r="K99" s="253">
        <v>45.58137</v>
      </c>
      <c r="L99" s="253">
        <v>-92.102530000000002</v>
      </c>
      <c r="M99" s="10">
        <v>7.5</v>
      </c>
      <c r="N99" s="10" t="s">
        <v>575</v>
      </c>
      <c r="O99" s="10" t="s">
        <v>657</v>
      </c>
      <c r="Q99" s="10">
        <v>3</v>
      </c>
      <c r="R99" s="16"/>
      <c r="S99" s="16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>
        <v>1</v>
      </c>
      <c r="AF99" s="27"/>
      <c r="AG99" s="27"/>
      <c r="AH99" s="27"/>
      <c r="BG99" s="10">
        <v>1</v>
      </c>
      <c r="BO99" s="10">
        <v>1</v>
      </c>
      <c r="CY99" s="10">
        <v>2</v>
      </c>
      <c r="CZ99" s="10">
        <v>3</v>
      </c>
      <c r="DE99" s="10" t="s">
        <v>666</v>
      </c>
      <c r="EZ99" s="116"/>
      <c r="FA99" s="116"/>
      <c r="FB99" s="116"/>
      <c r="FC99" s="116"/>
      <c r="FD99" s="116"/>
    </row>
    <row r="100" spans="2:160">
      <c r="B100" s="44">
        <f t="shared" si="6"/>
        <v>1</v>
      </c>
      <c r="C100" s="44">
        <f t="shared" si="7"/>
        <v>1</v>
      </c>
      <c r="D100" s="44">
        <f t="shared" si="8"/>
        <v>1</v>
      </c>
      <c r="E100" s="44">
        <f t="shared" si="9"/>
        <v>1</v>
      </c>
      <c r="F100" s="44">
        <f t="shared" si="10"/>
        <v>1</v>
      </c>
      <c r="G100" s="44">
        <f t="shared" si="11"/>
        <v>19</v>
      </c>
      <c r="H100" s="119">
        <f>IF(AND(M100&gt;0,M100&lt;=STATS!$C$22),1,"")</f>
        <v>1</v>
      </c>
      <c r="J100" s="26">
        <v>99</v>
      </c>
      <c r="K100" s="253">
        <v>45.58137</v>
      </c>
      <c r="L100" s="253">
        <v>-92.102209999999999</v>
      </c>
      <c r="M100" s="10">
        <v>19</v>
      </c>
      <c r="N100" s="10" t="s">
        <v>576</v>
      </c>
      <c r="O100" s="10" t="s">
        <v>657</v>
      </c>
      <c r="Q100" s="10">
        <v>1</v>
      </c>
      <c r="R100" s="16"/>
      <c r="S100" s="16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CY100" s="10">
        <v>1</v>
      </c>
      <c r="EZ100" s="116"/>
      <c r="FA100" s="116"/>
      <c r="FB100" s="116"/>
      <c r="FC100" s="116"/>
      <c r="FD100" s="116"/>
    </row>
    <row r="101" spans="2:160">
      <c r="B101" s="44">
        <f t="shared" si="6"/>
        <v>6</v>
      </c>
      <c r="C101" s="44">
        <f t="shared" si="7"/>
        <v>6</v>
      </c>
      <c r="D101" s="44">
        <f t="shared" si="8"/>
        <v>6</v>
      </c>
      <c r="E101" s="44">
        <f t="shared" si="9"/>
        <v>6</v>
      </c>
      <c r="F101" s="44">
        <f t="shared" si="10"/>
        <v>6</v>
      </c>
      <c r="G101" s="44">
        <f t="shared" si="11"/>
        <v>7</v>
      </c>
      <c r="H101" s="119">
        <f>IF(AND(M101&gt;0,M101&lt;=STATS!$C$22),1,"")</f>
        <v>1</v>
      </c>
      <c r="J101" s="26">
        <v>100</v>
      </c>
      <c r="K101" s="253">
        <v>45.581569999999999</v>
      </c>
      <c r="L101" s="253">
        <v>-92.091639999999998</v>
      </c>
      <c r="M101" s="10">
        <v>7</v>
      </c>
      <c r="N101" s="10" t="s">
        <v>574</v>
      </c>
      <c r="O101" s="10" t="s">
        <v>657</v>
      </c>
      <c r="Q101" s="10">
        <v>2</v>
      </c>
      <c r="R101" s="16"/>
      <c r="S101" s="16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>
        <v>1</v>
      </c>
      <c r="AF101" s="27"/>
      <c r="AG101" s="27"/>
      <c r="AH101" s="27"/>
      <c r="AQ101" s="10">
        <v>1</v>
      </c>
      <c r="BO101" s="10">
        <v>1</v>
      </c>
      <c r="CO101" s="10">
        <v>1</v>
      </c>
      <c r="CY101" s="10">
        <v>2</v>
      </c>
      <c r="DE101" s="10">
        <v>1</v>
      </c>
      <c r="EZ101" s="116"/>
      <c r="FA101" s="116"/>
      <c r="FB101" s="116">
        <v>1</v>
      </c>
      <c r="FC101" s="116"/>
      <c r="FD101" s="116"/>
    </row>
    <row r="102" spans="2:160">
      <c r="B102" s="44">
        <f t="shared" si="6"/>
        <v>4</v>
      </c>
      <c r="C102" s="44">
        <f t="shared" si="7"/>
        <v>4</v>
      </c>
      <c r="D102" s="44">
        <f t="shared" si="8"/>
        <v>4</v>
      </c>
      <c r="E102" s="44">
        <f t="shared" si="9"/>
        <v>4</v>
      </c>
      <c r="F102" s="44">
        <f t="shared" si="10"/>
        <v>4</v>
      </c>
      <c r="G102" s="44">
        <f t="shared" si="11"/>
        <v>5.5</v>
      </c>
      <c r="H102" s="119">
        <f>IF(AND(M102&gt;0,M102&lt;=STATS!$C$22),1,"")</f>
        <v>1</v>
      </c>
      <c r="J102" s="26">
        <v>101</v>
      </c>
      <c r="K102" s="253">
        <v>45.581569999999999</v>
      </c>
      <c r="L102" s="253">
        <v>-92.091319999999996</v>
      </c>
      <c r="M102" s="10">
        <v>5.5</v>
      </c>
      <c r="N102" s="10" t="s">
        <v>574</v>
      </c>
      <c r="O102" s="10" t="s">
        <v>657</v>
      </c>
      <c r="Q102" s="10">
        <v>2</v>
      </c>
      <c r="R102" s="16"/>
      <c r="S102" s="16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>
        <v>1</v>
      </c>
      <c r="AF102" s="27"/>
      <c r="AG102" s="27"/>
      <c r="AH102" s="27"/>
      <c r="BO102" s="10">
        <v>2</v>
      </c>
      <c r="CY102" s="10">
        <v>1</v>
      </c>
      <c r="DE102" s="10">
        <v>2</v>
      </c>
      <c r="EZ102" s="116"/>
      <c r="FA102" s="116"/>
      <c r="FB102" s="116">
        <v>1</v>
      </c>
      <c r="FC102" s="116"/>
      <c r="FD102" s="116"/>
    </row>
    <row r="103" spans="2:160">
      <c r="B103" s="44">
        <f t="shared" si="6"/>
        <v>8</v>
      </c>
      <c r="C103" s="44">
        <f t="shared" si="7"/>
        <v>8</v>
      </c>
      <c r="D103" s="44">
        <f t="shared" si="8"/>
        <v>8</v>
      </c>
      <c r="E103" s="44">
        <f t="shared" si="9"/>
        <v>8</v>
      </c>
      <c r="F103" s="44">
        <f t="shared" si="10"/>
        <v>8</v>
      </c>
      <c r="G103" s="44">
        <f t="shared" si="11"/>
        <v>4</v>
      </c>
      <c r="H103" s="119">
        <f>IF(AND(M103&gt;0,M103&lt;=STATS!$C$22),1,"")</f>
        <v>1</v>
      </c>
      <c r="J103" s="26">
        <v>102</v>
      </c>
      <c r="K103" s="253">
        <v>45.581580000000002</v>
      </c>
      <c r="L103" s="253">
        <v>-92.090999999999994</v>
      </c>
      <c r="M103" s="10">
        <v>4</v>
      </c>
      <c r="N103" s="10" t="s">
        <v>575</v>
      </c>
      <c r="O103" s="10" t="s">
        <v>657</v>
      </c>
      <c r="Q103" s="10">
        <v>3</v>
      </c>
      <c r="R103" s="16"/>
      <c r="S103" s="16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>
        <v>2</v>
      </c>
      <c r="AF103" s="27"/>
      <c r="AG103" s="27"/>
      <c r="AH103" s="27"/>
      <c r="AS103" s="10">
        <v>1</v>
      </c>
      <c r="BW103" s="10">
        <v>1</v>
      </c>
      <c r="CA103" s="10">
        <v>2</v>
      </c>
      <c r="CB103" s="10">
        <v>2</v>
      </c>
      <c r="CS103" s="10">
        <v>1</v>
      </c>
      <c r="CZ103" s="10">
        <v>1</v>
      </c>
      <c r="DE103" s="10">
        <v>1</v>
      </c>
      <c r="EZ103" s="116"/>
      <c r="FA103" s="116"/>
      <c r="FB103" s="116">
        <v>2</v>
      </c>
      <c r="FC103" s="116"/>
      <c r="FD103" s="116"/>
    </row>
    <row r="104" spans="2:160">
      <c r="B104" s="44">
        <f t="shared" si="6"/>
        <v>5</v>
      </c>
      <c r="C104" s="44">
        <f t="shared" si="7"/>
        <v>5</v>
      </c>
      <c r="D104" s="44">
        <f t="shared" si="8"/>
        <v>5</v>
      </c>
      <c r="E104" s="44">
        <f t="shared" si="9"/>
        <v>5</v>
      </c>
      <c r="F104" s="44">
        <f t="shared" si="10"/>
        <v>5</v>
      </c>
      <c r="G104" s="44">
        <f t="shared" si="11"/>
        <v>5.5</v>
      </c>
      <c r="H104" s="119">
        <f>IF(AND(M104&gt;0,M104&lt;=STATS!$C$22),1,"")</f>
        <v>1</v>
      </c>
      <c r="J104" s="26">
        <v>103</v>
      </c>
      <c r="K104" s="253">
        <v>45.581580000000002</v>
      </c>
      <c r="L104" s="253">
        <v>-92.103020000000001</v>
      </c>
      <c r="M104" s="10">
        <v>5.5</v>
      </c>
      <c r="N104" s="10" t="s">
        <v>575</v>
      </c>
      <c r="O104" s="10" t="s">
        <v>657</v>
      </c>
      <c r="Q104" s="10">
        <v>2</v>
      </c>
      <c r="R104" s="16" t="s">
        <v>666</v>
      </c>
      <c r="S104" s="16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>
        <v>1</v>
      </c>
      <c r="AH104" s="27"/>
      <c r="BO104" s="10">
        <v>1</v>
      </c>
      <c r="CO104" s="10">
        <v>1</v>
      </c>
      <c r="CY104" s="10">
        <v>2</v>
      </c>
      <c r="DE104" s="10">
        <v>1</v>
      </c>
      <c r="EZ104" s="116"/>
      <c r="FA104" s="116"/>
      <c r="FB104" s="116"/>
      <c r="FC104" s="116"/>
      <c r="FD104" s="116"/>
    </row>
    <row r="105" spans="2:160">
      <c r="B105" s="44">
        <f t="shared" si="6"/>
        <v>4</v>
      </c>
      <c r="C105" s="44">
        <f t="shared" si="7"/>
        <v>4</v>
      </c>
      <c r="D105" s="44">
        <f t="shared" si="8"/>
        <v>4</v>
      </c>
      <c r="E105" s="44">
        <f t="shared" si="9"/>
        <v>4</v>
      </c>
      <c r="F105" s="44">
        <f t="shared" si="10"/>
        <v>4</v>
      </c>
      <c r="G105" s="44">
        <f t="shared" si="11"/>
        <v>10.5</v>
      </c>
      <c r="H105" s="119">
        <f>IF(AND(M105&gt;0,M105&lt;=STATS!$C$22),1,"")</f>
        <v>1</v>
      </c>
      <c r="J105" s="26">
        <v>104</v>
      </c>
      <c r="K105" s="253">
        <v>45.581589999999998</v>
      </c>
      <c r="L105" s="253">
        <v>-92.102699999999999</v>
      </c>
      <c r="M105" s="10">
        <v>10.5</v>
      </c>
      <c r="N105" s="10" t="s">
        <v>575</v>
      </c>
      <c r="O105" s="10" t="s">
        <v>657</v>
      </c>
      <c r="Q105" s="10">
        <v>2</v>
      </c>
      <c r="R105" s="16"/>
      <c r="S105" s="16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>
        <v>1</v>
      </c>
      <c r="AF105" s="27"/>
      <c r="AG105" s="27"/>
      <c r="AH105" s="27"/>
      <c r="BO105" s="10">
        <v>1</v>
      </c>
      <c r="CP105" s="10">
        <v>2</v>
      </c>
      <c r="DA105" s="10">
        <v>1</v>
      </c>
      <c r="EZ105" s="116"/>
      <c r="FA105" s="116"/>
      <c r="FB105" s="116"/>
      <c r="FC105" s="116"/>
      <c r="FD105" s="116"/>
    </row>
    <row r="106" spans="2:160">
      <c r="B106" s="44">
        <f t="shared" si="6"/>
        <v>1</v>
      </c>
      <c r="C106" s="44">
        <f t="shared" si="7"/>
        <v>1</v>
      </c>
      <c r="D106" s="44">
        <f t="shared" si="8"/>
        <v>1</v>
      </c>
      <c r="E106" s="44">
        <f t="shared" si="9"/>
        <v>1</v>
      </c>
      <c r="F106" s="44">
        <f t="shared" si="10"/>
        <v>1</v>
      </c>
      <c r="G106" s="44">
        <f t="shared" si="11"/>
        <v>9</v>
      </c>
      <c r="H106" s="119">
        <f>IF(AND(M106&gt;0,M106&lt;=STATS!$C$22),1,"")</f>
        <v>1</v>
      </c>
      <c r="J106" s="26">
        <v>105</v>
      </c>
      <c r="K106" s="253">
        <v>45.581789999999998</v>
      </c>
      <c r="L106" s="253">
        <v>-92.091809999999995</v>
      </c>
      <c r="M106" s="10">
        <v>9</v>
      </c>
      <c r="N106" s="10" t="s">
        <v>574</v>
      </c>
      <c r="O106" s="10" t="s">
        <v>657</v>
      </c>
      <c r="Q106" s="10">
        <v>2</v>
      </c>
      <c r="R106" s="16" t="s">
        <v>666</v>
      </c>
      <c r="S106" s="16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>
        <v>2</v>
      </c>
      <c r="AF106" s="27"/>
      <c r="AG106" s="27"/>
      <c r="AH106" s="27"/>
      <c r="EZ106" s="116"/>
      <c r="FA106" s="116"/>
      <c r="FB106" s="116"/>
      <c r="FC106" s="116"/>
      <c r="FD106" s="116"/>
    </row>
    <row r="107" spans="2:160">
      <c r="B107" s="44">
        <f t="shared" si="6"/>
        <v>5</v>
      </c>
      <c r="C107" s="44">
        <f t="shared" si="7"/>
        <v>5</v>
      </c>
      <c r="D107" s="44">
        <f t="shared" si="8"/>
        <v>5</v>
      </c>
      <c r="E107" s="44">
        <f t="shared" si="9"/>
        <v>5</v>
      </c>
      <c r="F107" s="44">
        <f t="shared" si="10"/>
        <v>5</v>
      </c>
      <c r="G107" s="44">
        <f t="shared" si="11"/>
        <v>6</v>
      </c>
      <c r="H107" s="119">
        <f>IF(AND(M107&gt;0,M107&lt;=STATS!$C$22),1,"")</f>
        <v>1</v>
      </c>
      <c r="J107" s="26">
        <v>106</v>
      </c>
      <c r="K107" s="253">
        <v>45.581789999999998</v>
      </c>
      <c r="L107" s="253">
        <v>-92.091489999999993</v>
      </c>
      <c r="M107" s="10">
        <v>6</v>
      </c>
      <c r="N107" s="10" t="s">
        <v>574</v>
      </c>
      <c r="O107" s="10" t="s">
        <v>657</v>
      </c>
      <c r="Q107" s="10">
        <v>2</v>
      </c>
      <c r="R107" s="16"/>
      <c r="S107" s="16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>
        <v>1</v>
      </c>
      <c r="AF107" s="27"/>
      <c r="AG107" s="27"/>
      <c r="AH107" s="27"/>
      <c r="AQ107" s="10">
        <v>1</v>
      </c>
      <c r="BO107" s="10">
        <v>2</v>
      </c>
      <c r="CY107" s="10">
        <v>1</v>
      </c>
      <c r="EF107" s="10">
        <v>1</v>
      </c>
      <c r="EZ107" s="116"/>
      <c r="FA107" s="116"/>
      <c r="FB107" s="116">
        <v>1</v>
      </c>
      <c r="FC107" s="116"/>
      <c r="FD107" s="116"/>
    </row>
    <row r="108" spans="2:160">
      <c r="B108" s="44">
        <f t="shared" si="6"/>
        <v>5</v>
      </c>
      <c r="C108" s="44">
        <f t="shared" si="7"/>
        <v>5</v>
      </c>
      <c r="D108" s="44">
        <f t="shared" si="8"/>
        <v>4</v>
      </c>
      <c r="E108" s="44">
        <f t="shared" si="9"/>
        <v>5</v>
      </c>
      <c r="F108" s="44">
        <f t="shared" si="10"/>
        <v>4</v>
      </c>
      <c r="G108" s="44">
        <f t="shared" si="11"/>
        <v>5.5</v>
      </c>
      <c r="H108" s="119">
        <f>IF(AND(M108&gt;0,M108&lt;=STATS!$C$22),1,"")</f>
        <v>1</v>
      </c>
      <c r="J108" s="26">
        <v>107</v>
      </c>
      <c r="K108" s="253">
        <v>45.581800000000001</v>
      </c>
      <c r="L108" s="253">
        <v>-92.091170000000005</v>
      </c>
      <c r="M108" s="10">
        <v>5.5</v>
      </c>
      <c r="N108" s="10" t="s">
        <v>574</v>
      </c>
      <c r="O108" s="10" t="s">
        <v>657</v>
      </c>
      <c r="Q108" s="10">
        <v>2</v>
      </c>
      <c r="R108" s="16">
        <v>1</v>
      </c>
      <c r="S108" s="16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>
        <v>1</v>
      </c>
      <c r="AH108" s="27"/>
      <c r="BO108" s="10">
        <v>1</v>
      </c>
      <c r="CZ108" s="10">
        <v>1</v>
      </c>
      <c r="DE108" s="10">
        <v>2</v>
      </c>
      <c r="EZ108" s="116"/>
      <c r="FA108" s="116"/>
      <c r="FB108" s="116">
        <v>2</v>
      </c>
      <c r="FC108" s="116"/>
      <c r="FD108" s="116"/>
    </row>
    <row r="109" spans="2:160">
      <c r="B109" s="44">
        <f t="shared" si="6"/>
        <v>10</v>
      </c>
      <c r="C109" s="44">
        <f t="shared" si="7"/>
        <v>10</v>
      </c>
      <c r="D109" s="44">
        <f t="shared" si="8"/>
        <v>10</v>
      </c>
      <c r="E109" s="44">
        <f t="shared" si="9"/>
        <v>10</v>
      </c>
      <c r="F109" s="44">
        <f t="shared" si="10"/>
        <v>10</v>
      </c>
      <c r="G109" s="44">
        <f t="shared" si="11"/>
        <v>3</v>
      </c>
      <c r="H109" s="119">
        <f>IF(AND(M109&gt;0,M109&lt;=STATS!$C$22),1,"")</f>
        <v>1</v>
      </c>
      <c r="J109" s="26">
        <v>108</v>
      </c>
      <c r="K109" s="253">
        <v>45.581809999999997</v>
      </c>
      <c r="L109" s="253">
        <v>-92.090850000000003</v>
      </c>
      <c r="M109" s="10">
        <v>3</v>
      </c>
      <c r="N109" s="10" t="s">
        <v>575</v>
      </c>
      <c r="O109" s="10" t="s">
        <v>657</v>
      </c>
      <c r="Q109" s="10">
        <v>3</v>
      </c>
      <c r="R109" s="16"/>
      <c r="S109" s="16"/>
      <c r="T109" s="27"/>
      <c r="U109" s="27"/>
      <c r="V109" s="27"/>
      <c r="W109" s="27"/>
      <c r="X109" s="27">
        <v>2</v>
      </c>
      <c r="Y109" s="27"/>
      <c r="Z109" s="27"/>
      <c r="AA109" s="27"/>
      <c r="AB109" s="27"/>
      <c r="AC109" s="27"/>
      <c r="AD109" s="27"/>
      <c r="AE109" s="27"/>
      <c r="AF109" s="27"/>
      <c r="AG109" s="27">
        <v>1</v>
      </c>
      <c r="AH109" s="27"/>
      <c r="AQ109" s="10">
        <v>1</v>
      </c>
      <c r="AS109" s="10">
        <v>2</v>
      </c>
      <c r="BG109" s="10">
        <v>2</v>
      </c>
      <c r="BO109" s="10">
        <v>1</v>
      </c>
      <c r="CA109" s="10" t="s">
        <v>666</v>
      </c>
      <c r="CS109" s="10">
        <v>1</v>
      </c>
      <c r="DA109" s="10">
        <v>1</v>
      </c>
      <c r="DE109" s="10">
        <v>1</v>
      </c>
      <c r="DK109" s="10">
        <v>1</v>
      </c>
      <c r="EZ109" s="116"/>
      <c r="FA109" s="116"/>
      <c r="FB109" s="116">
        <v>2</v>
      </c>
      <c r="FC109" s="116"/>
      <c r="FD109" s="116"/>
    </row>
    <row r="110" spans="2:160">
      <c r="B110" s="44">
        <f t="shared" si="6"/>
        <v>4</v>
      </c>
      <c r="C110" s="44">
        <f t="shared" si="7"/>
        <v>4</v>
      </c>
      <c r="D110" s="44">
        <f t="shared" si="8"/>
        <v>4</v>
      </c>
      <c r="E110" s="44">
        <f t="shared" si="9"/>
        <v>4</v>
      </c>
      <c r="F110" s="44">
        <f t="shared" si="10"/>
        <v>4</v>
      </c>
      <c r="G110" s="44">
        <f t="shared" si="11"/>
        <v>7</v>
      </c>
      <c r="H110" s="119">
        <f>IF(AND(M110&gt;0,M110&lt;=STATS!$C$22),1,"")</f>
        <v>1</v>
      </c>
      <c r="J110" s="26">
        <v>109</v>
      </c>
      <c r="K110" s="253">
        <v>45.581800000000001</v>
      </c>
      <c r="L110" s="253">
        <v>-92.10351</v>
      </c>
      <c r="M110" s="10">
        <v>7</v>
      </c>
      <c r="N110" s="10" t="s">
        <v>575</v>
      </c>
      <c r="O110" s="10" t="s">
        <v>657</v>
      </c>
      <c r="Q110" s="10">
        <v>3</v>
      </c>
      <c r="R110" s="16"/>
      <c r="S110" s="16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>
        <v>1</v>
      </c>
      <c r="AH110" s="27"/>
      <c r="BO110" s="10" t="s">
        <v>666</v>
      </c>
      <c r="CO110" s="10">
        <v>1</v>
      </c>
      <c r="CY110" s="10">
        <v>3</v>
      </c>
      <c r="DE110" s="10">
        <v>1</v>
      </c>
      <c r="EZ110" s="116"/>
      <c r="FA110" s="116"/>
      <c r="FB110" s="116"/>
      <c r="FC110" s="116"/>
      <c r="FD110" s="116"/>
    </row>
    <row r="111" spans="2:160">
      <c r="B111" s="44">
        <f t="shared" si="6"/>
        <v>0</v>
      </c>
      <c r="C111" s="44" t="str">
        <f t="shared" si="7"/>
        <v/>
      </c>
      <c r="D111" s="44" t="str">
        <f t="shared" si="8"/>
        <v/>
      </c>
      <c r="E111" s="44">
        <f t="shared" si="9"/>
        <v>0</v>
      </c>
      <c r="F111" s="44">
        <f t="shared" si="10"/>
        <v>0</v>
      </c>
      <c r="G111" s="44" t="str">
        <f t="shared" si="11"/>
        <v/>
      </c>
      <c r="H111" s="119">
        <f>IF(AND(M111&gt;0,M111&lt;=STATS!$C$22),1,"")</f>
        <v>1</v>
      </c>
      <c r="J111" s="26">
        <v>110</v>
      </c>
      <c r="K111" s="253">
        <v>45.581800000000001</v>
      </c>
      <c r="L111" s="253">
        <v>-92.103189999999998</v>
      </c>
      <c r="M111" s="10">
        <v>15.5</v>
      </c>
      <c r="N111" s="10" t="s">
        <v>576</v>
      </c>
      <c r="O111" s="10" t="s">
        <v>657</v>
      </c>
      <c r="R111" s="16"/>
      <c r="S111" s="16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EZ111" s="116"/>
      <c r="FA111" s="116"/>
      <c r="FB111" s="116"/>
      <c r="FC111" s="116"/>
      <c r="FD111" s="116"/>
    </row>
    <row r="112" spans="2:160">
      <c r="B112" s="44">
        <f t="shared" si="6"/>
        <v>2</v>
      </c>
      <c r="C112" s="44">
        <f t="shared" si="7"/>
        <v>2</v>
      </c>
      <c r="D112" s="44">
        <f t="shared" si="8"/>
        <v>2</v>
      </c>
      <c r="E112" s="44">
        <f t="shared" si="9"/>
        <v>2</v>
      </c>
      <c r="F112" s="44">
        <f t="shared" si="10"/>
        <v>2</v>
      </c>
      <c r="G112" s="44">
        <f t="shared" si="11"/>
        <v>6.5</v>
      </c>
      <c r="H112" s="119">
        <f>IF(AND(M112&gt;0,M112&lt;=STATS!$C$22),1,"")</f>
        <v>1</v>
      </c>
      <c r="J112" s="26">
        <v>111</v>
      </c>
      <c r="K112" s="253">
        <v>45.58202</v>
      </c>
      <c r="L112" s="253">
        <v>-92.091660000000005</v>
      </c>
      <c r="M112" s="10">
        <v>6.5</v>
      </c>
      <c r="N112" s="10" t="s">
        <v>574</v>
      </c>
      <c r="O112" s="10" t="s">
        <v>657</v>
      </c>
      <c r="Q112" s="10">
        <v>2</v>
      </c>
      <c r="R112" s="16"/>
      <c r="S112" s="16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>
        <v>2</v>
      </c>
      <c r="AF112" s="27"/>
      <c r="AG112" s="27">
        <v>1</v>
      </c>
      <c r="AH112" s="27"/>
      <c r="EZ112" s="116"/>
      <c r="FA112" s="116"/>
      <c r="FB112" s="116">
        <v>1</v>
      </c>
      <c r="FC112" s="116"/>
      <c r="FD112" s="116"/>
    </row>
    <row r="113" spans="2:160">
      <c r="B113" s="44">
        <f t="shared" si="6"/>
        <v>1</v>
      </c>
      <c r="C113" s="44">
        <f t="shared" si="7"/>
        <v>1</v>
      </c>
      <c r="D113" s="44">
        <f t="shared" si="8"/>
        <v>1</v>
      </c>
      <c r="E113" s="44">
        <f t="shared" si="9"/>
        <v>1</v>
      </c>
      <c r="F113" s="44">
        <f t="shared" si="10"/>
        <v>1</v>
      </c>
      <c r="G113" s="44">
        <f t="shared" si="11"/>
        <v>5.5</v>
      </c>
      <c r="H113" s="119">
        <f>IF(AND(M113&gt;0,M113&lt;=STATS!$C$22),1,"")</f>
        <v>1</v>
      </c>
      <c r="J113" s="26">
        <v>112</v>
      </c>
      <c r="K113" s="253">
        <v>45.58202</v>
      </c>
      <c r="L113" s="253">
        <v>-92.091340000000002</v>
      </c>
      <c r="M113" s="10">
        <v>5.5</v>
      </c>
      <c r="N113" s="10" t="s">
        <v>574</v>
      </c>
      <c r="O113" s="10" t="s">
        <v>657</v>
      </c>
      <c r="Q113" s="10">
        <v>1</v>
      </c>
      <c r="R113" s="16"/>
      <c r="S113" s="16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Q113" s="10">
        <v>1</v>
      </c>
      <c r="EZ113" s="116"/>
      <c r="FA113" s="116"/>
      <c r="FB113" s="116">
        <v>2</v>
      </c>
      <c r="FC113" s="116"/>
      <c r="FD113" s="116"/>
    </row>
    <row r="114" spans="2:160">
      <c r="B114" s="44">
        <f t="shared" si="6"/>
        <v>5</v>
      </c>
      <c r="C114" s="44">
        <f t="shared" si="7"/>
        <v>5</v>
      </c>
      <c r="D114" s="44">
        <f t="shared" si="8"/>
        <v>5</v>
      </c>
      <c r="E114" s="44">
        <f t="shared" si="9"/>
        <v>5</v>
      </c>
      <c r="F114" s="44">
        <f t="shared" si="10"/>
        <v>5</v>
      </c>
      <c r="G114" s="44">
        <f t="shared" si="11"/>
        <v>4.5</v>
      </c>
      <c r="H114" s="119">
        <f>IF(AND(M114&gt;0,M114&lt;=STATS!$C$22),1,"")</f>
        <v>1</v>
      </c>
      <c r="J114" s="26">
        <v>113</v>
      </c>
      <c r="K114" s="253">
        <v>45.582030000000003</v>
      </c>
      <c r="L114" s="253">
        <v>-92.09102</v>
      </c>
      <c r="M114" s="10">
        <v>4.5</v>
      </c>
      <c r="N114" s="10" t="s">
        <v>574</v>
      </c>
      <c r="O114" s="10" t="s">
        <v>657</v>
      </c>
      <c r="Q114" s="10">
        <v>2</v>
      </c>
      <c r="R114" s="16"/>
      <c r="S114" s="16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>
        <v>2</v>
      </c>
      <c r="AF114" s="27"/>
      <c r="AG114" s="27"/>
      <c r="AH114" s="27"/>
      <c r="AQ114" s="10">
        <v>1</v>
      </c>
      <c r="AS114" s="10" t="s">
        <v>666</v>
      </c>
      <c r="BG114" s="10">
        <v>1</v>
      </c>
      <c r="CA114" s="10">
        <v>1</v>
      </c>
      <c r="CY114" s="10">
        <v>1</v>
      </c>
      <c r="EZ114" s="116"/>
      <c r="FA114" s="116"/>
      <c r="FB114" s="116">
        <v>2</v>
      </c>
      <c r="FC114" s="116"/>
      <c r="FD114" s="116"/>
    </row>
    <row r="115" spans="2:160">
      <c r="B115" s="44">
        <f t="shared" si="6"/>
        <v>5</v>
      </c>
      <c r="C115" s="44">
        <f t="shared" si="7"/>
        <v>5</v>
      </c>
      <c r="D115" s="44">
        <f t="shared" si="8"/>
        <v>5</v>
      </c>
      <c r="E115" s="44">
        <f t="shared" si="9"/>
        <v>5</v>
      </c>
      <c r="F115" s="44">
        <f t="shared" si="10"/>
        <v>5</v>
      </c>
      <c r="G115" s="44">
        <f t="shared" si="11"/>
        <v>8.5</v>
      </c>
      <c r="H115" s="119">
        <f>IF(AND(M115&gt;0,M115&lt;=STATS!$C$22),1,"")</f>
        <v>1</v>
      </c>
      <c r="J115" s="26">
        <v>114</v>
      </c>
      <c r="K115" s="253">
        <v>45.58202</v>
      </c>
      <c r="L115" s="253">
        <v>-92.103989999999996</v>
      </c>
      <c r="M115" s="10">
        <v>8.5</v>
      </c>
      <c r="N115" s="10" t="s">
        <v>575</v>
      </c>
      <c r="O115" s="10" t="s">
        <v>657</v>
      </c>
      <c r="Q115" s="10">
        <v>2</v>
      </c>
      <c r="R115" s="16"/>
      <c r="S115" s="16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BO115" s="10" t="s">
        <v>666</v>
      </c>
      <c r="BR115" s="10">
        <v>1</v>
      </c>
      <c r="CO115" s="10">
        <v>1</v>
      </c>
      <c r="CY115" s="10">
        <v>2</v>
      </c>
      <c r="DE115" s="10">
        <v>2</v>
      </c>
      <c r="EF115" s="10" t="s">
        <v>666</v>
      </c>
      <c r="ES115" s="10">
        <v>1</v>
      </c>
      <c r="EZ115" s="116"/>
      <c r="FA115" s="116"/>
      <c r="FB115" s="116"/>
      <c r="FC115" s="116"/>
      <c r="FD115" s="116"/>
    </row>
    <row r="116" spans="2:160">
      <c r="B116" s="44">
        <f t="shared" si="6"/>
        <v>0</v>
      </c>
      <c r="C116" s="44" t="str">
        <f t="shared" si="7"/>
        <v/>
      </c>
      <c r="D116" s="44" t="str">
        <f t="shared" si="8"/>
        <v/>
      </c>
      <c r="E116" s="44">
        <f t="shared" si="9"/>
        <v>0</v>
      </c>
      <c r="F116" s="44">
        <f t="shared" si="10"/>
        <v>0</v>
      </c>
      <c r="G116" s="44" t="str">
        <f t="shared" si="11"/>
        <v/>
      </c>
      <c r="H116" s="119">
        <f>IF(AND(M116&gt;0,M116&lt;=STATS!$C$22),1,"")</f>
        <v>1</v>
      </c>
      <c r="J116" s="26">
        <v>115</v>
      </c>
      <c r="K116" s="253">
        <v>45.58202</v>
      </c>
      <c r="L116" s="253">
        <v>-92.103669999999994</v>
      </c>
      <c r="M116" s="10">
        <v>17</v>
      </c>
      <c r="N116" s="10" t="s">
        <v>576</v>
      </c>
      <c r="O116" s="10" t="s">
        <v>657</v>
      </c>
      <c r="R116" s="16"/>
      <c r="S116" s="16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EZ116" s="116"/>
      <c r="FA116" s="116"/>
      <c r="FB116" s="116"/>
      <c r="FC116" s="116"/>
      <c r="FD116" s="116"/>
    </row>
    <row r="117" spans="2:160">
      <c r="B117" s="44">
        <f t="shared" si="6"/>
        <v>0</v>
      </c>
      <c r="C117" s="44" t="str">
        <f t="shared" si="7"/>
        <v/>
      </c>
      <c r="D117" s="44" t="str">
        <f t="shared" si="8"/>
        <v/>
      </c>
      <c r="E117" s="44">
        <f t="shared" si="9"/>
        <v>0</v>
      </c>
      <c r="F117" s="44">
        <f t="shared" si="10"/>
        <v>0</v>
      </c>
      <c r="G117" s="44" t="str">
        <f t="shared" si="11"/>
        <v/>
      </c>
      <c r="H117" s="119">
        <f>IF(AND(M117&gt;0,M117&lt;=STATS!$C$22),1,"")</f>
        <v>1</v>
      </c>
      <c r="J117" s="26">
        <v>116</v>
      </c>
      <c r="K117" s="253">
        <v>45.582239999999999</v>
      </c>
      <c r="L117" s="253">
        <v>-92.091819999999998</v>
      </c>
      <c r="M117" s="10">
        <v>11.5</v>
      </c>
      <c r="N117" s="10" t="s">
        <v>574</v>
      </c>
      <c r="O117" s="10" t="s">
        <v>657</v>
      </c>
      <c r="R117" s="16"/>
      <c r="S117" s="16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EZ117" s="116"/>
      <c r="FA117" s="116"/>
      <c r="FB117" s="116"/>
      <c r="FC117" s="116"/>
      <c r="FD117" s="116"/>
    </row>
    <row r="118" spans="2:160">
      <c r="B118" s="44">
        <f t="shared" si="6"/>
        <v>6</v>
      </c>
      <c r="C118" s="44">
        <f t="shared" si="7"/>
        <v>6</v>
      </c>
      <c r="D118" s="44">
        <f t="shared" si="8"/>
        <v>6</v>
      </c>
      <c r="E118" s="44">
        <f t="shared" si="9"/>
        <v>6</v>
      </c>
      <c r="F118" s="44">
        <f t="shared" si="10"/>
        <v>6</v>
      </c>
      <c r="G118" s="44">
        <f t="shared" si="11"/>
        <v>6</v>
      </c>
      <c r="H118" s="119">
        <f>IF(AND(M118&gt;0,M118&lt;=STATS!$C$22),1,"")</f>
        <v>1</v>
      </c>
      <c r="J118" s="26">
        <v>117</v>
      </c>
      <c r="K118" s="253">
        <v>45.582239999999999</v>
      </c>
      <c r="L118" s="253">
        <v>-92.091499999999996</v>
      </c>
      <c r="M118" s="10">
        <v>6</v>
      </c>
      <c r="N118" s="10" t="s">
        <v>574</v>
      </c>
      <c r="O118" s="10" t="s">
        <v>657</v>
      </c>
      <c r="Q118" s="10">
        <v>2</v>
      </c>
      <c r="R118" s="16"/>
      <c r="S118" s="16"/>
      <c r="T118" s="27"/>
      <c r="U118" s="27"/>
      <c r="V118" s="27">
        <v>1</v>
      </c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>
        <v>1</v>
      </c>
      <c r="AH118" s="27"/>
      <c r="AQ118" s="10">
        <v>2</v>
      </c>
      <c r="BO118" s="10">
        <v>1</v>
      </c>
      <c r="CR118" s="10">
        <v>1</v>
      </c>
      <c r="DE118" s="10">
        <v>2</v>
      </c>
      <c r="EZ118" s="116"/>
      <c r="FA118" s="116"/>
      <c r="FB118" s="116"/>
      <c r="FC118" s="116"/>
      <c r="FD118" s="116"/>
    </row>
    <row r="119" spans="2:160">
      <c r="B119" s="44">
        <f t="shared" si="6"/>
        <v>2</v>
      </c>
      <c r="C119" s="44">
        <f t="shared" si="7"/>
        <v>2</v>
      </c>
      <c r="D119" s="44">
        <f t="shared" si="8"/>
        <v>2</v>
      </c>
      <c r="E119" s="44">
        <f t="shared" si="9"/>
        <v>2</v>
      </c>
      <c r="F119" s="44">
        <f t="shared" si="10"/>
        <v>2</v>
      </c>
      <c r="G119" s="44">
        <f t="shared" si="11"/>
        <v>6</v>
      </c>
      <c r="H119" s="119">
        <f>IF(AND(M119&gt;0,M119&lt;=STATS!$C$22),1,"")</f>
        <v>1</v>
      </c>
      <c r="J119" s="26">
        <v>118</v>
      </c>
      <c r="K119" s="253">
        <v>45.582250000000002</v>
      </c>
      <c r="L119" s="253">
        <v>-92.091179999999994</v>
      </c>
      <c r="M119" s="10">
        <v>6</v>
      </c>
      <c r="N119" s="10" t="s">
        <v>575</v>
      </c>
      <c r="O119" s="10" t="s">
        <v>657</v>
      </c>
      <c r="Q119" s="10">
        <v>1</v>
      </c>
      <c r="R119" s="16"/>
      <c r="S119" s="16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>
        <v>1</v>
      </c>
      <c r="AF119" s="27"/>
      <c r="AG119" s="27"/>
      <c r="AH119" s="27"/>
      <c r="DE119" s="10">
        <v>1</v>
      </c>
      <c r="EZ119" s="116"/>
      <c r="FA119" s="116"/>
      <c r="FB119" s="116">
        <v>1</v>
      </c>
      <c r="FC119" s="116"/>
      <c r="FD119" s="116"/>
    </row>
    <row r="120" spans="2:160">
      <c r="B120" s="44">
        <f t="shared" si="6"/>
        <v>7</v>
      </c>
      <c r="C120" s="44">
        <f t="shared" si="7"/>
        <v>7</v>
      </c>
      <c r="D120" s="44">
        <f t="shared" si="8"/>
        <v>7</v>
      </c>
      <c r="E120" s="44">
        <f t="shared" si="9"/>
        <v>7</v>
      </c>
      <c r="F120" s="44">
        <f t="shared" si="10"/>
        <v>7</v>
      </c>
      <c r="G120" s="44">
        <f t="shared" si="11"/>
        <v>4.5</v>
      </c>
      <c r="H120" s="119">
        <f>IF(AND(M120&gt;0,M120&lt;=STATS!$C$22),1,"")</f>
        <v>1</v>
      </c>
      <c r="J120" s="26">
        <v>119</v>
      </c>
      <c r="K120" s="253">
        <v>45.582259999999998</v>
      </c>
      <c r="L120" s="253">
        <v>-92.090860000000006</v>
      </c>
      <c r="M120" s="10">
        <v>4.5</v>
      </c>
      <c r="N120" s="10" t="s">
        <v>574</v>
      </c>
      <c r="O120" s="10" t="s">
        <v>657</v>
      </c>
      <c r="Q120" s="10">
        <v>3</v>
      </c>
      <c r="R120" s="16"/>
      <c r="S120" s="16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>
        <v>1</v>
      </c>
      <c r="AF120" s="27"/>
      <c r="AG120" s="27"/>
      <c r="AH120" s="27"/>
      <c r="AQ120" s="10">
        <v>1</v>
      </c>
      <c r="BE120" s="10">
        <v>1</v>
      </c>
      <c r="BG120" s="10">
        <v>1</v>
      </c>
      <c r="CA120" s="10">
        <v>3</v>
      </c>
      <c r="CY120" s="10">
        <v>1</v>
      </c>
      <c r="ED120" s="10">
        <v>1</v>
      </c>
      <c r="EZ120" s="116"/>
      <c r="FA120" s="116"/>
      <c r="FB120" s="116"/>
      <c r="FC120" s="116"/>
      <c r="FD120" s="116"/>
    </row>
    <row r="121" spans="2:160">
      <c r="B121" s="44">
        <f t="shared" si="6"/>
        <v>1</v>
      </c>
      <c r="C121" s="44">
        <f t="shared" si="7"/>
        <v>1</v>
      </c>
      <c r="D121" s="44">
        <f t="shared" si="8"/>
        <v>1</v>
      </c>
      <c r="E121" s="44">
        <f t="shared" si="9"/>
        <v>1</v>
      </c>
      <c r="F121" s="44">
        <f t="shared" si="10"/>
        <v>1</v>
      </c>
      <c r="G121" s="44">
        <f t="shared" si="11"/>
        <v>9</v>
      </c>
      <c r="H121" s="119">
        <f>IF(AND(M121&gt;0,M121&lt;=STATS!$C$22),1,"")</f>
        <v>1</v>
      </c>
      <c r="J121" s="26">
        <v>120</v>
      </c>
      <c r="K121" s="253">
        <v>45.582239999999999</v>
      </c>
      <c r="L121" s="253">
        <v>-92.104159999999993</v>
      </c>
      <c r="M121" s="10">
        <v>9</v>
      </c>
      <c r="N121" s="10" t="s">
        <v>575</v>
      </c>
      <c r="O121" s="10" t="s">
        <v>657</v>
      </c>
      <c r="Q121" s="10">
        <v>3</v>
      </c>
      <c r="R121" s="16"/>
      <c r="S121" s="16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CY121" s="10">
        <v>3</v>
      </c>
      <c r="EZ121" s="116"/>
      <c r="FA121" s="116"/>
      <c r="FB121" s="116"/>
      <c r="FC121" s="116"/>
      <c r="FD121" s="116"/>
    </row>
    <row r="122" spans="2:160">
      <c r="B122" s="44">
        <f t="shared" si="6"/>
        <v>2</v>
      </c>
      <c r="C122" s="44">
        <f t="shared" si="7"/>
        <v>2</v>
      </c>
      <c r="D122" s="44">
        <f t="shared" si="8"/>
        <v>2</v>
      </c>
      <c r="E122" s="44">
        <f t="shared" si="9"/>
        <v>2</v>
      </c>
      <c r="F122" s="44">
        <f t="shared" si="10"/>
        <v>2</v>
      </c>
      <c r="G122" s="44">
        <f t="shared" si="11"/>
        <v>10.5</v>
      </c>
      <c r="H122" s="119">
        <f>IF(AND(M122&gt;0,M122&lt;=STATS!$C$22),1,"")</f>
        <v>1</v>
      </c>
      <c r="J122" s="26">
        <v>121</v>
      </c>
      <c r="K122" s="253">
        <v>45.582459999999998</v>
      </c>
      <c r="L122" s="253">
        <v>-92.091989999999996</v>
      </c>
      <c r="M122" s="10">
        <v>10.5</v>
      </c>
      <c r="N122" s="10" t="s">
        <v>575</v>
      </c>
      <c r="O122" s="10" t="s">
        <v>657</v>
      </c>
      <c r="Q122" s="10">
        <v>2</v>
      </c>
      <c r="R122" s="16"/>
      <c r="S122" s="16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>
        <v>1</v>
      </c>
      <c r="AF122" s="27"/>
      <c r="AG122" s="27"/>
      <c r="AH122" s="27"/>
      <c r="CZ122" s="10">
        <v>2</v>
      </c>
      <c r="EZ122" s="116"/>
      <c r="FA122" s="116"/>
      <c r="FB122" s="116"/>
      <c r="FC122" s="116"/>
      <c r="FD122" s="116"/>
    </row>
    <row r="123" spans="2:160">
      <c r="B123" s="44">
        <f t="shared" si="6"/>
        <v>4</v>
      </c>
      <c r="C123" s="44">
        <f t="shared" si="7"/>
        <v>4</v>
      </c>
      <c r="D123" s="44">
        <f t="shared" si="8"/>
        <v>4</v>
      </c>
      <c r="E123" s="44">
        <f t="shared" si="9"/>
        <v>4</v>
      </c>
      <c r="F123" s="44">
        <f t="shared" si="10"/>
        <v>4</v>
      </c>
      <c r="G123" s="44">
        <f t="shared" si="11"/>
        <v>6</v>
      </c>
      <c r="H123" s="119">
        <f>IF(AND(M123&gt;0,M123&lt;=STATS!$C$22),1,"")</f>
        <v>1</v>
      </c>
      <c r="J123" s="26">
        <v>122</v>
      </c>
      <c r="K123" s="253">
        <v>45.582470000000001</v>
      </c>
      <c r="L123" s="253">
        <v>-92.091669999999993</v>
      </c>
      <c r="M123" s="10">
        <v>6</v>
      </c>
      <c r="N123" s="10" t="s">
        <v>574</v>
      </c>
      <c r="O123" s="10" t="s">
        <v>657</v>
      </c>
      <c r="Q123" s="10">
        <v>3</v>
      </c>
      <c r="R123" s="16"/>
      <c r="S123" s="16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>
        <v>1</v>
      </c>
      <c r="AF123" s="27"/>
      <c r="AG123" s="27"/>
      <c r="AH123" s="27"/>
      <c r="BG123" s="10">
        <v>1</v>
      </c>
      <c r="CA123" s="10">
        <v>3</v>
      </c>
      <c r="CZ123" s="10">
        <v>2</v>
      </c>
      <c r="EZ123" s="116"/>
      <c r="FA123" s="116"/>
      <c r="FB123" s="116">
        <v>1</v>
      </c>
      <c r="FC123" s="116"/>
      <c r="FD123" s="116"/>
    </row>
    <row r="124" spans="2:160">
      <c r="B124" s="44">
        <f t="shared" si="6"/>
        <v>3</v>
      </c>
      <c r="C124" s="44">
        <f t="shared" si="7"/>
        <v>3</v>
      </c>
      <c r="D124" s="44">
        <f t="shared" si="8"/>
        <v>3</v>
      </c>
      <c r="E124" s="44">
        <f t="shared" si="9"/>
        <v>3</v>
      </c>
      <c r="F124" s="44">
        <f t="shared" si="10"/>
        <v>3</v>
      </c>
      <c r="G124" s="44">
        <f t="shared" si="11"/>
        <v>5</v>
      </c>
      <c r="H124" s="119">
        <f>IF(AND(M124&gt;0,M124&lt;=STATS!$C$22),1,"")</f>
        <v>1</v>
      </c>
      <c r="J124" s="26">
        <v>123</v>
      </c>
      <c r="K124" s="253">
        <v>45.582470000000001</v>
      </c>
      <c r="L124" s="253">
        <v>-92.091350000000006</v>
      </c>
      <c r="M124" s="10">
        <v>5</v>
      </c>
      <c r="N124" s="10" t="s">
        <v>574</v>
      </c>
      <c r="O124" s="10" t="s">
        <v>657</v>
      </c>
      <c r="Q124" s="10">
        <v>3</v>
      </c>
      <c r="R124" s="16"/>
      <c r="S124" s="16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>
        <v>2</v>
      </c>
      <c r="AF124" s="27"/>
      <c r="AG124" s="27"/>
      <c r="AH124" s="27"/>
      <c r="BO124" s="10">
        <v>1</v>
      </c>
      <c r="CZ124" s="10">
        <v>3</v>
      </c>
      <c r="EZ124" s="116"/>
      <c r="FA124" s="116"/>
      <c r="FB124" s="116">
        <v>1</v>
      </c>
      <c r="FC124" s="116"/>
      <c r="FD124" s="116"/>
    </row>
    <row r="125" spans="2:160">
      <c r="B125" s="44">
        <f t="shared" si="6"/>
        <v>9</v>
      </c>
      <c r="C125" s="44">
        <f t="shared" si="7"/>
        <v>9</v>
      </c>
      <c r="D125" s="44">
        <f t="shared" si="8"/>
        <v>9</v>
      </c>
      <c r="E125" s="44">
        <f t="shared" si="9"/>
        <v>9</v>
      </c>
      <c r="F125" s="44">
        <f t="shared" si="10"/>
        <v>9</v>
      </c>
      <c r="G125" s="44">
        <f t="shared" si="11"/>
        <v>3</v>
      </c>
      <c r="H125" s="119">
        <f>IF(AND(M125&gt;0,M125&lt;=STATS!$C$22),1,"")</f>
        <v>1</v>
      </c>
      <c r="J125" s="26">
        <v>124</v>
      </c>
      <c r="K125" s="253">
        <v>45.582479999999997</v>
      </c>
      <c r="L125" s="253">
        <v>-92.091030000000003</v>
      </c>
      <c r="M125" s="10">
        <v>3</v>
      </c>
      <c r="N125" s="10" t="s">
        <v>575</v>
      </c>
      <c r="O125" s="10" t="s">
        <v>657</v>
      </c>
      <c r="Q125" s="10">
        <v>3</v>
      </c>
      <c r="R125" s="16"/>
      <c r="S125" s="16"/>
      <c r="T125" s="27"/>
      <c r="U125" s="27"/>
      <c r="V125" s="27">
        <v>1</v>
      </c>
      <c r="W125" s="27"/>
      <c r="X125" s="27"/>
      <c r="Y125" s="27"/>
      <c r="Z125" s="27"/>
      <c r="AA125" s="27"/>
      <c r="AB125" s="27"/>
      <c r="AC125" s="27"/>
      <c r="AD125" s="27"/>
      <c r="AE125" s="27">
        <v>1</v>
      </c>
      <c r="AF125" s="27"/>
      <c r="AG125" s="27"/>
      <c r="AH125" s="27"/>
      <c r="AQ125" s="10">
        <v>1</v>
      </c>
      <c r="BG125" s="10">
        <v>1</v>
      </c>
      <c r="CA125" s="10">
        <v>3</v>
      </c>
      <c r="CB125" s="10">
        <v>1</v>
      </c>
      <c r="DE125" s="10">
        <v>1</v>
      </c>
      <c r="DZ125" s="10" t="s">
        <v>666</v>
      </c>
      <c r="ED125" s="10">
        <v>1</v>
      </c>
      <c r="ER125" s="10">
        <v>1</v>
      </c>
      <c r="EZ125" s="116"/>
      <c r="FA125" s="116"/>
      <c r="FB125" s="116"/>
      <c r="FC125" s="116"/>
      <c r="FD125" s="116"/>
    </row>
    <row r="126" spans="2:160">
      <c r="B126" s="44">
        <f t="shared" si="6"/>
        <v>0</v>
      </c>
      <c r="C126" s="44" t="str">
        <f t="shared" si="7"/>
        <v/>
      </c>
      <c r="D126" s="44" t="str">
        <f t="shared" si="8"/>
        <v/>
      </c>
      <c r="E126" s="44">
        <f t="shared" si="9"/>
        <v>0</v>
      </c>
      <c r="F126" s="44">
        <f t="shared" si="10"/>
        <v>0</v>
      </c>
      <c r="G126" s="44" t="str">
        <f t="shared" si="11"/>
        <v/>
      </c>
      <c r="H126" s="119">
        <f>IF(AND(M126&gt;0,M126&lt;=STATS!$C$22),1,"")</f>
        <v>1</v>
      </c>
      <c r="J126" s="26">
        <v>125</v>
      </c>
      <c r="K126" s="253">
        <v>45.582450000000001</v>
      </c>
      <c r="L126" s="253">
        <v>-92.104650000000007</v>
      </c>
      <c r="M126" s="10">
        <v>0.5</v>
      </c>
      <c r="N126" s="10" t="s">
        <v>576</v>
      </c>
      <c r="O126" s="10" t="s">
        <v>657</v>
      </c>
      <c r="R126" s="16"/>
      <c r="S126" s="16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EZ126" s="116"/>
      <c r="FA126" s="116"/>
      <c r="FB126" s="116"/>
      <c r="FC126" s="116"/>
      <c r="FD126" s="116"/>
    </row>
    <row r="127" spans="2:160">
      <c r="B127" s="44">
        <f t="shared" si="6"/>
        <v>0</v>
      </c>
      <c r="C127" s="44" t="str">
        <f t="shared" si="7"/>
        <v/>
      </c>
      <c r="D127" s="44" t="str">
        <f t="shared" si="8"/>
        <v/>
      </c>
      <c r="E127" s="44">
        <f t="shared" si="9"/>
        <v>0</v>
      </c>
      <c r="F127" s="44">
        <f t="shared" si="10"/>
        <v>0</v>
      </c>
      <c r="G127" s="44" t="str">
        <f t="shared" si="11"/>
        <v/>
      </c>
      <c r="H127" s="119">
        <f>IF(AND(M127&gt;0,M127&lt;=STATS!$C$22),1,"")</f>
        <v>1</v>
      </c>
      <c r="J127" s="26">
        <v>126</v>
      </c>
      <c r="K127" s="253">
        <v>45.582459999999998</v>
      </c>
      <c r="L127" s="253">
        <v>-92.104330000000004</v>
      </c>
      <c r="M127" s="10">
        <v>13</v>
      </c>
      <c r="N127" s="10" t="s">
        <v>576</v>
      </c>
      <c r="O127" s="10" t="s">
        <v>657</v>
      </c>
      <c r="R127" s="16"/>
      <c r="S127" s="16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EZ127" s="116"/>
      <c r="FA127" s="116"/>
      <c r="FB127" s="116"/>
      <c r="FC127" s="116"/>
      <c r="FD127" s="116"/>
    </row>
    <row r="128" spans="2:160">
      <c r="B128" s="44">
        <f t="shared" si="6"/>
        <v>1</v>
      </c>
      <c r="C128" s="44">
        <f t="shared" si="7"/>
        <v>1</v>
      </c>
      <c r="D128" s="44">
        <f t="shared" si="8"/>
        <v>1</v>
      </c>
      <c r="E128" s="44">
        <f t="shared" si="9"/>
        <v>1</v>
      </c>
      <c r="F128" s="44">
        <f t="shared" si="10"/>
        <v>1</v>
      </c>
      <c r="G128" s="44">
        <f t="shared" si="11"/>
        <v>14.5</v>
      </c>
      <c r="H128" s="119">
        <f>IF(AND(M128&gt;0,M128&lt;=STATS!$C$22),1,"")</f>
        <v>1</v>
      </c>
      <c r="J128" s="26">
        <v>127</v>
      </c>
      <c r="K128" s="253">
        <v>45.582680000000003</v>
      </c>
      <c r="L128" s="253">
        <v>-92.092160000000007</v>
      </c>
      <c r="M128" s="10">
        <v>14.5</v>
      </c>
      <c r="N128" s="10" t="s">
        <v>576</v>
      </c>
      <c r="O128" s="10" t="s">
        <v>657</v>
      </c>
      <c r="Q128" s="10">
        <v>1</v>
      </c>
      <c r="R128" s="16"/>
      <c r="S128" s="16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>
        <v>1</v>
      </c>
      <c r="AF128" s="27"/>
      <c r="AG128" s="27"/>
      <c r="AH128" s="27"/>
      <c r="EZ128" s="116"/>
      <c r="FA128" s="116"/>
      <c r="FB128" s="116"/>
      <c r="FC128" s="116"/>
      <c r="FD128" s="116"/>
    </row>
    <row r="129" spans="2:160">
      <c r="B129" s="44">
        <f t="shared" si="6"/>
        <v>7</v>
      </c>
      <c r="C129" s="44">
        <f t="shared" si="7"/>
        <v>7</v>
      </c>
      <c r="D129" s="44">
        <f t="shared" si="8"/>
        <v>7</v>
      </c>
      <c r="E129" s="44">
        <f t="shared" si="9"/>
        <v>7</v>
      </c>
      <c r="F129" s="44">
        <f t="shared" si="10"/>
        <v>7</v>
      </c>
      <c r="G129" s="44">
        <f t="shared" si="11"/>
        <v>7.5</v>
      </c>
      <c r="H129" s="119">
        <f>IF(AND(M129&gt;0,M129&lt;=STATS!$C$22),1,"")</f>
        <v>1</v>
      </c>
      <c r="J129" s="26">
        <v>128</v>
      </c>
      <c r="K129" s="253">
        <v>45.582689999999999</v>
      </c>
      <c r="L129" s="253">
        <v>-92.091840000000005</v>
      </c>
      <c r="M129" s="10">
        <v>7.5</v>
      </c>
      <c r="N129" s="10" t="s">
        <v>574</v>
      </c>
      <c r="O129" s="10" t="s">
        <v>657</v>
      </c>
      <c r="Q129" s="10">
        <v>3</v>
      </c>
      <c r="R129" s="16"/>
      <c r="S129" s="16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>
        <v>2</v>
      </c>
      <c r="AF129" s="27"/>
      <c r="AG129" s="27"/>
      <c r="AH129" s="27"/>
      <c r="AQ129" s="10">
        <v>1</v>
      </c>
      <c r="BO129" s="10">
        <v>1</v>
      </c>
      <c r="CW129" s="10">
        <v>2</v>
      </c>
      <c r="CY129" s="10">
        <v>1</v>
      </c>
      <c r="CZ129" s="10">
        <v>2</v>
      </c>
      <c r="DE129" s="10">
        <v>1</v>
      </c>
      <c r="EZ129" s="116"/>
      <c r="FA129" s="116"/>
      <c r="FB129" s="116"/>
      <c r="FC129" s="116"/>
      <c r="FD129" s="116"/>
    </row>
    <row r="130" spans="2:160">
      <c r="B130" s="44">
        <f t="shared" ref="B130:B193" si="12">COUNT(R130:EY130,FE130:FM130)</f>
        <v>6</v>
      </c>
      <c r="C130" s="44">
        <f t="shared" ref="C130:C193" si="13">IF(COUNT(R130:EY130,FE130:FM130)&gt;0,COUNT(R130:EY130,FE130:FM130),"")</f>
        <v>6</v>
      </c>
      <c r="D130" s="44">
        <f t="shared" ref="D130:D193" si="14">IF(COUNT(T130:BJ130,BL130:BT130,BV130:CB130,CD130:EY130,FE130:FM130)&gt;0,COUNT(T130:BJ130,BL130:BT130,BV130:CB130,CD130:EY130,FE130:FM130),"")</f>
        <v>6</v>
      </c>
      <c r="E130" s="44">
        <f t="shared" ref="E130:E193" si="15">IF(H130=1,COUNT(R130:EY130,FE130:FM130),"")</f>
        <v>6</v>
      </c>
      <c r="F130" s="44">
        <f t="shared" ref="F130:F193" si="16">IF(H130=1,COUNT(T130:BJ130,BL130:BT130,BV130:CB130,CD130:EY130,FE130:FM130),"")</f>
        <v>6</v>
      </c>
      <c r="G130" s="44">
        <f t="shared" ref="G130:G193" si="17">IF($B130&gt;=1,$M130,"")</f>
        <v>5.5</v>
      </c>
      <c r="H130" s="119">
        <f>IF(AND(M130&gt;0,M130&lt;=STATS!$C$22),1,"")</f>
        <v>1</v>
      </c>
      <c r="J130" s="26">
        <v>129</v>
      </c>
      <c r="K130" s="253">
        <v>45.582689999999999</v>
      </c>
      <c r="L130" s="253">
        <v>-92.091520000000003</v>
      </c>
      <c r="M130" s="10">
        <v>5.5</v>
      </c>
      <c r="N130" s="10" t="s">
        <v>574</v>
      </c>
      <c r="O130" s="10" t="s">
        <v>657</v>
      </c>
      <c r="Q130" s="10">
        <v>3</v>
      </c>
      <c r="R130" s="16"/>
      <c r="S130" s="16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>
        <v>2</v>
      </c>
      <c r="AF130" s="27"/>
      <c r="AG130" s="27"/>
      <c r="AH130" s="27"/>
      <c r="AQ130" s="10">
        <v>1</v>
      </c>
      <c r="CA130" s="10">
        <v>3</v>
      </c>
      <c r="CB130" s="10">
        <v>1</v>
      </c>
      <c r="CY130" s="10">
        <v>1</v>
      </c>
      <c r="DE130" s="10">
        <v>1</v>
      </c>
      <c r="EZ130" s="116"/>
      <c r="FA130" s="116"/>
      <c r="FB130" s="116"/>
      <c r="FC130" s="116"/>
      <c r="FD130" s="116"/>
    </row>
    <row r="131" spans="2:160">
      <c r="B131" s="44">
        <f t="shared" si="12"/>
        <v>2</v>
      </c>
      <c r="C131" s="44">
        <f t="shared" si="13"/>
        <v>2</v>
      </c>
      <c r="D131" s="44">
        <f t="shared" si="14"/>
        <v>2</v>
      </c>
      <c r="E131" s="44">
        <f t="shared" si="15"/>
        <v>2</v>
      </c>
      <c r="F131" s="44">
        <f t="shared" si="16"/>
        <v>2</v>
      </c>
      <c r="G131" s="44">
        <f t="shared" si="17"/>
        <v>4</v>
      </c>
      <c r="H131" s="119">
        <f>IF(AND(M131&gt;0,M131&lt;=STATS!$C$22),1,"")</f>
        <v>1</v>
      </c>
      <c r="J131" s="26">
        <v>130</v>
      </c>
      <c r="K131" s="253">
        <v>45.58267</v>
      </c>
      <c r="L131" s="253">
        <v>-92.104820000000004</v>
      </c>
      <c r="M131" s="10">
        <v>4</v>
      </c>
      <c r="N131" s="10" t="s">
        <v>576</v>
      </c>
      <c r="O131" s="10" t="s">
        <v>657</v>
      </c>
      <c r="Q131" s="10">
        <v>1</v>
      </c>
      <c r="R131" s="16"/>
      <c r="S131" s="16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CR131" s="10">
        <v>1</v>
      </c>
      <c r="DE131" s="10">
        <v>1</v>
      </c>
      <c r="EF131" s="10" t="s">
        <v>666</v>
      </c>
      <c r="EZ131" s="116"/>
      <c r="FA131" s="116"/>
      <c r="FB131" s="116">
        <v>2</v>
      </c>
      <c r="FC131" s="116"/>
      <c r="FD131" s="116"/>
    </row>
    <row r="132" spans="2:160">
      <c r="B132" s="44">
        <f t="shared" si="12"/>
        <v>0</v>
      </c>
      <c r="C132" s="44" t="str">
        <f t="shared" si="13"/>
        <v/>
      </c>
      <c r="D132" s="44" t="str">
        <f t="shared" si="14"/>
        <v/>
      </c>
      <c r="E132" s="44">
        <f t="shared" si="15"/>
        <v>0</v>
      </c>
      <c r="F132" s="44">
        <f t="shared" si="16"/>
        <v>0</v>
      </c>
      <c r="G132" s="44" t="str">
        <f t="shared" si="17"/>
        <v/>
      </c>
      <c r="H132" s="119">
        <f>IF(AND(M132&gt;0,M132&lt;=STATS!$C$22),1,"")</f>
        <v>1</v>
      </c>
      <c r="J132" s="26">
        <v>131</v>
      </c>
      <c r="K132" s="253">
        <v>45.58278</v>
      </c>
      <c r="L132" s="253">
        <v>-92.099379999999996</v>
      </c>
      <c r="M132" s="10">
        <v>14</v>
      </c>
      <c r="N132" s="10" t="s">
        <v>576</v>
      </c>
      <c r="O132" s="10" t="s">
        <v>657</v>
      </c>
      <c r="R132" s="16"/>
      <c r="S132" s="16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EZ132" s="116"/>
      <c r="FA132" s="116"/>
      <c r="FB132" s="116"/>
      <c r="FC132" s="116"/>
      <c r="FD132" s="116"/>
    </row>
    <row r="133" spans="2:160">
      <c r="B133" s="44">
        <f t="shared" si="12"/>
        <v>5</v>
      </c>
      <c r="C133" s="44">
        <f t="shared" si="13"/>
        <v>5</v>
      </c>
      <c r="D133" s="44">
        <f t="shared" si="14"/>
        <v>5</v>
      </c>
      <c r="E133" s="44">
        <f t="shared" si="15"/>
        <v>5</v>
      </c>
      <c r="F133" s="44">
        <f t="shared" si="16"/>
        <v>5</v>
      </c>
      <c r="G133" s="44">
        <f t="shared" si="17"/>
        <v>7</v>
      </c>
      <c r="H133" s="119">
        <f>IF(AND(M133&gt;0,M133&lt;=STATS!$C$22),1,"")</f>
        <v>1</v>
      </c>
      <c r="J133" s="26">
        <v>132</v>
      </c>
      <c r="K133" s="253">
        <v>45.58278</v>
      </c>
      <c r="L133" s="253">
        <v>-92.099059999999994</v>
      </c>
      <c r="M133" s="10">
        <v>7</v>
      </c>
      <c r="N133" s="10" t="s">
        <v>575</v>
      </c>
      <c r="O133" s="10" t="s">
        <v>657</v>
      </c>
      <c r="Q133" s="10">
        <v>2</v>
      </c>
      <c r="R133" s="16"/>
      <c r="S133" s="16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>
        <v>1</v>
      </c>
      <c r="AH133" s="27"/>
      <c r="BR133" s="10">
        <v>1</v>
      </c>
      <c r="CO133" s="10">
        <v>2</v>
      </c>
      <c r="CY133" s="10">
        <v>1</v>
      </c>
      <c r="CZ133" s="10">
        <v>2</v>
      </c>
      <c r="EZ133" s="116"/>
      <c r="FA133" s="116"/>
      <c r="FB133" s="116"/>
      <c r="FC133" s="116"/>
      <c r="FD133" s="116"/>
    </row>
    <row r="134" spans="2:160">
      <c r="B134" s="44">
        <f t="shared" si="12"/>
        <v>4</v>
      </c>
      <c r="C134" s="44">
        <f t="shared" si="13"/>
        <v>4</v>
      </c>
      <c r="D134" s="44">
        <f t="shared" si="14"/>
        <v>4</v>
      </c>
      <c r="E134" s="44">
        <f t="shared" si="15"/>
        <v>4</v>
      </c>
      <c r="F134" s="44">
        <f t="shared" si="16"/>
        <v>4</v>
      </c>
      <c r="G134" s="44">
        <f t="shared" si="17"/>
        <v>9</v>
      </c>
      <c r="H134" s="119">
        <f>IF(AND(M134&gt;0,M134&lt;=STATS!$C$22),1,"")</f>
        <v>1</v>
      </c>
      <c r="J134" s="26">
        <v>133</v>
      </c>
      <c r="K134" s="253">
        <v>45.582740000000001</v>
      </c>
      <c r="L134" s="253">
        <v>-92.098240000000004</v>
      </c>
      <c r="M134" s="10">
        <v>9</v>
      </c>
      <c r="N134" s="10" t="s">
        <v>575</v>
      </c>
      <c r="O134" s="10" t="s">
        <v>657</v>
      </c>
      <c r="Q134" s="10">
        <v>3</v>
      </c>
      <c r="R134" s="16"/>
      <c r="S134" s="16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>
        <v>1</v>
      </c>
      <c r="AF134" s="27"/>
      <c r="AG134" s="27"/>
      <c r="AH134" s="27"/>
      <c r="BO134" s="10">
        <v>3</v>
      </c>
      <c r="CY134" s="10">
        <v>1</v>
      </c>
      <c r="DE134" s="10">
        <v>1</v>
      </c>
      <c r="EZ134" s="116"/>
      <c r="FA134" s="116"/>
      <c r="FB134" s="116"/>
      <c r="FC134" s="116"/>
      <c r="FD134" s="116"/>
    </row>
    <row r="135" spans="2:160">
      <c r="B135" s="44">
        <f t="shared" si="12"/>
        <v>4</v>
      </c>
      <c r="C135" s="44">
        <f t="shared" si="13"/>
        <v>4</v>
      </c>
      <c r="D135" s="44">
        <f t="shared" si="14"/>
        <v>4</v>
      </c>
      <c r="E135" s="44">
        <f t="shared" si="15"/>
        <v>4</v>
      </c>
      <c r="F135" s="44">
        <f t="shared" si="16"/>
        <v>4</v>
      </c>
      <c r="G135" s="44">
        <f t="shared" si="17"/>
        <v>9.5</v>
      </c>
      <c r="H135" s="119">
        <f>IF(AND(M135&gt;0,M135&lt;=STATS!$C$22),1,"")</f>
        <v>1</v>
      </c>
      <c r="J135" s="26">
        <v>134</v>
      </c>
      <c r="K135" s="253">
        <v>45.582819999999998</v>
      </c>
      <c r="L135" s="253">
        <v>-92.097480000000004</v>
      </c>
      <c r="M135" s="10">
        <v>9.5</v>
      </c>
      <c r="N135" s="10" t="s">
        <v>576</v>
      </c>
      <c r="O135" s="10" t="s">
        <v>657</v>
      </c>
      <c r="Q135" s="10">
        <v>2</v>
      </c>
      <c r="R135" s="16"/>
      <c r="S135" s="16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>
        <v>1</v>
      </c>
      <c r="AF135" s="27"/>
      <c r="AG135" s="27"/>
      <c r="AH135" s="27"/>
      <c r="BO135" s="10">
        <v>2</v>
      </c>
      <c r="CP135" s="10">
        <v>1</v>
      </c>
      <c r="CY135" s="10">
        <v>1</v>
      </c>
      <c r="CZ135" s="10" t="s">
        <v>666</v>
      </c>
      <c r="EZ135" s="116"/>
      <c r="FA135" s="116"/>
      <c r="FB135" s="116">
        <v>1</v>
      </c>
      <c r="FC135" s="116"/>
      <c r="FD135" s="116"/>
    </row>
    <row r="136" spans="2:160">
      <c r="B136" s="44">
        <f t="shared" si="12"/>
        <v>2</v>
      </c>
      <c r="C136" s="44">
        <f t="shared" si="13"/>
        <v>2</v>
      </c>
      <c r="D136" s="44">
        <f t="shared" si="14"/>
        <v>2</v>
      </c>
      <c r="E136" s="44">
        <f t="shared" si="15"/>
        <v>2</v>
      </c>
      <c r="F136" s="44">
        <f t="shared" si="16"/>
        <v>2</v>
      </c>
      <c r="G136" s="44">
        <f t="shared" si="17"/>
        <v>12</v>
      </c>
      <c r="H136" s="119">
        <f>IF(AND(M136&gt;0,M136&lt;=STATS!$C$22),1,"")</f>
        <v>1</v>
      </c>
      <c r="J136" s="26">
        <v>135</v>
      </c>
      <c r="K136" s="253">
        <v>45.582929999999998</v>
      </c>
      <c r="L136" s="253">
        <v>-92.096599999999995</v>
      </c>
      <c r="M136" s="10">
        <v>12</v>
      </c>
      <c r="N136" s="10" t="s">
        <v>575</v>
      </c>
      <c r="O136" s="10" t="s">
        <v>657</v>
      </c>
      <c r="Q136" s="10">
        <v>2</v>
      </c>
      <c r="R136" s="16"/>
      <c r="S136" s="16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>
        <v>1</v>
      </c>
      <c r="AF136" s="27"/>
      <c r="AG136" s="27">
        <v>2</v>
      </c>
      <c r="AH136" s="27"/>
      <c r="EZ136" s="116"/>
      <c r="FA136" s="116"/>
      <c r="FB136" s="116"/>
      <c r="FC136" s="116"/>
      <c r="FD136" s="116"/>
    </row>
    <row r="137" spans="2:160">
      <c r="B137" s="44">
        <f t="shared" si="12"/>
        <v>5</v>
      </c>
      <c r="C137" s="44">
        <f t="shared" si="13"/>
        <v>5</v>
      </c>
      <c r="D137" s="44">
        <f t="shared" si="14"/>
        <v>5</v>
      </c>
      <c r="E137" s="44">
        <f t="shared" si="15"/>
        <v>5</v>
      </c>
      <c r="F137" s="44">
        <f t="shared" si="16"/>
        <v>5</v>
      </c>
      <c r="G137" s="44">
        <f t="shared" si="17"/>
        <v>8</v>
      </c>
      <c r="H137" s="119">
        <f>IF(AND(M137&gt;0,M137&lt;=STATS!$C$22),1,"")</f>
        <v>1</v>
      </c>
      <c r="J137" s="26">
        <v>136</v>
      </c>
      <c r="K137" s="253">
        <v>45.582880000000003</v>
      </c>
      <c r="L137" s="253">
        <v>-92.093609999999998</v>
      </c>
      <c r="M137" s="10">
        <v>8</v>
      </c>
      <c r="N137" s="10" t="s">
        <v>574</v>
      </c>
      <c r="O137" s="10" t="s">
        <v>657</v>
      </c>
      <c r="Q137" s="10">
        <v>3</v>
      </c>
      <c r="R137" s="16"/>
      <c r="S137" s="16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>
        <v>1</v>
      </c>
      <c r="AF137" s="27"/>
      <c r="AG137" s="27"/>
      <c r="AH137" s="27"/>
      <c r="AQ137" s="10">
        <v>2</v>
      </c>
      <c r="BO137" s="10">
        <v>2</v>
      </c>
      <c r="CI137" s="10">
        <v>3</v>
      </c>
      <c r="DA137" s="10">
        <v>1</v>
      </c>
      <c r="EZ137" s="116"/>
      <c r="FA137" s="116"/>
      <c r="FB137" s="116"/>
      <c r="FC137" s="116"/>
      <c r="FD137" s="116"/>
    </row>
    <row r="138" spans="2:160">
      <c r="B138" s="44">
        <f t="shared" si="12"/>
        <v>5</v>
      </c>
      <c r="C138" s="44">
        <f t="shared" si="13"/>
        <v>5</v>
      </c>
      <c r="D138" s="44">
        <f t="shared" si="14"/>
        <v>5</v>
      </c>
      <c r="E138" s="44">
        <f t="shared" si="15"/>
        <v>5</v>
      </c>
      <c r="F138" s="44">
        <f t="shared" si="16"/>
        <v>5</v>
      </c>
      <c r="G138" s="44">
        <f t="shared" si="17"/>
        <v>7</v>
      </c>
      <c r="H138" s="119">
        <f>IF(AND(M138&gt;0,M138&lt;=STATS!$C$22),1,"")</f>
        <v>1</v>
      </c>
      <c r="J138" s="26">
        <v>137</v>
      </c>
      <c r="K138" s="253">
        <v>45.582889999999999</v>
      </c>
      <c r="L138" s="253">
        <v>-92.093289999999996</v>
      </c>
      <c r="M138" s="10">
        <v>7</v>
      </c>
      <c r="N138" s="10" t="s">
        <v>575</v>
      </c>
      <c r="O138" s="10" t="s">
        <v>657</v>
      </c>
      <c r="Q138" s="10">
        <v>3</v>
      </c>
      <c r="R138" s="16"/>
      <c r="S138" s="16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Q138" s="10">
        <v>3</v>
      </c>
      <c r="BO138" s="10">
        <v>1</v>
      </c>
      <c r="CP138" s="10">
        <v>1</v>
      </c>
      <c r="CY138" s="10">
        <v>1</v>
      </c>
      <c r="ES138" s="10">
        <v>1</v>
      </c>
      <c r="EZ138" s="116"/>
      <c r="FA138" s="116"/>
      <c r="FB138" s="116"/>
      <c r="FC138" s="116"/>
      <c r="FD138" s="116"/>
    </row>
    <row r="139" spans="2:160">
      <c r="B139" s="44">
        <f t="shared" si="12"/>
        <v>4</v>
      </c>
      <c r="C139" s="44">
        <f t="shared" si="13"/>
        <v>4</v>
      </c>
      <c r="D139" s="44">
        <f t="shared" si="14"/>
        <v>4</v>
      </c>
      <c r="E139" s="44">
        <f t="shared" si="15"/>
        <v>4</v>
      </c>
      <c r="F139" s="44">
        <f t="shared" si="16"/>
        <v>4</v>
      </c>
      <c r="G139" s="44">
        <f t="shared" si="17"/>
        <v>6</v>
      </c>
      <c r="H139" s="119">
        <f>IF(AND(M139&gt;0,M139&lt;=STATS!$C$22),1,"")</f>
        <v>1</v>
      </c>
      <c r="J139" s="26">
        <v>138</v>
      </c>
      <c r="K139" s="253">
        <v>45.582889999999999</v>
      </c>
      <c r="L139" s="253">
        <v>-92.092969999999994</v>
      </c>
      <c r="M139" s="10">
        <v>6</v>
      </c>
      <c r="N139" s="10" t="s">
        <v>575</v>
      </c>
      <c r="O139" s="10" t="s">
        <v>657</v>
      </c>
      <c r="Q139" s="10">
        <v>2</v>
      </c>
      <c r="R139" s="16"/>
      <c r="S139" s="16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 t="s">
        <v>666</v>
      </c>
      <c r="AF139" s="27"/>
      <c r="AG139" s="27"/>
      <c r="AH139" s="27"/>
      <c r="CO139" s="10">
        <v>1</v>
      </c>
      <c r="CP139" s="10">
        <v>2</v>
      </c>
      <c r="CY139" s="10">
        <v>1</v>
      </c>
      <c r="DE139" s="10">
        <v>2</v>
      </c>
      <c r="EZ139" s="116"/>
      <c r="FA139" s="116"/>
      <c r="FB139" s="116"/>
      <c r="FC139" s="116"/>
      <c r="FD139" s="116"/>
    </row>
    <row r="140" spans="2:160">
      <c r="B140" s="44">
        <f t="shared" si="12"/>
        <v>3</v>
      </c>
      <c r="C140" s="44">
        <f t="shared" si="13"/>
        <v>3</v>
      </c>
      <c r="D140" s="44">
        <f t="shared" si="14"/>
        <v>3</v>
      </c>
      <c r="E140" s="44">
        <f t="shared" si="15"/>
        <v>3</v>
      </c>
      <c r="F140" s="44">
        <f t="shared" si="16"/>
        <v>3</v>
      </c>
      <c r="G140" s="44">
        <f t="shared" si="17"/>
        <v>7</v>
      </c>
      <c r="H140" s="119">
        <f>IF(AND(M140&gt;0,M140&lt;=STATS!$C$22),1,"")</f>
        <v>1</v>
      </c>
      <c r="J140" s="26">
        <v>139</v>
      </c>
      <c r="K140" s="253">
        <v>45.582900000000002</v>
      </c>
      <c r="L140" s="253">
        <v>-92.092650000000006</v>
      </c>
      <c r="M140" s="10">
        <v>7</v>
      </c>
      <c r="N140" s="10" t="s">
        <v>575</v>
      </c>
      <c r="O140" s="10" t="s">
        <v>657</v>
      </c>
      <c r="Q140" s="10">
        <v>2</v>
      </c>
      <c r="R140" s="16"/>
      <c r="S140" s="16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>
        <v>1</v>
      </c>
      <c r="AF140" s="27"/>
      <c r="AG140" s="27"/>
      <c r="AH140" s="27"/>
      <c r="CP140" s="10">
        <v>2</v>
      </c>
      <c r="DE140" s="10">
        <v>1</v>
      </c>
      <c r="EZ140" s="116"/>
      <c r="FA140" s="116"/>
      <c r="FB140" s="116"/>
      <c r="FC140" s="116"/>
      <c r="FD140" s="116"/>
    </row>
    <row r="141" spans="2:160">
      <c r="B141" s="44">
        <f t="shared" si="12"/>
        <v>4</v>
      </c>
      <c r="C141" s="44">
        <f t="shared" si="13"/>
        <v>4</v>
      </c>
      <c r="D141" s="44">
        <f t="shared" si="14"/>
        <v>4</v>
      </c>
      <c r="E141" s="44">
        <f t="shared" si="15"/>
        <v>4</v>
      </c>
      <c r="F141" s="44">
        <f t="shared" si="16"/>
        <v>4</v>
      </c>
      <c r="G141" s="44">
        <f t="shared" si="17"/>
        <v>6.5</v>
      </c>
      <c r="H141" s="119">
        <f>IF(AND(M141&gt;0,M141&lt;=STATS!$C$22),1,"")</f>
        <v>1</v>
      </c>
      <c r="J141" s="26">
        <v>140</v>
      </c>
      <c r="K141" s="253">
        <v>45.582900000000002</v>
      </c>
      <c r="L141" s="253">
        <v>-92.092330000000004</v>
      </c>
      <c r="M141" s="10">
        <v>6.5</v>
      </c>
      <c r="N141" s="10" t="s">
        <v>574</v>
      </c>
      <c r="O141" s="10" t="s">
        <v>657</v>
      </c>
      <c r="Q141" s="10">
        <v>2</v>
      </c>
      <c r="R141" s="16"/>
      <c r="S141" s="16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>
        <v>1</v>
      </c>
      <c r="AF141" s="27"/>
      <c r="AG141" s="27"/>
      <c r="AH141" s="27"/>
      <c r="AQ141" s="10">
        <v>2</v>
      </c>
      <c r="CP141" s="10">
        <v>2</v>
      </c>
      <c r="CY141" s="10">
        <v>1</v>
      </c>
      <c r="EZ141" s="116"/>
      <c r="FA141" s="116"/>
      <c r="FB141" s="116"/>
      <c r="FC141" s="116"/>
      <c r="FD141" s="116"/>
    </row>
    <row r="142" spans="2:160">
      <c r="B142" s="44">
        <f t="shared" si="12"/>
        <v>5</v>
      </c>
      <c r="C142" s="44">
        <f t="shared" si="13"/>
        <v>5</v>
      </c>
      <c r="D142" s="44">
        <f t="shared" si="14"/>
        <v>5</v>
      </c>
      <c r="E142" s="44">
        <f t="shared" si="15"/>
        <v>5</v>
      </c>
      <c r="F142" s="44">
        <f t="shared" si="16"/>
        <v>5</v>
      </c>
      <c r="G142" s="44">
        <f t="shared" si="17"/>
        <v>5</v>
      </c>
      <c r="H142" s="119">
        <f>IF(AND(M142&gt;0,M142&lt;=STATS!$C$22),1,"")</f>
        <v>1</v>
      </c>
      <c r="J142" s="26">
        <v>141</v>
      </c>
      <c r="K142" s="253">
        <v>45.582909999999998</v>
      </c>
      <c r="L142" s="253">
        <v>-92.092010000000002</v>
      </c>
      <c r="M142" s="10">
        <v>5</v>
      </c>
      <c r="N142" s="10" t="s">
        <v>575</v>
      </c>
      <c r="O142" s="10" t="s">
        <v>657</v>
      </c>
      <c r="Q142" s="10">
        <v>3</v>
      </c>
      <c r="R142" s="16"/>
      <c r="S142" s="16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>
        <v>1</v>
      </c>
      <c r="AF142" s="27"/>
      <c r="AG142" s="27">
        <v>1</v>
      </c>
      <c r="AH142" s="27"/>
      <c r="BO142" s="10">
        <v>1</v>
      </c>
      <c r="CP142" s="10">
        <v>3</v>
      </c>
      <c r="CY142" s="10">
        <v>1</v>
      </c>
      <c r="EZ142" s="116"/>
      <c r="FA142" s="116"/>
      <c r="FB142" s="116"/>
      <c r="FC142" s="116"/>
      <c r="FD142" s="116"/>
    </row>
    <row r="143" spans="2:160">
      <c r="B143" s="44">
        <f t="shared" si="12"/>
        <v>5</v>
      </c>
      <c r="C143" s="44">
        <f t="shared" si="13"/>
        <v>5</v>
      </c>
      <c r="D143" s="44">
        <f t="shared" si="14"/>
        <v>5</v>
      </c>
      <c r="E143" s="44">
        <f t="shared" si="15"/>
        <v>5</v>
      </c>
      <c r="F143" s="44">
        <f t="shared" si="16"/>
        <v>5</v>
      </c>
      <c r="G143" s="44">
        <f t="shared" si="17"/>
        <v>3</v>
      </c>
      <c r="H143" s="119">
        <f>IF(AND(M143&gt;0,M143&lt;=STATS!$C$22),1,"")</f>
        <v>1</v>
      </c>
      <c r="J143" s="26">
        <v>142</v>
      </c>
      <c r="K143" s="253">
        <v>45.582900000000002</v>
      </c>
      <c r="L143" s="253">
        <v>-92.104990000000001</v>
      </c>
      <c r="M143" s="10">
        <v>3</v>
      </c>
      <c r="N143" s="10" t="s">
        <v>575</v>
      </c>
      <c r="O143" s="10" t="s">
        <v>657</v>
      </c>
      <c r="Q143" s="10">
        <v>2</v>
      </c>
      <c r="R143" s="16"/>
      <c r="S143" s="16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>
        <v>2</v>
      </c>
      <c r="AH143" s="27"/>
      <c r="CP143" s="10">
        <v>1</v>
      </c>
      <c r="DK143" s="10">
        <v>1</v>
      </c>
      <c r="EF143" s="10">
        <v>1</v>
      </c>
      <c r="ES143" s="10">
        <v>1</v>
      </c>
      <c r="EZ143" s="116"/>
      <c r="FA143" s="116"/>
      <c r="FB143" s="116"/>
      <c r="FC143" s="116"/>
      <c r="FD143" s="116"/>
    </row>
    <row r="144" spans="2:160">
      <c r="B144" s="44">
        <f t="shared" si="12"/>
        <v>5</v>
      </c>
      <c r="C144" s="44">
        <f t="shared" si="13"/>
        <v>5</v>
      </c>
      <c r="D144" s="44">
        <f t="shared" si="14"/>
        <v>5</v>
      </c>
      <c r="E144" s="44">
        <f t="shared" si="15"/>
        <v>5</v>
      </c>
      <c r="F144" s="44">
        <f t="shared" si="16"/>
        <v>5</v>
      </c>
      <c r="G144" s="44">
        <f t="shared" si="17"/>
        <v>11.5</v>
      </c>
      <c r="H144" s="119">
        <f>IF(AND(M144&gt;0,M144&lt;=STATS!$C$22),1,"")</f>
        <v>1</v>
      </c>
      <c r="J144" s="26">
        <v>143</v>
      </c>
      <c r="K144" s="253">
        <v>45.583060000000003</v>
      </c>
      <c r="L144" s="253">
        <v>-92.094890000000007</v>
      </c>
      <c r="M144" s="10">
        <v>11.5</v>
      </c>
      <c r="N144" s="10" t="s">
        <v>576</v>
      </c>
      <c r="O144" s="10" t="s">
        <v>657</v>
      </c>
      <c r="Q144" s="10">
        <v>1</v>
      </c>
      <c r="R144" s="16"/>
      <c r="S144" s="16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>
        <v>1</v>
      </c>
      <c r="AF144" s="27"/>
      <c r="AG144" s="27">
        <v>1</v>
      </c>
      <c r="AH144" s="27"/>
      <c r="AW144" s="10">
        <v>1</v>
      </c>
      <c r="CI144" s="10">
        <v>1</v>
      </c>
      <c r="CR144" s="10">
        <v>1</v>
      </c>
      <c r="EZ144" s="116"/>
      <c r="FA144" s="116"/>
      <c r="FB144" s="116"/>
      <c r="FC144" s="116"/>
      <c r="FD144" s="116"/>
    </row>
    <row r="145" spans="2:160">
      <c r="B145" s="44">
        <f t="shared" si="12"/>
        <v>0</v>
      </c>
      <c r="C145" s="44" t="str">
        <f t="shared" si="13"/>
        <v/>
      </c>
      <c r="D145" s="44" t="str">
        <f t="shared" si="14"/>
        <v/>
      </c>
      <c r="E145" s="44">
        <f t="shared" si="15"/>
        <v>0</v>
      </c>
      <c r="F145" s="44">
        <f t="shared" si="16"/>
        <v>0</v>
      </c>
      <c r="G145" s="44" t="str">
        <f t="shared" si="17"/>
        <v/>
      </c>
      <c r="H145" s="119">
        <f>IF(AND(M145&gt;0,M145&lt;=STATS!$C$22),1,"")</f>
        <v>1</v>
      </c>
      <c r="J145" s="26">
        <v>144</v>
      </c>
      <c r="K145" s="253">
        <v>45.583120000000001</v>
      </c>
      <c r="L145" s="253">
        <v>-92.105159999999998</v>
      </c>
      <c r="M145" s="10">
        <v>15</v>
      </c>
      <c r="N145" s="10" t="s">
        <v>576</v>
      </c>
      <c r="O145" s="10" t="s">
        <v>657</v>
      </c>
      <c r="R145" s="16"/>
      <c r="S145" s="16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EZ145" s="116"/>
      <c r="FA145" s="116"/>
      <c r="FB145" s="116"/>
      <c r="FC145" s="116"/>
      <c r="FD145" s="116"/>
    </row>
    <row r="146" spans="2:160">
      <c r="B146" s="44">
        <f t="shared" si="12"/>
        <v>2</v>
      </c>
      <c r="C146" s="44">
        <f t="shared" si="13"/>
        <v>2</v>
      </c>
      <c r="D146" s="44">
        <f t="shared" si="14"/>
        <v>2</v>
      </c>
      <c r="E146" s="44">
        <f t="shared" si="15"/>
        <v>2</v>
      </c>
      <c r="F146" s="44">
        <f t="shared" si="16"/>
        <v>2</v>
      </c>
      <c r="G146" s="44">
        <f t="shared" si="17"/>
        <v>6</v>
      </c>
      <c r="H146" s="119">
        <f>IF(AND(M146&gt;0,M146&lt;=STATS!$C$22),1,"")</f>
        <v>1</v>
      </c>
      <c r="J146" s="26">
        <v>145</v>
      </c>
      <c r="K146" s="253">
        <v>45.583329999999997</v>
      </c>
      <c r="L146" s="253">
        <v>-92.105649999999997</v>
      </c>
      <c r="M146" s="10">
        <v>6</v>
      </c>
      <c r="N146" s="10" t="s">
        <v>576</v>
      </c>
      <c r="O146" s="10" t="s">
        <v>657</v>
      </c>
      <c r="Q146" s="10">
        <v>2</v>
      </c>
      <c r="R146" s="16"/>
      <c r="S146" s="16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>
        <v>1</v>
      </c>
      <c r="AF146" s="27"/>
      <c r="AG146" s="27">
        <v>2</v>
      </c>
      <c r="AH146" s="27"/>
      <c r="EZ146" s="116"/>
      <c r="FA146" s="116"/>
      <c r="FB146" s="116"/>
      <c r="FC146" s="116"/>
      <c r="FD146" s="116"/>
    </row>
    <row r="147" spans="2:160">
      <c r="B147" s="44">
        <f t="shared" si="12"/>
        <v>3</v>
      </c>
      <c r="C147" s="44">
        <f t="shared" si="13"/>
        <v>3</v>
      </c>
      <c r="D147" s="44">
        <f t="shared" si="14"/>
        <v>3</v>
      </c>
      <c r="E147" s="44">
        <f t="shared" si="15"/>
        <v>3</v>
      </c>
      <c r="F147" s="44">
        <f t="shared" si="16"/>
        <v>3</v>
      </c>
      <c r="G147" s="44">
        <f t="shared" si="17"/>
        <v>12</v>
      </c>
      <c r="H147" s="119">
        <f>IF(AND(M147&gt;0,M147&lt;=STATS!$C$22),1,"")</f>
        <v>1</v>
      </c>
      <c r="J147" s="26">
        <v>146</v>
      </c>
      <c r="K147" s="253">
        <v>45.58343</v>
      </c>
      <c r="L147" s="253">
        <v>-92.100520000000003</v>
      </c>
      <c r="M147" s="10">
        <v>12</v>
      </c>
      <c r="N147" s="10" t="s">
        <v>575</v>
      </c>
      <c r="O147" s="10" t="s">
        <v>657</v>
      </c>
      <c r="Q147" s="10">
        <v>2</v>
      </c>
      <c r="R147" s="16"/>
      <c r="S147" s="16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>
        <v>1</v>
      </c>
      <c r="AF147" s="27"/>
      <c r="AG147" s="27"/>
      <c r="AH147" s="27"/>
      <c r="BO147" s="10">
        <v>2</v>
      </c>
      <c r="CY147" s="10">
        <v>1</v>
      </c>
      <c r="EZ147" s="116"/>
      <c r="FA147" s="116"/>
      <c r="FB147" s="116"/>
      <c r="FC147" s="116"/>
      <c r="FD147" s="116"/>
    </row>
    <row r="148" spans="2:160">
      <c r="B148" s="44">
        <f t="shared" si="12"/>
        <v>1</v>
      </c>
      <c r="C148" s="44">
        <f t="shared" si="13"/>
        <v>1</v>
      </c>
      <c r="D148" s="44">
        <f t="shared" si="14"/>
        <v>1</v>
      </c>
      <c r="E148" s="44">
        <f t="shared" si="15"/>
        <v>1</v>
      </c>
      <c r="F148" s="44">
        <f t="shared" si="16"/>
        <v>1</v>
      </c>
      <c r="G148" s="44">
        <f t="shared" si="17"/>
        <v>5</v>
      </c>
      <c r="H148" s="119">
        <f>IF(AND(M148&gt;0,M148&lt;=STATS!$C$22),1,"")</f>
        <v>1</v>
      </c>
      <c r="J148" s="26">
        <v>147</v>
      </c>
      <c r="K148" s="253">
        <v>45.583559999999999</v>
      </c>
      <c r="L148" s="253">
        <v>-92.105810000000005</v>
      </c>
      <c r="M148" s="10">
        <v>5</v>
      </c>
      <c r="N148" s="10" t="s">
        <v>576</v>
      </c>
      <c r="O148" s="10" t="s">
        <v>657</v>
      </c>
      <c r="Q148" s="10">
        <v>1</v>
      </c>
      <c r="R148" s="16"/>
      <c r="S148" s="16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CB148" s="10">
        <v>1</v>
      </c>
      <c r="EZ148" s="116"/>
      <c r="FA148" s="116"/>
      <c r="FB148" s="116"/>
      <c r="FC148" s="116"/>
      <c r="FD148" s="116"/>
    </row>
    <row r="149" spans="2:160">
      <c r="B149" s="44">
        <f t="shared" si="12"/>
        <v>0</v>
      </c>
      <c r="C149" s="44" t="str">
        <f t="shared" si="13"/>
        <v/>
      </c>
      <c r="D149" s="44" t="str">
        <f t="shared" si="14"/>
        <v/>
      </c>
      <c r="E149" s="44">
        <f t="shared" si="15"/>
        <v>0</v>
      </c>
      <c r="F149" s="44">
        <f t="shared" si="16"/>
        <v>0</v>
      </c>
      <c r="G149" s="44" t="str">
        <f t="shared" si="17"/>
        <v/>
      </c>
      <c r="H149" s="119">
        <f>IF(AND(M149&gt;0,M149&lt;=STATS!$C$22),1,"")</f>
        <v>1</v>
      </c>
      <c r="J149" s="26">
        <v>148</v>
      </c>
      <c r="K149" s="253">
        <v>45.583779999999997</v>
      </c>
      <c r="L149" s="253">
        <v>-92.10566</v>
      </c>
      <c r="M149" s="10">
        <v>11</v>
      </c>
      <c r="N149" s="10" t="s">
        <v>575</v>
      </c>
      <c r="O149" s="10" t="s">
        <v>657</v>
      </c>
      <c r="R149" s="16"/>
      <c r="S149" s="16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EZ149" s="116"/>
      <c r="FA149" s="116"/>
      <c r="FB149" s="116"/>
      <c r="FC149" s="116"/>
      <c r="FD149" s="116"/>
    </row>
    <row r="150" spans="2:160">
      <c r="B150" s="44">
        <f t="shared" si="12"/>
        <v>3</v>
      </c>
      <c r="C150" s="44">
        <f t="shared" si="13"/>
        <v>3</v>
      </c>
      <c r="D150" s="44">
        <f t="shared" si="14"/>
        <v>3</v>
      </c>
      <c r="E150" s="44">
        <f t="shared" si="15"/>
        <v>3</v>
      </c>
      <c r="F150" s="44">
        <f t="shared" si="16"/>
        <v>3</v>
      </c>
      <c r="G150" s="44">
        <f t="shared" si="17"/>
        <v>7</v>
      </c>
      <c r="H150" s="119">
        <f>IF(AND(M150&gt;0,M150&lt;=STATS!$C$22),1,"")</f>
        <v>1</v>
      </c>
      <c r="J150" s="26">
        <v>149</v>
      </c>
      <c r="K150" s="253">
        <v>45.584009999999999</v>
      </c>
      <c r="L150" s="253">
        <v>-92.105829999999997</v>
      </c>
      <c r="M150" s="10">
        <v>7</v>
      </c>
      <c r="N150" s="10" t="s">
        <v>575</v>
      </c>
      <c r="O150" s="10" t="s">
        <v>657</v>
      </c>
      <c r="Q150" s="10">
        <v>2</v>
      </c>
      <c r="R150" s="16"/>
      <c r="S150" s="16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BO150" s="10">
        <v>2</v>
      </c>
      <c r="CY150" s="10">
        <v>2</v>
      </c>
      <c r="DA150" s="10">
        <v>1</v>
      </c>
      <c r="EZ150" s="116"/>
      <c r="FA150" s="116"/>
      <c r="FB150" s="116"/>
      <c r="FC150" s="116"/>
      <c r="FD150" s="116"/>
    </row>
    <row r="151" spans="2:160">
      <c r="B151" s="44">
        <f t="shared" si="12"/>
        <v>6</v>
      </c>
      <c r="C151" s="44">
        <f t="shared" si="13"/>
        <v>6</v>
      </c>
      <c r="D151" s="44">
        <f t="shared" si="14"/>
        <v>6</v>
      </c>
      <c r="E151" s="44">
        <f t="shared" si="15"/>
        <v>6</v>
      </c>
      <c r="F151" s="44">
        <f t="shared" si="16"/>
        <v>6</v>
      </c>
      <c r="G151" s="44">
        <f t="shared" si="17"/>
        <v>11</v>
      </c>
      <c r="H151" s="119">
        <f>IF(AND(M151&gt;0,M151&lt;=STATS!$C$22),1,"")</f>
        <v>1</v>
      </c>
      <c r="J151" s="26">
        <v>150</v>
      </c>
      <c r="K151" s="253">
        <v>45.58446</v>
      </c>
      <c r="L151" s="253">
        <v>-92.105850000000004</v>
      </c>
      <c r="M151" s="10">
        <v>11</v>
      </c>
      <c r="N151" s="10" t="s">
        <v>576</v>
      </c>
      <c r="O151" s="10" t="s">
        <v>657</v>
      </c>
      <c r="Q151" s="10">
        <v>1</v>
      </c>
      <c r="R151" s="16"/>
      <c r="S151" s="16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>
        <v>1</v>
      </c>
      <c r="AF151" s="27"/>
      <c r="AG151" s="27">
        <v>1</v>
      </c>
      <c r="AH151" s="27"/>
      <c r="AW151" s="10">
        <v>1</v>
      </c>
      <c r="BO151" s="10">
        <v>1</v>
      </c>
      <c r="CP151" s="10">
        <v>1</v>
      </c>
      <c r="CY151" s="10">
        <v>1</v>
      </c>
      <c r="EZ151" s="116"/>
      <c r="FA151" s="116"/>
      <c r="FB151" s="116"/>
      <c r="FC151" s="116"/>
      <c r="FD151" s="116"/>
    </row>
    <row r="152" spans="2:160">
      <c r="B152" s="44">
        <f t="shared" si="12"/>
        <v>5</v>
      </c>
      <c r="C152" s="44">
        <f t="shared" si="13"/>
        <v>5</v>
      </c>
      <c r="D152" s="44">
        <f t="shared" si="14"/>
        <v>5</v>
      </c>
      <c r="E152" s="44">
        <f t="shared" si="15"/>
        <v>5</v>
      </c>
      <c r="F152" s="44">
        <f t="shared" si="16"/>
        <v>5</v>
      </c>
      <c r="G152" s="44">
        <f t="shared" si="17"/>
        <v>6.5</v>
      </c>
      <c r="H152" s="119">
        <f>IF(AND(M152&gt;0,M152&lt;=STATS!$C$22),1,"")</f>
        <v>1</v>
      </c>
      <c r="J152" s="26">
        <v>151</v>
      </c>
      <c r="K152" s="253">
        <v>45.583770000000001</v>
      </c>
      <c r="L152" s="253">
        <v>-92.101399999999998</v>
      </c>
      <c r="M152" s="10">
        <v>6.5</v>
      </c>
      <c r="N152" s="10" t="s">
        <v>574</v>
      </c>
      <c r="O152" s="10" t="s">
        <v>657</v>
      </c>
      <c r="Q152" s="10">
        <v>2</v>
      </c>
      <c r="R152" s="16"/>
      <c r="S152" s="16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>
        <v>1</v>
      </c>
      <c r="AF152" s="27"/>
      <c r="AG152" s="27"/>
      <c r="AH152" s="27"/>
      <c r="BO152" s="10">
        <v>1</v>
      </c>
      <c r="CI152" s="10">
        <v>1</v>
      </c>
      <c r="CY152" s="10">
        <v>2</v>
      </c>
      <c r="EF152" s="10">
        <v>2</v>
      </c>
      <c r="EZ152" s="116"/>
      <c r="FA152" s="116"/>
      <c r="FB152" s="116"/>
      <c r="FC152" s="116"/>
      <c r="FD152" s="116"/>
    </row>
    <row r="153" spans="2:160">
      <c r="B153" s="44">
        <f t="shared" si="12"/>
        <v>6</v>
      </c>
      <c r="C153" s="44">
        <f t="shared" si="13"/>
        <v>6</v>
      </c>
      <c r="D153" s="44">
        <f t="shared" si="14"/>
        <v>6</v>
      </c>
      <c r="E153" s="44">
        <f t="shared" si="15"/>
        <v>6</v>
      </c>
      <c r="F153" s="44">
        <f t="shared" si="16"/>
        <v>6</v>
      </c>
      <c r="G153" s="44">
        <f t="shared" si="17"/>
        <v>8</v>
      </c>
      <c r="H153" s="119">
        <f>IF(AND(M153&gt;0,M153&lt;=STATS!$C$22),1,"")</f>
        <v>1</v>
      </c>
      <c r="J153" s="26">
        <v>152</v>
      </c>
      <c r="K153" s="253">
        <v>45.584679999999999</v>
      </c>
      <c r="L153" s="253">
        <v>-92.106020000000001</v>
      </c>
      <c r="M153" s="10">
        <v>8</v>
      </c>
      <c r="N153" s="10" t="s">
        <v>575</v>
      </c>
      <c r="O153" s="10" t="s">
        <v>657</v>
      </c>
      <c r="Q153" s="10">
        <v>2</v>
      </c>
      <c r="R153" s="16"/>
      <c r="S153" s="16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>
        <v>2</v>
      </c>
      <c r="AF153" s="27"/>
      <c r="AG153" s="27"/>
      <c r="AH153" s="27"/>
      <c r="AW153" s="10">
        <v>1</v>
      </c>
      <c r="BG153" s="10">
        <v>1</v>
      </c>
      <c r="BO153" s="10">
        <v>1</v>
      </c>
      <c r="CP153" s="10">
        <v>1</v>
      </c>
      <c r="ES153" s="10">
        <v>1</v>
      </c>
      <c r="EZ153" s="116"/>
      <c r="FA153" s="116"/>
      <c r="FB153" s="116"/>
      <c r="FC153" s="116"/>
      <c r="FD153" s="116"/>
    </row>
    <row r="154" spans="2:160">
      <c r="B154" s="44">
        <f t="shared" si="12"/>
        <v>1</v>
      </c>
      <c r="C154" s="44">
        <f t="shared" si="13"/>
        <v>1</v>
      </c>
      <c r="D154" s="44">
        <f t="shared" si="14"/>
        <v>1</v>
      </c>
      <c r="E154" s="44">
        <f t="shared" si="15"/>
        <v>1</v>
      </c>
      <c r="F154" s="44">
        <f t="shared" si="16"/>
        <v>1</v>
      </c>
      <c r="G154" s="44">
        <f t="shared" si="17"/>
        <v>4</v>
      </c>
      <c r="H154" s="119">
        <f>IF(AND(M154&gt;0,M154&lt;=STATS!$C$22),1,"")</f>
        <v>1</v>
      </c>
      <c r="J154" s="26">
        <v>153</v>
      </c>
      <c r="K154" s="253">
        <v>45.584499999999998</v>
      </c>
      <c r="L154" s="253">
        <v>-92.102159999999998</v>
      </c>
      <c r="M154" s="10">
        <v>4</v>
      </c>
      <c r="N154" s="10" t="s">
        <v>575</v>
      </c>
      <c r="O154" s="10" t="s">
        <v>657</v>
      </c>
      <c r="Q154" s="10">
        <v>2</v>
      </c>
      <c r="R154" s="16"/>
      <c r="S154" s="16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CA154" s="10">
        <v>2</v>
      </c>
      <c r="CR154" s="10" t="s">
        <v>666</v>
      </c>
      <c r="EZ154" s="116"/>
      <c r="FA154" s="116"/>
      <c r="FB154" s="116"/>
      <c r="FC154" s="116"/>
      <c r="FD154" s="116"/>
    </row>
    <row r="155" spans="2:160">
      <c r="B155" s="44">
        <f t="shared" si="12"/>
        <v>4</v>
      </c>
      <c r="C155" s="44">
        <f t="shared" si="13"/>
        <v>4</v>
      </c>
      <c r="D155" s="44">
        <f t="shared" si="14"/>
        <v>4</v>
      </c>
      <c r="E155" s="44">
        <f t="shared" si="15"/>
        <v>4</v>
      </c>
      <c r="F155" s="44">
        <f t="shared" si="16"/>
        <v>4</v>
      </c>
      <c r="G155" s="44">
        <f t="shared" si="17"/>
        <v>7.5</v>
      </c>
      <c r="H155" s="119">
        <f>IF(AND(M155&gt;0,M155&lt;=STATS!$C$22),1,"")</f>
        <v>1</v>
      </c>
      <c r="J155" s="26">
        <v>154</v>
      </c>
      <c r="K155" s="253">
        <v>45.584180000000003</v>
      </c>
      <c r="L155" s="253">
        <v>-92.101849999999999</v>
      </c>
      <c r="M155" s="10">
        <v>7.5</v>
      </c>
      <c r="N155" s="10" t="s">
        <v>574</v>
      </c>
      <c r="O155" s="10" t="s">
        <v>657</v>
      </c>
      <c r="Q155" s="10">
        <v>2</v>
      </c>
      <c r="R155" s="16"/>
      <c r="S155" s="16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>
        <v>1</v>
      </c>
      <c r="AF155" s="27"/>
      <c r="AG155" s="27"/>
      <c r="AH155" s="27"/>
      <c r="AQ155" s="10">
        <v>2</v>
      </c>
      <c r="BO155" s="10" t="s">
        <v>666</v>
      </c>
      <c r="CY155" s="10">
        <v>1</v>
      </c>
      <c r="DE155" s="10">
        <v>1</v>
      </c>
      <c r="EZ155" s="116"/>
      <c r="FA155" s="116"/>
      <c r="FB155" s="116">
        <v>1</v>
      </c>
      <c r="FC155" s="116"/>
      <c r="FD155" s="116"/>
    </row>
    <row r="156" spans="2:160">
      <c r="B156" s="44">
        <f t="shared" si="12"/>
        <v>5</v>
      </c>
      <c r="C156" s="44">
        <f t="shared" si="13"/>
        <v>5</v>
      </c>
      <c r="D156" s="44">
        <f t="shared" si="14"/>
        <v>5</v>
      </c>
      <c r="E156" s="44">
        <f t="shared" si="15"/>
        <v>5</v>
      </c>
      <c r="F156" s="44">
        <f t="shared" si="16"/>
        <v>5</v>
      </c>
      <c r="G156" s="44">
        <f t="shared" si="17"/>
        <v>7</v>
      </c>
      <c r="H156" s="119">
        <f>IF(AND(M156&gt;0,M156&lt;=STATS!$C$22),1,"")</f>
        <v>1</v>
      </c>
      <c r="J156" s="26">
        <v>155</v>
      </c>
      <c r="K156" s="253">
        <v>45.584899999999998</v>
      </c>
      <c r="L156" s="253">
        <v>-92.106189999999998</v>
      </c>
      <c r="M156" s="10">
        <v>7</v>
      </c>
      <c r="N156" s="10" t="s">
        <v>575</v>
      </c>
      <c r="O156" s="10" t="s">
        <v>657</v>
      </c>
      <c r="Q156" s="10">
        <v>2</v>
      </c>
      <c r="R156" s="16"/>
      <c r="S156" s="16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>
        <v>1</v>
      </c>
      <c r="AF156" s="27"/>
      <c r="AG156" s="27"/>
      <c r="AH156" s="27"/>
      <c r="BO156" s="10">
        <v>1</v>
      </c>
      <c r="CI156" s="10" t="s">
        <v>666</v>
      </c>
      <c r="CY156" s="10">
        <v>2</v>
      </c>
      <c r="DE156" s="10">
        <v>2</v>
      </c>
      <c r="ES156" s="10">
        <v>1</v>
      </c>
      <c r="EZ156" s="116"/>
      <c r="FA156" s="116"/>
      <c r="FB156" s="116"/>
      <c r="FC156" s="116"/>
      <c r="FD156" s="116"/>
    </row>
    <row r="157" spans="2:160">
      <c r="B157" s="44">
        <f t="shared" si="12"/>
        <v>5</v>
      </c>
      <c r="C157" s="44">
        <f t="shared" si="13"/>
        <v>5</v>
      </c>
      <c r="D157" s="44">
        <f t="shared" si="14"/>
        <v>5</v>
      </c>
      <c r="E157" s="44">
        <f t="shared" si="15"/>
        <v>5</v>
      </c>
      <c r="F157" s="44">
        <f t="shared" si="16"/>
        <v>5</v>
      </c>
      <c r="G157" s="44">
        <f t="shared" si="17"/>
        <v>6.5</v>
      </c>
      <c r="H157" s="119">
        <f>IF(AND(M157&gt;0,M157&lt;=STATS!$C$22),1,"")</f>
        <v>1</v>
      </c>
      <c r="J157" s="26">
        <v>156</v>
      </c>
      <c r="K157" s="253">
        <v>45.585099999999997</v>
      </c>
      <c r="L157" s="253">
        <v>-92.102630000000005</v>
      </c>
      <c r="M157" s="10">
        <v>6.5</v>
      </c>
      <c r="N157" s="10" t="s">
        <v>575</v>
      </c>
      <c r="O157" s="10" t="s">
        <v>657</v>
      </c>
      <c r="Q157" s="10">
        <v>2</v>
      </c>
      <c r="R157" s="16"/>
      <c r="S157" s="16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BR157" s="10">
        <v>1</v>
      </c>
      <c r="CO157" s="10">
        <v>1</v>
      </c>
      <c r="CY157" s="10">
        <v>2</v>
      </c>
      <c r="CZ157" s="10">
        <v>1</v>
      </c>
      <c r="DF157" s="10">
        <v>1</v>
      </c>
      <c r="EZ157" s="116"/>
      <c r="FA157" s="116"/>
      <c r="FB157" s="116"/>
      <c r="FC157" s="116"/>
      <c r="FD157" s="116"/>
    </row>
    <row r="158" spans="2:160">
      <c r="B158" s="44">
        <f t="shared" si="12"/>
        <v>2</v>
      </c>
      <c r="C158" s="44">
        <f t="shared" si="13"/>
        <v>2</v>
      </c>
      <c r="D158" s="44">
        <f t="shared" si="14"/>
        <v>2</v>
      </c>
      <c r="E158" s="44">
        <f t="shared" si="15"/>
        <v>2</v>
      </c>
      <c r="F158" s="44">
        <f t="shared" si="16"/>
        <v>2</v>
      </c>
      <c r="G158" s="44">
        <f t="shared" si="17"/>
        <v>3</v>
      </c>
      <c r="H158" s="119">
        <f>IF(AND(M158&gt;0,M158&lt;=STATS!$C$22),1,"")</f>
        <v>1</v>
      </c>
      <c r="J158" s="26">
        <v>157</v>
      </c>
      <c r="K158" s="253">
        <v>45.584899999999998</v>
      </c>
      <c r="L158" s="253">
        <v>-92.102490000000003</v>
      </c>
      <c r="M158" s="10">
        <v>3</v>
      </c>
      <c r="N158" s="10" t="s">
        <v>575</v>
      </c>
      <c r="O158" s="10" t="s">
        <v>657</v>
      </c>
      <c r="Q158" s="10">
        <v>2</v>
      </c>
      <c r="R158" s="16"/>
      <c r="S158" s="16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>
        <v>2</v>
      </c>
      <c r="AH158" s="27"/>
      <c r="CY158" s="10">
        <v>1</v>
      </c>
      <c r="EZ158" s="116"/>
      <c r="FA158" s="116"/>
      <c r="FB158" s="116"/>
      <c r="FC158" s="116"/>
      <c r="FD158" s="116"/>
    </row>
    <row r="159" spans="2:160">
      <c r="B159" s="44">
        <f t="shared" si="12"/>
        <v>4</v>
      </c>
      <c r="C159" s="44">
        <f t="shared" si="13"/>
        <v>4</v>
      </c>
      <c r="D159" s="44">
        <f t="shared" si="14"/>
        <v>4</v>
      </c>
      <c r="E159" s="44">
        <f t="shared" si="15"/>
        <v>4</v>
      </c>
      <c r="F159" s="44">
        <f t="shared" si="16"/>
        <v>4</v>
      </c>
      <c r="G159" s="44">
        <f t="shared" si="17"/>
        <v>7</v>
      </c>
      <c r="H159" s="119">
        <f>IF(AND(M159&gt;0,M159&lt;=STATS!$C$22),1,"")</f>
        <v>1</v>
      </c>
      <c r="J159" s="26">
        <v>158</v>
      </c>
      <c r="K159" s="253">
        <v>45.584679999999999</v>
      </c>
      <c r="L159" s="253">
        <v>-92.10248</v>
      </c>
      <c r="M159" s="10">
        <v>7</v>
      </c>
      <c r="N159" s="10" t="s">
        <v>575</v>
      </c>
      <c r="O159" s="10" t="s">
        <v>657</v>
      </c>
      <c r="Q159" s="10">
        <v>3</v>
      </c>
      <c r="R159" s="16"/>
      <c r="S159" s="16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>
        <v>1</v>
      </c>
      <c r="AF159" s="27"/>
      <c r="AG159" s="27"/>
      <c r="AH159" s="27"/>
      <c r="CY159" s="10">
        <v>3</v>
      </c>
      <c r="DE159" s="10">
        <v>1</v>
      </c>
      <c r="DF159" s="10">
        <v>2</v>
      </c>
      <c r="EZ159" s="116"/>
      <c r="FA159" s="116"/>
      <c r="FB159" s="116"/>
      <c r="FC159" s="116"/>
      <c r="FD159" s="116"/>
    </row>
    <row r="160" spans="2:160">
      <c r="B160" s="44">
        <f t="shared" si="12"/>
        <v>6</v>
      </c>
      <c r="C160" s="44">
        <f t="shared" si="13"/>
        <v>6</v>
      </c>
      <c r="D160" s="44">
        <f t="shared" si="14"/>
        <v>6</v>
      </c>
      <c r="E160" s="44">
        <f t="shared" si="15"/>
        <v>6</v>
      </c>
      <c r="F160" s="44">
        <f t="shared" si="16"/>
        <v>6</v>
      </c>
      <c r="G160" s="44">
        <f t="shared" si="17"/>
        <v>7</v>
      </c>
      <c r="H160" s="119">
        <f>IF(AND(M160&gt;0,M160&lt;=STATS!$C$22),1,"")</f>
        <v>1</v>
      </c>
      <c r="J160" s="26">
        <v>159</v>
      </c>
      <c r="K160" s="253">
        <v>45.585120000000003</v>
      </c>
      <c r="L160" s="253">
        <v>-92.106350000000006</v>
      </c>
      <c r="M160" s="10">
        <v>7</v>
      </c>
      <c r="N160" s="10" t="s">
        <v>575</v>
      </c>
      <c r="O160" s="10" t="s">
        <v>657</v>
      </c>
      <c r="Q160" s="10">
        <v>2</v>
      </c>
      <c r="R160" s="16"/>
      <c r="S160" s="16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Q160" s="10">
        <v>1</v>
      </c>
      <c r="BO160" s="10">
        <v>1</v>
      </c>
      <c r="CI160" s="10" t="s">
        <v>666</v>
      </c>
      <c r="DA160" s="10">
        <v>1</v>
      </c>
      <c r="DE160" s="10">
        <v>2</v>
      </c>
      <c r="DF160" s="10">
        <v>1</v>
      </c>
      <c r="ES160" s="10">
        <v>1</v>
      </c>
      <c r="EZ160" s="116"/>
      <c r="FA160" s="116"/>
      <c r="FB160" s="116">
        <v>1</v>
      </c>
      <c r="FC160" s="116"/>
      <c r="FD160" s="116"/>
    </row>
    <row r="161" spans="2:160">
      <c r="B161" s="44">
        <f t="shared" si="12"/>
        <v>2</v>
      </c>
      <c r="C161" s="44">
        <f t="shared" si="13"/>
        <v>2</v>
      </c>
      <c r="D161" s="44">
        <f t="shared" si="14"/>
        <v>2</v>
      </c>
      <c r="E161" s="44">
        <f t="shared" si="15"/>
        <v>2</v>
      </c>
      <c r="F161" s="44">
        <f t="shared" si="16"/>
        <v>2</v>
      </c>
      <c r="G161" s="44">
        <f t="shared" si="17"/>
        <v>1</v>
      </c>
      <c r="H161" s="119">
        <f>IF(AND(M161&gt;0,M161&lt;=STATS!$C$22),1,"")</f>
        <v>1</v>
      </c>
      <c r="J161" s="26">
        <v>160</v>
      </c>
      <c r="K161" s="253">
        <v>45.585340000000002</v>
      </c>
      <c r="L161" s="253">
        <v>-92.106840000000005</v>
      </c>
      <c r="M161" s="10">
        <v>1</v>
      </c>
      <c r="N161" s="10" t="s">
        <v>575</v>
      </c>
      <c r="O161" s="10" t="s">
        <v>657</v>
      </c>
      <c r="Q161" s="10">
        <v>1</v>
      </c>
      <c r="R161" s="16"/>
      <c r="S161" s="16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>
        <v>1</v>
      </c>
      <c r="AH161" s="27"/>
      <c r="EF161" s="10">
        <v>1</v>
      </c>
      <c r="EZ161" s="116"/>
      <c r="FA161" s="116"/>
      <c r="FB161" s="116"/>
      <c r="FC161" s="116"/>
      <c r="FD161" s="116"/>
    </row>
    <row r="162" spans="2:160">
      <c r="B162" s="44">
        <f t="shared" si="12"/>
        <v>6</v>
      </c>
      <c r="C162" s="44">
        <f t="shared" si="13"/>
        <v>6</v>
      </c>
      <c r="D162" s="44">
        <f t="shared" si="14"/>
        <v>6</v>
      </c>
      <c r="E162" s="44">
        <f t="shared" si="15"/>
        <v>6</v>
      </c>
      <c r="F162" s="44">
        <f t="shared" si="16"/>
        <v>6</v>
      </c>
      <c r="G162" s="44">
        <f t="shared" si="17"/>
        <v>7</v>
      </c>
      <c r="H162" s="119">
        <f>IF(AND(M162&gt;0,M162&lt;=STATS!$C$22),1,"")</f>
        <v>1</v>
      </c>
      <c r="J162" s="26">
        <v>161</v>
      </c>
      <c r="K162" s="253">
        <v>45.585340000000002</v>
      </c>
      <c r="L162" s="253">
        <v>-92.106520000000003</v>
      </c>
      <c r="M162" s="10">
        <v>7</v>
      </c>
      <c r="N162" s="10" t="s">
        <v>575</v>
      </c>
      <c r="O162" s="10" t="s">
        <v>657</v>
      </c>
      <c r="Q162" s="10">
        <v>3</v>
      </c>
      <c r="R162" s="16"/>
      <c r="S162" s="16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>
        <v>1</v>
      </c>
      <c r="AF162" s="27"/>
      <c r="AG162" s="27"/>
      <c r="AH162" s="27"/>
      <c r="BO162" s="10">
        <v>1</v>
      </c>
      <c r="CY162" s="10">
        <v>2</v>
      </c>
      <c r="DE162" s="10">
        <v>3</v>
      </c>
      <c r="EF162" s="10">
        <v>1</v>
      </c>
      <c r="ES162" s="10">
        <v>1</v>
      </c>
      <c r="EZ162" s="116"/>
      <c r="FA162" s="116"/>
      <c r="FB162" s="116">
        <v>1</v>
      </c>
      <c r="FC162" s="116"/>
      <c r="FD162" s="116"/>
    </row>
    <row r="163" spans="2:160">
      <c r="B163" s="44">
        <f t="shared" si="12"/>
        <v>5</v>
      </c>
      <c r="C163" s="44">
        <f t="shared" si="13"/>
        <v>5</v>
      </c>
      <c r="D163" s="44">
        <f t="shared" si="14"/>
        <v>5</v>
      </c>
      <c r="E163" s="44">
        <f t="shared" si="15"/>
        <v>5</v>
      </c>
      <c r="F163" s="44">
        <f t="shared" si="16"/>
        <v>5</v>
      </c>
      <c r="G163" s="44">
        <f t="shared" si="17"/>
        <v>5.5</v>
      </c>
      <c r="H163" s="119">
        <f>IF(AND(M163&gt;0,M163&lt;=STATS!$C$22),1,"")</f>
        <v>1</v>
      </c>
      <c r="J163" s="26">
        <v>162</v>
      </c>
      <c r="K163" s="253">
        <v>45.585410000000003</v>
      </c>
      <c r="L163" s="253">
        <v>-92.102680000000007</v>
      </c>
      <c r="M163" s="10">
        <v>5.5</v>
      </c>
      <c r="N163" s="10" t="s">
        <v>575</v>
      </c>
      <c r="O163" s="10" t="s">
        <v>657</v>
      </c>
      <c r="Q163" s="10">
        <v>2</v>
      </c>
      <c r="R163" s="16"/>
      <c r="S163" s="16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BO163" s="10">
        <v>2</v>
      </c>
      <c r="BR163" s="10">
        <v>1</v>
      </c>
      <c r="CO163" s="10">
        <v>1</v>
      </c>
      <c r="CP163" s="10" t="s">
        <v>666</v>
      </c>
      <c r="CY163" s="10">
        <v>1</v>
      </c>
      <c r="DE163" s="10">
        <v>1</v>
      </c>
      <c r="EZ163" s="116"/>
      <c r="FA163" s="116"/>
      <c r="FB163" s="116"/>
      <c r="FC163" s="116"/>
      <c r="FD163" s="116"/>
    </row>
    <row r="164" spans="2:160">
      <c r="B164" s="44">
        <f t="shared" si="12"/>
        <v>7</v>
      </c>
      <c r="C164" s="44">
        <f t="shared" si="13"/>
        <v>7</v>
      </c>
      <c r="D164" s="44">
        <f t="shared" si="14"/>
        <v>7</v>
      </c>
      <c r="E164" s="44">
        <f t="shared" si="15"/>
        <v>7</v>
      </c>
      <c r="F164" s="44">
        <f t="shared" si="16"/>
        <v>7</v>
      </c>
      <c r="G164" s="44">
        <f t="shared" si="17"/>
        <v>2</v>
      </c>
      <c r="H164" s="119">
        <f>IF(AND(M164&gt;0,M164&lt;=STATS!$C$22),1,"")</f>
        <v>1</v>
      </c>
      <c r="J164" s="26">
        <v>163</v>
      </c>
      <c r="K164" s="253">
        <v>45.585549999999998</v>
      </c>
      <c r="L164" s="253">
        <v>-92.107650000000007</v>
      </c>
      <c r="M164" s="10">
        <v>2</v>
      </c>
      <c r="N164" s="10" t="s">
        <v>574</v>
      </c>
      <c r="O164" s="10" t="s">
        <v>657</v>
      </c>
      <c r="Q164" s="10">
        <v>3</v>
      </c>
      <c r="R164" s="16"/>
      <c r="S164" s="16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>
        <v>1</v>
      </c>
      <c r="AF164" s="27"/>
      <c r="AG164" s="27"/>
      <c r="AH164" s="27"/>
      <c r="BE164" s="10">
        <v>2</v>
      </c>
      <c r="BG164" s="10">
        <v>2</v>
      </c>
      <c r="CB164" s="10">
        <v>3</v>
      </c>
      <c r="CP164" s="10">
        <v>1</v>
      </c>
      <c r="ED164" s="10">
        <v>2</v>
      </c>
      <c r="EM164" s="10">
        <v>1</v>
      </c>
      <c r="EZ164" s="116"/>
      <c r="FA164" s="116"/>
      <c r="FB164" s="116"/>
      <c r="FC164" s="116"/>
      <c r="FD164" s="116"/>
    </row>
    <row r="165" spans="2:160">
      <c r="B165" s="44">
        <f t="shared" si="12"/>
        <v>6</v>
      </c>
      <c r="C165" s="44">
        <f t="shared" si="13"/>
        <v>6</v>
      </c>
      <c r="D165" s="44">
        <f t="shared" si="14"/>
        <v>6</v>
      </c>
      <c r="E165" s="44">
        <f t="shared" si="15"/>
        <v>6</v>
      </c>
      <c r="F165" s="44">
        <f t="shared" si="16"/>
        <v>6</v>
      </c>
      <c r="G165" s="44">
        <f t="shared" si="17"/>
        <v>2.5</v>
      </c>
      <c r="H165" s="119">
        <f>IF(AND(M165&gt;0,M165&lt;=STATS!$C$22),1,"")</f>
        <v>1</v>
      </c>
      <c r="J165" s="26">
        <v>164</v>
      </c>
      <c r="K165" s="253">
        <v>45.585549999999998</v>
      </c>
      <c r="L165" s="253">
        <v>-92.107330000000005</v>
      </c>
      <c r="M165" s="10">
        <v>2.5</v>
      </c>
      <c r="N165" s="10" t="s">
        <v>574</v>
      </c>
      <c r="O165" s="10" t="s">
        <v>657</v>
      </c>
      <c r="Q165" s="10">
        <v>3</v>
      </c>
      <c r="R165" s="16"/>
      <c r="S165" s="16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>
        <v>1</v>
      </c>
      <c r="AF165" s="27"/>
      <c r="AG165" s="27"/>
      <c r="AH165" s="27"/>
      <c r="BE165" s="10">
        <v>1</v>
      </c>
      <c r="BG165" s="10">
        <v>2</v>
      </c>
      <c r="CA165" s="10">
        <v>3</v>
      </c>
      <c r="CB165" s="10">
        <v>2</v>
      </c>
      <c r="ED165" s="10">
        <v>1</v>
      </c>
      <c r="EZ165" s="116"/>
      <c r="FA165" s="116"/>
      <c r="FB165" s="116">
        <v>1</v>
      </c>
      <c r="FC165" s="116"/>
      <c r="FD165" s="116"/>
    </row>
    <row r="166" spans="2:160">
      <c r="B166" s="44">
        <f t="shared" si="12"/>
        <v>8</v>
      </c>
      <c r="C166" s="44">
        <f t="shared" si="13"/>
        <v>8</v>
      </c>
      <c r="D166" s="44">
        <f t="shared" si="14"/>
        <v>8</v>
      </c>
      <c r="E166" s="44">
        <f t="shared" si="15"/>
        <v>8</v>
      </c>
      <c r="F166" s="44">
        <f t="shared" si="16"/>
        <v>8</v>
      </c>
      <c r="G166" s="44">
        <f t="shared" si="17"/>
        <v>3.5</v>
      </c>
      <c r="H166" s="119">
        <f>IF(AND(M166&gt;0,M166&lt;=STATS!$C$22),1,"")</f>
        <v>1</v>
      </c>
      <c r="J166" s="26">
        <v>165</v>
      </c>
      <c r="K166" s="253">
        <v>45.585560000000001</v>
      </c>
      <c r="L166" s="253">
        <v>-92.107010000000002</v>
      </c>
      <c r="M166" s="10">
        <v>3.5</v>
      </c>
      <c r="N166" s="10" t="s">
        <v>574</v>
      </c>
      <c r="O166" s="10" t="s">
        <v>657</v>
      </c>
      <c r="Q166" s="10">
        <v>3</v>
      </c>
      <c r="R166" s="16"/>
      <c r="S166" s="16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Q166" s="10">
        <v>1</v>
      </c>
      <c r="BE166" s="10">
        <v>1</v>
      </c>
      <c r="BG166" s="10">
        <v>1</v>
      </c>
      <c r="CA166" s="10">
        <v>3</v>
      </c>
      <c r="CP166" s="10">
        <v>1</v>
      </c>
      <c r="CS166" s="10">
        <v>1</v>
      </c>
      <c r="DE166" s="10">
        <v>1</v>
      </c>
      <c r="ER166" s="10">
        <v>1</v>
      </c>
      <c r="EZ166" s="116"/>
      <c r="FA166" s="116"/>
      <c r="FB166" s="116"/>
      <c r="FC166" s="116"/>
      <c r="FD166" s="116"/>
    </row>
    <row r="167" spans="2:160">
      <c r="B167" s="44">
        <f t="shared" si="12"/>
        <v>3</v>
      </c>
      <c r="C167" s="44">
        <f t="shared" si="13"/>
        <v>3</v>
      </c>
      <c r="D167" s="44">
        <f t="shared" si="14"/>
        <v>3</v>
      </c>
      <c r="E167" s="44">
        <f t="shared" si="15"/>
        <v>3</v>
      </c>
      <c r="F167" s="44">
        <f t="shared" si="16"/>
        <v>3</v>
      </c>
      <c r="G167" s="44">
        <f t="shared" si="17"/>
        <v>6</v>
      </c>
      <c r="H167" s="119">
        <f>IF(AND(M167&gt;0,M167&lt;=STATS!$C$22),1,"")</f>
        <v>1</v>
      </c>
      <c r="J167" s="26">
        <v>166</v>
      </c>
      <c r="K167" s="253">
        <v>45.585569999999997</v>
      </c>
      <c r="L167" s="253">
        <v>-92.10669</v>
      </c>
      <c r="M167" s="10">
        <v>6</v>
      </c>
      <c r="N167" s="10" t="s">
        <v>574</v>
      </c>
      <c r="O167" s="10" t="s">
        <v>657</v>
      </c>
      <c r="Q167" s="10">
        <v>2</v>
      </c>
      <c r="R167" s="16"/>
      <c r="S167" s="16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BO167" s="10">
        <v>1</v>
      </c>
      <c r="CA167" s="10" t="s">
        <v>666</v>
      </c>
      <c r="CI167" s="10">
        <v>1</v>
      </c>
      <c r="DA167" s="10">
        <v>2</v>
      </c>
      <c r="DE167" s="10" t="s">
        <v>666</v>
      </c>
      <c r="EZ167" s="116"/>
      <c r="FA167" s="116"/>
      <c r="FB167" s="116">
        <v>1</v>
      </c>
      <c r="FC167" s="116"/>
      <c r="FD167" s="116"/>
    </row>
    <row r="168" spans="2:160">
      <c r="B168" s="44">
        <f t="shared" si="12"/>
        <v>6</v>
      </c>
      <c r="C168" s="44">
        <f t="shared" si="13"/>
        <v>6</v>
      </c>
      <c r="D168" s="44">
        <f t="shared" si="14"/>
        <v>6</v>
      </c>
      <c r="E168" s="44">
        <f t="shared" si="15"/>
        <v>6</v>
      </c>
      <c r="F168" s="44">
        <f t="shared" si="16"/>
        <v>6</v>
      </c>
      <c r="G168" s="44">
        <f t="shared" si="17"/>
        <v>1.5</v>
      </c>
      <c r="H168" s="119">
        <f>IF(AND(M168&gt;0,M168&lt;=STATS!$C$22),1,"")</f>
        <v>1</v>
      </c>
      <c r="J168" s="26">
        <v>167</v>
      </c>
      <c r="K168" s="253">
        <v>45.585769999999997</v>
      </c>
      <c r="L168" s="253">
        <v>-92.107820000000004</v>
      </c>
      <c r="M168" s="10">
        <v>1.5</v>
      </c>
      <c r="N168" s="10" t="s">
        <v>574</v>
      </c>
      <c r="O168" s="10" t="s">
        <v>657</v>
      </c>
      <c r="Q168" s="10">
        <v>3</v>
      </c>
      <c r="R168" s="16"/>
      <c r="S168" s="16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BE168" s="10">
        <v>2</v>
      </c>
      <c r="BG168" s="10">
        <v>2</v>
      </c>
      <c r="CA168" s="10">
        <v>2</v>
      </c>
      <c r="CB168" s="10">
        <v>3</v>
      </c>
      <c r="ED168" s="10">
        <v>2</v>
      </c>
      <c r="EM168" s="10">
        <v>1</v>
      </c>
      <c r="EZ168" s="116"/>
      <c r="FA168" s="116"/>
      <c r="FB168" s="116"/>
      <c r="FC168" s="116">
        <v>1</v>
      </c>
      <c r="FD168" s="116"/>
    </row>
    <row r="169" spans="2:160">
      <c r="B169" s="44">
        <f t="shared" si="12"/>
        <v>6</v>
      </c>
      <c r="C169" s="44">
        <f t="shared" si="13"/>
        <v>6</v>
      </c>
      <c r="D169" s="44">
        <f t="shared" si="14"/>
        <v>6</v>
      </c>
      <c r="E169" s="44">
        <f t="shared" si="15"/>
        <v>6</v>
      </c>
      <c r="F169" s="44">
        <f t="shared" si="16"/>
        <v>6</v>
      </c>
      <c r="G169" s="44">
        <f t="shared" si="17"/>
        <v>2.5</v>
      </c>
      <c r="H169" s="119">
        <f>IF(AND(M169&gt;0,M169&lt;=STATS!$C$22),1,"")</f>
        <v>1</v>
      </c>
      <c r="J169" s="26">
        <v>168</v>
      </c>
      <c r="K169" s="253">
        <v>45.58578</v>
      </c>
      <c r="L169" s="253">
        <v>-92.107500000000002</v>
      </c>
      <c r="M169" s="10">
        <v>2.5</v>
      </c>
      <c r="N169" s="10" t="s">
        <v>574</v>
      </c>
      <c r="O169" s="10" t="s">
        <v>657</v>
      </c>
      <c r="Q169" s="10">
        <v>3</v>
      </c>
      <c r="R169" s="16"/>
      <c r="S169" s="16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>
        <v>1</v>
      </c>
      <c r="AF169" s="27"/>
      <c r="AG169" s="27"/>
      <c r="AH169" s="27"/>
      <c r="BE169" s="10">
        <v>1</v>
      </c>
      <c r="BG169" s="10">
        <v>2</v>
      </c>
      <c r="CB169" s="10">
        <v>3</v>
      </c>
      <c r="DF169" s="10">
        <v>1</v>
      </c>
      <c r="ED169" s="10">
        <v>1</v>
      </c>
      <c r="EZ169" s="116"/>
      <c r="FA169" s="116"/>
      <c r="FB169" s="116"/>
      <c r="FC169" s="116"/>
      <c r="FD169" s="116"/>
    </row>
    <row r="170" spans="2:160">
      <c r="B170" s="44">
        <f t="shared" si="12"/>
        <v>7</v>
      </c>
      <c r="C170" s="44">
        <f t="shared" si="13"/>
        <v>7</v>
      </c>
      <c r="D170" s="44">
        <f t="shared" si="14"/>
        <v>7</v>
      </c>
      <c r="E170" s="44">
        <f t="shared" si="15"/>
        <v>7</v>
      </c>
      <c r="F170" s="44">
        <f t="shared" si="16"/>
        <v>7</v>
      </c>
      <c r="G170" s="44">
        <f t="shared" si="17"/>
        <v>4</v>
      </c>
      <c r="H170" s="119">
        <f>IF(AND(M170&gt;0,M170&lt;=STATS!$C$22),1,"")</f>
        <v>1</v>
      </c>
      <c r="J170" s="26">
        <v>169</v>
      </c>
      <c r="K170" s="253">
        <v>45.58578</v>
      </c>
      <c r="L170" s="253">
        <v>-92.10718</v>
      </c>
      <c r="M170" s="10">
        <v>4</v>
      </c>
      <c r="N170" s="10" t="s">
        <v>574</v>
      </c>
      <c r="O170" s="10" t="s">
        <v>657</v>
      </c>
      <c r="Q170" s="10">
        <v>3</v>
      </c>
      <c r="R170" s="16"/>
      <c r="S170" s="16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Q170" s="10">
        <v>1</v>
      </c>
      <c r="BW170" s="10">
        <v>2</v>
      </c>
      <c r="CA170" s="10">
        <v>3</v>
      </c>
      <c r="CP170" s="10">
        <v>1</v>
      </c>
      <c r="CY170" s="10">
        <v>1</v>
      </c>
      <c r="DE170" s="10">
        <v>1</v>
      </c>
      <c r="ER170" s="10">
        <v>1</v>
      </c>
      <c r="EZ170" s="116"/>
      <c r="FA170" s="116"/>
      <c r="FB170" s="116">
        <v>1</v>
      </c>
      <c r="FC170" s="116"/>
      <c r="FD170" s="116"/>
    </row>
    <row r="171" spans="2:160">
      <c r="B171" s="44">
        <f t="shared" si="12"/>
        <v>3</v>
      </c>
      <c r="C171" s="44">
        <f t="shared" si="13"/>
        <v>3</v>
      </c>
      <c r="D171" s="44">
        <f t="shared" si="14"/>
        <v>3</v>
      </c>
      <c r="E171" s="44">
        <f t="shared" si="15"/>
        <v>3</v>
      </c>
      <c r="F171" s="44">
        <f t="shared" si="16"/>
        <v>3</v>
      </c>
      <c r="G171" s="44">
        <f t="shared" si="17"/>
        <v>6</v>
      </c>
      <c r="H171" s="119">
        <f>IF(AND(M171&gt;0,M171&lt;=STATS!$C$22),1,"")</f>
        <v>1</v>
      </c>
      <c r="J171" s="26">
        <v>170</v>
      </c>
      <c r="K171" s="253">
        <v>45.585790000000003</v>
      </c>
      <c r="L171" s="253">
        <v>-92.106859999999998</v>
      </c>
      <c r="M171" s="10">
        <v>6</v>
      </c>
      <c r="N171" s="10" t="s">
        <v>574</v>
      </c>
      <c r="O171" s="10" t="s">
        <v>657</v>
      </c>
      <c r="Q171" s="10">
        <v>3</v>
      </c>
      <c r="R171" s="16"/>
      <c r="S171" s="16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>
        <v>3</v>
      </c>
      <c r="AF171" s="27"/>
      <c r="AG171" s="27"/>
      <c r="AH171" s="27"/>
      <c r="CI171" s="10">
        <v>2</v>
      </c>
      <c r="EM171" s="10">
        <v>1</v>
      </c>
      <c r="EZ171" s="116"/>
      <c r="FA171" s="116"/>
      <c r="FB171" s="116"/>
      <c r="FC171" s="116"/>
      <c r="FD171" s="116"/>
    </row>
    <row r="172" spans="2:160">
      <c r="B172" s="44">
        <f t="shared" si="12"/>
        <v>1</v>
      </c>
      <c r="C172" s="44">
        <f t="shared" si="13"/>
        <v>1</v>
      </c>
      <c r="D172" s="44">
        <f t="shared" si="14"/>
        <v>1</v>
      </c>
      <c r="E172" s="44">
        <f t="shared" si="15"/>
        <v>1</v>
      </c>
      <c r="F172" s="44">
        <f t="shared" si="16"/>
        <v>1</v>
      </c>
      <c r="G172" s="44">
        <f t="shared" si="17"/>
        <v>12</v>
      </c>
      <c r="H172" s="119">
        <f>IF(AND(M172&gt;0,M172&lt;=STATS!$C$22),1,"")</f>
        <v>1</v>
      </c>
      <c r="J172" s="26">
        <v>171</v>
      </c>
      <c r="K172" s="253">
        <v>45.585790000000003</v>
      </c>
      <c r="L172" s="253">
        <v>-92.106539999999995</v>
      </c>
      <c r="M172" s="10">
        <v>12</v>
      </c>
      <c r="N172" s="10" t="s">
        <v>575</v>
      </c>
      <c r="O172" s="10" t="s">
        <v>657</v>
      </c>
      <c r="Q172" s="10">
        <v>1</v>
      </c>
      <c r="R172" s="16"/>
      <c r="S172" s="16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>
        <v>1</v>
      </c>
      <c r="AF172" s="27"/>
      <c r="AG172" s="27"/>
      <c r="AH172" s="27"/>
      <c r="EZ172" s="116"/>
      <c r="FA172" s="116"/>
      <c r="FB172" s="116"/>
      <c r="FC172" s="116"/>
      <c r="FD172" s="116"/>
    </row>
    <row r="173" spans="2:160">
      <c r="B173" s="44">
        <f t="shared" si="12"/>
        <v>3</v>
      </c>
      <c r="C173" s="44">
        <f t="shared" si="13"/>
        <v>3</v>
      </c>
      <c r="D173" s="44">
        <f t="shared" si="14"/>
        <v>3</v>
      </c>
      <c r="E173" s="44">
        <f t="shared" si="15"/>
        <v>3</v>
      </c>
      <c r="F173" s="44">
        <f t="shared" si="16"/>
        <v>3</v>
      </c>
      <c r="G173" s="44">
        <f t="shared" si="17"/>
        <v>4</v>
      </c>
      <c r="H173" s="119">
        <f>IF(AND(M173&gt;0,M173&lt;=STATS!$C$22),1,"")</f>
        <v>1</v>
      </c>
      <c r="J173" s="26">
        <v>172</v>
      </c>
      <c r="K173" s="253">
        <v>45.585859999999997</v>
      </c>
      <c r="L173" s="253">
        <v>-92.102699999999999</v>
      </c>
      <c r="M173" s="10">
        <v>4</v>
      </c>
      <c r="N173" s="10" t="s">
        <v>575</v>
      </c>
      <c r="O173" s="10" t="s">
        <v>657</v>
      </c>
      <c r="Q173" s="10">
        <v>1</v>
      </c>
      <c r="R173" s="16"/>
      <c r="S173" s="16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>
        <v>1</v>
      </c>
      <c r="AH173" s="27"/>
      <c r="BR173" s="10">
        <v>1</v>
      </c>
      <c r="DF173" s="10">
        <v>1</v>
      </c>
      <c r="EZ173" s="116"/>
      <c r="FA173" s="116"/>
      <c r="FB173" s="116"/>
      <c r="FC173" s="116"/>
      <c r="FD173" s="116"/>
    </row>
    <row r="174" spans="2:160">
      <c r="B174" s="44">
        <f t="shared" si="12"/>
        <v>5</v>
      </c>
      <c r="C174" s="44">
        <f t="shared" si="13"/>
        <v>5</v>
      </c>
      <c r="D174" s="44">
        <f t="shared" si="14"/>
        <v>5</v>
      </c>
      <c r="E174" s="44">
        <f t="shared" si="15"/>
        <v>5</v>
      </c>
      <c r="F174" s="44">
        <f t="shared" si="16"/>
        <v>5</v>
      </c>
      <c r="G174" s="44">
        <f t="shared" si="17"/>
        <v>2</v>
      </c>
      <c r="H174" s="119">
        <f>IF(AND(M174&gt;0,M174&lt;=STATS!$C$22),1,"")</f>
        <v>1</v>
      </c>
      <c r="J174" s="26">
        <v>173</v>
      </c>
      <c r="K174" s="253">
        <v>45.585999999999999</v>
      </c>
      <c r="L174" s="253">
        <v>-92.107669999999999</v>
      </c>
      <c r="M174" s="10">
        <v>2</v>
      </c>
      <c r="N174" s="10" t="s">
        <v>574</v>
      </c>
      <c r="O174" s="10" t="s">
        <v>657</v>
      </c>
      <c r="Q174" s="10">
        <v>3</v>
      </c>
      <c r="R174" s="16"/>
      <c r="S174" s="16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>
        <v>1</v>
      </c>
      <c r="AF174" s="27"/>
      <c r="AG174" s="27"/>
      <c r="AH174" s="27"/>
      <c r="BE174" s="10">
        <v>1</v>
      </c>
      <c r="BG174" s="10">
        <v>2</v>
      </c>
      <c r="CB174" s="10">
        <v>3</v>
      </c>
      <c r="ED174" s="10">
        <v>1</v>
      </c>
      <c r="EZ174" s="116"/>
      <c r="FA174" s="116"/>
      <c r="FB174" s="116"/>
      <c r="FC174" s="116"/>
      <c r="FD174" s="116"/>
    </row>
    <row r="175" spans="2:160">
      <c r="B175" s="44">
        <f t="shared" si="12"/>
        <v>9</v>
      </c>
      <c r="C175" s="44">
        <f t="shared" si="13"/>
        <v>9</v>
      </c>
      <c r="D175" s="44">
        <f t="shared" si="14"/>
        <v>9</v>
      </c>
      <c r="E175" s="44">
        <f t="shared" si="15"/>
        <v>9</v>
      </c>
      <c r="F175" s="44">
        <f t="shared" si="16"/>
        <v>9</v>
      </c>
      <c r="G175" s="44">
        <f t="shared" si="17"/>
        <v>3</v>
      </c>
      <c r="H175" s="119">
        <f>IF(AND(M175&gt;0,M175&lt;=STATS!$C$22),1,"")</f>
        <v>1</v>
      </c>
      <c r="J175" s="26">
        <v>174</v>
      </c>
      <c r="K175" s="253">
        <v>45.585999999999999</v>
      </c>
      <c r="L175" s="253">
        <v>-92.107349999999997</v>
      </c>
      <c r="M175" s="10">
        <v>3</v>
      </c>
      <c r="N175" s="10" t="s">
        <v>574</v>
      </c>
      <c r="O175" s="10" t="s">
        <v>657</v>
      </c>
      <c r="Q175" s="10">
        <v>3</v>
      </c>
      <c r="R175" s="16"/>
      <c r="S175" s="16"/>
      <c r="T175" s="27"/>
      <c r="U175" s="27"/>
      <c r="V175" s="27"/>
      <c r="W175" s="27"/>
      <c r="X175" s="27">
        <v>2</v>
      </c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Q175" s="10">
        <v>1</v>
      </c>
      <c r="BE175" s="10">
        <v>1</v>
      </c>
      <c r="BG175" s="10">
        <v>1</v>
      </c>
      <c r="CA175" s="10">
        <v>1</v>
      </c>
      <c r="CP175" s="10">
        <v>1</v>
      </c>
      <c r="CY175" s="10">
        <v>2</v>
      </c>
      <c r="DF175" s="10">
        <v>1</v>
      </c>
      <c r="ED175" s="10">
        <v>1</v>
      </c>
      <c r="EZ175" s="116"/>
      <c r="FA175" s="116"/>
      <c r="FB175" s="116"/>
      <c r="FC175" s="116"/>
      <c r="FD175" s="116"/>
    </row>
    <row r="176" spans="2:160">
      <c r="B176" s="44">
        <f t="shared" si="12"/>
        <v>7</v>
      </c>
      <c r="C176" s="44">
        <f t="shared" si="13"/>
        <v>7</v>
      </c>
      <c r="D176" s="44">
        <f t="shared" si="14"/>
        <v>7</v>
      </c>
      <c r="E176" s="44">
        <f t="shared" si="15"/>
        <v>7</v>
      </c>
      <c r="F176" s="44">
        <f t="shared" si="16"/>
        <v>7</v>
      </c>
      <c r="G176" s="44">
        <f t="shared" si="17"/>
        <v>4.5</v>
      </c>
      <c r="H176" s="119">
        <f>IF(AND(M176&gt;0,M176&lt;=STATS!$C$22),1,"")</f>
        <v>1</v>
      </c>
      <c r="J176" s="26">
        <v>175</v>
      </c>
      <c r="K176" s="253">
        <v>45.586010000000002</v>
      </c>
      <c r="L176" s="253">
        <v>-92.107029999999995</v>
      </c>
      <c r="M176" s="10">
        <v>4.5</v>
      </c>
      <c r="N176" s="10" t="s">
        <v>574</v>
      </c>
      <c r="O176" s="10" t="s">
        <v>657</v>
      </c>
      <c r="Q176" s="10">
        <v>3</v>
      </c>
      <c r="R176" s="16"/>
      <c r="S176" s="16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>
        <v>1</v>
      </c>
      <c r="AF176" s="27"/>
      <c r="AG176" s="27"/>
      <c r="AH176" s="27"/>
      <c r="AQ176" s="10">
        <v>1</v>
      </c>
      <c r="BG176" s="10">
        <v>1</v>
      </c>
      <c r="CA176" s="10">
        <v>3</v>
      </c>
      <c r="CB176" s="10">
        <v>1</v>
      </c>
      <c r="CI176" s="10">
        <v>1</v>
      </c>
      <c r="DA176" s="10">
        <v>1</v>
      </c>
      <c r="EZ176" s="116"/>
      <c r="FA176" s="116"/>
      <c r="FB176" s="116"/>
      <c r="FC176" s="116"/>
      <c r="FD176" s="116"/>
    </row>
    <row r="177" spans="2:160">
      <c r="B177" s="44">
        <f t="shared" si="12"/>
        <v>4</v>
      </c>
      <c r="C177" s="44">
        <f t="shared" si="13"/>
        <v>4</v>
      </c>
      <c r="D177" s="44">
        <f t="shared" si="14"/>
        <v>3</v>
      </c>
      <c r="E177" s="44">
        <f t="shared" si="15"/>
        <v>4</v>
      </c>
      <c r="F177" s="44">
        <f t="shared" si="16"/>
        <v>3</v>
      </c>
      <c r="G177" s="44">
        <f t="shared" si="17"/>
        <v>7.5</v>
      </c>
      <c r="H177" s="119">
        <f>IF(AND(M177&gt;0,M177&lt;=STATS!$C$22),1,"")</f>
        <v>1</v>
      </c>
      <c r="J177" s="26">
        <v>176</v>
      </c>
      <c r="K177" s="253">
        <v>45.586019999999998</v>
      </c>
      <c r="L177" s="253">
        <v>-92.106710000000007</v>
      </c>
      <c r="M177" s="10">
        <v>7.5</v>
      </c>
      <c r="N177" s="10" t="s">
        <v>574</v>
      </c>
      <c r="O177" s="10" t="s">
        <v>657</v>
      </c>
      <c r="Q177" s="10">
        <v>3</v>
      </c>
      <c r="R177" s="16">
        <v>3</v>
      </c>
      <c r="S177" s="16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>
        <v>1</v>
      </c>
      <c r="AF177" s="27"/>
      <c r="AG177" s="27"/>
      <c r="AH177" s="27"/>
      <c r="AQ177" s="10">
        <v>1</v>
      </c>
      <c r="CP177" s="10">
        <v>1</v>
      </c>
      <c r="EZ177" s="116"/>
      <c r="FA177" s="116"/>
      <c r="FB177" s="116"/>
      <c r="FC177" s="116"/>
      <c r="FD177" s="116"/>
    </row>
    <row r="178" spans="2:160">
      <c r="B178" s="44">
        <f t="shared" si="12"/>
        <v>1</v>
      </c>
      <c r="C178" s="44">
        <f t="shared" si="13"/>
        <v>1</v>
      </c>
      <c r="D178" s="44">
        <f t="shared" si="14"/>
        <v>1</v>
      </c>
      <c r="E178" s="44">
        <f t="shared" si="15"/>
        <v>1</v>
      </c>
      <c r="F178" s="44">
        <f t="shared" si="16"/>
        <v>1</v>
      </c>
      <c r="G178" s="44">
        <f t="shared" si="17"/>
        <v>11.5</v>
      </c>
      <c r="H178" s="119">
        <f>IF(AND(M178&gt;0,M178&lt;=STATS!$C$22),1,"")</f>
        <v>1</v>
      </c>
      <c r="J178" s="26">
        <v>177</v>
      </c>
      <c r="K178" s="253">
        <v>45.586089999999999</v>
      </c>
      <c r="L178" s="253">
        <v>-92.102860000000007</v>
      </c>
      <c r="M178" s="10">
        <v>11.5</v>
      </c>
      <c r="N178" s="10" t="s">
        <v>575</v>
      </c>
      <c r="O178" s="10" t="s">
        <v>657</v>
      </c>
      <c r="Q178" s="10">
        <v>1</v>
      </c>
      <c r="R178" s="16"/>
      <c r="S178" s="16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>
        <v>1</v>
      </c>
      <c r="AF178" s="27"/>
      <c r="AG178" s="27"/>
      <c r="AH178" s="27"/>
      <c r="EZ178" s="116"/>
      <c r="FA178" s="116"/>
      <c r="FB178" s="116"/>
      <c r="FC178" s="116"/>
      <c r="FD178" s="116"/>
    </row>
    <row r="179" spans="2:160">
      <c r="B179" s="44">
        <f t="shared" si="12"/>
        <v>7</v>
      </c>
      <c r="C179" s="44">
        <f t="shared" si="13"/>
        <v>7</v>
      </c>
      <c r="D179" s="44">
        <f t="shared" si="14"/>
        <v>7</v>
      </c>
      <c r="E179" s="44">
        <f t="shared" si="15"/>
        <v>7</v>
      </c>
      <c r="F179" s="44">
        <f t="shared" si="16"/>
        <v>7</v>
      </c>
      <c r="G179" s="44">
        <f t="shared" si="17"/>
        <v>4</v>
      </c>
      <c r="H179" s="119">
        <f>IF(AND(M179&gt;0,M179&lt;=STATS!$C$22),1,"")</f>
        <v>1</v>
      </c>
      <c r="J179" s="26">
        <v>178</v>
      </c>
      <c r="K179" s="253">
        <v>45.586239999999997</v>
      </c>
      <c r="L179" s="253">
        <v>-92.106880000000004</v>
      </c>
      <c r="M179" s="10">
        <v>4</v>
      </c>
      <c r="N179" s="10" t="s">
        <v>575</v>
      </c>
      <c r="O179" s="10" t="s">
        <v>657</v>
      </c>
      <c r="Q179" s="10">
        <v>2</v>
      </c>
      <c r="R179" s="16"/>
      <c r="S179" s="16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>
        <v>1</v>
      </c>
      <c r="AF179" s="27"/>
      <c r="AG179" s="27">
        <v>2</v>
      </c>
      <c r="AH179" s="27"/>
      <c r="AQ179" s="10">
        <v>1</v>
      </c>
      <c r="BO179" s="10" t="s">
        <v>666</v>
      </c>
      <c r="CP179" s="10">
        <v>1</v>
      </c>
      <c r="DE179" s="10">
        <v>1</v>
      </c>
      <c r="DF179" s="10">
        <v>1</v>
      </c>
      <c r="ES179" s="10">
        <v>1</v>
      </c>
      <c r="EZ179" s="116"/>
      <c r="FA179" s="116"/>
      <c r="FB179" s="116"/>
      <c r="FC179" s="116"/>
      <c r="FD179" s="116"/>
    </row>
    <row r="180" spans="2:160">
      <c r="B180" s="44">
        <f t="shared" si="12"/>
        <v>2</v>
      </c>
      <c r="C180" s="44">
        <f t="shared" si="13"/>
        <v>2</v>
      </c>
      <c r="D180" s="44">
        <f t="shared" si="14"/>
        <v>1</v>
      </c>
      <c r="E180" s="44">
        <f t="shared" si="15"/>
        <v>2</v>
      </c>
      <c r="F180" s="44">
        <f t="shared" si="16"/>
        <v>1</v>
      </c>
      <c r="G180" s="44">
        <f t="shared" si="17"/>
        <v>8.5</v>
      </c>
      <c r="H180" s="119">
        <f>IF(AND(M180&gt;0,M180&lt;=STATS!$C$22),1,"")</f>
        <v>1</v>
      </c>
      <c r="J180" s="26">
        <v>179</v>
      </c>
      <c r="K180" s="253">
        <v>45.586239999999997</v>
      </c>
      <c r="L180" s="253">
        <v>-92.106560000000002</v>
      </c>
      <c r="M180" s="10">
        <v>8.5</v>
      </c>
      <c r="N180" s="10" t="s">
        <v>574</v>
      </c>
      <c r="O180" s="10" t="s">
        <v>657</v>
      </c>
      <c r="Q180" s="10">
        <v>3</v>
      </c>
      <c r="R180" s="16">
        <v>3</v>
      </c>
      <c r="S180" s="16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>
        <v>2</v>
      </c>
      <c r="AF180" s="27"/>
      <c r="AG180" s="27"/>
      <c r="AH180" s="27"/>
      <c r="CP180" s="10" t="s">
        <v>666</v>
      </c>
      <c r="EZ180" s="116"/>
      <c r="FA180" s="116"/>
      <c r="FB180" s="116"/>
      <c r="FC180" s="116"/>
      <c r="FD180" s="116"/>
    </row>
    <row r="181" spans="2:160">
      <c r="B181" s="44">
        <f t="shared" si="12"/>
        <v>4</v>
      </c>
      <c r="C181" s="44">
        <f t="shared" si="13"/>
        <v>4</v>
      </c>
      <c r="D181" s="44">
        <f t="shared" si="14"/>
        <v>4</v>
      </c>
      <c r="E181" s="44">
        <f t="shared" si="15"/>
        <v>4</v>
      </c>
      <c r="F181" s="44">
        <f t="shared" si="16"/>
        <v>4</v>
      </c>
      <c r="G181" s="44">
        <f t="shared" si="17"/>
        <v>10</v>
      </c>
      <c r="H181" s="119">
        <f>IF(AND(M181&gt;0,M181&lt;=STATS!$C$22),1,"")</f>
        <v>1</v>
      </c>
      <c r="J181" s="26">
        <v>180</v>
      </c>
      <c r="K181" s="253">
        <v>45.586469999999998</v>
      </c>
      <c r="L181" s="253">
        <v>-92.106399999999994</v>
      </c>
      <c r="M181" s="10">
        <v>10</v>
      </c>
      <c r="N181" s="10" t="s">
        <v>574</v>
      </c>
      <c r="O181" s="10" t="s">
        <v>657</v>
      </c>
      <c r="Q181" s="10">
        <v>1</v>
      </c>
      <c r="R181" s="16"/>
      <c r="S181" s="16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>
        <v>1</v>
      </c>
      <c r="AF181" s="27"/>
      <c r="AG181" s="27"/>
      <c r="AH181" s="27"/>
      <c r="BO181" s="10">
        <v>1</v>
      </c>
      <c r="CP181" s="10">
        <v>1</v>
      </c>
      <c r="CY181" s="10">
        <v>1</v>
      </c>
      <c r="EZ181" s="116"/>
      <c r="FA181" s="116"/>
      <c r="FB181" s="116"/>
      <c r="FC181" s="116"/>
      <c r="FD181" s="116"/>
    </row>
    <row r="182" spans="2:160">
      <c r="B182" s="44">
        <f t="shared" si="12"/>
        <v>5</v>
      </c>
      <c r="C182" s="44">
        <f t="shared" si="13"/>
        <v>5</v>
      </c>
      <c r="D182" s="44">
        <f t="shared" si="14"/>
        <v>5</v>
      </c>
      <c r="E182" s="44">
        <f t="shared" si="15"/>
        <v>5</v>
      </c>
      <c r="F182" s="44">
        <f t="shared" si="16"/>
        <v>5</v>
      </c>
      <c r="G182" s="44">
        <f t="shared" si="17"/>
        <v>6.5</v>
      </c>
      <c r="H182" s="119">
        <f>IF(AND(M182&gt;0,M182&lt;=STATS!$C$22),1,"")</f>
        <v>1</v>
      </c>
      <c r="J182" s="26">
        <v>181</v>
      </c>
      <c r="K182" s="253">
        <v>45.586399999999998</v>
      </c>
      <c r="L182" s="253">
        <v>-92.102909999999994</v>
      </c>
      <c r="M182" s="10">
        <v>6.5</v>
      </c>
      <c r="N182" s="10" t="s">
        <v>575</v>
      </c>
      <c r="O182" s="10" t="s">
        <v>657</v>
      </c>
      <c r="Q182" s="10">
        <v>2</v>
      </c>
      <c r="R182" s="16"/>
      <c r="S182" s="16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CI182" s="10">
        <v>2</v>
      </c>
      <c r="CP182" s="10" t="s">
        <v>666</v>
      </c>
      <c r="CY182" s="10">
        <v>2</v>
      </c>
      <c r="CZ182" s="10">
        <v>1</v>
      </c>
      <c r="DA182" s="10">
        <v>1</v>
      </c>
      <c r="DE182" s="10">
        <v>1</v>
      </c>
      <c r="EZ182" s="116"/>
      <c r="FA182" s="116"/>
      <c r="FB182" s="116"/>
      <c r="FC182" s="116"/>
      <c r="FD182" s="116"/>
    </row>
    <row r="183" spans="2:160">
      <c r="B183" s="44">
        <f t="shared" si="12"/>
        <v>5</v>
      </c>
      <c r="C183" s="44">
        <f t="shared" si="13"/>
        <v>5</v>
      </c>
      <c r="D183" s="44">
        <f t="shared" si="14"/>
        <v>5</v>
      </c>
      <c r="E183" s="44">
        <f t="shared" si="15"/>
        <v>5</v>
      </c>
      <c r="F183" s="44">
        <f t="shared" si="16"/>
        <v>5</v>
      </c>
      <c r="G183" s="44">
        <f t="shared" si="17"/>
        <v>6</v>
      </c>
      <c r="H183" s="119">
        <f>IF(AND(M183&gt;0,M183&lt;=STATS!$C$22),1,"")</f>
        <v>1</v>
      </c>
      <c r="J183" s="26">
        <v>182</v>
      </c>
      <c r="K183" s="253">
        <v>45.586689999999997</v>
      </c>
      <c r="L183" s="253">
        <v>-92.106570000000005</v>
      </c>
      <c r="M183" s="10">
        <v>6</v>
      </c>
      <c r="N183" s="10" t="s">
        <v>575</v>
      </c>
      <c r="O183" s="10" t="s">
        <v>657</v>
      </c>
      <c r="Q183" s="10">
        <v>3</v>
      </c>
      <c r="R183" s="16"/>
      <c r="S183" s="16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>
        <v>1</v>
      </c>
      <c r="AF183" s="27"/>
      <c r="AG183" s="27"/>
      <c r="AH183" s="27"/>
      <c r="AQ183" s="10">
        <v>1</v>
      </c>
      <c r="BO183" s="10">
        <v>1</v>
      </c>
      <c r="CY183" s="10">
        <v>3</v>
      </c>
      <c r="CZ183" s="10">
        <v>1</v>
      </c>
      <c r="EZ183" s="116"/>
      <c r="FA183" s="116"/>
      <c r="FB183" s="116">
        <v>1</v>
      </c>
      <c r="FC183" s="116"/>
      <c r="FD183" s="116"/>
    </row>
    <row r="184" spans="2:160">
      <c r="B184" s="44">
        <f t="shared" si="12"/>
        <v>4</v>
      </c>
      <c r="C184" s="44">
        <f t="shared" si="13"/>
        <v>4</v>
      </c>
      <c r="D184" s="44">
        <f t="shared" si="14"/>
        <v>4</v>
      </c>
      <c r="E184" s="44">
        <f t="shared" si="15"/>
        <v>4</v>
      </c>
      <c r="F184" s="44">
        <f t="shared" si="16"/>
        <v>4</v>
      </c>
      <c r="G184" s="44">
        <f t="shared" si="17"/>
        <v>8</v>
      </c>
      <c r="H184" s="119">
        <f>IF(AND(M184&gt;0,M184&lt;=STATS!$C$22),1,"")</f>
        <v>1</v>
      </c>
      <c r="J184" s="26">
        <v>183</v>
      </c>
      <c r="K184" s="253">
        <v>45.5867</v>
      </c>
      <c r="L184" s="253">
        <v>-92.103030000000004</v>
      </c>
      <c r="M184" s="10">
        <v>8</v>
      </c>
      <c r="N184" s="10" t="s">
        <v>575</v>
      </c>
      <c r="O184" s="10" t="s">
        <v>657</v>
      </c>
      <c r="Q184" s="10">
        <v>1</v>
      </c>
      <c r="R184" s="16"/>
      <c r="S184" s="16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>
        <v>1</v>
      </c>
      <c r="AH184" s="27"/>
      <c r="AQ184" s="10">
        <v>1</v>
      </c>
      <c r="BG184" s="10">
        <v>1</v>
      </c>
      <c r="CP184" s="10" t="s">
        <v>666</v>
      </c>
      <c r="CY184" s="10">
        <v>1</v>
      </c>
      <c r="EZ184" s="116"/>
      <c r="FA184" s="116"/>
      <c r="FB184" s="116"/>
      <c r="FC184" s="116"/>
      <c r="FD184" s="116"/>
    </row>
    <row r="185" spans="2:160">
      <c r="B185" s="44">
        <f t="shared" si="12"/>
        <v>0</v>
      </c>
      <c r="C185" s="44" t="str">
        <f t="shared" si="13"/>
        <v/>
      </c>
      <c r="D185" s="44" t="str">
        <f t="shared" si="14"/>
        <v/>
      </c>
      <c r="E185" s="44">
        <f t="shared" si="15"/>
        <v>0</v>
      </c>
      <c r="F185" s="44">
        <f t="shared" si="16"/>
        <v>0</v>
      </c>
      <c r="G185" s="44" t="str">
        <f t="shared" si="17"/>
        <v/>
      </c>
      <c r="H185" s="119">
        <f>IF(AND(M185&gt;0,M185&lt;=STATS!$C$22),1,"")</f>
        <v>1</v>
      </c>
      <c r="J185" s="26">
        <v>184</v>
      </c>
      <c r="K185" s="253">
        <v>45.586919999999999</v>
      </c>
      <c r="L185" s="253">
        <v>-92.10642</v>
      </c>
      <c r="M185" s="10">
        <v>15</v>
      </c>
      <c r="N185" s="10" t="s">
        <v>576</v>
      </c>
      <c r="O185" s="10" t="s">
        <v>657</v>
      </c>
      <c r="R185" s="16"/>
      <c r="S185" s="16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EZ185" s="116"/>
      <c r="FA185" s="116"/>
      <c r="FB185" s="116"/>
      <c r="FC185" s="116"/>
      <c r="FD185" s="116"/>
    </row>
    <row r="186" spans="2:160">
      <c r="B186" s="44">
        <f t="shared" si="12"/>
        <v>0</v>
      </c>
      <c r="C186" s="44" t="str">
        <f t="shared" si="13"/>
        <v/>
      </c>
      <c r="D186" s="44" t="str">
        <f t="shared" si="14"/>
        <v/>
      </c>
      <c r="E186" s="44">
        <f t="shared" si="15"/>
        <v>0</v>
      </c>
      <c r="F186" s="44">
        <f t="shared" si="16"/>
        <v>0</v>
      </c>
      <c r="G186" s="44" t="str">
        <f t="shared" si="17"/>
        <v/>
      </c>
      <c r="H186" s="119">
        <f>IF(AND(M186&gt;0,M186&lt;=STATS!$C$22),1,"")</f>
        <v>1</v>
      </c>
      <c r="J186" s="26">
        <v>185</v>
      </c>
      <c r="K186" s="253">
        <v>45.586979999999997</v>
      </c>
      <c r="L186" s="253">
        <v>-92.103219999999993</v>
      </c>
      <c r="M186" s="10">
        <v>19</v>
      </c>
      <c r="N186" s="10" t="s">
        <v>576</v>
      </c>
      <c r="O186" s="10" t="s">
        <v>657</v>
      </c>
      <c r="R186" s="16"/>
      <c r="S186" s="16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EZ186" s="116"/>
      <c r="FA186" s="116"/>
      <c r="FB186" s="116"/>
      <c r="FC186" s="116"/>
      <c r="FD186" s="116"/>
    </row>
    <row r="187" spans="2:160">
      <c r="B187" s="44">
        <f t="shared" si="12"/>
        <v>2</v>
      </c>
      <c r="C187" s="44">
        <f t="shared" si="13"/>
        <v>2</v>
      </c>
      <c r="D187" s="44">
        <f t="shared" si="14"/>
        <v>2</v>
      </c>
      <c r="E187" s="44">
        <f t="shared" si="15"/>
        <v>2</v>
      </c>
      <c r="F187" s="44">
        <f t="shared" si="16"/>
        <v>2</v>
      </c>
      <c r="G187" s="44">
        <f t="shared" si="17"/>
        <v>2.5</v>
      </c>
      <c r="H187" s="119">
        <f>IF(AND(M187&gt;0,M187&lt;=STATS!$C$22),1,"")</f>
        <v>1</v>
      </c>
      <c r="J187" s="26">
        <v>186</v>
      </c>
      <c r="K187" s="253">
        <v>45.58699</v>
      </c>
      <c r="L187" s="253">
        <v>-92.102900000000005</v>
      </c>
      <c r="M187" s="10">
        <v>2.5</v>
      </c>
      <c r="N187" s="10" t="s">
        <v>575</v>
      </c>
      <c r="O187" s="10" t="s">
        <v>657</v>
      </c>
      <c r="Q187" s="10">
        <v>1</v>
      </c>
      <c r="R187" s="16"/>
      <c r="S187" s="16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CP187" s="10">
        <v>1</v>
      </c>
      <c r="DF187" s="10">
        <v>1</v>
      </c>
      <c r="EZ187" s="116"/>
      <c r="FA187" s="116"/>
      <c r="FB187" s="116">
        <v>2</v>
      </c>
      <c r="FC187" s="116"/>
      <c r="FD187" s="116"/>
    </row>
    <row r="188" spans="2:160">
      <c r="B188" s="44">
        <f t="shared" si="12"/>
        <v>6</v>
      </c>
      <c r="C188" s="44">
        <f t="shared" si="13"/>
        <v>6</v>
      </c>
      <c r="D188" s="44">
        <f t="shared" si="14"/>
        <v>6</v>
      </c>
      <c r="E188" s="44">
        <f t="shared" si="15"/>
        <v>6</v>
      </c>
      <c r="F188" s="44">
        <f t="shared" si="16"/>
        <v>6</v>
      </c>
      <c r="G188" s="44">
        <f t="shared" si="17"/>
        <v>6.5</v>
      </c>
      <c r="H188" s="119">
        <f>IF(AND(M188&gt;0,M188&lt;=STATS!$C$22),1,"")</f>
        <v>1</v>
      </c>
      <c r="J188" s="26">
        <v>187</v>
      </c>
      <c r="K188" s="253">
        <v>45.587139999999998</v>
      </c>
      <c r="L188" s="253">
        <v>-92.106589999999997</v>
      </c>
      <c r="M188" s="10">
        <v>6.5</v>
      </c>
      <c r="N188" s="10" t="s">
        <v>575</v>
      </c>
      <c r="O188" s="10" t="s">
        <v>657</v>
      </c>
      <c r="Q188" s="10">
        <v>3</v>
      </c>
      <c r="R188" s="16"/>
      <c r="S188" s="16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>
        <v>2</v>
      </c>
      <c r="AF188" s="27"/>
      <c r="AG188" s="27">
        <v>1</v>
      </c>
      <c r="AH188" s="27"/>
      <c r="CI188" s="10">
        <v>2</v>
      </c>
      <c r="CP188" s="10">
        <v>1</v>
      </c>
      <c r="CZ188" s="10">
        <v>1</v>
      </c>
      <c r="DE188" s="10">
        <v>2</v>
      </c>
      <c r="EZ188" s="116"/>
      <c r="FA188" s="116"/>
      <c r="FB188" s="116"/>
      <c r="FC188" s="116"/>
      <c r="FD188" s="116"/>
    </row>
    <row r="189" spans="2:160">
      <c r="B189" s="44">
        <f t="shared" si="12"/>
        <v>6</v>
      </c>
      <c r="C189" s="44">
        <f t="shared" si="13"/>
        <v>6</v>
      </c>
      <c r="D189" s="44">
        <f t="shared" si="14"/>
        <v>6</v>
      </c>
      <c r="E189" s="44">
        <f t="shared" si="15"/>
        <v>6</v>
      </c>
      <c r="F189" s="44">
        <f t="shared" si="16"/>
        <v>6</v>
      </c>
      <c r="G189" s="44">
        <f t="shared" si="17"/>
        <v>9.5</v>
      </c>
      <c r="H189" s="119">
        <f>IF(AND(M189&gt;0,M189&lt;=STATS!$C$22),1,"")</f>
        <v>1</v>
      </c>
      <c r="J189" s="26">
        <v>188</v>
      </c>
      <c r="K189" s="253">
        <v>45.587209999999999</v>
      </c>
      <c r="L189" s="253">
        <v>-92.103070000000002</v>
      </c>
      <c r="M189" s="10">
        <v>9.5</v>
      </c>
      <c r="N189" s="10" t="s">
        <v>574</v>
      </c>
      <c r="O189" s="10" t="s">
        <v>657</v>
      </c>
      <c r="Q189" s="10">
        <v>2</v>
      </c>
      <c r="R189" s="16"/>
      <c r="S189" s="16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>
        <v>1</v>
      </c>
      <c r="AF189" s="27"/>
      <c r="AG189" s="27"/>
      <c r="AH189" s="27"/>
      <c r="CO189" s="10">
        <v>1</v>
      </c>
      <c r="CP189" s="10">
        <v>1</v>
      </c>
      <c r="CR189" s="10">
        <v>2</v>
      </c>
      <c r="CY189" s="10">
        <v>1</v>
      </c>
      <c r="DE189" s="10">
        <v>1</v>
      </c>
      <c r="EZ189" s="116"/>
      <c r="FA189" s="116"/>
      <c r="FB189" s="116"/>
      <c r="FC189" s="116"/>
      <c r="FD189" s="116"/>
    </row>
    <row r="190" spans="2:160">
      <c r="B190" s="44">
        <f t="shared" si="12"/>
        <v>5</v>
      </c>
      <c r="C190" s="44">
        <f t="shared" si="13"/>
        <v>5</v>
      </c>
      <c r="D190" s="44">
        <f t="shared" si="14"/>
        <v>5</v>
      </c>
      <c r="E190" s="44">
        <f t="shared" si="15"/>
        <v>5</v>
      </c>
      <c r="F190" s="44">
        <f t="shared" si="16"/>
        <v>5</v>
      </c>
      <c r="G190" s="44">
        <f t="shared" si="17"/>
        <v>5.5</v>
      </c>
      <c r="H190" s="119">
        <f>IF(AND(M190&gt;0,M190&lt;=STATS!$C$22),1,"")</f>
        <v>1</v>
      </c>
      <c r="J190" s="26">
        <v>189</v>
      </c>
      <c r="K190" s="253">
        <v>45.587359999999997</v>
      </c>
      <c r="L190" s="253">
        <v>-92.106759999999994</v>
      </c>
      <c r="M190" s="10">
        <v>5.5</v>
      </c>
      <c r="N190" s="10" t="s">
        <v>575</v>
      </c>
      <c r="O190" s="10" t="s">
        <v>657</v>
      </c>
      <c r="Q190" s="10">
        <v>2</v>
      </c>
      <c r="R190" s="16"/>
      <c r="S190" s="16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>
        <v>1</v>
      </c>
      <c r="AF190" s="27"/>
      <c r="AG190" s="27">
        <v>1</v>
      </c>
      <c r="AH190" s="27"/>
      <c r="BO190" s="10" t="s">
        <v>666</v>
      </c>
      <c r="CY190" s="10">
        <v>2</v>
      </c>
      <c r="CZ190" s="10">
        <v>1</v>
      </c>
      <c r="ES190" s="10">
        <v>1</v>
      </c>
      <c r="EZ190" s="116"/>
      <c r="FA190" s="116"/>
      <c r="FB190" s="116"/>
      <c r="FC190" s="116"/>
      <c r="FD190" s="116"/>
    </row>
    <row r="191" spans="2:160">
      <c r="B191" s="44">
        <f t="shared" si="12"/>
        <v>1</v>
      </c>
      <c r="C191" s="44">
        <f t="shared" si="13"/>
        <v>1</v>
      </c>
      <c r="D191" s="44">
        <f t="shared" si="14"/>
        <v>1</v>
      </c>
      <c r="E191" s="44">
        <f t="shared" si="15"/>
        <v>1</v>
      </c>
      <c r="F191" s="44">
        <f t="shared" si="16"/>
        <v>1</v>
      </c>
      <c r="G191" s="44">
        <f t="shared" si="17"/>
        <v>19</v>
      </c>
      <c r="H191" s="119">
        <f>IF(AND(M191&gt;0,M191&lt;=STATS!$C$22),1,"")</f>
        <v>1</v>
      </c>
      <c r="J191" s="26">
        <v>190</v>
      </c>
      <c r="K191" s="253">
        <v>45.587429999999998</v>
      </c>
      <c r="L191" s="253">
        <v>-92.10324</v>
      </c>
      <c r="M191" s="10">
        <v>19</v>
      </c>
      <c r="N191" s="10" t="s">
        <v>576</v>
      </c>
      <c r="O191" s="10" t="s">
        <v>657</v>
      </c>
      <c r="Q191" s="10">
        <v>1</v>
      </c>
      <c r="R191" s="16"/>
      <c r="S191" s="16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>
        <v>1</v>
      </c>
      <c r="AH191" s="27"/>
      <c r="EZ191" s="116"/>
      <c r="FA191" s="116"/>
      <c r="FB191" s="116"/>
      <c r="FC191" s="116"/>
      <c r="FD191" s="116"/>
    </row>
    <row r="192" spans="2:160">
      <c r="B192" s="44">
        <f t="shared" si="12"/>
        <v>5</v>
      </c>
      <c r="C192" s="44">
        <f t="shared" si="13"/>
        <v>5</v>
      </c>
      <c r="D192" s="44">
        <f t="shared" si="14"/>
        <v>5</v>
      </c>
      <c r="E192" s="44">
        <f t="shared" si="15"/>
        <v>5</v>
      </c>
      <c r="F192" s="44">
        <f t="shared" si="16"/>
        <v>5</v>
      </c>
      <c r="G192" s="44">
        <f t="shared" si="17"/>
        <v>6</v>
      </c>
      <c r="H192" s="119">
        <f>IF(AND(M192&gt;0,M192&lt;=STATS!$C$22),1,"")</f>
        <v>1</v>
      </c>
      <c r="J192" s="26">
        <v>191</v>
      </c>
      <c r="K192" s="253">
        <v>45.587440000000001</v>
      </c>
      <c r="L192" s="253">
        <v>-92.102909999999994</v>
      </c>
      <c r="M192" s="10">
        <v>6</v>
      </c>
      <c r="N192" s="10" t="s">
        <v>576</v>
      </c>
      <c r="O192" s="10" t="s">
        <v>657</v>
      </c>
      <c r="Q192" s="10">
        <v>2</v>
      </c>
      <c r="R192" s="16"/>
      <c r="S192" s="16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BR192" s="10">
        <v>1</v>
      </c>
      <c r="CP192" s="10">
        <v>1</v>
      </c>
      <c r="CY192" s="10">
        <v>1</v>
      </c>
      <c r="DE192" s="10">
        <v>2</v>
      </c>
      <c r="ES192" s="10">
        <v>1</v>
      </c>
      <c r="EZ192" s="116"/>
      <c r="FA192" s="116"/>
      <c r="FB192" s="116">
        <v>1</v>
      </c>
      <c r="FC192" s="116"/>
      <c r="FD192" s="116"/>
    </row>
    <row r="193" spans="2:160">
      <c r="B193" s="44">
        <f t="shared" si="12"/>
        <v>6</v>
      </c>
      <c r="C193" s="44">
        <f t="shared" si="13"/>
        <v>6</v>
      </c>
      <c r="D193" s="44">
        <f t="shared" si="14"/>
        <v>6</v>
      </c>
      <c r="E193" s="44">
        <f t="shared" si="15"/>
        <v>6</v>
      </c>
      <c r="F193" s="44">
        <f t="shared" si="16"/>
        <v>6</v>
      </c>
      <c r="G193" s="44">
        <f t="shared" si="17"/>
        <v>5</v>
      </c>
      <c r="H193" s="119">
        <f>IF(AND(M193&gt;0,M193&lt;=STATS!$C$22),1,"")</f>
        <v>1</v>
      </c>
      <c r="J193" s="26">
        <v>192</v>
      </c>
      <c r="K193" s="253">
        <v>45.587589999999999</v>
      </c>
      <c r="L193" s="253">
        <v>-92.106930000000006</v>
      </c>
      <c r="M193" s="10">
        <v>5</v>
      </c>
      <c r="N193" s="10" t="s">
        <v>575</v>
      </c>
      <c r="O193" s="10" t="s">
        <v>657</v>
      </c>
      <c r="Q193" s="10">
        <v>3</v>
      </c>
      <c r="R193" s="16"/>
      <c r="S193" s="16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Q193" s="10">
        <v>1</v>
      </c>
      <c r="BG193" s="10">
        <v>1</v>
      </c>
      <c r="CY193" s="10">
        <v>3</v>
      </c>
      <c r="CZ193" s="10">
        <v>2</v>
      </c>
      <c r="DA193" s="10">
        <v>2</v>
      </c>
      <c r="DE193" s="10">
        <v>1</v>
      </c>
      <c r="EZ193" s="116"/>
      <c r="FA193" s="116"/>
      <c r="FB193" s="116"/>
      <c r="FC193" s="116"/>
      <c r="FD193" s="116"/>
    </row>
    <row r="194" spans="2:160">
      <c r="B194" s="44">
        <f t="shared" ref="B194:B257" si="18">COUNT(R194:EY194,FE194:FM194)</f>
        <v>0</v>
      </c>
      <c r="C194" s="44" t="str">
        <f t="shared" ref="C194:C257" si="19">IF(COUNT(R194:EY194,FE194:FM194)&gt;0,COUNT(R194:EY194,FE194:FM194),"")</f>
        <v/>
      </c>
      <c r="D194" s="44" t="str">
        <f t="shared" ref="D194:D257" si="20">IF(COUNT(T194:BJ194,BL194:BT194,BV194:CB194,CD194:EY194,FE194:FM194)&gt;0,COUNT(T194:BJ194,BL194:BT194,BV194:CB194,CD194:EY194,FE194:FM194),"")</f>
        <v/>
      </c>
      <c r="E194" s="44">
        <f t="shared" ref="E194:E257" si="21">IF(H194=1,COUNT(R194:EY194,FE194:FM194),"")</f>
        <v>0</v>
      </c>
      <c r="F194" s="44">
        <f t="shared" ref="F194:F257" si="22">IF(H194=1,COUNT(T194:BJ194,BL194:BT194,BV194:CB194,CD194:EY194,FE194:FM194),"")</f>
        <v>0</v>
      </c>
      <c r="G194" s="44" t="str">
        <f t="shared" ref="G194:G257" si="23">IF($B194&gt;=1,$M194,"")</f>
        <v/>
      </c>
      <c r="H194" s="119">
        <f>IF(AND(M194&gt;0,M194&lt;=STATS!$C$22),1,"")</f>
        <v>1</v>
      </c>
      <c r="J194" s="26">
        <v>193</v>
      </c>
      <c r="K194" s="253">
        <v>45.58766</v>
      </c>
      <c r="L194" s="253">
        <v>-92.103080000000006</v>
      </c>
      <c r="M194" s="10">
        <v>13</v>
      </c>
      <c r="N194" s="10" t="s">
        <v>576</v>
      </c>
      <c r="O194" s="10" t="s">
        <v>657</v>
      </c>
      <c r="R194" s="16"/>
      <c r="S194" s="16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EZ194" s="116"/>
      <c r="FA194" s="116"/>
      <c r="FB194" s="116"/>
      <c r="FC194" s="116"/>
      <c r="FD194" s="116"/>
    </row>
    <row r="195" spans="2:160">
      <c r="B195" s="44">
        <f t="shared" si="18"/>
        <v>1</v>
      </c>
      <c r="C195" s="44">
        <f t="shared" si="19"/>
        <v>1</v>
      </c>
      <c r="D195" s="44">
        <f t="shared" si="20"/>
        <v>1</v>
      </c>
      <c r="E195" s="44">
        <f t="shared" si="21"/>
        <v>1</v>
      </c>
      <c r="F195" s="44">
        <f t="shared" si="22"/>
        <v>1</v>
      </c>
      <c r="G195" s="44">
        <f t="shared" si="23"/>
        <v>9.5</v>
      </c>
      <c r="H195" s="119">
        <f>IF(AND(M195&gt;0,M195&lt;=STATS!$C$22),1,"")</f>
        <v>1</v>
      </c>
      <c r="J195" s="26">
        <v>194</v>
      </c>
      <c r="K195" s="253">
        <v>45.587809999999998</v>
      </c>
      <c r="L195" s="253">
        <v>-92.106769999999997</v>
      </c>
      <c r="M195" s="10">
        <v>9.5</v>
      </c>
      <c r="N195" s="10" t="s">
        <v>575</v>
      </c>
      <c r="O195" s="10" t="s">
        <v>657</v>
      </c>
      <c r="Q195" s="10">
        <v>3</v>
      </c>
      <c r="R195" s="16"/>
      <c r="S195" s="16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CZ195" s="10">
        <v>3</v>
      </c>
      <c r="EZ195" s="116"/>
      <c r="FA195" s="116"/>
      <c r="FB195" s="116"/>
      <c r="FC195" s="116"/>
      <c r="FD195" s="116"/>
    </row>
    <row r="196" spans="2:160">
      <c r="B196" s="44">
        <f t="shared" si="18"/>
        <v>0</v>
      </c>
      <c r="C196" s="44" t="str">
        <f t="shared" si="19"/>
        <v/>
      </c>
      <c r="D196" s="44" t="str">
        <f t="shared" si="20"/>
        <v/>
      </c>
      <c r="E196" s="44" t="str">
        <f t="shared" si="21"/>
        <v/>
      </c>
      <c r="F196" s="44" t="str">
        <f t="shared" si="22"/>
        <v/>
      </c>
      <c r="G196" s="44" t="str">
        <f t="shared" si="23"/>
        <v/>
      </c>
      <c r="H196" s="119" t="str">
        <f>IF(AND(M196&gt;0,M196&lt;=STATS!$C$22),1,"")</f>
        <v/>
      </c>
      <c r="J196" s="26">
        <v>195</v>
      </c>
      <c r="K196" s="253">
        <v>45.587879999999998</v>
      </c>
      <c r="L196" s="253">
        <v>-92.103250000000003</v>
      </c>
      <c r="M196" s="10">
        <v>21</v>
      </c>
      <c r="N196" s="10" t="s">
        <v>575</v>
      </c>
      <c r="O196" s="10" t="s">
        <v>657</v>
      </c>
      <c r="R196" s="16"/>
      <c r="S196" s="16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EZ196" s="116"/>
      <c r="FA196" s="116"/>
      <c r="FB196" s="116"/>
      <c r="FC196" s="116"/>
      <c r="FD196" s="116"/>
    </row>
    <row r="197" spans="2:160">
      <c r="B197" s="44">
        <f t="shared" si="18"/>
        <v>5</v>
      </c>
      <c r="C197" s="44">
        <f t="shared" si="19"/>
        <v>5</v>
      </c>
      <c r="D197" s="44">
        <f t="shared" si="20"/>
        <v>5</v>
      </c>
      <c r="E197" s="44">
        <f t="shared" si="21"/>
        <v>5</v>
      </c>
      <c r="F197" s="44">
        <f t="shared" si="22"/>
        <v>5</v>
      </c>
      <c r="G197" s="44">
        <f t="shared" si="23"/>
        <v>4</v>
      </c>
      <c r="H197" s="119">
        <f>IF(AND(M197&gt;0,M197&lt;=STATS!$C$22),1,"")</f>
        <v>1</v>
      </c>
      <c r="J197" s="26">
        <v>196</v>
      </c>
      <c r="K197" s="253">
        <v>45.587890000000002</v>
      </c>
      <c r="L197" s="253">
        <v>-92.102930000000001</v>
      </c>
      <c r="M197" s="10">
        <v>4</v>
      </c>
      <c r="N197" s="10" t="s">
        <v>575</v>
      </c>
      <c r="O197" s="10" t="s">
        <v>657</v>
      </c>
      <c r="Q197" s="10">
        <v>1</v>
      </c>
      <c r="R197" s="16"/>
      <c r="S197" s="16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>
        <v>1</v>
      </c>
      <c r="AH197" s="27"/>
      <c r="AW197" s="10">
        <v>1</v>
      </c>
      <c r="BR197" s="10">
        <v>1</v>
      </c>
      <c r="CI197" s="10">
        <v>1</v>
      </c>
      <c r="DF197" s="10" t="s">
        <v>666</v>
      </c>
      <c r="ES197" s="10">
        <v>1</v>
      </c>
      <c r="EZ197" s="116"/>
      <c r="FA197" s="116"/>
      <c r="FB197" s="116"/>
      <c r="FC197" s="116"/>
      <c r="FD197" s="116"/>
    </row>
    <row r="198" spans="2:160">
      <c r="B198" s="44">
        <f t="shared" si="18"/>
        <v>4</v>
      </c>
      <c r="C198" s="44">
        <f t="shared" si="19"/>
        <v>4</v>
      </c>
      <c r="D198" s="44">
        <f t="shared" si="20"/>
        <v>4</v>
      </c>
      <c r="E198" s="44">
        <f t="shared" si="21"/>
        <v>4</v>
      </c>
      <c r="F198" s="44">
        <f t="shared" si="22"/>
        <v>4</v>
      </c>
      <c r="G198" s="44">
        <f t="shared" si="23"/>
        <v>11.5</v>
      </c>
      <c r="H198" s="119">
        <f>IF(AND(M198&gt;0,M198&lt;=STATS!$C$22),1,"")</f>
        <v>1</v>
      </c>
      <c r="J198" s="26">
        <v>197</v>
      </c>
      <c r="K198" s="253">
        <v>45.588039999999999</v>
      </c>
      <c r="L198" s="253">
        <v>-92.106939999999994</v>
      </c>
      <c r="M198" s="10">
        <v>11.5</v>
      </c>
      <c r="N198" s="10" t="s">
        <v>575</v>
      </c>
      <c r="O198" s="10" t="s">
        <v>657</v>
      </c>
      <c r="Q198" s="10">
        <v>2</v>
      </c>
      <c r="R198" s="16"/>
      <c r="S198" s="16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>
        <v>1</v>
      </c>
      <c r="AF198" s="27"/>
      <c r="AG198" s="27"/>
      <c r="AH198" s="27"/>
      <c r="AQ198" s="10">
        <v>1</v>
      </c>
      <c r="BO198" s="10">
        <v>1</v>
      </c>
      <c r="CY198" s="10">
        <v>2</v>
      </c>
      <c r="EZ198" s="116"/>
      <c r="FA198" s="116"/>
      <c r="FB198" s="116"/>
      <c r="FC198" s="116"/>
      <c r="FD198" s="116"/>
    </row>
    <row r="199" spans="2:160">
      <c r="B199" s="44">
        <f t="shared" si="18"/>
        <v>4</v>
      </c>
      <c r="C199" s="44">
        <f t="shared" si="19"/>
        <v>4</v>
      </c>
      <c r="D199" s="44">
        <f t="shared" si="20"/>
        <v>4</v>
      </c>
      <c r="E199" s="44">
        <f t="shared" si="21"/>
        <v>4</v>
      </c>
      <c r="F199" s="44">
        <f t="shared" si="22"/>
        <v>4</v>
      </c>
      <c r="G199" s="44">
        <f t="shared" si="23"/>
        <v>7</v>
      </c>
      <c r="H199" s="119">
        <f>IF(AND(M199&gt;0,M199&lt;=STATS!$C$22),1,"")</f>
        <v>1</v>
      </c>
      <c r="J199" s="26">
        <v>198</v>
      </c>
      <c r="K199" s="253">
        <v>45.58811</v>
      </c>
      <c r="L199" s="253">
        <v>-92.103099999999998</v>
      </c>
      <c r="M199" s="10">
        <v>7</v>
      </c>
      <c r="N199" s="10" t="s">
        <v>575</v>
      </c>
      <c r="O199" s="10" t="s">
        <v>657</v>
      </c>
      <c r="Q199" s="10">
        <v>3</v>
      </c>
      <c r="R199" s="16"/>
      <c r="S199" s="16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>
        <v>1</v>
      </c>
      <c r="AF199" s="27"/>
      <c r="AG199" s="27"/>
      <c r="AH199" s="27"/>
      <c r="CO199" s="10">
        <v>1</v>
      </c>
      <c r="CP199" s="10">
        <v>1</v>
      </c>
      <c r="CY199" s="10">
        <v>3</v>
      </c>
      <c r="EZ199" s="116"/>
      <c r="FA199" s="116"/>
      <c r="FB199" s="116"/>
      <c r="FC199" s="116"/>
      <c r="FD199" s="116"/>
    </row>
    <row r="200" spans="2:160">
      <c r="B200" s="44">
        <f t="shared" si="18"/>
        <v>4</v>
      </c>
      <c r="C200" s="44">
        <f t="shared" si="19"/>
        <v>4</v>
      </c>
      <c r="D200" s="44">
        <f t="shared" si="20"/>
        <v>4</v>
      </c>
      <c r="E200" s="44">
        <f t="shared" si="21"/>
        <v>4</v>
      </c>
      <c r="F200" s="44">
        <f t="shared" si="22"/>
        <v>4</v>
      </c>
      <c r="G200" s="44">
        <f t="shared" si="23"/>
        <v>5.5</v>
      </c>
      <c r="H200" s="119">
        <f>IF(AND(M200&gt;0,M200&lt;=STATS!$C$22),1,"")</f>
        <v>1</v>
      </c>
      <c r="J200" s="26">
        <v>199</v>
      </c>
      <c r="K200" s="253">
        <v>45.588259999999998</v>
      </c>
      <c r="L200" s="253">
        <v>-92.107110000000006</v>
      </c>
      <c r="M200" s="10">
        <v>5.5</v>
      </c>
      <c r="N200" s="10" t="s">
        <v>574</v>
      </c>
      <c r="O200" s="10" t="s">
        <v>657</v>
      </c>
      <c r="Q200" s="10">
        <v>2</v>
      </c>
      <c r="R200" s="16"/>
      <c r="S200" s="16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>
        <v>1</v>
      </c>
      <c r="AF200" s="27"/>
      <c r="AG200" s="27"/>
      <c r="AH200" s="27"/>
      <c r="AW200" s="10">
        <v>1</v>
      </c>
      <c r="BO200" s="10">
        <v>1</v>
      </c>
      <c r="DE200" s="10">
        <v>2</v>
      </c>
      <c r="EZ200" s="116"/>
      <c r="FA200" s="116"/>
      <c r="FB200" s="116">
        <v>1</v>
      </c>
      <c r="FC200" s="116"/>
      <c r="FD200" s="116"/>
    </row>
    <row r="201" spans="2:160">
      <c r="B201" s="44">
        <f t="shared" si="18"/>
        <v>4</v>
      </c>
      <c r="C201" s="44">
        <f t="shared" si="19"/>
        <v>4</v>
      </c>
      <c r="D201" s="44">
        <f t="shared" si="20"/>
        <v>4</v>
      </c>
      <c r="E201" s="44">
        <f t="shared" si="21"/>
        <v>4</v>
      </c>
      <c r="F201" s="44">
        <f t="shared" si="22"/>
        <v>4</v>
      </c>
      <c r="G201" s="44">
        <f t="shared" si="23"/>
        <v>8</v>
      </c>
      <c r="H201" s="119">
        <f>IF(AND(M201&gt;0,M201&lt;=STATS!$C$22),1,"")</f>
        <v>1</v>
      </c>
      <c r="J201" s="26">
        <v>200</v>
      </c>
      <c r="K201" s="253">
        <v>45.588329999999999</v>
      </c>
      <c r="L201" s="253">
        <v>-92.103269999999995</v>
      </c>
      <c r="M201" s="10">
        <v>8</v>
      </c>
      <c r="N201" s="10" t="s">
        <v>574</v>
      </c>
      <c r="O201" s="10" t="s">
        <v>657</v>
      </c>
      <c r="Q201" s="10">
        <v>2</v>
      </c>
      <c r="R201" s="16"/>
      <c r="S201" s="16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>
        <v>2</v>
      </c>
      <c r="AF201" s="27"/>
      <c r="AG201" s="27"/>
      <c r="AH201" s="27"/>
      <c r="CR201" s="10">
        <v>2</v>
      </c>
      <c r="DE201" s="10">
        <v>2</v>
      </c>
      <c r="EF201" s="10">
        <v>1</v>
      </c>
      <c r="EZ201" s="116"/>
      <c r="FA201" s="116"/>
      <c r="FB201" s="116"/>
      <c r="FC201" s="116"/>
      <c r="FD201" s="116"/>
    </row>
    <row r="202" spans="2:160">
      <c r="B202" s="44">
        <f t="shared" si="18"/>
        <v>5</v>
      </c>
      <c r="C202" s="44">
        <f t="shared" si="19"/>
        <v>5</v>
      </c>
      <c r="D202" s="44">
        <f t="shared" si="20"/>
        <v>5</v>
      </c>
      <c r="E202" s="44">
        <f t="shared" si="21"/>
        <v>5</v>
      </c>
      <c r="F202" s="44">
        <f t="shared" si="22"/>
        <v>5</v>
      </c>
      <c r="G202" s="44">
        <f t="shared" si="23"/>
        <v>6</v>
      </c>
      <c r="H202" s="119">
        <f>IF(AND(M202&gt;0,M202&lt;=STATS!$C$22),1,"")</f>
        <v>1</v>
      </c>
      <c r="J202" s="26">
        <v>201</v>
      </c>
      <c r="K202" s="253">
        <v>45.58849</v>
      </c>
      <c r="L202" s="253">
        <v>-92.106960000000001</v>
      </c>
      <c r="M202" s="10">
        <v>6</v>
      </c>
      <c r="N202" s="10" t="s">
        <v>575</v>
      </c>
      <c r="O202" s="10" t="s">
        <v>657</v>
      </c>
      <c r="Q202" s="10">
        <v>3</v>
      </c>
      <c r="R202" s="16"/>
      <c r="S202" s="16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>
        <v>1</v>
      </c>
      <c r="AH202" s="27"/>
      <c r="AQ202" s="10">
        <v>1</v>
      </c>
      <c r="BO202" s="10">
        <v>3</v>
      </c>
      <c r="CP202" s="10">
        <v>1</v>
      </c>
      <c r="EF202" s="10">
        <v>1</v>
      </c>
      <c r="EZ202" s="116"/>
      <c r="FA202" s="116"/>
      <c r="FB202" s="116"/>
      <c r="FC202" s="116"/>
      <c r="FD202" s="116"/>
    </row>
    <row r="203" spans="2:160">
      <c r="B203" s="44">
        <f t="shared" si="18"/>
        <v>4</v>
      </c>
      <c r="C203" s="44">
        <f t="shared" si="19"/>
        <v>4</v>
      </c>
      <c r="D203" s="44">
        <f t="shared" si="20"/>
        <v>4</v>
      </c>
      <c r="E203" s="44">
        <f t="shared" si="21"/>
        <v>4</v>
      </c>
      <c r="F203" s="44">
        <f t="shared" si="22"/>
        <v>4</v>
      </c>
      <c r="G203" s="44">
        <f t="shared" si="23"/>
        <v>9.5</v>
      </c>
      <c r="H203" s="119">
        <f>IF(AND(M203&gt;0,M203&lt;=STATS!$C$22),1,"")</f>
        <v>1</v>
      </c>
      <c r="J203" s="26">
        <v>202</v>
      </c>
      <c r="K203" s="253">
        <v>45.588549999999998</v>
      </c>
      <c r="L203" s="253">
        <v>-92.103440000000006</v>
      </c>
      <c r="M203" s="10">
        <v>9.5</v>
      </c>
      <c r="N203" s="10" t="s">
        <v>575</v>
      </c>
      <c r="O203" s="10" t="s">
        <v>657</v>
      </c>
      <c r="Q203" s="10">
        <v>1</v>
      </c>
      <c r="R203" s="16"/>
      <c r="S203" s="16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>
        <v>1</v>
      </c>
      <c r="AF203" s="27"/>
      <c r="AG203" s="27"/>
      <c r="AH203" s="27"/>
      <c r="BW203" s="10">
        <v>1</v>
      </c>
      <c r="CP203" s="10">
        <v>1</v>
      </c>
      <c r="CY203" s="10">
        <v>1</v>
      </c>
      <c r="EZ203" s="116"/>
      <c r="FA203" s="116"/>
      <c r="FB203" s="116"/>
      <c r="FC203" s="116"/>
      <c r="FD203" s="116"/>
    </row>
    <row r="204" spans="2:160">
      <c r="B204" s="44">
        <f t="shared" si="18"/>
        <v>1</v>
      </c>
      <c r="C204" s="44">
        <f t="shared" si="19"/>
        <v>1</v>
      </c>
      <c r="D204" s="44">
        <f t="shared" si="20"/>
        <v>1</v>
      </c>
      <c r="E204" s="44">
        <f t="shared" si="21"/>
        <v>1</v>
      </c>
      <c r="F204" s="44">
        <f t="shared" si="22"/>
        <v>1</v>
      </c>
      <c r="G204" s="44">
        <f t="shared" si="23"/>
        <v>4.5</v>
      </c>
      <c r="H204" s="119">
        <f>IF(AND(M204&gt;0,M204&lt;=STATS!$C$22),1,"")</f>
        <v>1</v>
      </c>
      <c r="J204" s="26">
        <v>203</v>
      </c>
      <c r="K204" s="253">
        <v>45.58869</v>
      </c>
      <c r="L204" s="253">
        <v>-92.108090000000004</v>
      </c>
      <c r="M204" s="10">
        <v>4.5</v>
      </c>
      <c r="N204" s="10" t="s">
        <v>575</v>
      </c>
      <c r="O204" s="10" t="s">
        <v>657</v>
      </c>
      <c r="Q204" s="10">
        <v>1</v>
      </c>
      <c r="R204" s="16"/>
      <c r="S204" s="16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Q204" s="10">
        <v>1</v>
      </c>
      <c r="BO204" s="10" t="s">
        <v>666</v>
      </c>
      <c r="CI204" s="10" t="s">
        <v>666</v>
      </c>
      <c r="EZ204" s="116"/>
      <c r="FA204" s="116"/>
      <c r="FB204" s="116">
        <v>1</v>
      </c>
      <c r="FC204" s="116"/>
      <c r="FD204" s="116"/>
    </row>
    <row r="205" spans="2:160">
      <c r="B205" s="44">
        <f t="shared" si="18"/>
        <v>3</v>
      </c>
      <c r="C205" s="44">
        <f t="shared" si="19"/>
        <v>3</v>
      </c>
      <c r="D205" s="44">
        <f t="shared" si="20"/>
        <v>3</v>
      </c>
      <c r="E205" s="44">
        <f t="shared" si="21"/>
        <v>3</v>
      </c>
      <c r="F205" s="44">
        <f t="shared" si="22"/>
        <v>3</v>
      </c>
      <c r="G205" s="44">
        <f t="shared" si="23"/>
        <v>7</v>
      </c>
      <c r="H205" s="119">
        <f>IF(AND(M205&gt;0,M205&lt;=STATS!$C$22),1,"")</f>
        <v>1</v>
      </c>
      <c r="J205" s="26">
        <v>204</v>
      </c>
      <c r="K205" s="253">
        <v>45.588700000000003</v>
      </c>
      <c r="L205" s="253">
        <v>-92.107770000000002</v>
      </c>
      <c r="M205" s="10">
        <v>7</v>
      </c>
      <c r="N205" s="10" t="s">
        <v>574</v>
      </c>
      <c r="O205" s="10" t="s">
        <v>657</v>
      </c>
      <c r="Q205" s="10">
        <v>3</v>
      </c>
      <c r="R205" s="16"/>
      <c r="S205" s="16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>
        <v>1</v>
      </c>
      <c r="AF205" s="27"/>
      <c r="AG205" s="27"/>
      <c r="AH205" s="27"/>
      <c r="BO205" s="10">
        <v>3</v>
      </c>
      <c r="CI205" s="10">
        <v>1</v>
      </c>
      <c r="EZ205" s="116"/>
      <c r="FA205" s="116"/>
      <c r="FB205" s="116"/>
      <c r="FC205" s="116"/>
      <c r="FD205" s="116"/>
    </row>
    <row r="206" spans="2:160">
      <c r="B206" s="44">
        <f t="shared" si="18"/>
        <v>2</v>
      </c>
      <c r="C206" s="44">
        <f t="shared" si="19"/>
        <v>2</v>
      </c>
      <c r="D206" s="44">
        <f t="shared" si="20"/>
        <v>2</v>
      </c>
      <c r="E206" s="44">
        <f t="shared" si="21"/>
        <v>2</v>
      </c>
      <c r="F206" s="44">
        <f t="shared" si="22"/>
        <v>2</v>
      </c>
      <c r="G206" s="44">
        <f t="shared" si="23"/>
        <v>6</v>
      </c>
      <c r="H206" s="119">
        <f>IF(AND(M206&gt;0,M206&lt;=STATS!$C$22),1,"")</f>
        <v>1</v>
      </c>
      <c r="J206" s="26">
        <v>205</v>
      </c>
      <c r="K206" s="253">
        <v>45.588700000000003</v>
      </c>
      <c r="L206" s="253">
        <v>-92.10745</v>
      </c>
      <c r="M206" s="10">
        <v>6</v>
      </c>
      <c r="N206" s="10" t="s">
        <v>575</v>
      </c>
      <c r="O206" s="10" t="s">
        <v>657</v>
      </c>
      <c r="Q206" s="10">
        <v>2</v>
      </c>
      <c r="R206" s="16"/>
      <c r="S206" s="16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BG206" s="10">
        <v>1</v>
      </c>
      <c r="BW206" s="10">
        <v>2</v>
      </c>
      <c r="EZ206" s="116"/>
      <c r="FA206" s="116"/>
      <c r="FB206" s="116"/>
      <c r="FC206" s="116"/>
      <c r="FD206" s="116"/>
    </row>
    <row r="207" spans="2:160">
      <c r="B207" s="44">
        <f t="shared" si="18"/>
        <v>6</v>
      </c>
      <c r="C207" s="44">
        <f t="shared" si="19"/>
        <v>6</v>
      </c>
      <c r="D207" s="44">
        <f t="shared" si="20"/>
        <v>5</v>
      </c>
      <c r="E207" s="44">
        <f t="shared" si="21"/>
        <v>6</v>
      </c>
      <c r="F207" s="44">
        <f t="shared" si="22"/>
        <v>5</v>
      </c>
      <c r="G207" s="44">
        <f t="shared" si="23"/>
        <v>10</v>
      </c>
      <c r="H207" s="119">
        <f>IF(AND(M207&gt;0,M207&lt;=STATS!$C$22),1,"")</f>
        <v>1</v>
      </c>
      <c r="J207" s="26">
        <v>206</v>
      </c>
      <c r="K207" s="253">
        <v>45.588709999999999</v>
      </c>
      <c r="L207" s="253">
        <v>-92.107129999999998</v>
      </c>
      <c r="M207" s="10">
        <v>10</v>
      </c>
      <c r="N207" s="10" t="s">
        <v>575</v>
      </c>
      <c r="O207" s="10" t="s">
        <v>657</v>
      </c>
      <c r="Q207" s="10">
        <v>3</v>
      </c>
      <c r="R207" s="16">
        <v>1</v>
      </c>
      <c r="S207" s="16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W207" s="10">
        <v>1</v>
      </c>
      <c r="BO207" s="10">
        <v>3</v>
      </c>
      <c r="CY207" s="10">
        <v>1</v>
      </c>
      <c r="DE207" s="10">
        <v>1</v>
      </c>
      <c r="ES207" s="10">
        <v>1</v>
      </c>
      <c r="EZ207" s="116"/>
      <c r="FA207" s="116"/>
      <c r="FB207" s="116"/>
      <c r="FC207" s="116"/>
      <c r="FD207" s="116"/>
    </row>
    <row r="208" spans="2:160">
      <c r="B208" s="44">
        <f t="shared" si="18"/>
        <v>2</v>
      </c>
      <c r="C208" s="44">
        <f t="shared" si="19"/>
        <v>2</v>
      </c>
      <c r="D208" s="44">
        <f t="shared" si="20"/>
        <v>2</v>
      </c>
      <c r="E208" s="44">
        <f t="shared" si="21"/>
        <v>2</v>
      </c>
      <c r="F208" s="44">
        <f t="shared" si="22"/>
        <v>2</v>
      </c>
      <c r="G208" s="44">
        <f t="shared" si="23"/>
        <v>8.5</v>
      </c>
      <c r="H208" s="119">
        <f>IF(AND(M208&gt;0,M208&lt;=STATS!$C$22),1,"")</f>
        <v>1</v>
      </c>
      <c r="J208" s="26">
        <v>207</v>
      </c>
      <c r="K208" s="253">
        <v>45.588769999999997</v>
      </c>
      <c r="L208" s="253">
        <v>-92.103610000000003</v>
      </c>
      <c r="M208" s="10">
        <v>8.5</v>
      </c>
      <c r="N208" s="10" t="s">
        <v>575</v>
      </c>
      <c r="O208" s="10" t="s">
        <v>657</v>
      </c>
      <c r="P208" s="124"/>
      <c r="Q208" s="10">
        <v>2</v>
      </c>
      <c r="R208" s="16"/>
      <c r="S208" s="16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CZ208" s="10">
        <v>2</v>
      </c>
      <c r="DE208" s="10">
        <v>1</v>
      </c>
      <c r="EZ208" s="116"/>
      <c r="FA208" s="116"/>
      <c r="FB208" s="116"/>
      <c r="FC208" s="116"/>
      <c r="FD208" s="116"/>
    </row>
    <row r="209" spans="2:160">
      <c r="B209" s="44">
        <f t="shared" si="18"/>
        <v>5</v>
      </c>
      <c r="C209" s="44">
        <f t="shared" si="19"/>
        <v>5</v>
      </c>
      <c r="D209" s="44">
        <f t="shared" si="20"/>
        <v>5</v>
      </c>
      <c r="E209" s="44">
        <f t="shared" si="21"/>
        <v>5</v>
      </c>
      <c r="F209" s="44">
        <f t="shared" si="22"/>
        <v>5</v>
      </c>
      <c r="G209" s="44">
        <f t="shared" si="23"/>
        <v>4</v>
      </c>
      <c r="H209" s="119">
        <f>IF(AND(M209&gt;0,M209&lt;=STATS!$C$22),1,"")</f>
        <v>1</v>
      </c>
      <c r="J209" s="26">
        <v>208</v>
      </c>
      <c r="K209" s="253">
        <v>45.588909999999998</v>
      </c>
      <c r="L209" s="253">
        <v>-92.108580000000003</v>
      </c>
      <c r="M209" s="10">
        <v>4</v>
      </c>
      <c r="N209" s="10" t="s">
        <v>575</v>
      </c>
      <c r="O209" s="10" t="s">
        <v>657</v>
      </c>
      <c r="Q209" s="10">
        <v>2</v>
      </c>
      <c r="R209" s="16"/>
      <c r="S209" s="16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CA209" s="10">
        <v>2</v>
      </c>
      <c r="CO209" s="10">
        <v>1</v>
      </c>
      <c r="CP209" s="10">
        <v>1</v>
      </c>
      <c r="CY209" s="10">
        <v>1</v>
      </c>
      <c r="DE209" s="10">
        <v>1</v>
      </c>
      <c r="EZ209" s="116"/>
      <c r="FA209" s="116"/>
      <c r="FB209" s="116"/>
      <c r="FC209" s="116"/>
      <c r="FD209" s="116"/>
    </row>
    <row r="210" spans="2:160">
      <c r="B210" s="44">
        <f t="shared" si="18"/>
        <v>4</v>
      </c>
      <c r="C210" s="44">
        <f t="shared" si="19"/>
        <v>4</v>
      </c>
      <c r="D210" s="44">
        <f t="shared" si="20"/>
        <v>4</v>
      </c>
      <c r="E210" s="44">
        <f t="shared" si="21"/>
        <v>4</v>
      </c>
      <c r="F210" s="44">
        <f t="shared" si="22"/>
        <v>4</v>
      </c>
      <c r="G210" s="44">
        <f t="shared" si="23"/>
        <v>8</v>
      </c>
      <c r="H210" s="119">
        <f>IF(AND(M210&gt;0,M210&lt;=STATS!$C$22),1,"")</f>
        <v>1</v>
      </c>
      <c r="J210" s="26">
        <v>209</v>
      </c>
      <c r="K210" s="253">
        <v>45.588909999999998</v>
      </c>
      <c r="L210" s="253">
        <v>-92.108260000000001</v>
      </c>
      <c r="M210" s="10">
        <v>8</v>
      </c>
      <c r="N210" s="10" t="s">
        <v>574</v>
      </c>
      <c r="O210" s="10" t="s">
        <v>657</v>
      </c>
      <c r="Q210" s="10">
        <v>2</v>
      </c>
      <c r="R210" s="16"/>
      <c r="S210" s="16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>
        <v>1</v>
      </c>
      <c r="AF210" s="27"/>
      <c r="AG210" s="27"/>
      <c r="AH210" s="27"/>
      <c r="AQ210" s="10">
        <v>2</v>
      </c>
      <c r="BO210" s="10" t="s">
        <v>666</v>
      </c>
      <c r="BW210" s="10">
        <v>1</v>
      </c>
      <c r="DE210" s="10">
        <v>1</v>
      </c>
      <c r="EZ210" s="116"/>
      <c r="FA210" s="116"/>
      <c r="FB210" s="116"/>
      <c r="FC210" s="116"/>
      <c r="FD210" s="116"/>
    </row>
    <row r="211" spans="2:160">
      <c r="B211" s="44">
        <f t="shared" si="18"/>
        <v>4</v>
      </c>
      <c r="C211" s="44">
        <f t="shared" si="19"/>
        <v>4</v>
      </c>
      <c r="D211" s="44">
        <f t="shared" si="20"/>
        <v>4</v>
      </c>
      <c r="E211" s="44">
        <f t="shared" si="21"/>
        <v>4</v>
      </c>
      <c r="F211" s="44">
        <f t="shared" si="22"/>
        <v>4</v>
      </c>
      <c r="G211" s="44">
        <f t="shared" si="23"/>
        <v>10</v>
      </c>
      <c r="H211" s="119">
        <f>IF(AND(M211&gt;0,M211&lt;=STATS!$C$22),1,"")</f>
        <v>1</v>
      </c>
      <c r="J211" s="26">
        <v>210</v>
      </c>
      <c r="K211" s="253">
        <v>45.588920000000002</v>
      </c>
      <c r="L211" s="253">
        <v>-92.107939999999999</v>
      </c>
      <c r="M211" s="10">
        <v>10</v>
      </c>
      <c r="N211" s="10" t="s">
        <v>575</v>
      </c>
      <c r="O211" s="10" t="s">
        <v>657</v>
      </c>
      <c r="Q211" s="10">
        <v>2</v>
      </c>
      <c r="R211" s="16"/>
      <c r="S211" s="16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>
        <v>2</v>
      </c>
      <c r="AF211" s="27"/>
      <c r="AG211" s="27"/>
      <c r="AH211" s="27"/>
      <c r="AQ211" s="10">
        <v>1</v>
      </c>
      <c r="CR211" s="10">
        <v>1</v>
      </c>
      <c r="CY211" s="10">
        <v>1</v>
      </c>
      <c r="EZ211" s="116"/>
      <c r="FA211" s="116"/>
      <c r="FB211" s="116"/>
      <c r="FC211" s="116"/>
      <c r="FD211" s="116"/>
    </row>
    <row r="212" spans="2:160">
      <c r="B212" s="44">
        <f t="shared" si="18"/>
        <v>0</v>
      </c>
      <c r="C212" s="44" t="str">
        <f t="shared" si="19"/>
        <v/>
      </c>
      <c r="D212" s="44" t="str">
        <f t="shared" si="20"/>
        <v/>
      </c>
      <c r="E212" s="44">
        <f t="shared" si="21"/>
        <v>0</v>
      </c>
      <c r="F212" s="44">
        <f t="shared" si="22"/>
        <v>0</v>
      </c>
      <c r="G212" s="44" t="str">
        <f t="shared" si="23"/>
        <v/>
      </c>
      <c r="H212" s="119">
        <f>IF(AND(M212&gt;0,M212&lt;=STATS!$C$22),1,"")</f>
        <v>1</v>
      </c>
      <c r="J212" s="26">
        <v>211</v>
      </c>
      <c r="K212" s="253">
        <v>45.588920000000002</v>
      </c>
      <c r="L212" s="253">
        <v>-92.107619999999997</v>
      </c>
      <c r="M212" s="10">
        <v>17</v>
      </c>
      <c r="N212" s="10" t="s">
        <v>576</v>
      </c>
      <c r="O212" s="10" t="s">
        <v>657</v>
      </c>
      <c r="R212" s="16"/>
      <c r="S212" s="16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EZ212" s="116"/>
      <c r="FA212" s="116"/>
      <c r="FB212" s="116"/>
      <c r="FC212" s="116"/>
      <c r="FD212" s="116"/>
    </row>
    <row r="213" spans="2:160">
      <c r="B213" s="44">
        <f t="shared" si="18"/>
        <v>3</v>
      </c>
      <c r="C213" s="44">
        <f t="shared" si="19"/>
        <v>3</v>
      </c>
      <c r="D213" s="44">
        <f t="shared" si="20"/>
        <v>3</v>
      </c>
      <c r="E213" s="44">
        <f t="shared" si="21"/>
        <v>3</v>
      </c>
      <c r="F213" s="44">
        <f t="shared" si="22"/>
        <v>3</v>
      </c>
      <c r="G213" s="44">
        <f t="shared" si="23"/>
        <v>8</v>
      </c>
      <c r="H213" s="119">
        <f>IF(AND(M213&gt;0,M213&lt;=STATS!$C$22),1,"")</f>
        <v>1</v>
      </c>
      <c r="J213" s="26">
        <v>212</v>
      </c>
      <c r="K213" s="253">
        <v>45.588990000000003</v>
      </c>
      <c r="L213" s="253">
        <v>-92.103769999999997</v>
      </c>
      <c r="M213" s="10">
        <v>8</v>
      </c>
      <c r="N213" s="10" t="s">
        <v>575</v>
      </c>
      <c r="O213" s="10" t="s">
        <v>657</v>
      </c>
      <c r="Q213" s="10">
        <v>3</v>
      </c>
      <c r="R213" s="16"/>
      <c r="S213" s="16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>
        <v>1</v>
      </c>
      <c r="AF213" s="27"/>
      <c r="AG213" s="27">
        <v>1</v>
      </c>
      <c r="AH213" s="27"/>
      <c r="CP213" s="10">
        <v>3</v>
      </c>
      <c r="EZ213" s="116"/>
      <c r="FA213" s="116"/>
      <c r="FB213" s="116"/>
      <c r="FC213" s="116"/>
      <c r="FD213" s="116"/>
    </row>
    <row r="214" spans="2:160">
      <c r="B214" s="44">
        <f t="shared" si="18"/>
        <v>3</v>
      </c>
      <c r="C214" s="44">
        <f t="shared" si="19"/>
        <v>3</v>
      </c>
      <c r="D214" s="44">
        <f t="shared" si="20"/>
        <v>3</v>
      </c>
      <c r="E214" s="44">
        <f t="shared" si="21"/>
        <v>3</v>
      </c>
      <c r="F214" s="44">
        <f t="shared" si="22"/>
        <v>3</v>
      </c>
      <c r="G214" s="44">
        <f t="shared" si="23"/>
        <v>2</v>
      </c>
      <c r="H214" s="119">
        <f>IF(AND(M214&gt;0,M214&lt;=STATS!$C$22),1,"")</f>
        <v>1</v>
      </c>
      <c r="J214" s="26">
        <v>213</v>
      </c>
      <c r="K214" s="253">
        <v>45.589120000000001</v>
      </c>
      <c r="L214" s="253">
        <v>-92.109070000000003</v>
      </c>
      <c r="M214" s="10">
        <v>2</v>
      </c>
      <c r="N214" s="10" t="s">
        <v>575</v>
      </c>
      <c r="O214" s="10" t="s">
        <v>657</v>
      </c>
      <c r="Q214" s="10">
        <v>2</v>
      </c>
      <c r="R214" s="16"/>
      <c r="S214" s="16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>
        <v>1</v>
      </c>
      <c r="AH214" s="27"/>
      <c r="BR214" s="10">
        <v>1</v>
      </c>
      <c r="DK214" s="10">
        <v>2</v>
      </c>
      <c r="EZ214" s="116"/>
      <c r="FA214" s="116"/>
      <c r="FB214" s="116"/>
      <c r="FC214" s="116"/>
      <c r="FD214" s="116"/>
    </row>
    <row r="215" spans="2:160">
      <c r="B215" s="44">
        <f t="shared" si="18"/>
        <v>4</v>
      </c>
      <c r="C215" s="44">
        <f t="shared" si="19"/>
        <v>4</v>
      </c>
      <c r="D215" s="44">
        <f t="shared" si="20"/>
        <v>4</v>
      </c>
      <c r="E215" s="44">
        <f t="shared" si="21"/>
        <v>4</v>
      </c>
      <c r="F215" s="44">
        <f t="shared" si="22"/>
        <v>4</v>
      </c>
      <c r="G215" s="44">
        <f t="shared" si="23"/>
        <v>8</v>
      </c>
      <c r="H215" s="119">
        <f>IF(AND(M215&gt;0,M215&lt;=STATS!$C$22),1,"")</f>
        <v>1</v>
      </c>
      <c r="J215" s="26">
        <v>214</v>
      </c>
      <c r="K215" s="253">
        <v>45.589129999999997</v>
      </c>
      <c r="L215" s="253">
        <v>-92.108750000000001</v>
      </c>
      <c r="M215" s="10">
        <v>8</v>
      </c>
      <c r="N215" s="10" t="s">
        <v>574</v>
      </c>
      <c r="O215" s="10" t="s">
        <v>657</v>
      </c>
      <c r="Q215" s="10">
        <v>3</v>
      </c>
      <c r="R215" s="16"/>
      <c r="S215" s="16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>
        <v>1</v>
      </c>
      <c r="AF215" s="27"/>
      <c r="AG215" s="27"/>
      <c r="AH215" s="27"/>
      <c r="CI215" s="10">
        <v>2</v>
      </c>
      <c r="DA215" s="10">
        <v>2</v>
      </c>
      <c r="DE215" s="10">
        <v>2</v>
      </c>
      <c r="EZ215" s="116"/>
      <c r="FA215" s="116"/>
      <c r="FB215" s="116"/>
      <c r="FC215" s="116"/>
      <c r="FD215" s="116"/>
    </row>
    <row r="216" spans="2:160">
      <c r="B216" s="44">
        <f t="shared" si="18"/>
        <v>1</v>
      </c>
      <c r="C216" s="44">
        <f t="shared" si="19"/>
        <v>1</v>
      </c>
      <c r="D216" s="44">
        <f t="shared" si="20"/>
        <v>1</v>
      </c>
      <c r="E216" s="44">
        <f t="shared" si="21"/>
        <v>1</v>
      </c>
      <c r="F216" s="44">
        <f t="shared" si="22"/>
        <v>1</v>
      </c>
      <c r="G216" s="44">
        <f t="shared" si="23"/>
        <v>19</v>
      </c>
      <c r="H216" s="119">
        <f>IF(AND(M216&gt;0,M216&lt;=STATS!$C$22),1,"")</f>
        <v>1</v>
      </c>
      <c r="J216" s="26">
        <v>215</v>
      </c>
      <c r="K216" s="253">
        <v>45.589129999999997</v>
      </c>
      <c r="L216" s="253">
        <v>-92.108429999999998</v>
      </c>
      <c r="M216" s="10">
        <v>19</v>
      </c>
      <c r="N216" s="10" t="s">
        <v>575</v>
      </c>
      <c r="O216" s="10" t="s">
        <v>657</v>
      </c>
      <c r="Q216" s="10">
        <v>1</v>
      </c>
      <c r="R216" s="16"/>
      <c r="S216" s="16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Q216" s="10">
        <v>1</v>
      </c>
      <c r="EZ216" s="116"/>
      <c r="FA216" s="116"/>
      <c r="FB216" s="116"/>
      <c r="FC216" s="116"/>
      <c r="FD216" s="116"/>
    </row>
    <row r="217" spans="2:160">
      <c r="B217" s="44">
        <f t="shared" si="18"/>
        <v>6</v>
      </c>
      <c r="C217" s="44">
        <f t="shared" si="19"/>
        <v>6</v>
      </c>
      <c r="D217" s="44">
        <f t="shared" si="20"/>
        <v>6</v>
      </c>
      <c r="E217" s="44">
        <f t="shared" si="21"/>
        <v>6</v>
      </c>
      <c r="F217" s="44">
        <f t="shared" si="22"/>
        <v>6</v>
      </c>
      <c r="G217" s="44">
        <f t="shared" si="23"/>
        <v>8.5</v>
      </c>
      <c r="H217" s="119">
        <f>IF(AND(M217&gt;0,M217&lt;=STATS!$C$22),1,"")</f>
        <v>1</v>
      </c>
      <c r="J217" s="26">
        <v>216</v>
      </c>
      <c r="K217" s="253">
        <v>45.589219999999997</v>
      </c>
      <c r="L217" s="253">
        <v>-92.103939999999994</v>
      </c>
      <c r="M217" s="10">
        <v>8.5</v>
      </c>
      <c r="N217" s="10" t="s">
        <v>575</v>
      </c>
      <c r="O217" s="10" t="s">
        <v>657</v>
      </c>
      <c r="Q217" s="10">
        <v>3</v>
      </c>
      <c r="R217" s="16"/>
      <c r="S217" s="16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BO217" s="10">
        <v>1</v>
      </c>
      <c r="CO217" s="10">
        <v>1</v>
      </c>
      <c r="CP217" s="10">
        <v>2</v>
      </c>
      <c r="CR217" s="10">
        <v>1</v>
      </c>
      <c r="CY217" s="10">
        <v>2</v>
      </c>
      <c r="DE217" s="10">
        <v>2</v>
      </c>
      <c r="EZ217" s="116"/>
      <c r="FA217" s="116"/>
      <c r="FB217" s="116"/>
      <c r="FC217" s="116"/>
      <c r="FD217" s="116"/>
    </row>
    <row r="218" spans="2:160">
      <c r="B218" s="44">
        <f t="shared" si="18"/>
        <v>3</v>
      </c>
      <c r="C218" s="44">
        <f t="shared" si="19"/>
        <v>3</v>
      </c>
      <c r="D218" s="44">
        <f t="shared" si="20"/>
        <v>3</v>
      </c>
      <c r="E218" s="44">
        <f t="shared" si="21"/>
        <v>3</v>
      </c>
      <c r="F218" s="44">
        <f t="shared" si="22"/>
        <v>3</v>
      </c>
      <c r="G218" s="44">
        <f t="shared" si="23"/>
        <v>6.5</v>
      </c>
      <c r="H218" s="119">
        <f>IF(AND(M218&gt;0,M218&lt;=STATS!$C$22),1,"")</f>
        <v>1</v>
      </c>
      <c r="J218" s="26">
        <v>217</v>
      </c>
      <c r="K218" s="253">
        <v>45.58934</v>
      </c>
      <c r="L218" s="253">
        <v>-92.10924</v>
      </c>
      <c r="M218" s="10">
        <v>6.5</v>
      </c>
      <c r="N218" s="10" t="s">
        <v>575</v>
      </c>
      <c r="O218" s="10" t="s">
        <v>657</v>
      </c>
      <c r="Q218" s="10">
        <v>2</v>
      </c>
      <c r="R218" s="16"/>
      <c r="S218" s="16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CI218" s="10">
        <v>2</v>
      </c>
      <c r="CR218" s="10">
        <v>1</v>
      </c>
      <c r="DE218" s="10">
        <v>1</v>
      </c>
      <c r="EZ218" s="116"/>
      <c r="FA218" s="116"/>
      <c r="FB218" s="116"/>
      <c r="FC218" s="116"/>
      <c r="FD218" s="116"/>
    </row>
    <row r="219" spans="2:160">
      <c r="B219" s="44">
        <f t="shared" si="18"/>
        <v>1</v>
      </c>
      <c r="C219" s="44">
        <f t="shared" si="19"/>
        <v>1</v>
      </c>
      <c r="D219" s="44">
        <f t="shared" si="20"/>
        <v>1</v>
      </c>
      <c r="E219" s="44">
        <f t="shared" si="21"/>
        <v>1</v>
      </c>
      <c r="F219" s="44">
        <f t="shared" si="22"/>
        <v>1</v>
      </c>
      <c r="G219" s="44">
        <f t="shared" si="23"/>
        <v>15</v>
      </c>
      <c r="H219" s="119">
        <f>IF(AND(M219&gt;0,M219&lt;=STATS!$C$22),1,"")</f>
        <v>1</v>
      </c>
      <c r="J219" s="26">
        <v>218</v>
      </c>
      <c r="K219" s="253">
        <v>45.589350000000003</v>
      </c>
      <c r="L219" s="253">
        <v>-92.108919999999998</v>
      </c>
      <c r="M219" s="10">
        <v>15</v>
      </c>
      <c r="N219" s="10" t="s">
        <v>575</v>
      </c>
      <c r="O219" s="10" t="s">
        <v>657</v>
      </c>
      <c r="Q219" s="10">
        <v>1</v>
      </c>
      <c r="R219" s="16"/>
      <c r="S219" s="16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>
        <v>1</v>
      </c>
      <c r="AF219" s="27"/>
      <c r="AG219" s="27"/>
      <c r="AH219" s="27"/>
      <c r="EZ219" s="116"/>
      <c r="FA219" s="116"/>
      <c r="FB219" s="116"/>
      <c r="FC219" s="116"/>
      <c r="FD219" s="116"/>
    </row>
    <row r="220" spans="2:160">
      <c r="B220" s="44">
        <f t="shared" si="18"/>
        <v>5</v>
      </c>
      <c r="C220" s="44">
        <f t="shared" si="19"/>
        <v>5</v>
      </c>
      <c r="D220" s="44">
        <f t="shared" si="20"/>
        <v>5</v>
      </c>
      <c r="E220" s="44">
        <f t="shared" si="21"/>
        <v>5</v>
      </c>
      <c r="F220" s="44">
        <f t="shared" si="22"/>
        <v>5</v>
      </c>
      <c r="G220" s="44">
        <f t="shared" si="23"/>
        <v>8.5</v>
      </c>
      <c r="H220" s="119">
        <f>IF(AND(M220&gt;0,M220&lt;=STATS!$C$22),1,"")</f>
        <v>1</v>
      </c>
      <c r="J220" s="26">
        <v>219</v>
      </c>
      <c r="K220" s="253">
        <v>45.589440000000003</v>
      </c>
      <c r="L220" s="253">
        <v>-92.104110000000006</v>
      </c>
      <c r="M220" s="10">
        <v>8.5</v>
      </c>
      <c r="N220" s="10" t="s">
        <v>575</v>
      </c>
      <c r="O220" s="10" t="s">
        <v>657</v>
      </c>
      <c r="Q220" s="10">
        <v>2</v>
      </c>
      <c r="R220" s="16"/>
      <c r="S220" s="16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>
        <v>1</v>
      </c>
      <c r="AF220" s="27"/>
      <c r="AG220" s="27"/>
      <c r="AH220" s="27"/>
      <c r="BO220" s="10">
        <v>2</v>
      </c>
      <c r="CO220" s="10">
        <v>1</v>
      </c>
      <c r="CR220" s="10">
        <v>1</v>
      </c>
      <c r="DA220" s="10">
        <v>1</v>
      </c>
      <c r="EZ220" s="116"/>
      <c r="FA220" s="116"/>
      <c r="FB220" s="116"/>
      <c r="FC220" s="116"/>
      <c r="FD220" s="116"/>
    </row>
    <row r="221" spans="2:160">
      <c r="B221" s="44">
        <f t="shared" si="18"/>
        <v>2</v>
      </c>
      <c r="C221" s="44">
        <f t="shared" si="19"/>
        <v>2</v>
      </c>
      <c r="D221" s="44">
        <f t="shared" si="20"/>
        <v>2</v>
      </c>
      <c r="E221" s="44">
        <f t="shared" si="21"/>
        <v>2</v>
      </c>
      <c r="F221" s="44">
        <f t="shared" si="22"/>
        <v>2</v>
      </c>
      <c r="G221" s="44">
        <f t="shared" si="23"/>
        <v>3.5</v>
      </c>
      <c r="H221" s="119">
        <f>IF(AND(M221&gt;0,M221&lt;=STATS!$C$22),1,"")</f>
        <v>1</v>
      </c>
      <c r="J221" s="26">
        <v>220</v>
      </c>
      <c r="K221" s="253">
        <v>45.589559999999999</v>
      </c>
      <c r="L221" s="253">
        <v>-92.109719999999996</v>
      </c>
      <c r="M221" s="10">
        <v>3.5</v>
      </c>
      <c r="N221" s="10" t="s">
        <v>575</v>
      </c>
      <c r="O221" s="10" t="s">
        <v>657</v>
      </c>
      <c r="Q221" s="10">
        <v>3</v>
      </c>
      <c r="R221" s="16"/>
      <c r="S221" s="16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CA221" s="10">
        <v>3</v>
      </c>
      <c r="CY221" s="10">
        <v>1</v>
      </c>
      <c r="EZ221" s="116"/>
      <c r="FA221" s="116"/>
      <c r="FB221" s="116"/>
      <c r="FC221" s="116"/>
      <c r="FD221" s="116"/>
    </row>
    <row r="222" spans="2:160">
      <c r="B222" s="44">
        <f t="shared" si="18"/>
        <v>3</v>
      </c>
      <c r="C222" s="44">
        <f t="shared" si="19"/>
        <v>3</v>
      </c>
      <c r="D222" s="44">
        <f t="shared" si="20"/>
        <v>3</v>
      </c>
      <c r="E222" s="44">
        <f t="shared" si="21"/>
        <v>3</v>
      </c>
      <c r="F222" s="44">
        <f t="shared" si="22"/>
        <v>3</v>
      </c>
      <c r="G222" s="44">
        <f t="shared" si="23"/>
        <v>10</v>
      </c>
      <c r="H222" s="119">
        <f>IF(AND(M222&gt;0,M222&lt;=STATS!$C$22),1,"")</f>
        <v>1</v>
      </c>
      <c r="J222" s="26">
        <v>221</v>
      </c>
      <c r="K222" s="253">
        <v>45.589570000000002</v>
      </c>
      <c r="L222" s="253">
        <v>-92.109399999999994</v>
      </c>
      <c r="M222" s="10">
        <v>10</v>
      </c>
      <c r="N222" s="10" t="s">
        <v>575</v>
      </c>
      <c r="O222" s="10" t="s">
        <v>657</v>
      </c>
      <c r="Q222" s="10">
        <v>1</v>
      </c>
      <c r="R222" s="16"/>
      <c r="S222" s="16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>
        <v>1</v>
      </c>
      <c r="AF222" s="27"/>
      <c r="AG222" s="27"/>
      <c r="AH222" s="27"/>
      <c r="AQ222" s="10">
        <v>1</v>
      </c>
      <c r="CP222" s="10">
        <v>1</v>
      </c>
      <c r="EZ222" s="116"/>
      <c r="FA222" s="116"/>
      <c r="FB222" s="116">
        <v>2</v>
      </c>
      <c r="FC222" s="116"/>
      <c r="FD222" s="116"/>
    </row>
    <row r="223" spans="2:160">
      <c r="B223" s="44">
        <f t="shared" si="18"/>
        <v>6</v>
      </c>
      <c r="C223" s="44">
        <f t="shared" si="19"/>
        <v>6</v>
      </c>
      <c r="D223" s="44">
        <f t="shared" si="20"/>
        <v>6</v>
      </c>
      <c r="E223" s="44">
        <f t="shared" si="21"/>
        <v>6</v>
      </c>
      <c r="F223" s="44">
        <f t="shared" si="22"/>
        <v>6</v>
      </c>
      <c r="G223" s="44">
        <f t="shared" si="23"/>
        <v>9</v>
      </c>
      <c r="H223" s="119">
        <f>IF(AND(M223&gt;0,M223&lt;=STATS!$C$22),1,"")</f>
        <v>1</v>
      </c>
      <c r="J223" s="26">
        <v>222</v>
      </c>
      <c r="K223" s="253">
        <v>45.589660000000002</v>
      </c>
      <c r="L223" s="253">
        <v>-92.104280000000003</v>
      </c>
      <c r="M223" s="10">
        <v>9</v>
      </c>
      <c r="N223" s="10" t="s">
        <v>574</v>
      </c>
      <c r="O223" s="10" t="s">
        <v>657</v>
      </c>
      <c r="Q223" s="10">
        <v>2</v>
      </c>
      <c r="R223" s="16"/>
      <c r="S223" s="16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BO223" s="10">
        <v>2</v>
      </c>
      <c r="CY223" s="10">
        <v>1</v>
      </c>
      <c r="CZ223" s="10">
        <v>1</v>
      </c>
      <c r="DA223" s="10">
        <v>1</v>
      </c>
      <c r="DE223" s="10">
        <v>2</v>
      </c>
      <c r="EF223" s="10">
        <v>2</v>
      </c>
      <c r="EZ223" s="116"/>
      <c r="FA223" s="116"/>
      <c r="FB223" s="116">
        <v>1</v>
      </c>
      <c r="FC223" s="116"/>
      <c r="FD223" s="116"/>
    </row>
    <row r="224" spans="2:160">
      <c r="B224" s="44">
        <f t="shared" si="18"/>
        <v>5</v>
      </c>
      <c r="C224" s="44">
        <f t="shared" si="19"/>
        <v>5</v>
      </c>
      <c r="D224" s="44">
        <f t="shared" si="20"/>
        <v>4</v>
      </c>
      <c r="E224" s="44">
        <f t="shared" si="21"/>
        <v>5</v>
      </c>
      <c r="F224" s="44">
        <f t="shared" si="22"/>
        <v>4</v>
      </c>
      <c r="G224" s="44">
        <f t="shared" si="23"/>
        <v>4</v>
      </c>
      <c r="H224" s="119">
        <f>IF(AND(M224&gt;0,M224&lt;=STATS!$C$22),1,"")</f>
        <v>1</v>
      </c>
      <c r="J224" s="26">
        <v>223</v>
      </c>
      <c r="K224" s="253">
        <v>45.589669999999998</v>
      </c>
      <c r="L224" s="253">
        <v>-92.103960000000001</v>
      </c>
      <c r="M224" s="10">
        <v>4</v>
      </c>
      <c r="N224" s="10" t="s">
        <v>575</v>
      </c>
      <c r="O224" s="10" t="s">
        <v>657</v>
      </c>
      <c r="Q224" s="10">
        <v>2</v>
      </c>
      <c r="R224" s="16">
        <v>1</v>
      </c>
      <c r="S224" s="16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>
        <v>2</v>
      </c>
      <c r="AH224" s="27"/>
      <c r="BR224" s="10">
        <v>1</v>
      </c>
      <c r="CP224" s="10">
        <v>1</v>
      </c>
      <c r="ES224" s="10">
        <v>1</v>
      </c>
      <c r="EZ224" s="116"/>
      <c r="FA224" s="116"/>
      <c r="FB224" s="116"/>
      <c r="FC224" s="116"/>
      <c r="FD224" s="116"/>
    </row>
    <row r="225" spans="2:160">
      <c r="B225" s="44">
        <f t="shared" si="18"/>
        <v>3</v>
      </c>
      <c r="C225" s="44">
        <f t="shared" si="19"/>
        <v>3</v>
      </c>
      <c r="D225" s="44">
        <f t="shared" si="20"/>
        <v>3</v>
      </c>
      <c r="E225" s="44">
        <f t="shared" si="21"/>
        <v>3</v>
      </c>
      <c r="F225" s="44">
        <f t="shared" si="22"/>
        <v>3</v>
      </c>
      <c r="G225" s="44">
        <f t="shared" si="23"/>
        <v>3.5</v>
      </c>
      <c r="H225" s="119">
        <f>IF(AND(M225&gt;0,M225&lt;=STATS!$C$22),1,"")</f>
        <v>1</v>
      </c>
      <c r="J225" s="26">
        <v>224</v>
      </c>
      <c r="K225" s="253">
        <v>45.589779999999998</v>
      </c>
      <c r="L225" s="253">
        <v>-92.109889999999993</v>
      </c>
      <c r="M225" s="10">
        <v>3.5</v>
      </c>
      <c r="N225" s="10" t="s">
        <v>574</v>
      </c>
      <c r="O225" s="10" t="s">
        <v>657</v>
      </c>
      <c r="Q225" s="10">
        <v>3</v>
      </c>
      <c r="R225" s="16"/>
      <c r="S225" s="16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W225" s="10">
        <v>1</v>
      </c>
      <c r="BR225" s="10">
        <v>1</v>
      </c>
      <c r="CB225" s="10" t="s">
        <v>666</v>
      </c>
      <c r="CY225" s="10">
        <v>3</v>
      </c>
      <c r="EZ225" s="116"/>
      <c r="FA225" s="116"/>
      <c r="FB225" s="116">
        <v>2</v>
      </c>
      <c r="FC225" s="116"/>
      <c r="FD225" s="116"/>
    </row>
    <row r="226" spans="2:160">
      <c r="B226" s="44">
        <f t="shared" si="18"/>
        <v>3</v>
      </c>
      <c r="C226" s="44">
        <f t="shared" si="19"/>
        <v>3</v>
      </c>
      <c r="D226" s="44">
        <f t="shared" si="20"/>
        <v>3</v>
      </c>
      <c r="E226" s="44">
        <f t="shared" si="21"/>
        <v>3</v>
      </c>
      <c r="F226" s="44">
        <f t="shared" si="22"/>
        <v>3</v>
      </c>
      <c r="G226" s="44">
        <f t="shared" si="23"/>
        <v>8.5</v>
      </c>
      <c r="H226" s="119">
        <f>IF(AND(M226&gt;0,M226&lt;=STATS!$C$22),1,"")</f>
        <v>1</v>
      </c>
      <c r="J226" s="26">
        <v>225</v>
      </c>
      <c r="K226" s="253">
        <v>45.589880000000001</v>
      </c>
      <c r="L226" s="253">
        <v>-92.10445</v>
      </c>
      <c r="M226" s="10">
        <v>8.5</v>
      </c>
      <c r="N226" s="10" t="s">
        <v>575</v>
      </c>
      <c r="O226" s="10" t="s">
        <v>657</v>
      </c>
      <c r="Q226" s="10">
        <v>2</v>
      </c>
      <c r="R226" s="16"/>
      <c r="S226" s="16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>
        <v>1</v>
      </c>
      <c r="AF226" s="27"/>
      <c r="AG226" s="27"/>
      <c r="AH226" s="27"/>
      <c r="BO226" s="10">
        <v>2</v>
      </c>
      <c r="CP226" s="10">
        <v>2</v>
      </c>
      <c r="EZ226" s="116"/>
      <c r="FA226" s="116"/>
      <c r="FB226" s="116"/>
      <c r="FC226" s="116"/>
      <c r="FD226" s="116"/>
    </row>
    <row r="227" spans="2:160">
      <c r="B227" s="44">
        <f t="shared" si="18"/>
        <v>8</v>
      </c>
      <c r="C227" s="44">
        <f t="shared" si="19"/>
        <v>8</v>
      </c>
      <c r="D227" s="44">
        <f t="shared" si="20"/>
        <v>8</v>
      </c>
      <c r="E227" s="44">
        <f t="shared" si="21"/>
        <v>8</v>
      </c>
      <c r="F227" s="44">
        <f t="shared" si="22"/>
        <v>8</v>
      </c>
      <c r="G227" s="44">
        <f t="shared" si="23"/>
        <v>4</v>
      </c>
      <c r="H227" s="119">
        <f>IF(AND(M227&gt;0,M227&lt;=STATS!$C$22),1,"")</f>
        <v>1</v>
      </c>
      <c r="J227" s="26">
        <v>226</v>
      </c>
      <c r="K227" s="253">
        <v>45.589889999999997</v>
      </c>
      <c r="L227" s="253">
        <v>-92.104129999999998</v>
      </c>
      <c r="M227" s="10">
        <v>4</v>
      </c>
      <c r="N227" s="10" t="s">
        <v>575</v>
      </c>
      <c r="O227" s="10" t="s">
        <v>657</v>
      </c>
      <c r="Q227" s="10">
        <v>3</v>
      </c>
      <c r="R227" s="16"/>
      <c r="S227" s="16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BO227" s="10">
        <v>2</v>
      </c>
      <c r="BR227" s="10">
        <v>1</v>
      </c>
      <c r="CO227" s="10">
        <v>1</v>
      </c>
      <c r="CP227" s="10">
        <v>2</v>
      </c>
      <c r="CY227" s="10">
        <v>2</v>
      </c>
      <c r="DE227" s="10">
        <v>2</v>
      </c>
      <c r="DF227" s="10">
        <v>1</v>
      </c>
      <c r="EF227" s="10">
        <v>2</v>
      </c>
      <c r="EZ227" s="116"/>
      <c r="FA227" s="116"/>
      <c r="FB227" s="116"/>
      <c r="FC227" s="116"/>
      <c r="FD227" s="116"/>
    </row>
    <row r="228" spans="2:160">
      <c r="B228" s="44">
        <f t="shared" si="18"/>
        <v>3</v>
      </c>
      <c r="C228" s="44">
        <f t="shared" si="19"/>
        <v>3</v>
      </c>
      <c r="D228" s="44">
        <f t="shared" si="20"/>
        <v>3</v>
      </c>
      <c r="E228" s="44">
        <f t="shared" si="21"/>
        <v>3</v>
      </c>
      <c r="F228" s="44">
        <f t="shared" si="22"/>
        <v>3</v>
      </c>
      <c r="G228" s="44">
        <f t="shared" si="23"/>
        <v>8</v>
      </c>
      <c r="H228" s="119">
        <f>IF(AND(M228&gt;0,M228&lt;=STATS!$C$22),1,"")</f>
        <v>1</v>
      </c>
      <c r="J228" s="26">
        <v>227</v>
      </c>
      <c r="K228" s="253">
        <v>45.59</v>
      </c>
      <c r="L228" s="253">
        <v>-92.110060000000004</v>
      </c>
      <c r="M228" s="10">
        <v>8</v>
      </c>
      <c r="N228" s="10" t="s">
        <v>575</v>
      </c>
      <c r="O228" s="10" t="s">
        <v>657</v>
      </c>
      <c r="Q228" s="10">
        <v>2</v>
      </c>
      <c r="R228" s="16"/>
      <c r="S228" s="16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Q228" s="10">
        <v>1</v>
      </c>
      <c r="CY228" s="10">
        <v>2</v>
      </c>
      <c r="EF228" s="10">
        <v>1</v>
      </c>
      <c r="EZ228" s="116"/>
      <c r="FA228" s="116"/>
      <c r="FB228" s="116"/>
      <c r="FC228" s="116"/>
      <c r="FD228" s="116"/>
    </row>
    <row r="229" spans="2:160">
      <c r="B229" s="44">
        <f t="shared" si="18"/>
        <v>5</v>
      </c>
      <c r="C229" s="44">
        <f t="shared" si="19"/>
        <v>5</v>
      </c>
      <c r="D229" s="44">
        <f t="shared" si="20"/>
        <v>5</v>
      </c>
      <c r="E229" s="44">
        <f t="shared" si="21"/>
        <v>5</v>
      </c>
      <c r="F229" s="44">
        <f t="shared" si="22"/>
        <v>5</v>
      </c>
      <c r="G229" s="44">
        <f t="shared" si="23"/>
        <v>9</v>
      </c>
      <c r="H229" s="119">
        <f>IF(AND(M229&gt;0,M229&lt;=STATS!$C$22),1,"")</f>
        <v>1</v>
      </c>
      <c r="J229" s="26">
        <v>228</v>
      </c>
      <c r="K229" s="253">
        <v>45.5901</v>
      </c>
      <c r="L229" s="253">
        <v>-92.104619999999997</v>
      </c>
      <c r="M229" s="10">
        <v>9</v>
      </c>
      <c r="N229" s="10" t="s">
        <v>575</v>
      </c>
      <c r="O229" s="10" t="s">
        <v>657</v>
      </c>
      <c r="Q229" s="10">
        <v>2</v>
      </c>
      <c r="R229" s="16"/>
      <c r="S229" s="16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>
        <v>2</v>
      </c>
      <c r="AF229" s="27"/>
      <c r="AG229" s="27"/>
      <c r="AH229" s="27"/>
      <c r="CO229" s="10">
        <v>1</v>
      </c>
      <c r="CR229" s="10">
        <v>1</v>
      </c>
      <c r="CY229" s="10">
        <v>1</v>
      </c>
      <c r="EF229" s="10">
        <v>2</v>
      </c>
      <c r="EZ229" s="116"/>
      <c r="FA229" s="116"/>
      <c r="FB229" s="116"/>
      <c r="FC229" s="116"/>
      <c r="FD229" s="116"/>
    </row>
    <row r="230" spans="2:160">
      <c r="B230" s="44">
        <f t="shared" si="18"/>
        <v>3</v>
      </c>
      <c r="C230" s="44">
        <f t="shared" si="19"/>
        <v>3</v>
      </c>
      <c r="D230" s="44">
        <f t="shared" si="20"/>
        <v>3</v>
      </c>
      <c r="E230" s="44">
        <f t="shared" si="21"/>
        <v>3</v>
      </c>
      <c r="F230" s="44">
        <f t="shared" si="22"/>
        <v>3</v>
      </c>
      <c r="G230" s="44">
        <f t="shared" si="23"/>
        <v>1.5</v>
      </c>
      <c r="H230" s="119">
        <f>IF(AND(M230&gt;0,M230&lt;=STATS!$C$22),1,"")</f>
        <v>1</v>
      </c>
      <c r="J230" s="26">
        <v>229</v>
      </c>
      <c r="K230" s="253">
        <v>45.590110000000003</v>
      </c>
      <c r="L230" s="253">
        <v>-92.104299999999995</v>
      </c>
      <c r="M230" s="10">
        <v>1.5</v>
      </c>
      <c r="N230" s="10" t="s">
        <v>575</v>
      </c>
      <c r="O230" s="10" t="s">
        <v>657</v>
      </c>
      <c r="Q230" s="10">
        <v>1</v>
      </c>
      <c r="R230" s="16"/>
      <c r="S230" s="16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>
        <v>1</v>
      </c>
      <c r="AH230" s="27"/>
      <c r="AM230" s="10">
        <v>1</v>
      </c>
      <c r="DK230" s="10">
        <v>1</v>
      </c>
      <c r="EZ230" s="116"/>
      <c r="FA230" s="116"/>
      <c r="FB230" s="116"/>
      <c r="FC230" s="116"/>
      <c r="FD230" s="116"/>
    </row>
    <row r="231" spans="2:160">
      <c r="B231" s="44">
        <f t="shared" si="18"/>
        <v>3</v>
      </c>
      <c r="C231" s="44">
        <f t="shared" si="19"/>
        <v>3</v>
      </c>
      <c r="D231" s="44">
        <f t="shared" si="20"/>
        <v>3</v>
      </c>
      <c r="E231" s="44">
        <f t="shared" si="21"/>
        <v>3</v>
      </c>
      <c r="F231" s="44">
        <f t="shared" si="22"/>
        <v>3</v>
      </c>
      <c r="G231" s="44">
        <f t="shared" si="23"/>
        <v>2.5</v>
      </c>
      <c r="H231" s="119">
        <f>IF(AND(M231&gt;0,M231&lt;=STATS!$C$22),1,"")</f>
        <v>1</v>
      </c>
      <c r="J231" s="26">
        <v>230</v>
      </c>
      <c r="K231" s="253">
        <v>45.590220000000002</v>
      </c>
      <c r="L231" s="253">
        <v>-92.110550000000003</v>
      </c>
      <c r="M231" s="10">
        <v>2.5</v>
      </c>
      <c r="N231" s="10" t="s">
        <v>576</v>
      </c>
      <c r="O231" s="10" t="s">
        <v>657</v>
      </c>
      <c r="Q231" s="10">
        <v>2</v>
      </c>
      <c r="R231" s="16"/>
      <c r="S231" s="16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>
        <v>1</v>
      </c>
      <c r="AH231" s="27"/>
      <c r="BR231" s="10">
        <v>1</v>
      </c>
      <c r="CA231" s="10">
        <v>2</v>
      </c>
      <c r="EZ231" s="116"/>
      <c r="FA231" s="116"/>
      <c r="FB231" s="116"/>
      <c r="FC231" s="116"/>
      <c r="FD231" s="116"/>
    </row>
    <row r="232" spans="2:160">
      <c r="B232" s="44">
        <f t="shared" si="18"/>
        <v>1</v>
      </c>
      <c r="C232" s="44">
        <f t="shared" si="19"/>
        <v>1</v>
      </c>
      <c r="D232" s="44">
        <f t="shared" si="20"/>
        <v>1</v>
      </c>
      <c r="E232" s="44">
        <f t="shared" si="21"/>
        <v>1</v>
      </c>
      <c r="F232" s="44">
        <f t="shared" si="22"/>
        <v>1</v>
      </c>
      <c r="G232" s="44">
        <f t="shared" si="23"/>
        <v>17</v>
      </c>
      <c r="H232" s="119">
        <f>IF(AND(M232&gt;0,M232&lt;=STATS!$C$22),1,"")</f>
        <v>1</v>
      </c>
      <c r="J232" s="26">
        <v>231</v>
      </c>
      <c r="K232" s="253">
        <v>45.590229999999998</v>
      </c>
      <c r="L232" s="253">
        <v>-92.110230000000001</v>
      </c>
      <c r="M232" s="10">
        <v>17</v>
      </c>
      <c r="N232" s="10" t="s">
        <v>576</v>
      </c>
      <c r="O232" s="10" t="s">
        <v>657</v>
      </c>
      <c r="Q232" s="10">
        <v>1</v>
      </c>
      <c r="R232" s="16"/>
      <c r="S232" s="16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BW232" s="10">
        <v>1</v>
      </c>
      <c r="EZ232" s="116"/>
      <c r="FA232" s="116"/>
      <c r="FB232" s="116"/>
      <c r="FC232" s="116"/>
      <c r="FD232" s="116"/>
    </row>
    <row r="233" spans="2:160">
      <c r="B233" s="44">
        <f t="shared" si="18"/>
        <v>2</v>
      </c>
      <c r="C233" s="44">
        <f t="shared" si="19"/>
        <v>2</v>
      </c>
      <c r="D233" s="44">
        <f t="shared" si="20"/>
        <v>2</v>
      </c>
      <c r="E233" s="44">
        <f t="shared" si="21"/>
        <v>2</v>
      </c>
      <c r="F233" s="44">
        <f t="shared" si="22"/>
        <v>2</v>
      </c>
      <c r="G233" s="44">
        <f t="shared" si="23"/>
        <v>8</v>
      </c>
      <c r="H233" s="119">
        <f>IF(AND(M233&gt;0,M233&lt;=STATS!$C$22),1,"")</f>
        <v>1</v>
      </c>
      <c r="J233" s="26">
        <v>232</v>
      </c>
      <c r="K233" s="253">
        <v>45.590330000000002</v>
      </c>
      <c r="L233" s="253">
        <v>-92.104789999999994</v>
      </c>
      <c r="M233" s="10">
        <v>8</v>
      </c>
      <c r="N233" s="10" t="s">
        <v>575</v>
      </c>
      <c r="O233" s="10" t="s">
        <v>657</v>
      </c>
      <c r="Q233" s="10">
        <v>3</v>
      </c>
      <c r="R233" s="16"/>
      <c r="S233" s="16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BO233" s="10">
        <v>1</v>
      </c>
      <c r="CP233" s="10">
        <v>3</v>
      </c>
      <c r="EZ233" s="116"/>
      <c r="FA233" s="116"/>
      <c r="FB233" s="116"/>
      <c r="FC233" s="116"/>
      <c r="FD233" s="116"/>
    </row>
    <row r="234" spans="2:160">
      <c r="B234" s="44">
        <f t="shared" si="18"/>
        <v>3</v>
      </c>
      <c r="C234" s="44">
        <f t="shared" si="19"/>
        <v>3</v>
      </c>
      <c r="D234" s="44">
        <f t="shared" si="20"/>
        <v>2</v>
      </c>
      <c r="E234" s="44">
        <f t="shared" si="21"/>
        <v>3</v>
      </c>
      <c r="F234" s="44">
        <f t="shared" si="22"/>
        <v>2</v>
      </c>
      <c r="G234" s="44">
        <f t="shared" si="23"/>
        <v>1.5</v>
      </c>
      <c r="H234" s="119">
        <f>IF(AND(M234&gt;0,M234&lt;=STATS!$C$22),1,"")</f>
        <v>1</v>
      </c>
      <c r="J234" s="26">
        <v>233</v>
      </c>
      <c r="K234" s="253">
        <v>45.590440000000001</v>
      </c>
      <c r="L234" s="253">
        <v>-92.111040000000003</v>
      </c>
      <c r="M234" s="10">
        <v>1.5</v>
      </c>
      <c r="N234" s="10" t="s">
        <v>576</v>
      </c>
      <c r="O234" s="10" t="s">
        <v>657</v>
      </c>
      <c r="Q234" s="10">
        <v>1</v>
      </c>
      <c r="R234" s="16">
        <v>1</v>
      </c>
      <c r="S234" s="16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>
        <v>1</v>
      </c>
      <c r="AH234" s="27"/>
      <c r="BR234" s="10">
        <v>1</v>
      </c>
      <c r="CP234" s="10" t="s">
        <v>666</v>
      </c>
      <c r="EZ234" s="116"/>
      <c r="FA234" s="116"/>
      <c r="FB234" s="116"/>
      <c r="FC234" s="116"/>
      <c r="FD234" s="116"/>
    </row>
    <row r="235" spans="2:160">
      <c r="B235" s="44">
        <f t="shared" si="18"/>
        <v>3</v>
      </c>
      <c r="C235" s="44">
        <f t="shared" si="19"/>
        <v>3</v>
      </c>
      <c r="D235" s="44">
        <f t="shared" si="20"/>
        <v>3</v>
      </c>
      <c r="E235" s="44">
        <f t="shared" si="21"/>
        <v>3</v>
      </c>
      <c r="F235" s="44">
        <f t="shared" si="22"/>
        <v>3</v>
      </c>
      <c r="G235" s="44">
        <f t="shared" si="23"/>
        <v>8</v>
      </c>
      <c r="H235" s="119">
        <f>IF(AND(M235&gt;0,M235&lt;=STATS!$C$22),1,"")</f>
        <v>1</v>
      </c>
      <c r="J235" s="26">
        <v>234</v>
      </c>
      <c r="K235" s="253">
        <v>45.590440000000001</v>
      </c>
      <c r="L235" s="253">
        <v>-92.110720000000001</v>
      </c>
      <c r="M235" s="10">
        <v>8</v>
      </c>
      <c r="N235" s="10" t="s">
        <v>574</v>
      </c>
      <c r="O235" s="10" t="s">
        <v>657</v>
      </c>
      <c r="Q235" s="10">
        <v>2</v>
      </c>
      <c r="R235" s="16"/>
      <c r="S235" s="16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CI235" s="10">
        <v>2</v>
      </c>
      <c r="CP235" s="10">
        <v>2</v>
      </c>
      <c r="CR235" s="10">
        <v>1</v>
      </c>
      <c r="EZ235" s="116"/>
      <c r="FA235" s="116"/>
      <c r="FB235" s="116"/>
      <c r="FC235" s="116"/>
      <c r="FD235" s="116"/>
    </row>
    <row r="236" spans="2:160">
      <c r="B236" s="44">
        <f t="shared" si="18"/>
        <v>6</v>
      </c>
      <c r="C236" s="44">
        <f t="shared" si="19"/>
        <v>6</v>
      </c>
      <c r="D236" s="44">
        <f t="shared" si="20"/>
        <v>6</v>
      </c>
      <c r="E236" s="44">
        <f t="shared" si="21"/>
        <v>6</v>
      </c>
      <c r="F236" s="44">
        <f t="shared" si="22"/>
        <v>6</v>
      </c>
      <c r="G236" s="44">
        <f t="shared" si="23"/>
        <v>8</v>
      </c>
      <c r="H236" s="119">
        <f>IF(AND(M236&gt;0,M236&lt;=STATS!$C$22),1,"")</f>
        <v>1</v>
      </c>
      <c r="J236" s="26">
        <v>235</v>
      </c>
      <c r="K236" s="253">
        <v>45.59055</v>
      </c>
      <c r="L236" s="253">
        <v>-92.104950000000002</v>
      </c>
      <c r="M236" s="10">
        <v>8</v>
      </c>
      <c r="N236" s="10" t="s">
        <v>574</v>
      </c>
      <c r="O236" s="10" t="s">
        <v>657</v>
      </c>
      <c r="Q236" s="10">
        <v>3</v>
      </c>
      <c r="R236" s="16"/>
      <c r="S236" s="16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>
        <v>1</v>
      </c>
      <c r="AF236" s="27"/>
      <c r="AG236" s="27"/>
      <c r="AH236" s="27"/>
      <c r="BO236" s="10">
        <v>2</v>
      </c>
      <c r="CO236" s="10">
        <v>1</v>
      </c>
      <c r="CP236" s="10">
        <v>2</v>
      </c>
      <c r="CY236" s="10">
        <v>1</v>
      </c>
      <c r="DE236" s="10">
        <v>2</v>
      </c>
      <c r="EZ236" s="116"/>
      <c r="FA236" s="116"/>
      <c r="FB236" s="116"/>
      <c r="FC236" s="116"/>
      <c r="FD236" s="116"/>
    </row>
    <row r="237" spans="2:160">
      <c r="B237" s="44">
        <f t="shared" si="18"/>
        <v>2</v>
      </c>
      <c r="C237" s="44">
        <f t="shared" si="19"/>
        <v>2</v>
      </c>
      <c r="D237" s="44">
        <f t="shared" si="20"/>
        <v>2</v>
      </c>
      <c r="E237" s="44">
        <f t="shared" si="21"/>
        <v>2</v>
      </c>
      <c r="F237" s="44">
        <f t="shared" si="22"/>
        <v>2</v>
      </c>
      <c r="G237" s="44">
        <f t="shared" si="23"/>
        <v>2</v>
      </c>
      <c r="H237" s="119">
        <f>IF(AND(M237&gt;0,M237&lt;=STATS!$C$22),1,"")</f>
        <v>1</v>
      </c>
      <c r="J237" s="26">
        <v>236</v>
      </c>
      <c r="K237" s="253">
        <v>45.59055</v>
      </c>
      <c r="L237" s="253">
        <v>-92.10463</v>
      </c>
      <c r="M237" s="10">
        <v>2</v>
      </c>
      <c r="N237" s="10" t="s">
        <v>575</v>
      </c>
      <c r="O237" s="10" t="s">
        <v>657</v>
      </c>
      <c r="Q237" s="10">
        <v>1</v>
      </c>
      <c r="R237" s="16"/>
      <c r="S237" s="16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>
        <v>1</v>
      </c>
      <c r="AH237" s="27"/>
      <c r="BR237" s="10">
        <v>1</v>
      </c>
      <c r="CP237" s="10" t="s">
        <v>666</v>
      </c>
      <c r="EZ237" s="116"/>
      <c r="FA237" s="116"/>
      <c r="FB237" s="116"/>
      <c r="FC237" s="116"/>
      <c r="FD237" s="116"/>
    </row>
    <row r="238" spans="2:160">
      <c r="B238" s="44">
        <f t="shared" si="18"/>
        <v>2</v>
      </c>
      <c r="C238" s="44">
        <f t="shared" si="19"/>
        <v>2</v>
      </c>
      <c r="D238" s="44">
        <f t="shared" si="20"/>
        <v>2</v>
      </c>
      <c r="E238" s="44">
        <f t="shared" si="21"/>
        <v>2</v>
      </c>
      <c r="F238" s="44">
        <f t="shared" si="22"/>
        <v>2</v>
      </c>
      <c r="G238" s="44">
        <f t="shared" si="23"/>
        <v>8</v>
      </c>
      <c r="H238" s="119">
        <f>IF(AND(M238&gt;0,M238&lt;=STATS!$C$22),1,"")</f>
        <v>1</v>
      </c>
      <c r="J238" s="26">
        <v>237</v>
      </c>
      <c r="K238" s="253">
        <v>45.59066</v>
      </c>
      <c r="L238" s="253">
        <v>-92.11121</v>
      </c>
      <c r="M238" s="10">
        <v>8</v>
      </c>
      <c r="N238" s="10" t="s">
        <v>574</v>
      </c>
      <c r="O238" s="10" t="s">
        <v>657</v>
      </c>
      <c r="Q238" s="10">
        <v>3</v>
      </c>
      <c r="R238" s="16"/>
      <c r="S238" s="16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>
        <v>1</v>
      </c>
      <c r="AF238" s="27"/>
      <c r="AG238" s="27"/>
      <c r="AH238" s="27"/>
      <c r="BO238" s="10">
        <v>3</v>
      </c>
      <c r="DE238" s="10" t="s">
        <v>666</v>
      </c>
      <c r="EZ238" s="116"/>
      <c r="FA238" s="116"/>
      <c r="FB238" s="116"/>
      <c r="FC238" s="116"/>
      <c r="FD238" s="116"/>
    </row>
    <row r="239" spans="2:160">
      <c r="B239" s="44">
        <f t="shared" si="18"/>
        <v>5</v>
      </c>
      <c r="C239" s="44">
        <f t="shared" si="19"/>
        <v>5</v>
      </c>
      <c r="D239" s="44">
        <f t="shared" si="20"/>
        <v>5</v>
      </c>
      <c r="E239" s="44">
        <f t="shared" si="21"/>
        <v>5</v>
      </c>
      <c r="F239" s="44">
        <f t="shared" si="22"/>
        <v>5</v>
      </c>
      <c r="G239" s="44">
        <f t="shared" si="23"/>
        <v>10</v>
      </c>
      <c r="H239" s="119">
        <f>IF(AND(M239&gt;0,M239&lt;=STATS!$C$22),1,"")</f>
        <v>1</v>
      </c>
      <c r="J239" s="26">
        <v>238</v>
      </c>
      <c r="K239" s="253">
        <v>45.590769999999999</v>
      </c>
      <c r="L239" s="253">
        <v>-92.105119999999999</v>
      </c>
      <c r="M239" s="10">
        <v>10</v>
      </c>
      <c r="N239" s="10" t="s">
        <v>575</v>
      </c>
      <c r="O239" s="10" t="s">
        <v>657</v>
      </c>
      <c r="Q239" s="10">
        <v>3</v>
      </c>
      <c r="R239" s="16"/>
      <c r="S239" s="16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>
        <v>1</v>
      </c>
      <c r="AF239" s="27"/>
      <c r="AG239" s="27">
        <v>1</v>
      </c>
      <c r="AH239" s="27"/>
      <c r="BO239" s="10">
        <v>3</v>
      </c>
      <c r="CO239" s="10">
        <v>1</v>
      </c>
      <c r="CY239" s="10">
        <v>2</v>
      </c>
      <c r="EZ239" s="116"/>
      <c r="FA239" s="116"/>
      <c r="FB239" s="116"/>
      <c r="FC239" s="116"/>
      <c r="FD239" s="116"/>
    </row>
    <row r="240" spans="2:160">
      <c r="B240" s="44">
        <f t="shared" si="18"/>
        <v>4</v>
      </c>
      <c r="C240" s="44">
        <f t="shared" si="19"/>
        <v>4</v>
      </c>
      <c r="D240" s="44">
        <f t="shared" si="20"/>
        <v>4</v>
      </c>
      <c r="E240" s="44">
        <f t="shared" si="21"/>
        <v>4</v>
      </c>
      <c r="F240" s="44">
        <f t="shared" si="22"/>
        <v>4</v>
      </c>
      <c r="G240" s="44">
        <f t="shared" si="23"/>
        <v>4</v>
      </c>
      <c r="H240" s="119">
        <f>IF(AND(M240&gt;0,M240&lt;=STATS!$C$22),1,"")</f>
        <v>1</v>
      </c>
      <c r="J240" s="26">
        <v>239</v>
      </c>
      <c r="K240" s="253">
        <v>45.590780000000002</v>
      </c>
      <c r="L240" s="253">
        <v>-92.104799999999997</v>
      </c>
      <c r="M240" s="10">
        <v>4</v>
      </c>
      <c r="N240" s="10" t="s">
        <v>575</v>
      </c>
      <c r="O240" s="10" t="s">
        <v>657</v>
      </c>
      <c r="Q240" s="10">
        <v>2</v>
      </c>
      <c r="R240" s="16"/>
      <c r="S240" s="16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BR240" s="10">
        <v>2</v>
      </c>
      <c r="CO240" s="10">
        <v>1</v>
      </c>
      <c r="DE240" s="10">
        <v>2</v>
      </c>
      <c r="ES240" s="10">
        <v>1</v>
      </c>
      <c r="EZ240" s="116"/>
      <c r="FA240" s="116"/>
      <c r="FB240" s="116"/>
      <c r="FC240" s="116"/>
      <c r="FD240" s="116"/>
    </row>
    <row r="241" spans="2:160">
      <c r="B241" s="44">
        <f t="shared" si="18"/>
        <v>3</v>
      </c>
      <c r="C241" s="44">
        <f t="shared" si="19"/>
        <v>3</v>
      </c>
      <c r="D241" s="44">
        <f t="shared" si="20"/>
        <v>3</v>
      </c>
      <c r="E241" s="44">
        <f t="shared" si="21"/>
        <v>3</v>
      </c>
      <c r="F241" s="44">
        <f t="shared" si="22"/>
        <v>3</v>
      </c>
      <c r="G241" s="44">
        <f t="shared" si="23"/>
        <v>4.5</v>
      </c>
      <c r="H241" s="119">
        <f>IF(AND(M241&gt;0,M241&lt;=STATS!$C$22),1,"")</f>
        <v>1</v>
      </c>
      <c r="J241" s="26">
        <v>240</v>
      </c>
      <c r="K241" s="253">
        <v>45.590870000000002</v>
      </c>
      <c r="L241" s="253">
        <v>-92.111699999999999</v>
      </c>
      <c r="M241" s="10">
        <v>4.5</v>
      </c>
      <c r="N241" s="10" t="s">
        <v>575</v>
      </c>
      <c r="O241" s="10" t="s">
        <v>657</v>
      </c>
      <c r="Q241" s="10">
        <v>3</v>
      </c>
      <c r="R241" s="16"/>
      <c r="S241" s="16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BO241" s="10">
        <v>1</v>
      </c>
      <c r="CA241" s="10">
        <v>3</v>
      </c>
      <c r="DE241" s="10">
        <v>1</v>
      </c>
      <c r="EZ241" s="116"/>
      <c r="FA241" s="116"/>
      <c r="FB241" s="116"/>
      <c r="FC241" s="116"/>
      <c r="FD241" s="116"/>
    </row>
    <row r="242" spans="2:160">
      <c r="B242" s="44">
        <f t="shared" si="18"/>
        <v>0</v>
      </c>
      <c r="C242" s="44" t="str">
        <f t="shared" si="19"/>
        <v/>
      </c>
      <c r="D242" s="44" t="str">
        <f t="shared" si="20"/>
        <v/>
      </c>
      <c r="E242" s="44">
        <f t="shared" si="21"/>
        <v>0</v>
      </c>
      <c r="F242" s="44">
        <f t="shared" si="22"/>
        <v>0</v>
      </c>
      <c r="G242" s="44" t="str">
        <f t="shared" si="23"/>
        <v/>
      </c>
      <c r="H242" s="119">
        <f>IF(AND(M242&gt;0,M242&lt;=STATS!$C$22),1,"")</f>
        <v>1</v>
      </c>
      <c r="J242" s="26">
        <v>241</v>
      </c>
      <c r="K242" s="253">
        <v>45.590879999999999</v>
      </c>
      <c r="L242" s="253">
        <v>-92.111379999999997</v>
      </c>
      <c r="M242" s="10">
        <v>15</v>
      </c>
      <c r="N242" s="10" t="s">
        <v>575</v>
      </c>
      <c r="O242" s="10" t="s">
        <v>657</v>
      </c>
      <c r="R242" s="16"/>
      <c r="S242" s="16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EZ242" s="116"/>
      <c r="FA242" s="116"/>
      <c r="FB242" s="116"/>
      <c r="FC242" s="116"/>
      <c r="FD242" s="116"/>
    </row>
    <row r="243" spans="2:160">
      <c r="B243" s="44">
        <f t="shared" si="18"/>
        <v>0</v>
      </c>
      <c r="C243" s="44" t="str">
        <f t="shared" si="19"/>
        <v/>
      </c>
      <c r="D243" s="44" t="str">
        <f t="shared" si="20"/>
        <v/>
      </c>
      <c r="E243" s="44">
        <f t="shared" si="21"/>
        <v>0</v>
      </c>
      <c r="F243" s="44">
        <f t="shared" si="22"/>
        <v>0</v>
      </c>
      <c r="G243" s="44" t="str">
        <f t="shared" si="23"/>
        <v/>
      </c>
      <c r="H243" s="119">
        <f>IF(AND(M243&gt;0,M243&lt;=STATS!$C$22),1,"")</f>
        <v>1</v>
      </c>
      <c r="J243" s="26">
        <v>242</v>
      </c>
      <c r="K243" s="253">
        <v>45.590989999999998</v>
      </c>
      <c r="L243" s="253">
        <v>-92.105289999999997</v>
      </c>
      <c r="M243" s="10">
        <v>11.5</v>
      </c>
      <c r="N243" s="10" t="s">
        <v>575</v>
      </c>
      <c r="O243" s="10" t="s">
        <v>657</v>
      </c>
      <c r="R243" s="16"/>
      <c r="S243" s="16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EZ243" s="116"/>
      <c r="FA243" s="116"/>
      <c r="FB243" s="116"/>
      <c r="FC243" s="116"/>
      <c r="FD243" s="116"/>
    </row>
    <row r="244" spans="2:160">
      <c r="B244" s="44">
        <f t="shared" si="18"/>
        <v>3</v>
      </c>
      <c r="C244" s="44">
        <f t="shared" si="19"/>
        <v>3</v>
      </c>
      <c r="D244" s="44">
        <f t="shared" si="20"/>
        <v>3</v>
      </c>
      <c r="E244" s="44">
        <f t="shared" si="21"/>
        <v>3</v>
      </c>
      <c r="F244" s="44">
        <f t="shared" si="22"/>
        <v>3</v>
      </c>
      <c r="G244" s="44">
        <f t="shared" si="23"/>
        <v>6</v>
      </c>
      <c r="H244" s="119">
        <f>IF(AND(M244&gt;0,M244&lt;=STATS!$C$22),1,"")</f>
        <v>1</v>
      </c>
      <c r="J244" s="26">
        <v>243</v>
      </c>
      <c r="K244" s="253">
        <v>45.591000000000001</v>
      </c>
      <c r="L244" s="253">
        <v>-92.104969999999994</v>
      </c>
      <c r="M244" s="10">
        <v>6</v>
      </c>
      <c r="N244" s="10" t="s">
        <v>575</v>
      </c>
      <c r="O244" s="10" t="s">
        <v>657</v>
      </c>
      <c r="Q244" s="10">
        <v>2</v>
      </c>
      <c r="R244" s="16"/>
      <c r="S244" s="16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BO244" s="10">
        <v>1</v>
      </c>
      <c r="CZ244" s="10">
        <v>1</v>
      </c>
      <c r="EF244" s="10">
        <v>2</v>
      </c>
      <c r="EZ244" s="116"/>
      <c r="FA244" s="116"/>
      <c r="FB244" s="116"/>
      <c r="FC244" s="116"/>
      <c r="FD244" s="116"/>
    </row>
    <row r="245" spans="2:160">
      <c r="B245" s="44">
        <f t="shared" si="18"/>
        <v>1</v>
      </c>
      <c r="C245" s="44">
        <f t="shared" si="19"/>
        <v>1</v>
      </c>
      <c r="D245" s="44">
        <f t="shared" si="20"/>
        <v>1</v>
      </c>
      <c r="E245" s="44">
        <f t="shared" si="21"/>
        <v>1</v>
      </c>
      <c r="F245" s="44">
        <f t="shared" si="22"/>
        <v>1</v>
      </c>
      <c r="G245" s="44">
        <f t="shared" si="23"/>
        <v>2.5</v>
      </c>
      <c r="H245" s="119">
        <f>IF(AND(M245&gt;0,M245&lt;=STATS!$C$22),1,"")</f>
        <v>1</v>
      </c>
      <c r="J245" s="26">
        <v>244</v>
      </c>
      <c r="K245" s="253">
        <v>45.591090000000001</v>
      </c>
      <c r="L245" s="253">
        <v>-92.112189999999998</v>
      </c>
      <c r="M245" s="10">
        <v>2.5</v>
      </c>
      <c r="N245" s="10" t="s">
        <v>575</v>
      </c>
      <c r="O245" s="10" t="s">
        <v>657</v>
      </c>
      <c r="Q245" s="10">
        <v>3</v>
      </c>
      <c r="R245" s="16"/>
      <c r="S245" s="16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CA245" s="10">
        <v>3</v>
      </c>
      <c r="EZ245" s="116"/>
      <c r="FA245" s="116"/>
      <c r="FB245" s="116"/>
      <c r="FC245" s="116"/>
      <c r="FD245" s="116"/>
    </row>
    <row r="246" spans="2:160">
      <c r="B246" s="44">
        <f t="shared" si="18"/>
        <v>2</v>
      </c>
      <c r="C246" s="44">
        <f t="shared" si="19"/>
        <v>2</v>
      </c>
      <c r="D246" s="44">
        <f t="shared" si="20"/>
        <v>2</v>
      </c>
      <c r="E246" s="44">
        <f t="shared" si="21"/>
        <v>2</v>
      </c>
      <c r="F246" s="44">
        <f t="shared" si="22"/>
        <v>2</v>
      </c>
      <c r="G246" s="44">
        <f t="shared" si="23"/>
        <v>11.5</v>
      </c>
      <c r="H246" s="119">
        <f>IF(AND(M246&gt;0,M246&lt;=STATS!$C$22),1,"")</f>
        <v>1</v>
      </c>
      <c r="J246" s="26">
        <v>245</v>
      </c>
      <c r="K246" s="253">
        <v>45.591099999999997</v>
      </c>
      <c r="L246" s="253">
        <v>-92.111869999999996</v>
      </c>
      <c r="M246" s="10">
        <v>11.5</v>
      </c>
      <c r="N246" s="10" t="s">
        <v>576</v>
      </c>
      <c r="O246" s="10" t="s">
        <v>657</v>
      </c>
      <c r="Q246" s="10">
        <v>1</v>
      </c>
      <c r="R246" s="16"/>
      <c r="S246" s="16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>
        <v>1</v>
      </c>
      <c r="AH246" s="27"/>
      <c r="CP246" s="10">
        <v>1</v>
      </c>
      <c r="EZ246" s="116"/>
      <c r="FA246" s="116"/>
      <c r="FB246" s="116"/>
      <c r="FC246" s="116"/>
      <c r="FD246" s="116"/>
    </row>
    <row r="247" spans="2:160">
      <c r="B247" s="44">
        <f t="shared" si="18"/>
        <v>0</v>
      </c>
      <c r="C247" s="44" t="str">
        <f t="shared" si="19"/>
        <v/>
      </c>
      <c r="D247" s="44" t="str">
        <f t="shared" si="20"/>
        <v/>
      </c>
      <c r="E247" s="44">
        <f t="shared" si="21"/>
        <v>0</v>
      </c>
      <c r="F247" s="44">
        <f t="shared" si="22"/>
        <v>0</v>
      </c>
      <c r="G247" s="44" t="str">
        <f t="shared" si="23"/>
        <v/>
      </c>
      <c r="H247" s="119">
        <f>IF(AND(M247&gt;0,M247&lt;=STATS!$C$22),1,"")</f>
        <v>1</v>
      </c>
      <c r="J247" s="26">
        <v>246</v>
      </c>
      <c r="K247" s="253">
        <v>45.591209999999997</v>
      </c>
      <c r="L247" s="253">
        <v>-92.105459999999994</v>
      </c>
      <c r="M247" s="10">
        <v>16.5</v>
      </c>
      <c r="N247" s="10" t="s">
        <v>575</v>
      </c>
      <c r="O247" s="10" t="s">
        <v>657</v>
      </c>
      <c r="R247" s="16"/>
      <c r="S247" s="16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EZ247" s="116"/>
      <c r="FA247" s="116"/>
      <c r="FB247" s="116"/>
      <c r="FC247" s="116"/>
      <c r="FD247" s="116"/>
    </row>
    <row r="248" spans="2:160">
      <c r="B248" s="44">
        <f t="shared" si="18"/>
        <v>5</v>
      </c>
      <c r="C248" s="44">
        <f t="shared" si="19"/>
        <v>5</v>
      </c>
      <c r="D248" s="44">
        <f t="shared" si="20"/>
        <v>5</v>
      </c>
      <c r="E248" s="44">
        <f t="shared" si="21"/>
        <v>5</v>
      </c>
      <c r="F248" s="44">
        <f t="shared" si="22"/>
        <v>5</v>
      </c>
      <c r="G248" s="44">
        <f t="shared" si="23"/>
        <v>4</v>
      </c>
      <c r="H248" s="119">
        <f>IF(AND(M248&gt;0,M248&lt;=STATS!$C$22),1,"")</f>
        <v>1</v>
      </c>
      <c r="J248" s="26">
        <v>247</v>
      </c>
      <c r="K248" s="253">
        <v>45.59122</v>
      </c>
      <c r="L248" s="253">
        <v>-92.105140000000006</v>
      </c>
      <c r="M248" s="10">
        <v>4</v>
      </c>
      <c r="N248" s="10" t="s">
        <v>576</v>
      </c>
      <c r="O248" s="10" t="s">
        <v>657</v>
      </c>
      <c r="Q248" s="10">
        <v>1</v>
      </c>
      <c r="R248" s="16"/>
      <c r="S248" s="16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>
        <v>1</v>
      </c>
      <c r="AH248" s="27"/>
      <c r="AW248" s="10">
        <v>1</v>
      </c>
      <c r="BO248" s="10">
        <v>1</v>
      </c>
      <c r="BR248" s="10">
        <v>1</v>
      </c>
      <c r="DE248" s="10">
        <v>1</v>
      </c>
      <c r="EZ248" s="116"/>
      <c r="FA248" s="116"/>
      <c r="FB248" s="116"/>
      <c r="FC248" s="116"/>
      <c r="FD248" s="116"/>
    </row>
    <row r="249" spans="2:160">
      <c r="B249" s="44">
        <f t="shared" si="18"/>
        <v>6</v>
      </c>
      <c r="C249" s="44">
        <f t="shared" si="19"/>
        <v>6</v>
      </c>
      <c r="D249" s="44">
        <f t="shared" si="20"/>
        <v>5</v>
      </c>
      <c r="E249" s="44">
        <f t="shared" si="21"/>
        <v>6</v>
      </c>
      <c r="F249" s="44">
        <f t="shared" si="22"/>
        <v>5</v>
      </c>
      <c r="G249" s="44">
        <f t="shared" si="23"/>
        <v>5</v>
      </c>
      <c r="H249" s="119">
        <f>IF(AND(M249&gt;0,M249&lt;=STATS!$C$22),1,"")</f>
        <v>1</v>
      </c>
      <c r="J249" s="26">
        <v>248</v>
      </c>
      <c r="K249" s="253">
        <v>45.59131</v>
      </c>
      <c r="L249" s="253">
        <v>-92.112350000000006</v>
      </c>
      <c r="M249" s="10">
        <v>5</v>
      </c>
      <c r="N249" s="10" t="s">
        <v>574</v>
      </c>
      <c r="O249" s="10" t="s">
        <v>657</v>
      </c>
      <c r="Q249" s="10">
        <v>2</v>
      </c>
      <c r="R249" s="16">
        <v>1</v>
      </c>
      <c r="S249" s="16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>
        <v>1</v>
      </c>
      <c r="AF249" s="27"/>
      <c r="AG249" s="27"/>
      <c r="AH249" s="27"/>
      <c r="BG249" s="10">
        <v>2</v>
      </c>
      <c r="CA249" s="10">
        <v>1</v>
      </c>
      <c r="CY249" s="10">
        <v>1</v>
      </c>
      <c r="DE249" s="10">
        <v>1</v>
      </c>
      <c r="EZ249" s="116"/>
      <c r="FA249" s="116"/>
      <c r="FB249" s="116"/>
      <c r="FC249" s="116"/>
      <c r="FD249" s="116"/>
    </row>
    <row r="250" spans="2:160">
      <c r="B250" s="44">
        <f t="shared" si="18"/>
        <v>0</v>
      </c>
      <c r="C250" s="44" t="str">
        <f t="shared" si="19"/>
        <v/>
      </c>
      <c r="D250" s="44" t="str">
        <f t="shared" si="20"/>
        <v/>
      </c>
      <c r="E250" s="44">
        <f t="shared" si="21"/>
        <v>0</v>
      </c>
      <c r="F250" s="44">
        <f t="shared" si="22"/>
        <v>0</v>
      </c>
      <c r="G250" s="44" t="str">
        <f t="shared" si="23"/>
        <v/>
      </c>
      <c r="H250" s="119">
        <f>IF(AND(M250&gt;0,M250&lt;=STATS!$C$22),1,"")</f>
        <v>1</v>
      </c>
      <c r="J250" s="26">
        <v>249</v>
      </c>
      <c r="K250" s="253">
        <v>45.591320000000003</v>
      </c>
      <c r="L250" s="253">
        <v>-92.112030000000004</v>
      </c>
      <c r="M250" s="10">
        <v>18.5</v>
      </c>
      <c r="N250" s="10" t="s">
        <v>575</v>
      </c>
      <c r="O250" s="10" t="s">
        <v>657</v>
      </c>
      <c r="R250" s="16"/>
      <c r="S250" s="16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EZ250" s="116"/>
      <c r="FA250" s="116"/>
      <c r="FB250" s="116"/>
      <c r="FC250" s="116"/>
      <c r="FD250" s="116"/>
    </row>
    <row r="251" spans="2:160">
      <c r="B251" s="44">
        <f t="shared" si="18"/>
        <v>4</v>
      </c>
      <c r="C251" s="44">
        <f t="shared" si="19"/>
        <v>4</v>
      </c>
      <c r="D251" s="44">
        <f t="shared" si="20"/>
        <v>4</v>
      </c>
      <c r="E251" s="44">
        <f t="shared" si="21"/>
        <v>4</v>
      </c>
      <c r="F251" s="44">
        <f t="shared" si="22"/>
        <v>4</v>
      </c>
      <c r="G251" s="44">
        <f t="shared" si="23"/>
        <v>11</v>
      </c>
      <c r="H251" s="119">
        <f>IF(AND(M251&gt;0,M251&lt;=STATS!$C$22),1,"")</f>
        <v>1</v>
      </c>
      <c r="J251" s="26">
        <v>250</v>
      </c>
      <c r="K251" s="253">
        <v>45.591439999999999</v>
      </c>
      <c r="L251" s="253">
        <v>-92.105630000000005</v>
      </c>
      <c r="M251" s="10">
        <v>11</v>
      </c>
      <c r="N251" s="10" t="s">
        <v>575</v>
      </c>
      <c r="O251" s="10" t="s">
        <v>657</v>
      </c>
      <c r="Q251" s="10">
        <v>2</v>
      </c>
      <c r="R251" s="16"/>
      <c r="S251" s="16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BW251" s="10">
        <v>1</v>
      </c>
      <c r="CO251" s="10">
        <v>1</v>
      </c>
      <c r="CP251" s="10">
        <v>2</v>
      </c>
      <c r="ES251" s="10">
        <v>1</v>
      </c>
      <c r="EZ251" s="116"/>
      <c r="FA251" s="116"/>
      <c r="FB251" s="116"/>
      <c r="FC251" s="116"/>
      <c r="FD251" s="116"/>
    </row>
    <row r="252" spans="2:160">
      <c r="B252" s="44">
        <f t="shared" si="18"/>
        <v>6</v>
      </c>
      <c r="C252" s="44">
        <f t="shared" si="19"/>
        <v>6</v>
      </c>
      <c r="D252" s="44">
        <f t="shared" si="20"/>
        <v>6</v>
      </c>
      <c r="E252" s="44">
        <f t="shared" si="21"/>
        <v>6</v>
      </c>
      <c r="F252" s="44">
        <f t="shared" si="22"/>
        <v>6</v>
      </c>
      <c r="G252" s="44">
        <f t="shared" si="23"/>
        <v>6</v>
      </c>
      <c r="H252" s="119">
        <f>IF(AND(M252&gt;0,M252&lt;=STATS!$C$22),1,"")</f>
        <v>1</v>
      </c>
      <c r="J252" s="26">
        <v>251</v>
      </c>
      <c r="K252" s="253">
        <v>45.591439999999999</v>
      </c>
      <c r="L252" s="253">
        <v>-92.105310000000003</v>
      </c>
      <c r="M252" s="10">
        <v>6</v>
      </c>
      <c r="N252" s="10" t="s">
        <v>575</v>
      </c>
      <c r="O252" s="10" t="s">
        <v>657</v>
      </c>
      <c r="Q252" s="10">
        <v>2</v>
      </c>
      <c r="R252" s="16"/>
      <c r="S252" s="16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>
        <v>2</v>
      </c>
      <c r="AF252" s="27"/>
      <c r="AG252" s="27"/>
      <c r="AH252" s="27"/>
      <c r="AW252" s="10">
        <v>1</v>
      </c>
      <c r="BO252" s="10">
        <v>1</v>
      </c>
      <c r="CP252" s="10">
        <v>1</v>
      </c>
      <c r="CY252" s="10">
        <v>1</v>
      </c>
      <c r="DE252" s="10">
        <v>1</v>
      </c>
      <c r="EZ252" s="116"/>
      <c r="FA252" s="116"/>
      <c r="FB252" s="116">
        <v>1</v>
      </c>
      <c r="FC252" s="116"/>
      <c r="FD252" s="116"/>
    </row>
    <row r="253" spans="2:160">
      <c r="B253" s="44">
        <f t="shared" si="18"/>
        <v>2</v>
      </c>
      <c r="C253" s="44">
        <f t="shared" si="19"/>
        <v>2</v>
      </c>
      <c r="D253" s="44">
        <f t="shared" si="20"/>
        <v>2</v>
      </c>
      <c r="E253" s="44">
        <f t="shared" si="21"/>
        <v>2</v>
      </c>
      <c r="F253" s="44">
        <f t="shared" si="22"/>
        <v>2</v>
      </c>
      <c r="G253" s="44">
        <f t="shared" si="23"/>
        <v>9</v>
      </c>
      <c r="H253" s="119">
        <f>IF(AND(M253&gt;0,M253&lt;=STATS!$C$22),1,"")</f>
        <v>1</v>
      </c>
      <c r="J253" s="26">
        <v>252</v>
      </c>
      <c r="K253" s="253">
        <v>45.591529999999999</v>
      </c>
      <c r="L253" s="253">
        <v>-92.112520000000004</v>
      </c>
      <c r="M253" s="10">
        <v>9</v>
      </c>
      <c r="N253" s="10" t="s">
        <v>574</v>
      </c>
      <c r="O253" s="10" t="s">
        <v>657</v>
      </c>
      <c r="Q253" s="10">
        <v>2</v>
      </c>
      <c r="R253" s="16"/>
      <c r="S253" s="16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>
        <v>1</v>
      </c>
      <c r="AF253" s="27"/>
      <c r="AG253" s="27"/>
      <c r="AH253" s="27"/>
      <c r="CN253" s="10">
        <v>2</v>
      </c>
      <c r="EZ253" s="116"/>
      <c r="FA253" s="116"/>
      <c r="FB253" s="116"/>
      <c r="FC253" s="116"/>
      <c r="FD253" s="116"/>
    </row>
    <row r="254" spans="2:160">
      <c r="B254" s="44">
        <f t="shared" si="18"/>
        <v>2</v>
      </c>
      <c r="C254" s="44">
        <f t="shared" si="19"/>
        <v>2</v>
      </c>
      <c r="D254" s="44">
        <f t="shared" si="20"/>
        <v>2</v>
      </c>
      <c r="E254" s="44">
        <f t="shared" si="21"/>
        <v>2</v>
      </c>
      <c r="F254" s="44">
        <f t="shared" si="22"/>
        <v>2</v>
      </c>
      <c r="G254" s="44">
        <f t="shared" si="23"/>
        <v>10</v>
      </c>
      <c r="H254" s="119">
        <f>IF(AND(M254&gt;0,M254&lt;=STATS!$C$22),1,"")</f>
        <v>1</v>
      </c>
      <c r="J254" s="26">
        <v>253</v>
      </c>
      <c r="K254" s="253">
        <v>45.591659999999997</v>
      </c>
      <c r="L254" s="253">
        <v>-92.105800000000002</v>
      </c>
      <c r="M254" s="10">
        <v>10</v>
      </c>
      <c r="N254" s="10" t="s">
        <v>574</v>
      </c>
      <c r="O254" s="10" t="s">
        <v>657</v>
      </c>
      <c r="Q254" s="10">
        <v>2</v>
      </c>
      <c r="R254" s="16"/>
      <c r="S254" s="16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BW254" s="10">
        <v>2</v>
      </c>
      <c r="CP254" s="10">
        <v>2</v>
      </c>
      <c r="EZ254" s="116"/>
      <c r="FA254" s="116"/>
      <c r="FB254" s="116"/>
      <c r="FC254" s="116"/>
      <c r="FD254" s="116"/>
    </row>
    <row r="255" spans="2:160">
      <c r="B255" s="44">
        <f t="shared" si="18"/>
        <v>4</v>
      </c>
      <c r="C255" s="44">
        <f t="shared" si="19"/>
        <v>4</v>
      </c>
      <c r="D255" s="44">
        <f t="shared" si="20"/>
        <v>4</v>
      </c>
      <c r="E255" s="44">
        <f t="shared" si="21"/>
        <v>4</v>
      </c>
      <c r="F255" s="44">
        <f t="shared" si="22"/>
        <v>4</v>
      </c>
      <c r="G255" s="44">
        <f t="shared" si="23"/>
        <v>7</v>
      </c>
      <c r="H255" s="119">
        <f>IF(AND(M255&gt;0,M255&lt;=STATS!$C$22),1,"")</f>
        <v>1</v>
      </c>
      <c r="J255" s="26">
        <v>254</v>
      </c>
      <c r="K255" s="253">
        <v>45.591659999999997</v>
      </c>
      <c r="L255" s="253">
        <v>-92.10548</v>
      </c>
      <c r="M255" s="10">
        <v>7</v>
      </c>
      <c r="N255" s="10" t="s">
        <v>575</v>
      </c>
      <c r="O255" s="10" t="s">
        <v>657</v>
      </c>
      <c r="Q255" s="10">
        <v>3</v>
      </c>
      <c r="R255" s="16"/>
      <c r="S255" s="16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>
        <v>1</v>
      </c>
      <c r="AF255" s="27"/>
      <c r="AG255" s="27"/>
      <c r="AH255" s="27"/>
      <c r="CP255" s="10">
        <v>3</v>
      </c>
      <c r="DE255" s="10">
        <v>1</v>
      </c>
      <c r="EF255" s="10">
        <v>2</v>
      </c>
      <c r="EZ255" s="116"/>
      <c r="FA255" s="116"/>
      <c r="FB255" s="116"/>
      <c r="FC255" s="116"/>
      <c r="FD255" s="116"/>
    </row>
    <row r="256" spans="2:160">
      <c r="B256" s="44">
        <f t="shared" si="18"/>
        <v>3</v>
      </c>
      <c r="C256" s="44">
        <f t="shared" si="19"/>
        <v>3</v>
      </c>
      <c r="D256" s="44">
        <f t="shared" si="20"/>
        <v>3</v>
      </c>
      <c r="E256" s="44">
        <f t="shared" si="21"/>
        <v>3</v>
      </c>
      <c r="F256" s="44">
        <f t="shared" si="22"/>
        <v>3</v>
      </c>
      <c r="G256" s="44">
        <f t="shared" si="23"/>
        <v>8</v>
      </c>
      <c r="H256" s="119">
        <f>IF(AND(M256&gt;0,M256&lt;=STATS!$C$22),1,"")</f>
        <v>1</v>
      </c>
      <c r="J256" s="26">
        <v>255</v>
      </c>
      <c r="K256" s="253">
        <v>45.591760000000001</v>
      </c>
      <c r="L256" s="253">
        <v>-92.112690000000001</v>
      </c>
      <c r="M256" s="10">
        <v>8</v>
      </c>
      <c r="N256" s="10" t="s">
        <v>575</v>
      </c>
      <c r="O256" s="10" t="s">
        <v>657</v>
      </c>
      <c r="Q256" s="10">
        <v>3</v>
      </c>
      <c r="R256" s="16"/>
      <c r="S256" s="16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>
        <v>1</v>
      </c>
      <c r="AF256" s="27"/>
      <c r="AG256" s="27"/>
      <c r="AH256" s="27"/>
      <c r="CY256" s="10">
        <v>3</v>
      </c>
      <c r="DE256" s="10">
        <v>1</v>
      </c>
      <c r="EZ256" s="116"/>
      <c r="FA256" s="116"/>
      <c r="FB256" s="116"/>
      <c r="FC256" s="116"/>
      <c r="FD256" s="116"/>
    </row>
    <row r="257" spans="2:160">
      <c r="B257" s="44">
        <f t="shared" si="18"/>
        <v>1</v>
      </c>
      <c r="C257" s="44">
        <f t="shared" si="19"/>
        <v>1</v>
      </c>
      <c r="D257" s="44">
        <f t="shared" si="20"/>
        <v>1</v>
      </c>
      <c r="E257" s="44">
        <f t="shared" si="21"/>
        <v>1</v>
      </c>
      <c r="F257" s="44">
        <f t="shared" si="22"/>
        <v>1</v>
      </c>
      <c r="G257" s="44">
        <f t="shared" si="23"/>
        <v>11</v>
      </c>
      <c r="H257" s="119">
        <f>IF(AND(M257&gt;0,M257&lt;=STATS!$C$22),1,"")</f>
        <v>1</v>
      </c>
      <c r="J257" s="26">
        <v>256</v>
      </c>
      <c r="K257" s="253">
        <v>45.59187</v>
      </c>
      <c r="L257" s="253">
        <v>-92.106290000000001</v>
      </c>
      <c r="M257" s="10">
        <v>11</v>
      </c>
      <c r="N257" s="10" t="s">
        <v>574</v>
      </c>
      <c r="O257" s="10" t="s">
        <v>657</v>
      </c>
      <c r="Q257" s="10">
        <v>1</v>
      </c>
      <c r="R257" s="16"/>
      <c r="S257" s="16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>
        <v>1</v>
      </c>
      <c r="AF257" s="27"/>
      <c r="AG257" s="27"/>
      <c r="AH257" s="27"/>
      <c r="CP257" s="10" t="s">
        <v>666</v>
      </c>
      <c r="EZ257" s="116"/>
      <c r="FA257" s="116"/>
      <c r="FB257" s="116"/>
      <c r="FC257" s="116"/>
      <c r="FD257" s="116"/>
    </row>
    <row r="258" spans="2:160">
      <c r="B258" s="44">
        <f t="shared" ref="B258:B321" si="24">COUNT(R258:EY258,FE258:FM258)</f>
        <v>5</v>
      </c>
      <c r="C258" s="44">
        <f t="shared" ref="C258:C321" si="25">IF(COUNT(R258:EY258,FE258:FM258)&gt;0,COUNT(R258:EY258,FE258:FM258),"")</f>
        <v>5</v>
      </c>
      <c r="D258" s="44">
        <f t="shared" ref="D258:D321" si="26">IF(COUNT(T258:BJ258,BL258:BT258,BV258:CB258,CD258:EY258,FE258:FM258)&gt;0,COUNT(T258:BJ258,BL258:BT258,BV258:CB258,CD258:EY258,FE258:FM258),"")</f>
        <v>5</v>
      </c>
      <c r="E258" s="44">
        <f t="shared" ref="E258:E321" si="27">IF(H258=1,COUNT(R258:EY258,FE258:FM258),"")</f>
        <v>5</v>
      </c>
      <c r="F258" s="44">
        <f t="shared" ref="F258:F321" si="28">IF(H258=1,COUNT(T258:BJ258,BL258:BT258,BV258:CB258,CD258:EY258,FE258:FM258),"")</f>
        <v>5</v>
      </c>
      <c r="G258" s="44">
        <f t="shared" ref="G258:G321" si="29">IF($B258&gt;=1,$M258,"")</f>
        <v>7.5</v>
      </c>
      <c r="H258" s="119">
        <f>IF(AND(M258&gt;0,M258&lt;=STATS!$C$22),1,"")</f>
        <v>1</v>
      </c>
      <c r="J258" s="26">
        <v>257</v>
      </c>
      <c r="K258" s="253">
        <v>45.591880000000003</v>
      </c>
      <c r="L258" s="253">
        <v>-92.105969999999999</v>
      </c>
      <c r="M258" s="10">
        <v>7.5</v>
      </c>
      <c r="N258" s="10" t="s">
        <v>574</v>
      </c>
      <c r="O258" s="10" t="s">
        <v>657</v>
      </c>
      <c r="Q258" s="10">
        <v>3</v>
      </c>
      <c r="R258" s="16"/>
      <c r="S258" s="16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>
        <v>1</v>
      </c>
      <c r="AF258" s="27"/>
      <c r="AG258" s="27">
        <v>1</v>
      </c>
      <c r="AH258" s="27"/>
      <c r="CP258" s="10">
        <v>3</v>
      </c>
      <c r="DE258" s="10">
        <v>1</v>
      </c>
      <c r="EF258" s="10">
        <v>1</v>
      </c>
      <c r="EZ258" s="116"/>
      <c r="FA258" s="116"/>
      <c r="FB258" s="116"/>
      <c r="FC258" s="116"/>
      <c r="FD258" s="116"/>
    </row>
    <row r="259" spans="2:160">
      <c r="B259" s="44">
        <f t="shared" si="24"/>
        <v>3</v>
      </c>
      <c r="C259" s="44">
        <f t="shared" si="25"/>
        <v>3</v>
      </c>
      <c r="D259" s="44">
        <f t="shared" si="26"/>
        <v>3</v>
      </c>
      <c r="E259" s="44">
        <f t="shared" si="27"/>
        <v>3</v>
      </c>
      <c r="F259" s="44">
        <f t="shared" si="28"/>
        <v>3</v>
      </c>
      <c r="G259" s="44">
        <f t="shared" si="29"/>
        <v>6.5</v>
      </c>
      <c r="H259" s="119">
        <f>IF(AND(M259&gt;0,M259&lt;=STATS!$C$22),1,"")</f>
        <v>1</v>
      </c>
      <c r="J259" s="26">
        <v>258</v>
      </c>
      <c r="K259" s="253">
        <v>45.591889999999999</v>
      </c>
      <c r="L259" s="253">
        <v>-92.105649999999997</v>
      </c>
      <c r="M259" s="10">
        <v>6.5</v>
      </c>
      <c r="N259" s="10" t="s">
        <v>574</v>
      </c>
      <c r="O259" s="10" t="s">
        <v>657</v>
      </c>
      <c r="Q259" s="10">
        <v>2</v>
      </c>
      <c r="R259" s="16"/>
      <c r="S259" s="16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>
        <v>1</v>
      </c>
      <c r="AF259" s="27"/>
      <c r="AG259" s="27"/>
      <c r="AH259" s="27"/>
      <c r="BO259" s="10">
        <v>1</v>
      </c>
      <c r="CP259" s="10">
        <v>2</v>
      </c>
      <c r="EZ259" s="116"/>
      <c r="FA259" s="116"/>
      <c r="FB259" s="116"/>
      <c r="FC259" s="116"/>
      <c r="FD259" s="116"/>
    </row>
    <row r="260" spans="2:160">
      <c r="B260" s="44">
        <f t="shared" si="24"/>
        <v>4</v>
      </c>
      <c r="C260" s="44">
        <f t="shared" si="25"/>
        <v>4</v>
      </c>
      <c r="D260" s="44">
        <f t="shared" si="26"/>
        <v>4</v>
      </c>
      <c r="E260" s="44">
        <f t="shared" si="27"/>
        <v>4</v>
      </c>
      <c r="F260" s="44">
        <f t="shared" si="28"/>
        <v>4</v>
      </c>
      <c r="G260" s="44">
        <f t="shared" si="29"/>
        <v>10.5</v>
      </c>
      <c r="H260" s="119">
        <f>IF(AND(M260&gt;0,M260&lt;=STATS!$C$22),1,"")</f>
        <v>1</v>
      </c>
      <c r="J260" s="26">
        <v>259</v>
      </c>
      <c r="K260" s="253">
        <v>45.592089999999999</v>
      </c>
      <c r="L260" s="253">
        <v>-92.106769999999997</v>
      </c>
      <c r="M260" s="10">
        <v>10.5</v>
      </c>
      <c r="N260" s="10" t="s">
        <v>575</v>
      </c>
      <c r="O260" s="10" t="s">
        <v>657</v>
      </c>
      <c r="Q260" s="10">
        <v>2</v>
      </c>
      <c r="R260" s="16"/>
      <c r="S260" s="16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CO260" s="10">
        <v>1</v>
      </c>
      <c r="CP260" s="10">
        <v>2</v>
      </c>
      <c r="CY260" s="10">
        <v>2</v>
      </c>
      <c r="DE260" s="10">
        <v>1</v>
      </c>
      <c r="EZ260" s="116"/>
      <c r="FA260" s="116"/>
      <c r="FB260" s="116"/>
      <c r="FC260" s="116"/>
      <c r="FD260" s="116"/>
    </row>
    <row r="261" spans="2:160">
      <c r="B261" s="44">
        <f t="shared" si="24"/>
        <v>2</v>
      </c>
      <c r="C261" s="44">
        <f t="shared" si="25"/>
        <v>2</v>
      </c>
      <c r="D261" s="44">
        <f t="shared" si="26"/>
        <v>2</v>
      </c>
      <c r="E261" s="44">
        <f t="shared" si="27"/>
        <v>2</v>
      </c>
      <c r="F261" s="44">
        <f t="shared" si="28"/>
        <v>2</v>
      </c>
      <c r="G261" s="44">
        <f t="shared" si="29"/>
        <v>8</v>
      </c>
      <c r="H261" s="119">
        <f>IF(AND(M261&gt;0,M261&lt;=STATS!$C$22),1,"")</f>
        <v>1</v>
      </c>
      <c r="J261" s="26">
        <v>260</v>
      </c>
      <c r="K261" s="253">
        <v>45.592100000000002</v>
      </c>
      <c r="L261" s="253">
        <v>-92.106449999999995</v>
      </c>
      <c r="M261" s="10">
        <v>8</v>
      </c>
      <c r="N261" s="10" t="s">
        <v>574</v>
      </c>
      <c r="O261" s="10" t="s">
        <v>657</v>
      </c>
      <c r="Q261" s="10">
        <v>3</v>
      </c>
      <c r="R261" s="16"/>
      <c r="S261" s="16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>
        <v>2</v>
      </c>
      <c r="AF261" s="27"/>
      <c r="AG261" s="27"/>
      <c r="AH261" s="27"/>
      <c r="CP261" s="10">
        <v>3</v>
      </c>
      <c r="EZ261" s="116"/>
      <c r="FA261" s="116"/>
      <c r="FB261" s="116"/>
      <c r="FC261" s="116"/>
      <c r="FD261" s="116"/>
    </row>
    <row r="262" spans="2:160">
      <c r="B262" s="44">
        <f t="shared" si="24"/>
        <v>2</v>
      </c>
      <c r="C262" s="44">
        <f t="shared" si="25"/>
        <v>2</v>
      </c>
      <c r="D262" s="44">
        <f t="shared" si="26"/>
        <v>2</v>
      </c>
      <c r="E262" s="44">
        <f t="shared" si="27"/>
        <v>2</v>
      </c>
      <c r="F262" s="44">
        <f t="shared" si="28"/>
        <v>2</v>
      </c>
      <c r="G262" s="44">
        <f t="shared" si="29"/>
        <v>7</v>
      </c>
      <c r="H262" s="119">
        <f>IF(AND(M262&gt;0,M262&lt;=STATS!$C$22),1,"")</f>
        <v>1</v>
      </c>
      <c r="J262" s="26">
        <v>261</v>
      </c>
      <c r="K262" s="253">
        <v>45.592100000000002</v>
      </c>
      <c r="L262" s="253">
        <v>-92.106129999999993</v>
      </c>
      <c r="M262" s="10">
        <v>7</v>
      </c>
      <c r="N262" s="10" t="s">
        <v>574</v>
      </c>
      <c r="O262" s="10" t="s">
        <v>657</v>
      </c>
      <c r="Q262" s="10">
        <v>3</v>
      </c>
      <c r="R262" s="16"/>
      <c r="S262" s="16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Q262" s="10">
        <v>1</v>
      </c>
      <c r="BO262" s="10" t="s">
        <v>666</v>
      </c>
      <c r="CP262" s="10">
        <v>3</v>
      </c>
      <c r="DE262" s="10" t="s">
        <v>666</v>
      </c>
      <c r="EZ262" s="116"/>
      <c r="FA262" s="116"/>
      <c r="FB262" s="116"/>
      <c r="FC262" s="116"/>
      <c r="FD262" s="116"/>
    </row>
    <row r="263" spans="2:160">
      <c r="B263" s="44">
        <f t="shared" si="24"/>
        <v>4</v>
      </c>
      <c r="C263" s="44">
        <f t="shared" si="25"/>
        <v>4</v>
      </c>
      <c r="D263" s="44">
        <f t="shared" si="26"/>
        <v>4</v>
      </c>
      <c r="E263" s="44">
        <f t="shared" si="27"/>
        <v>4</v>
      </c>
      <c r="F263" s="44">
        <f t="shared" si="28"/>
        <v>4</v>
      </c>
      <c r="G263" s="44">
        <f t="shared" si="29"/>
        <v>7</v>
      </c>
      <c r="H263" s="119">
        <f>IF(AND(M263&gt;0,M263&lt;=STATS!$C$22),1,"")</f>
        <v>1</v>
      </c>
      <c r="J263" s="26">
        <v>262</v>
      </c>
      <c r="K263" s="253">
        <v>45.592210000000001</v>
      </c>
      <c r="L263" s="253">
        <v>-92.112710000000007</v>
      </c>
      <c r="M263" s="10">
        <v>7</v>
      </c>
      <c r="N263" s="10" t="s">
        <v>574</v>
      </c>
      <c r="O263" s="10" t="s">
        <v>657</v>
      </c>
      <c r="Q263" s="10">
        <v>2</v>
      </c>
      <c r="R263" s="16"/>
      <c r="S263" s="16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>
        <v>1</v>
      </c>
      <c r="AF263" s="27"/>
      <c r="AG263" s="27"/>
      <c r="AH263" s="27"/>
      <c r="BG263" s="10">
        <v>2</v>
      </c>
      <c r="CY263" s="10">
        <v>2</v>
      </c>
      <c r="DE263" s="10">
        <v>1</v>
      </c>
      <c r="EZ263" s="116"/>
      <c r="FA263" s="116"/>
      <c r="FB263" s="116"/>
      <c r="FC263" s="116"/>
      <c r="FD263" s="116"/>
    </row>
    <row r="264" spans="2:160">
      <c r="B264" s="44">
        <f t="shared" si="24"/>
        <v>7</v>
      </c>
      <c r="C264" s="44">
        <f t="shared" si="25"/>
        <v>7</v>
      </c>
      <c r="D264" s="44">
        <f t="shared" si="26"/>
        <v>6</v>
      </c>
      <c r="E264" s="44">
        <f t="shared" si="27"/>
        <v>7</v>
      </c>
      <c r="F264" s="44">
        <f t="shared" si="28"/>
        <v>6</v>
      </c>
      <c r="G264" s="44">
        <f t="shared" si="29"/>
        <v>8</v>
      </c>
      <c r="H264" s="119">
        <f>IF(AND(M264&gt;0,M264&lt;=STATS!$C$22),1,"")</f>
        <v>1</v>
      </c>
      <c r="J264" s="26">
        <v>263</v>
      </c>
      <c r="K264" s="253">
        <v>45.592309999999998</v>
      </c>
      <c r="L264" s="253">
        <v>-92.107259999999997</v>
      </c>
      <c r="M264" s="10">
        <v>8</v>
      </c>
      <c r="N264" s="10" t="s">
        <v>574</v>
      </c>
      <c r="O264" s="10" t="s">
        <v>657</v>
      </c>
      <c r="Q264" s="10">
        <v>3</v>
      </c>
      <c r="R264" s="16">
        <v>2</v>
      </c>
      <c r="S264" s="16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>
        <v>2</v>
      </c>
      <c r="AF264" s="27"/>
      <c r="AG264" s="27">
        <v>1</v>
      </c>
      <c r="AH264" s="27"/>
      <c r="BO264" s="10">
        <v>1</v>
      </c>
      <c r="CP264" s="10">
        <v>1</v>
      </c>
      <c r="CR264" s="10">
        <v>1</v>
      </c>
      <c r="DE264" s="10">
        <v>1</v>
      </c>
      <c r="EZ264" s="116"/>
      <c r="FA264" s="116"/>
      <c r="FB264" s="116"/>
      <c r="FC264" s="116"/>
      <c r="FD264" s="116"/>
    </row>
    <row r="265" spans="2:160">
      <c r="B265" s="44">
        <f t="shared" si="24"/>
        <v>4</v>
      </c>
      <c r="C265" s="44">
        <f t="shared" si="25"/>
        <v>4</v>
      </c>
      <c r="D265" s="44">
        <f t="shared" si="26"/>
        <v>4</v>
      </c>
      <c r="E265" s="44">
        <f t="shared" si="27"/>
        <v>4</v>
      </c>
      <c r="F265" s="44">
        <f t="shared" si="28"/>
        <v>4</v>
      </c>
      <c r="G265" s="44">
        <f t="shared" si="29"/>
        <v>8</v>
      </c>
      <c r="H265" s="119">
        <f>IF(AND(M265&gt;0,M265&lt;=STATS!$C$22),1,"")</f>
        <v>1</v>
      </c>
      <c r="J265" s="26">
        <v>264</v>
      </c>
      <c r="K265" s="253">
        <v>45.592309999999998</v>
      </c>
      <c r="L265" s="253">
        <v>-92.106939999999994</v>
      </c>
      <c r="M265" s="10">
        <v>8</v>
      </c>
      <c r="N265" s="10" t="s">
        <v>574</v>
      </c>
      <c r="O265" s="10" t="s">
        <v>657</v>
      </c>
      <c r="Q265" s="10">
        <v>2</v>
      </c>
      <c r="R265" s="16"/>
      <c r="S265" s="16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>
        <v>1</v>
      </c>
      <c r="AF265" s="27"/>
      <c r="AG265" s="27">
        <v>1</v>
      </c>
      <c r="AH265" s="27"/>
      <c r="BO265" s="10">
        <v>2</v>
      </c>
      <c r="CP265" s="10">
        <v>1</v>
      </c>
      <c r="EZ265" s="116"/>
      <c r="FA265" s="116"/>
      <c r="FB265" s="116"/>
      <c r="FC265" s="116"/>
      <c r="FD265" s="116"/>
    </row>
    <row r="266" spans="2:160">
      <c r="B266" s="44">
        <f t="shared" si="24"/>
        <v>6</v>
      </c>
      <c r="C266" s="44">
        <f t="shared" si="25"/>
        <v>6</v>
      </c>
      <c r="D266" s="44">
        <f t="shared" si="26"/>
        <v>6</v>
      </c>
      <c r="E266" s="44">
        <f t="shared" si="27"/>
        <v>6</v>
      </c>
      <c r="F266" s="44">
        <f t="shared" si="28"/>
        <v>6</v>
      </c>
      <c r="G266" s="44">
        <f t="shared" si="29"/>
        <v>7</v>
      </c>
      <c r="H266" s="119">
        <f>IF(AND(M266&gt;0,M266&lt;=STATS!$C$22),1,"")</f>
        <v>1</v>
      </c>
      <c r="J266" s="26">
        <v>265</v>
      </c>
      <c r="K266" s="253">
        <v>45.592320000000001</v>
      </c>
      <c r="L266" s="253">
        <v>-92.106620000000007</v>
      </c>
      <c r="M266" s="10">
        <v>7</v>
      </c>
      <c r="N266" s="10" t="s">
        <v>574</v>
      </c>
      <c r="O266" s="10" t="s">
        <v>657</v>
      </c>
      <c r="Q266" s="10">
        <v>3</v>
      </c>
      <c r="R266" s="16"/>
      <c r="S266" s="16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>
        <v>1</v>
      </c>
      <c r="AF266" s="27"/>
      <c r="AG266" s="27"/>
      <c r="AH266" s="27"/>
      <c r="AQ266" s="10">
        <v>1</v>
      </c>
      <c r="BG266" s="10">
        <v>1</v>
      </c>
      <c r="CP266" s="10">
        <v>3</v>
      </c>
      <c r="DE266" s="10">
        <v>1</v>
      </c>
      <c r="EF266" s="10">
        <v>2</v>
      </c>
      <c r="EZ266" s="116"/>
      <c r="FA266" s="116"/>
      <c r="FB266" s="116"/>
      <c r="FC266" s="116"/>
      <c r="FD266" s="116"/>
    </row>
    <row r="267" spans="2:160">
      <c r="B267" s="44">
        <f t="shared" si="24"/>
        <v>2</v>
      </c>
      <c r="C267" s="44">
        <f t="shared" si="25"/>
        <v>2</v>
      </c>
      <c r="D267" s="44">
        <f t="shared" si="26"/>
        <v>2</v>
      </c>
      <c r="E267" s="44">
        <f t="shared" si="27"/>
        <v>2</v>
      </c>
      <c r="F267" s="44">
        <f t="shared" si="28"/>
        <v>2</v>
      </c>
      <c r="G267" s="44">
        <f t="shared" si="29"/>
        <v>0.5</v>
      </c>
      <c r="H267" s="119">
        <f>IF(AND(M267&gt;0,M267&lt;=STATS!$C$22),1,"")</f>
        <v>1</v>
      </c>
      <c r="J267" s="26">
        <v>266</v>
      </c>
      <c r="K267" s="253">
        <v>45.592419999999997</v>
      </c>
      <c r="L267" s="253">
        <v>-92.113200000000006</v>
      </c>
      <c r="M267" s="10">
        <v>0.5</v>
      </c>
      <c r="N267" s="10" t="s">
        <v>576</v>
      </c>
      <c r="O267" s="10" t="s">
        <v>657</v>
      </c>
      <c r="Q267" s="10">
        <v>1</v>
      </c>
      <c r="R267" s="16"/>
      <c r="S267" s="16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>
        <v>1</v>
      </c>
      <c r="AH267" s="27"/>
      <c r="BR267" s="10">
        <v>1</v>
      </c>
      <c r="EZ267" s="116"/>
      <c r="FA267" s="116"/>
      <c r="FB267" s="116"/>
      <c r="FC267" s="116"/>
      <c r="FD267" s="116"/>
    </row>
    <row r="268" spans="2:160">
      <c r="B268" s="44">
        <f t="shared" si="24"/>
        <v>7</v>
      </c>
      <c r="C268" s="44">
        <f t="shared" si="25"/>
        <v>7</v>
      </c>
      <c r="D268" s="44">
        <f t="shared" si="26"/>
        <v>7</v>
      </c>
      <c r="E268" s="44">
        <f t="shared" si="27"/>
        <v>7</v>
      </c>
      <c r="F268" s="44">
        <f t="shared" si="28"/>
        <v>7</v>
      </c>
      <c r="G268" s="44">
        <f t="shared" si="29"/>
        <v>5.5</v>
      </c>
      <c r="H268" s="119">
        <f>IF(AND(M268&gt;0,M268&lt;=STATS!$C$22),1,"")</f>
        <v>1</v>
      </c>
      <c r="J268" s="26">
        <v>267</v>
      </c>
      <c r="K268" s="253">
        <v>45.59243</v>
      </c>
      <c r="L268" s="253">
        <v>-92.112880000000004</v>
      </c>
      <c r="M268" s="10">
        <v>5.5</v>
      </c>
      <c r="N268" s="10" t="s">
        <v>575</v>
      </c>
      <c r="O268" s="10" t="s">
        <v>657</v>
      </c>
      <c r="Q268" s="10">
        <v>2</v>
      </c>
      <c r="R268" s="16"/>
      <c r="S268" s="16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>
        <v>1</v>
      </c>
      <c r="AF268" s="27"/>
      <c r="AG268" s="27">
        <v>1</v>
      </c>
      <c r="AH268" s="27"/>
      <c r="AQ268" s="10">
        <v>1</v>
      </c>
      <c r="BG268" s="10">
        <v>1</v>
      </c>
      <c r="CP268" s="10">
        <v>1</v>
      </c>
      <c r="CY268" s="10">
        <v>2</v>
      </c>
      <c r="DE268" s="10">
        <v>1</v>
      </c>
      <c r="EZ268" s="116"/>
      <c r="FA268" s="116"/>
      <c r="FB268" s="116"/>
      <c r="FC268" s="116"/>
      <c r="FD268" s="116"/>
    </row>
    <row r="269" spans="2:160">
      <c r="B269" s="44">
        <f t="shared" si="24"/>
        <v>3</v>
      </c>
      <c r="C269" s="44">
        <f t="shared" si="25"/>
        <v>3</v>
      </c>
      <c r="D269" s="44">
        <f t="shared" si="26"/>
        <v>3</v>
      </c>
      <c r="E269" s="44">
        <f t="shared" si="27"/>
        <v>3</v>
      </c>
      <c r="F269" s="44">
        <f t="shared" si="28"/>
        <v>3</v>
      </c>
      <c r="G269" s="44">
        <f t="shared" si="29"/>
        <v>6</v>
      </c>
      <c r="H269" s="119">
        <f>IF(AND(M269&gt;0,M269&lt;=STATS!$C$22),1,"")</f>
        <v>1</v>
      </c>
      <c r="J269" s="26">
        <v>268</v>
      </c>
      <c r="K269" s="253">
        <v>45.59252</v>
      </c>
      <c r="L269" s="253">
        <v>-92.107749999999996</v>
      </c>
      <c r="M269" s="10">
        <v>6</v>
      </c>
      <c r="N269" s="10" t="s">
        <v>575</v>
      </c>
      <c r="O269" s="10" t="s">
        <v>657</v>
      </c>
      <c r="Q269" s="10">
        <v>3</v>
      </c>
      <c r="R269" s="16"/>
      <c r="S269" s="16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Q269" s="10">
        <v>1</v>
      </c>
      <c r="CP269" s="10">
        <v>3</v>
      </c>
      <c r="EF269" s="10">
        <v>1</v>
      </c>
      <c r="EZ269" s="116"/>
      <c r="FA269" s="116"/>
      <c r="FB269" s="116"/>
      <c r="FC269" s="116"/>
      <c r="FD269" s="116"/>
    </row>
    <row r="270" spans="2:160">
      <c r="B270" s="44">
        <f t="shared" si="24"/>
        <v>1</v>
      </c>
      <c r="C270" s="44">
        <f t="shared" si="25"/>
        <v>1</v>
      </c>
      <c r="D270" s="44">
        <f t="shared" si="26"/>
        <v>1</v>
      </c>
      <c r="E270" s="44">
        <f t="shared" si="27"/>
        <v>1</v>
      </c>
      <c r="F270" s="44">
        <f t="shared" si="28"/>
        <v>1</v>
      </c>
      <c r="G270" s="44">
        <f t="shared" si="29"/>
        <v>1.5</v>
      </c>
      <c r="H270" s="119">
        <f>IF(AND(M270&gt;0,M270&lt;=STATS!$C$22),1,"")</f>
        <v>1</v>
      </c>
      <c r="J270" s="26">
        <v>269</v>
      </c>
      <c r="K270" s="253">
        <v>45.592529999999996</v>
      </c>
      <c r="L270" s="253">
        <v>-92.107429999999994</v>
      </c>
      <c r="M270" s="10">
        <v>1.5</v>
      </c>
      <c r="N270" s="10" t="s">
        <v>575</v>
      </c>
      <c r="O270" s="10" t="s">
        <v>657</v>
      </c>
      <c r="Q270" s="10">
        <v>1</v>
      </c>
      <c r="R270" s="16"/>
      <c r="S270" s="16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>
        <v>1</v>
      </c>
      <c r="AH270" s="27"/>
      <c r="EF270" s="10" t="s">
        <v>666</v>
      </c>
      <c r="EZ270" s="116"/>
      <c r="FA270" s="116"/>
      <c r="FB270" s="116"/>
      <c r="FC270" s="116"/>
      <c r="FD270" s="116"/>
    </row>
    <row r="271" spans="2:160">
      <c r="B271" s="44">
        <f t="shared" si="24"/>
        <v>1</v>
      </c>
      <c r="C271" s="44">
        <f t="shared" si="25"/>
        <v>1</v>
      </c>
      <c r="D271" s="44">
        <f t="shared" si="26"/>
        <v>1</v>
      </c>
      <c r="E271" s="44">
        <f t="shared" si="27"/>
        <v>1</v>
      </c>
      <c r="F271" s="44">
        <f t="shared" si="28"/>
        <v>1</v>
      </c>
      <c r="G271" s="44">
        <f t="shared" si="29"/>
        <v>5</v>
      </c>
      <c r="H271" s="119">
        <f>IF(AND(M271&gt;0,M271&lt;=STATS!$C$22),1,"")</f>
        <v>1</v>
      </c>
      <c r="J271" s="26">
        <v>270</v>
      </c>
      <c r="K271" s="253">
        <v>45.592640000000003</v>
      </c>
      <c r="L271" s="253">
        <v>-92.113370000000003</v>
      </c>
      <c r="M271" s="10">
        <v>5</v>
      </c>
      <c r="N271" s="10" t="s">
        <v>575</v>
      </c>
      <c r="O271" s="10" t="s">
        <v>657</v>
      </c>
      <c r="Q271" s="10">
        <v>3</v>
      </c>
      <c r="R271" s="16"/>
      <c r="S271" s="16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CA271" s="10">
        <v>3</v>
      </c>
      <c r="EZ271" s="116"/>
      <c r="FA271" s="116"/>
      <c r="FB271" s="116"/>
      <c r="FC271" s="116"/>
      <c r="FD271" s="116"/>
    </row>
    <row r="272" spans="2:160">
      <c r="B272" s="44">
        <f t="shared" si="24"/>
        <v>4</v>
      </c>
      <c r="C272" s="44">
        <f t="shared" si="25"/>
        <v>4</v>
      </c>
      <c r="D272" s="44">
        <f t="shared" si="26"/>
        <v>4</v>
      </c>
      <c r="E272" s="44">
        <f t="shared" si="27"/>
        <v>4</v>
      </c>
      <c r="F272" s="44">
        <f t="shared" si="28"/>
        <v>4</v>
      </c>
      <c r="G272" s="44">
        <f t="shared" si="29"/>
        <v>9</v>
      </c>
      <c r="H272" s="119">
        <f>IF(AND(M272&gt;0,M272&lt;=STATS!$C$22),1,"")</f>
        <v>1</v>
      </c>
      <c r="J272" s="26">
        <v>271</v>
      </c>
      <c r="K272" s="253">
        <v>45.592649999999999</v>
      </c>
      <c r="L272" s="253">
        <v>-92.113050000000001</v>
      </c>
      <c r="M272" s="10">
        <v>9</v>
      </c>
      <c r="N272" s="10" t="s">
        <v>575</v>
      </c>
      <c r="O272" s="10" t="s">
        <v>657</v>
      </c>
      <c r="Q272" s="10">
        <v>2</v>
      </c>
      <c r="R272" s="16"/>
      <c r="S272" s="16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BO272" s="10">
        <v>2</v>
      </c>
      <c r="CY272" s="10">
        <v>1</v>
      </c>
      <c r="CZ272" s="10">
        <v>1</v>
      </c>
      <c r="ES272" s="10">
        <v>1</v>
      </c>
      <c r="EZ272" s="116"/>
      <c r="FA272" s="116"/>
      <c r="FB272" s="116"/>
      <c r="FC272" s="116"/>
      <c r="FD272" s="116"/>
    </row>
    <row r="273" spans="2:160">
      <c r="B273" s="44">
        <f t="shared" si="24"/>
        <v>2</v>
      </c>
      <c r="C273" s="44">
        <f t="shared" si="25"/>
        <v>2</v>
      </c>
      <c r="D273" s="44">
        <f t="shared" si="26"/>
        <v>2</v>
      </c>
      <c r="E273" s="44">
        <f t="shared" si="27"/>
        <v>2</v>
      </c>
      <c r="F273" s="44">
        <f t="shared" si="28"/>
        <v>2</v>
      </c>
      <c r="G273" s="44">
        <f t="shared" si="29"/>
        <v>7.5</v>
      </c>
      <c r="H273" s="119">
        <f>IF(AND(M273&gt;0,M273&lt;=STATS!$C$22),1,"")</f>
        <v>1</v>
      </c>
      <c r="J273" s="26">
        <v>272</v>
      </c>
      <c r="K273" s="253">
        <v>45.592730000000003</v>
      </c>
      <c r="L273" s="253">
        <v>-92.108559999999997</v>
      </c>
      <c r="M273" s="10">
        <v>7.5</v>
      </c>
      <c r="N273" s="10" t="s">
        <v>574</v>
      </c>
      <c r="O273" s="10" t="s">
        <v>657</v>
      </c>
      <c r="Q273" s="10">
        <v>3</v>
      </c>
      <c r="R273" s="16"/>
      <c r="S273" s="16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>
        <v>1</v>
      </c>
      <c r="AF273" s="27"/>
      <c r="AG273" s="27"/>
      <c r="AH273" s="27"/>
      <c r="CP273" s="10">
        <v>3</v>
      </c>
      <c r="EZ273" s="116"/>
      <c r="FA273" s="116"/>
      <c r="FB273" s="116"/>
      <c r="FC273" s="116"/>
      <c r="FD273" s="116"/>
    </row>
    <row r="274" spans="2:160">
      <c r="B274" s="44">
        <f t="shared" si="24"/>
        <v>4</v>
      </c>
      <c r="C274" s="44">
        <f t="shared" si="25"/>
        <v>4</v>
      </c>
      <c r="D274" s="44">
        <f t="shared" si="26"/>
        <v>4</v>
      </c>
      <c r="E274" s="44">
        <f t="shared" si="27"/>
        <v>4</v>
      </c>
      <c r="F274" s="44">
        <f t="shared" si="28"/>
        <v>4</v>
      </c>
      <c r="G274" s="44">
        <f t="shared" si="29"/>
        <v>4.5</v>
      </c>
      <c r="H274" s="119">
        <f>IF(AND(M274&gt;0,M274&lt;=STATS!$C$22),1,"")</f>
        <v>1</v>
      </c>
      <c r="J274" s="26">
        <v>273</v>
      </c>
      <c r="K274" s="253">
        <v>45.592739999999999</v>
      </c>
      <c r="L274" s="253">
        <v>-92.108239999999995</v>
      </c>
      <c r="M274" s="10">
        <v>4.5</v>
      </c>
      <c r="N274" s="10" t="s">
        <v>575</v>
      </c>
      <c r="O274" s="10" t="s">
        <v>657</v>
      </c>
      <c r="Q274" s="10">
        <v>3</v>
      </c>
      <c r="R274" s="16"/>
      <c r="S274" s="16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>
        <v>1</v>
      </c>
      <c r="AH274" s="27"/>
      <c r="CP274" s="10">
        <v>3</v>
      </c>
      <c r="DE274" s="10">
        <v>1</v>
      </c>
      <c r="DF274" s="10">
        <v>1</v>
      </c>
      <c r="EZ274" s="116"/>
      <c r="FA274" s="116"/>
      <c r="FB274" s="116"/>
      <c r="FC274" s="116"/>
      <c r="FD274" s="116"/>
    </row>
    <row r="275" spans="2:160">
      <c r="B275" s="44">
        <f t="shared" si="24"/>
        <v>3</v>
      </c>
      <c r="C275" s="44">
        <f t="shared" si="25"/>
        <v>3</v>
      </c>
      <c r="D275" s="44">
        <f t="shared" si="26"/>
        <v>3</v>
      </c>
      <c r="E275" s="44">
        <f t="shared" si="27"/>
        <v>3</v>
      </c>
      <c r="F275" s="44">
        <f t="shared" si="28"/>
        <v>3</v>
      </c>
      <c r="G275" s="44">
        <f t="shared" si="29"/>
        <v>2</v>
      </c>
      <c r="H275" s="119">
        <f>IF(AND(M275&gt;0,M275&lt;=STATS!$C$22),1,"")</f>
        <v>1</v>
      </c>
      <c r="J275" s="26">
        <v>274</v>
      </c>
      <c r="K275" s="253">
        <v>45.592739999999999</v>
      </c>
      <c r="L275" s="253">
        <v>-92.107919999999993</v>
      </c>
      <c r="M275" s="10">
        <v>2</v>
      </c>
      <c r="N275" s="10" t="s">
        <v>575</v>
      </c>
      <c r="O275" s="10" t="s">
        <v>657</v>
      </c>
      <c r="Q275" s="10">
        <v>2</v>
      </c>
      <c r="R275" s="16"/>
      <c r="S275" s="16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>
        <v>1</v>
      </c>
      <c r="AH275" s="27"/>
      <c r="BR275" s="10">
        <v>1</v>
      </c>
      <c r="DZ275" s="10">
        <v>2</v>
      </c>
      <c r="EZ275" s="116"/>
      <c r="FA275" s="116"/>
      <c r="FB275" s="116">
        <v>1</v>
      </c>
      <c r="FC275" s="116"/>
      <c r="FD275" s="116"/>
    </row>
    <row r="276" spans="2:160">
      <c r="B276" s="44">
        <f t="shared" si="24"/>
        <v>1</v>
      </c>
      <c r="C276" s="44">
        <f t="shared" si="25"/>
        <v>1</v>
      </c>
      <c r="D276" s="44">
        <f t="shared" si="26"/>
        <v>1</v>
      </c>
      <c r="E276" s="44">
        <f t="shared" si="27"/>
        <v>1</v>
      </c>
      <c r="F276" s="44">
        <f t="shared" si="28"/>
        <v>1</v>
      </c>
      <c r="G276" s="44">
        <f t="shared" si="29"/>
        <v>2.5</v>
      </c>
      <c r="H276" s="119">
        <f>IF(AND(M276&gt;0,M276&lt;=STATS!$C$22),1,"")</f>
        <v>1</v>
      </c>
      <c r="J276" s="26">
        <v>275</v>
      </c>
      <c r="K276" s="253">
        <v>45.592869999999998</v>
      </c>
      <c r="L276" s="253">
        <v>-92.113529999999997</v>
      </c>
      <c r="M276" s="10">
        <v>2.5</v>
      </c>
      <c r="N276" s="10" t="s">
        <v>575</v>
      </c>
      <c r="O276" s="10" t="s">
        <v>657</v>
      </c>
      <c r="Q276" s="10">
        <v>2</v>
      </c>
      <c r="R276" s="16"/>
      <c r="S276" s="16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>
        <v>2</v>
      </c>
      <c r="AH276" s="27"/>
      <c r="EZ276" s="116"/>
      <c r="FA276" s="116"/>
      <c r="FB276" s="116"/>
      <c r="FC276" s="116"/>
      <c r="FD276" s="116"/>
    </row>
    <row r="277" spans="2:160">
      <c r="B277" s="44">
        <f t="shared" si="24"/>
        <v>2</v>
      </c>
      <c r="C277" s="44">
        <f t="shared" si="25"/>
        <v>2</v>
      </c>
      <c r="D277" s="44">
        <f t="shared" si="26"/>
        <v>2</v>
      </c>
      <c r="E277" s="44">
        <f t="shared" si="27"/>
        <v>2</v>
      </c>
      <c r="F277" s="44">
        <f t="shared" si="28"/>
        <v>2</v>
      </c>
      <c r="G277" s="44">
        <f t="shared" si="29"/>
        <v>12</v>
      </c>
      <c r="H277" s="119">
        <f>IF(AND(M277&gt;0,M277&lt;=STATS!$C$22),1,"")</f>
        <v>1</v>
      </c>
      <c r="J277" s="26">
        <v>276</v>
      </c>
      <c r="K277" s="253">
        <v>45.592869999999998</v>
      </c>
      <c r="L277" s="253">
        <v>-92.113209999999995</v>
      </c>
      <c r="M277" s="10">
        <v>12</v>
      </c>
      <c r="N277" s="10" t="s">
        <v>575</v>
      </c>
      <c r="O277" s="10" t="s">
        <v>657</v>
      </c>
      <c r="Q277" s="10">
        <v>2</v>
      </c>
      <c r="R277" s="16"/>
      <c r="S277" s="16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>
        <v>1</v>
      </c>
      <c r="AF277" s="27"/>
      <c r="AG277" s="27">
        <v>2</v>
      </c>
      <c r="AH277" s="27"/>
      <c r="EZ277" s="116"/>
      <c r="FA277" s="116"/>
      <c r="FB277" s="116"/>
      <c r="FC277" s="116"/>
      <c r="FD277" s="116"/>
    </row>
    <row r="278" spans="2:160">
      <c r="B278" s="44">
        <f t="shared" si="24"/>
        <v>4</v>
      </c>
      <c r="C278" s="44">
        <f t="shared" si="25"/>
        <v>4</v>
      </c>
      <c r="D278" s="44">
        <f t="shared" si="26"/>
        <v>4</v>
      </c>
      <c r="E278" s="44">
        <f t="shared" si="27"/>
        <v>4</v>
      </c>
      <c r="F278" s="44">
        <f t="shared" si="28"/>
        <v>4</v>
      </c>
      <c r="G278" s="44">
        <f t="shared" si="29"/>
        <v>5.5</v>
      </c>
      <c r="H278" s="119">
        <f>IF(AND(M278&gt;0,M278&lt;=STATS!$C$22),1,"")</f>
        <v>1</v>
      </c>
      <c r="J278" s="26">
        <v>277</v>
      </c>
      <c r="K278" s="253">
        <v>45.592950000000002</v>
      </c>
      <c r="L278" s="253">
        <v>-92.109049999999996</v>
      </c>
      <c r="M278" s="10">
        <v>5.5</v>
      </c>
      <c r="N278" s="10" t="s">
        <v>575</v>
      </c>
      <c r="O278" s="10" t="s">
        <v>657</v>
      </c>
      <c r="Q278" s="10">
        <v>3</v>
      </c>
      <c r="R278" s="16"/>
      <c r="S278" s="16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BO278" s="10" t="s">
        <v>666</v>
      </c>
      <c r="CP278" s="10">
        <v>3</v>
      </c>
      <c r="CY278" s="10">
        <v>1</v>
      </c>
      <c r="DA278" s="10">
        <v>1</v>
      </c>
      <c r="DE278" s="10">
        <v>1</v>
      </c>
      <c r="EZ278" s="116"/>
      <c r="FA278" s="116"/>
      <c r="FB278" s="116"/>
      <c r="FC278" s="116"/>
      <c r="FD278" s="116"/>
    </row>
    <row r="279" spans="2:160">
      <c r="B279" s="44">
        <f t="shared" si="24"/>
        <v>4</v>
      </c>
      <c r="C279" s="44">
        <f t="shared" si="25"/>
        <v>4</v>
      </c>
      <c r="D279" s="44">
        <f t="shared" si="26"/>
        <v>4</v>
      </c>
      <c r="E279" s="44">
        <f t="shared" si="27"/>
        <v>4</v>
      </c>
      <c r="F279" s="44">
        <f t="shared" si="28"/>
        <v>4</v>
      </c>
      <c r="G279" s="44">
        <f t="shared" si="29"/>
        <v>3</v>
      </c>
      <c r="H279" s="119">
        <f>IF(AND(M279&gt;0,M279&lt;=STATS!$C$22),1,"")</f>
        <v>1</v>
      </c>
      <c r="J279" s="26">
        <v>278</v>
      </c>
      <c r="K279" s="253">
        <v>45.592950000000002</v>
      </c>
      <c r="L279" s="253">
        <v>-92.108729999999994</v>
      </c>
      <c r="M279" s="10">
        <v>3</v>
      </c>
      <c r="N279" s="10" t="s">
        <v>575</v>
      </c>
      <c r="O279" s="10" t="s">
        <v>657</v>
      </c>
      <c r="Q279" s="10">
        <v>2</v>
      </c>
      <c r="R279" s="16"/>
      <c r="S279" s="16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>
        <v>2</v>
      </c>
      <c r="AH279" s="27"/>
      <c r="AQ279" s="10">
        <v>1</v>
      </c>
      <c r="BO279" s="10">
        <v>1</v>
      </c>
      <c r="CP279" s="10">
        <v>1</v>
      </c>
      <c r="EZ279" s="116"/>
      <c r="FA279" s="116"/>
      <c r="FB279" s="116"/>
      <c r="FC279" s="116"/>
      <c r="FD279" s="116"/>
    </row>
    <row r="280" spans="2:160">
      <c r="B280" s="44">
        <f t="shared" si="24"/>
        <v>2</v>
      </c>
      <c r="C280" s="44">
        <f t="shared" si="25"/>
        <v>2</v>
      </c>
      <c r="D280" s="44">
        <f t="shared" si="26"/>
        <v>2</v>
      </c>
      <c r="E280" s="44">
        <f t="shared" si="27"/>
        <v>2</v>
      </c>
      <c r="F280" s="44">
        <f t="shared" si="28"/>
        <v>2</v>
      </c>
      <c r="G280" s="44">
        <f t="shared" si="29"/>
        <v>8.5</v>
      </c>
      <c r="H280" s="119">
        <f>IF(AND(M280&gt;0,M280&lt;=STATS!$C$22),1,"")</f>
        <v>1</v>
      </c>
      <c r="J280" s="26">
        <v>279</v>
      </c>
      <c r="K280" s="253">
        <v>45.593089999999997</v>
      </c>
      <c r="L280" s="253">
        <v>-92.113699999999994</v>
      </c>
      <c r="M280" s="10">
        <v>8.5</v>
      </c>
      <c r="N280" s="10" t="s">
        <v>575</v>
      </c>
      <c r="O280" s="10" t="s">
        <v>657</v>
      </c>
      <c r="Q280" s="10">
        <v>1</v>
      </c>
      <c r="R280" s="16"/>
      <c r="S280" s="16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>
        <v>1</v>
      </c>
      <c r="AH280" s="27"/>
      <c r="DE280" s="10">
        <v>1</v>
      </c>
      <c r="EZ280" s="116"/>
      <c r="FA280" s="116"/>
      <c r="FB280" s="116"/>
      <c r="FC280" s="116"/>
      <c r="FD280" s="116"/>
    </row>
    <row r="281" spans="2:160">
      <c r="B281" s="44">
        <f t="shared" si="24"/>
        <v>0</v>
      </c>
      <c r="C281" s="44" t="str">
        <f t="shared" si="25"/>
        <v/>
      </c>
      <c r="D281" s="44" t="str">
        <f t="shared" si="26"/>
        <v/>
      </c>
      <c r="E281" s="44" t="str">
        <f t="shared" si="27"/>
        <v/>
      </c>
      <c r="F281" s="44" t="str">
        <f t="shared" si="28"/>
        <v/>
      </c>
      <c r="G281" s="44" t="str">
        <f t="shared" si="29"/>
        <v/>
      </c>
      <c r="H281" s="119" t="str">
        <f>IF(AND(M281&gt;0,M281&lt;=STATS!$C$22),1,"")</f>
        <v/>
      </c>
      <c r="J281" s="26">
        <v>280</v>
      </c>
      <c r="K281" s="253">
        <v>45.593089999999997</v>
      </c>
      <c r="L281" s="253">
        <v>-92.113380000000006</v>
      </c>
      <c r="M281" s="10">
        <v>24.5</v>
      </c>
      <c r="N281" s="10" t="s">
        <v>575</v>
      </c>
      <c r="O281" s="10" t="s">
        <v>576</v>
      </c>
      <c r="R281" s="16"/>
      <c r="S281" s="16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EZ281" s="116"/>
      <c r="FA281" s="116"/>
      <c r="FB281" s="116"/>
      <c r="FC281" s="116"/>
      <c r="FD281" s="116"/>
    </row>
    <row r="282" spans="2:160">
      <c r="B282" s="44">
        <f t="shared" si="24"/>
        <v>5</v>
      </c>
      <c r="C282" s="44">
        <f t="shared" si="25"/>
        <v>5</v>
      </c>
      <c r="D282" s="44">
        <f t="shared" si="26"/>
        <v>5</v>
      </c>
      <c r="E282" s="44">
        <f t="shared" si="27"/>
        <v>5</v>
      </c>
      <c r="F282" s="44">
        <f t="shared" si="28"/>
        <v>5</v>
      </c>
      <c r="G282" s="44">
        <f t="shared" si="29"/>
        <v>11</v>
      </c>
      <c r="H282" s="119">
        <f>IF(AND(M282&gt;0,M282&lt;=STATS!$C$22),1,"")</f>
        <v>1</v>
      </c>
      <c r="J282" s="26">
        <v>281</v>
      </c>
      <c r="K282" s="253">
        <v>45.593159999999997</v>
      </c>
      <c r="L282" s="253">
        <v>-92.109859999999998</v>
      </c>
      <c r="M282" s="10">
        <v>11</v>
      </c>
      <c r="N282" s="10" t="s">
        <v>575</v>
      </c>
      <c r="O282" s="10" t="s">
        <v>657</v>
      </c>
      <c r="Q282" s="10">
        <v>2</v>
      </c>
      <c r="R282" s="16"/>
      <c r="S282" s="16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>
        <v>1</v>
      </c>
      <c r="AF282" s="27"/>
      <c r="AG282" s="27"/>
      <c r="AH282" s="27"/>
      <c r="BO282" s="10">
        <v>1</v>
      </c>
      <c r="CO282" s="10">
        <v>2</v>
      </c>
      <c r="CP282" s="10">
        <v>1</v>
      </c>
      <c r="CY282" s="10">
        <v>1</v>
      </c>
      <c r="EZ282" s="116"/>
      <c r="FA282" s="116"/>
      <c r="FB282" s="116"/>
      <c r="FC282" s="116"/>
      <c r="FD282" s="116"/>
    </row>
    <row r="283" spans="2:160">
      <c r="B283" s="44">
        <f t="shared" si="24"/>
        <v>4</v>
      </c>
      <c r="C283" s="44">
        <f t="shared" si="25"/>
        <v>4</v>
      </c>
      <c r="D283" s="44">
        <f t="shared" si="26"/>
        <v>4</v>
      </c>
      <c r="E283" s="44">
        <f t="shared" si="27"/>
        <v>4</v>
      </c>
      <c r="F283" s="44">
        <f t="shared" si="28"/>
        <v>4</v>
      </c>
      <c r="G283" s="44">
        <f t="shared" si="29"/>
        <v>1.5</v>
      </c>
      <c r="H283" s="119">
        <f>IF(AND(M283&gt;0,M283&lt;=STATS!$C$22),1,"")</f>
        <v>1</v>
      </c>
      <c r="J283" s="26">
        <v>282</v>
      </c>
      <c r="K283" s="253">
        <v>45.593159999999997</v>
      </c>
      <c r="L283" s="253">
        <v>-92.109539999999996</v>
      </c>
      <c r="M283" s="10">
        <v>1.5</v>
      </c>
      <c r="N283" s="10" t="s">
        <v>575</v>
      </c>
      <c r="O283" s="10" t="s">
        <v>657</v>
      </c>
      <c r="Q283" s="10">
        <v>1</v>
      </c>
      <c r="R283" s="16"/>
      <c r="S283" s="16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>
        <v>1</v>
      </c>
      <c r="AH283" s="27"/>
      <c r="BR283" s="10">
        <v>1</v>
      </c>
      <c r="CP283" s="10">
        <v>1</v>
      </c>
      <c r="DK283" s="10">
        <v>1</v>
      </c>
      <c r="EZ283" s="116"/>
      <c r="FA283" s="116"/>
      <c r="FB283" s="116"/>
      <c r="FC283" s="116"/>
      <c r="FD283" s="116"/>
    </row>
    <row r="284" spans="2:160">
      <c r="B284" s="44">
        <f t="shared" si="24"/>
        <v>3</v>
      </c>
      <c r="C284" s="44">
        <f t="shared" si="25"/>
        <v>3</v>
      </c>
      <c r="D284" s="44">
        <f t="shared" si="26"/>
        <v>3</v>
      </c>
      <c r="E284" s="44">
        <f t="shared" si="27"/>
        <v>3</v>
      </c>
      <c r="F284" s="44">
        <f t="shared" si="28"/>
        <v>3</v>
      </c>
      <c r="G284" s="44">
        <f t="shared" si="29"/>
        <v>6</v>
      </c>
      <c r="H284" s="119">
        <f>IF(AND(M284&gt;0,M284&lt;=STATS!$C$22),1,"")</f>
        <v>1</v>
      </c>
      <c r="J284" s="26">
        <v>283</v>
      </c>
      <c r="K284" s="253">
        <v>45.593299999999999</v>
      </c>
      <c r="L284" s="253">
        <v>-92.114189999999994</v>
      </c>
      <c r="M284" s="10">
        <v>6</v>
      </c>
      <c r="N284" s="10" t="s">
        <v>576</v>
      </c>
      <c r="O284" s="10" t="s">
        <v>657</v>
      </c>
      <c r="Q284" s="10">
        <v>1</v>
      </c>
      <c r="R284" s="16"/>
      <c r="S284" s="16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>
        <v>1</v>
      </c>
      <c r="AF284" s="27"/>
      <c r="AG284" s="27"/>
      <c r="AH284" s="27"/>
      <c r="AQ284" s="10">
        <v>1</v>
      </c>
      <c r="ES284" s="10">
        <v>1</v>
      </c>
      <c r="EZ284" s="116"/>
      <c r="FA284" s="116"/>
      <c r="FB284" s="116">
        <v>2</v>
      </c>
      <c r="FC284" s="116"/>
      <c r="FD284" s="116"/>
    </row>
    <row r="285" spans="2:160">
      <c r="B285" s="44">
        <f t="shared" si="24"/>
        <v>0</v>
      </c>
      <c r="C285" s="44" t="str">
        <f t="shared" si="25"/>
        <v/>
      </c>
      <c r="D285" s="44" t="str">
        <f t="shared" si="26"/>
        <v/>
      </c>
      <c r="E285" s="44">
        <f t="shared" si="27"/>
        <v>0</v>
      </c>
      <c r="F285" s="44">
        <f t="shared" si="28"/>
        <v>0</v>
      </c>
      <c r="G285" s="44" t="str">
        <f t="shared" si="29"/>
        <v/>
      </c>
      <c r="H285" s="119">
        <f>IF(AND(M285&gt;0,M285&lt;=STATS!$C$22),1,"")</f>
        <v>1</v>
      </c>
      <c r="J285" s="26">
        <v>284</v>
      </c>
      <c r="K285" s="253">
        <v>45.593310000000002</v>
      </c>
      <c r="L285" s="253">
        <v>-92.113870000000006</v>
      </c>
      <c r="M285" s="10">
        <v>16</v>
      </c>
      <c r="N285" s="10" t="s">
        <v>576</v>
      </c>
      <c r="O285" s="10" t="s">
        <v>657</v>
      </c>
      <c r="R285" s="16"/>
      <c r="S285" s="16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EZ285" s="116"/>
      <c r="FA285" s="116"/>
      <c r="FB285" s="116"/>
      <c r="FC285" s="116"/>
      <c r="FD285" s="116"/>
    </row>
    <row r="286" spans="2:160">
      <c r="B286" s="44">
        <f t="shared" si="24"/>
        <v>4</v>
      </c>
      <c r="C286" s="44">
        <f t="shared" si="25"/>
        <v>4</v>
      </c>
      <c r="D286" s="44">
        <f t="shared" si="26"/>
        <v>4</v>
      </c>
      <c r="E286" s="44">
        <f t="shared" si="27"/>
        <v>4</v>
      </c>
      <c r="F286" s="44">
        <f t="shared" si="28"/>
        <v>4</v>
      </c>
      <c r="G286" s="44">
        <f t="shared" si="29"/>
        <v>8</v>
      </c>
      <c r="H286" s="119">
        <f>IF(AND(M286&gt;0,M286&lt;=STATS!$C$22),1,"")</f>
        <v>1</v>
      </c>
      <c r="J286" s="26">
        <v>285</v>
      </c>
      <c r="K286" s="253">
        <v>45.59337</v>
      </c>
      <c r="L286" s="253">
        <v>-92.110349999999997</v>
      </c>
      <c r="M286" s="10">
        <v>8</v>
      </c>
      <c r="N286" s="10" t="s">
        <v>574</v>
      </c>
      <c r="O286" s="10" t="s">
        <v>657</v>
      </c>
      <c r="Q286" s="10">
        <v>2</v>
      </c>
      <c r="R286" s="16"/>
      <c r="S286" s="16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>
        <v>1</v>
      </c>
      <c r="AF286" s="27"/>
      <c r="AG286" s="27"/>
      <c r="AH286" s="27"/>
      <c r="BO286" s="10">
        <v>1</v>
      </c>
      <c r="CP286" s="10">
        <v>2</v>
      </c>
      <c r="DE286" s="10">
        <v>2</v>
      </c>
      <c r="EZ286" s="116"/>
      <c r="FA286" s="116"/>
      <c r="FB286" s="116"/>
      <c r="FC286" s="116"/>
      <c r="FD286" s="116"/>
    </row>
    <row r="287" spans="2:160">
      <c r="B287" s="44">
        <f t="shared" si="24"/>
        <v>2</v>
      </c>
      <c r="C287" s="44">
        <f t="shared" si="25"/>
        <v>2</v>
      </c>
      <c r="D287" s="44">
        <f t="shared" si="26"/>
        <v>2</v>
      </c>
      <c r="E287" s="44">
        <f t="shared" si="27"/>
        <v>2</v>
      </c>
      <c r="F287" s="44">
        <f t="shared" si="28"/>
        <v>2</v>
      </c>
      <c r="G287" s="44">
        <f t="shared" si="29"/>
        <v>7</v>
      </c>
      <c r="H287" s="119">
        <f>IF(AND(M287&gt;0,M287&lt;=STATS!$C$22),1,"")</f>
        <v>1</v>
      </c>
      <c r="J287" s="26">
        <v>286</v>
      </c>
      <c r="K287" s="253">
        <v>45.593519999999998</v>
      </c>
      <c r="L287" s="253">
        <v>-92.114680000000007</v>
      </c>
      <c r="M287" s="10">
        <v>7</v>
      </c>
      <c r="N287" s="10" t="s">
        <v>574</v>
      </c>
      <c r="O287" s="10" t="s">
        <v>657</v>
      </c>
      <c r="Q287" s="10">
        <v>3</v>
      </c>
      <c r="R287" s="16"/>
      <c r="S287" s="16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CY287" s="10">
        <v>3</v>
      </c>
      <c r="CZ287" s="10">
        <v>1</v>
      </c>
      <c r="EZ287" s="116"/>
      <c r="FA287" s="116"/>
      <c r="FB287" s="116"/>
      <c r="FC287" s="116"/>
      <c r="FD287" s="116"/>
    </row>
    <row r="288" spans="2:160">
      <c r="B288" s="44">
        <f t="shared" si="24"/>
        <v>1</v>
      </c>
      <c r="C288" s="44">
        <f t="shared" si="25"/>
        <v>1</v>
      </c>
      <c r="D288" s="44">
        <f t="shared" si="26"/>
        <v>1</v>
      </c>
      <c r="E288" s="44">
        <f t="shared" si="27"/>
        <v>1</v>
      </c>
      <c r="F288" s="44">
        <f t="shared" si="28"/>
        <v>1</v>
      </c>
      <c r="G288" s="44">
        <f t="shared" si="29"/>
        <v>12.5</v>
      </c>
      <c r="H288" s="119">
        <f>IF(AND(M288&gt;0,M288&lt;=STATS!$C$22),1,"")</f>
        <v>1</v>
      </c>
      <c r="J288" s="26">
        <v>287</v>
      </c>
      <c r="K288" s="253">
        <v>45.593530000000001</v>
      </c>
      <c r="L288" s="253">
        <v>-92.114360000000005</v>
      </c>
      <c r="M288" s="10">
        <v>12.5</v>
      </c>
      <c r="N288" s="10" t="s">
        <v>575</v>
      </c>
      <c r="O288" s="10" t="s">
        <v>657</v>
      </c>
      <c r="Q288" s="10">
        <v>1</v>
      </c>
      <c r="R288" s="16"/>
      <c r="S288" s="16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BR288" s="10">
        <v>1</v>
      </c>
      <c r="EZ288" s="116"/>
      <c r="FA288" s="116"/>
      <c r="FB288" s="116"/>
      <c r="FC288" s="116"/>
      <c r="FD288" s="116"/>
    </row>
    <row r="289" spans="2:163">
      <c r="B289" s="44">
        <f t="shared" si="24"/>
        <v>6</v>
      </c>
      <c r="C289" s="44">
        <f t="shared" si="25"/>
        <v>6</v>
      </c>
      <c r="D289" s="44">
        <f t="shared" si="26"/>
        <v>6</v>
      </c>
      <c r="E289" s="44">
        <f t="shared" si="27"/>
        <v>6</v>
      </c>
      <c r="F289" s="44">
        <f t="shared" si="28"/>
        <v>6</v>
      </c>
      <c r="G289" s="44">
        <f t="shared" si="29"/>
        <v>7</v>
      </c>
      <c r="H289" s="119">
        <f>IF(AND(M289&gt;0,M289&lt;=STATS!$C$22),1,"")</f>
        <v>1</v>
      </c>
      <c r="J289" s="26">
        <v>288</v>
      </c>
      <c r="K289" s="253">
        <v>45.593589999999999</v>
      </c>
      <c r="L289" s="253">
        <v>-92.110839999999996</v>
      </c>
      <c r="M289" s="10">
        <v>7</v>
      </c>
      <c r="N289" s="10" t="s">
        <v>574</v>
      </c>
      <c r="O289" s="10" t="s">
        <v>657</v>
      </c>
      <c r="Q289" s="10">
        <v>2</v>
      </c>
      <c r="R289" s="16"/>
      <c r="S289" s="16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>
        <v>1</v>
      </c>
      <c r="AF289" s="27"/>
      <c r="AG289" s="27"/>
      <c r="AH289" s="27"/>
      <c r="BO289" s="10">
        <v>2</v>
      </c>
      <c r="CR289" s="10">
        <v>1</v>
      </c>
      <c r="CY289" s="10">
        <v>1</v>
      </c>
      <c r="CZ289" s="10">
        <v>2</v>
      </c>
      <c r="DA289" s="10">
        <v>1</v>
      </c>
      <c r="EZ289" s="116"/>
      <c r="FA289" s="116"/>
      <c r="FB289" s="116"/>
      <c r="FC289" s="116"/>
      <c r="FD289" s="116"/>
    </row>
    <row r="290" spans="2:163">
      <c r="B290" s="44">
        <f t="shared" si="24"/>
        <v>1</v>
      </c>
      <c r="C290" s="44">
        <f t="shared" si="25"/>
        <v>1</v>
      </c>
      <c r="D290" s="44">
        <f t="shared" si="26"/>
        <v>1</v>
      </c>
      <c r="E290" s="44">
        <f t="shared" si="27"/>
        <v>1</v>
      </c>
      <c r="F290" s="44">
        <f t="shared" si="28"/>
        <v>1</v>
      </c>
      <c r="G290" s="44">
        <f t="shared" si="29"/>
        <v>15.5</v>
      </c>
      <c r="H290" s="119">
        <f>IF(AND(M290&gt;0,M290&lt;=STATS!$C$22),1,"")</f>
        <v>1</v>
      </c>
      <c r="J290" s="26">
        <v>289</v>
      </c>
      <c r="K290" s="253">
        <v>45.593739999999997</v>
      </c>
      <c r="L290" s="253">
        <v>-92.114850000000004</v>
      </c>
      <c r="M290" s="10">
        <v>15.5</v>
      </c>
      <c r="N290" s="10" t="s">
        <v>575</v>
      </c>
      <c r="O290" s="10" t="s">
        <v>657</v>
      </c>
      <c r="Q290" s="10">
        <v>1</v>
      </c>
      <c r="R290" s="16"/>
      <c r="S290" s="16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BR290" s="10">
        <v>1</v>
      </c>
      <c r="EZ290" s="116"/>
      <c r="FA290" s="116"/>
      <c r="FB290" s="116">
        <v>1</v>
      </c>
      <c r="FC290" s="116"/>
      <c r="FD290" s="116"/>
    </row>
    <row r="291" spans="2:163">
      <c r="B291" s="44">
        <f t="shared" si="24"/>
        <v>5</v>
      </c>
      <c r="C291" s="44">
        <f t="shared" si="25"/>
        <v>5</v>
      </c>
      <c r="D291" s="44">
        <f t="shared" si="26"/>
        <v>5</v>
      </c>
      <c r="E291" s="44">
        <f t="shared" si="27"/>
        <v>5</v>
      </c>
      <c r="F291" s="44">
        <f t="shared" si="28"/>
        <v>5</v>
      </c>
      <c r="G291" s="44">
        <f t="shared" si="29"/>
        <v>4</v>
      </c>
      <c r="H291" s="119">
        <f>IF(AND(M291&gt;0,M291&lt;=STATS!$C$22),1,"")</f>
        <v>1</v>
      </c>
      <c r="J291" s="26">
        <v>290</v>
      </c>
      <c r="K291" s="253">
        <v>45.593809999999998</v>
      </c>
      <c r="L291" s="253">
        <v>-92.111329999999995</v>
      </c>
      <c r="M291" s="10">
        <v>4</v>
      </c>
      <c r="N291" s="10" t="s">
        <v>575</v>
      </c>
      <c r="O291" s="10" t="s">
        <v>657</v>
      </c>
      <c r="Q291" s="10">
        <v>2</v>
      </c>
      <c r="R291" s="16"/>
      <c r="S291" s="16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>
        <v>2</v>
      </c>
      <c r="AH291" s="27"/>
      <c r="AW291" s="10">
        <v>1</v>
      </c>
      <c r="BR291" s="10">
        <v>1</v>
      </c>
      <c r="CY291" s="10">
        <v>1</v>
      </c>
      <c r="DE291" s="10">
        <v>1</v>
      </c>
      <c r="EZ291" s="116"/>
      <c r="FA291" s="116"/>
      <c r="FB291" s="116"/>
      <c r="FC291" s="116"/>
      <c r="FD291" s="116"/>
    </row>
    <row r="292" spans="2:163">
      <c r="B292" s="44">
        <f t="shared" si="24"/>
        <v>3</v>
      </c>
      <c r="C292" s="44">
        <f t="shared" si="25"/>
        <v>3</v>
      </c>
      <c r="D292" s="44">
        <f t="shared" si="26"/>
        <v>3</v>
      </c>
      <c r="E292" s="44">
        <f t="shared" si="27"/>
        <v>3</v>
      </c>
      <c r="F292" s="44">
        <f t="shared" si="28"/>
        <v>3</v>
      </c>
      <c r="G292" s="44">
        <f t="shared" si="29"/>
        <v>2.5</v>
      </c>
      <c r="H292" s="119">
        <f>IF(AND(M292&gt;0,M292&lt;=STATS!$C$22),1,"")</f>
        <v>1</v>
      </c>
      <c r="J292" s="26">
        <v>291</v>
      </c>
      <c r="K292" s="253">
        <v>45.593960000000003</v>
      </c>
      <c r="L292" s="253">
        <v>-92.115340000000003</v>
      </c>
      <c r="M292" s="10">
        <v>2.5</v>
      </c>
      <c r="N292" s="10" t="s">
        <v>575</v>
      </c>
      <c r="O292" s="10" t="s">
        <v>657</v>
      </c>
      <c r="Q292" s="10">
        <v>3</v>
      </c>
      <c r="R292" s="16"/>
      <c r="S292" s="16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CA292" s="10">
        <v>3</v>
      </c>
      <c r="CY292" s="10">
        <v>1</v>
      </c>
      <c r="DF292" s="10">
        <v>1</v>
      </c>
      <c r="EZ292" s="116"/>
      <c r="FA292" s="116"/>
      <c r="FB292" s="116"/>
      <c r="FC292" s="116"/>
      <c r="FD292" s="116"/>
    </row>
    <row r="293" spans="2:163">
      <c r="B293" s="44">
        <f t="shared" si="24"/>
        <v>1</v>
      </c>
      <c r="C293" s="44">
        <f t="shared" si="25"/>
        <v>1</v>
      </c>
      <c r="D293" s="44">
        <f t="shared" si="26"/>
        <v>1</v>
      </c>
      <c r="E293" s="44">
        <f t="shared" si="27"/>
        <v>1</v>
      </c>
      <c r="F293" s="44">
        <f t="shared" si="28"/>
        <v>1</v>
      </c>
      <c r="G293" s="44">
        <f t="shared" si="29"/>
        <v>17</v>
      </c>
      <c r="H293" s="119">
        <f>IF(AND(M293&gt;0,M293&lt;=STATS!$C$22),1,"")</f>
        <v>1</v>
      </c>
      <c r="J293" s="26">
        <v>292</v>
      </c>
      <c r="K293" s="253">
        <v>45.593960000000003</v>
      </c>
      <c r="L293" s="253">
        <v>-92.115020000000001</v>
      </c>
      <c r="M293" s="10">
        <v>17</v>
      </c>
      <c r="N293" s="10" t="s">
        <v>576</v>
      </c>
      <c r="O293" s="10" t="s">
        <v>657</v>
      </c>
      <c r="Q293" s="10">
        <v>1</v>
      </c>
      <c r="R293" s="16"/>
      <c r="S293" s="16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BW293" s="10">
        <v>1</v>
      </c>
      <c r="EZ293" s="116"/>
      <c r="FA293" s="116"/>
      <c r="FB293" s="116"/>
      <c r="FC293" s="116"/>
      <c r="FD293" s="116"/>
    </row>
    <row r="294" spans="2:163">
      <c r="B294" s="44">
        <f t="shared" si="24"/>
        <v>7</v>
      </c>
      <c r="C294" s="44">
        <f t="shared" si="25"/>
        <v>7</v>
      </c>
      <c r="D294" s="44">
        <f t="shared" si="26"/>
        <v>7</v>
      </c>
      <c r="E294" s="44">
        <f t="shared" si="27"/>
        <v>7</v>
      </c>
      <c r="F294" s="44">
        <f t="shared" si="28"/>
        <v>7</v>
      </c>
      <c r="G294" s="44">
        <f t="shared" si="29"/>
        <v>5</v>
      </c>
      <c r="H294" s="119">
        <f>IF(AND(M294&gt;0,M294&lt;=STATS!$C$22),1,"")</f>
        <v>1</v>
      </c>
      <c r="J294" s="26">
        <v>293</v>
      </c>
      <c r="K294" s="253">
        <v>45.594029999999997</v>
      </c>
      <c r="L294" s="253">
        <v>-92.111490000000003</v>
      </c>
      <c r="M294" s="10">
        <v>5</v>
      </c>
      <c r="N294" s="10" t="s">
        <v>574</v>
      </c>
      <c r="O294" s="10" t="s">
        <v>657</v>
      </c>
      <c r="Q294" s="10">
        <v>3</v>
      </c>
      <c r="R294" s="16"/>
      <c r="S294" s="16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>
        <v>1</v>
      </c>
      <c r="AF294" s="27"/>
      <c r="AG294" s="27"/>
      <c r="AH294" s="27"/>
      <c r="BO294" s="10">
        <v>1</v>
      </c>
      <c r="CI294" s="10">
        <v>1</v>
      </c>
      <c r="CR294" s="10" t="s">
        <v>666</v>
      </c>
      <c r="CZ294" s="10">
        <v>2</v>
      </c>
      <c r="DE294" s="10">
        <v>1</v>
      </c>
      <c r="DF294" s="10">
        <v>1</v>
      </c>
      <c r="EF294" s="10">
        <v>2</v>
      </c>
      <c r="EZ294" s="116"/>
      <c r="FA294" s="116"/>
      <c r="FB294" s="116"/>
      <c r="FC294" s="116"/>
      <c r="FD294" s="116"/>
    </row>
    <row r="295" spans="2:163">
      <c r="B295" s="44">
        <f t="shared" si="24"/>
        <v>4</v>
      </c>
      <c r="C295" s="44">
        <f t="shared" si="25"/>
        <v>4</v>
      </c>
      <c r="D295" s="44">
        <f t="shared" si="26"/>
        <v>4</v>
      </c>
      <c r="E295" s="44">
        <f t="shared" si="27"/>
        <v>4</v>
      </c>
      <c r="F295" s="44">
        <f t="shared" si="28"/>
        <v>4</v>
      </c>
      <c r="G295" s="44">
        <f t="shared" si="29"/>
        <v>8</v>
      </c>
      <c r="H295" s="119">
        <f>IF(AND(M295&gt;0,M295&lt;=STATS!$C$22),1,"")</f>
        <v>1</v>
      </c>
      <c r="J295" s="26">
        <v>294</v>
      </c>
      <c r="K295" s="253">
        <v>45.594180000000001</v>
      </c>
      <c r="L295" s="253">
        <v>-92.11551</v>
      </c>
      <c r="M295" s="10">
        <v>8</v>
      </c>
      <c r="N295" s="10" t="s">
        <v>574</v>
      </c>
      <c r="O295" s="10" t="s">
        <v>657</v>
      </c>
      <c r="Q295" s="10">
        <v>2</v>
      </c>
      <c r="R295" s="16"/>
      <c r="S295" s="16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>
        <v>1</v>
      </c>
      <c r="AF295" s="27"/>
      <c r="AG295" s="27"/>
      <c r="AH295" s="27"/>
      <c r="BO295" s="10">
        <v>2</v>
      </c>
      <c r="CO295" s="10">
        <v>1</v>
      </c>
      <c r="CZ295" s="10" t="s">
        <v>666</v>
      </c>
      <c r="DE295" s="10">
        <v>1</v>
      </c>
      <c r="EZ295" s="116"/>
      <c r="FA295" s="116"/>
      <c r="FB295" s="116"/>
      <c r="FC295" s="116"/>
      <c r="FD295" s="116"/>
    </row>
    <row r="296" spans="2:163">
      <c r="B296" s="44">
        <f t="shared" si="24"/>
        <v>2</v>
      </c>
      <c r="C296" s="44">
        <f t="shared" si="25"/>
        <v>2</v>
      </c>
      <c r="D296" s="44">
        <f t="shared" si="26"/>
        <v>2</v>
      </c>
      <c r="E296" s="44">
        <f t="shared" si="27"/>
        <v>2</v>
      </c>
      <c r="F296" s="44">
        <f t="shared" si="28"/>
        <v>2</v>
      </c>
      <c r="G296" s="44">
        <f t="shared" si="29"/>
        <v>6</v>
      </c>
      <c r="H296" s="119">
        <f>IF(AND(M296&gt;0,M296&lt;=STATS!$C$22),1,"")</f>
        <v>1</v>
      </c>
      <c r="J296" s="26">
        <v>295</v>
      </c>
      <c r="K296" s="253">
        <v>45.594250000000002</v>
      </c>
      <c r="L296" s="253">
        <v>-92.111660000000001</v>
      </c>
      <c r="M296" s="10">
        <v>6</v>
      </c>
      <c r="N296" s="10" t="s">
        <v>574</v>
      </c>
      <c r="O296" s="10" t="s">
        <v>657</v>
      </c>
      <c r="Q296" s="10">
        <v>3</v>
      </c>
      <c r="R296" s="16"/>
      <c r="S296" s="16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>
        <v>1</v>
      </c>
      <c r="AF296" s="27"/>
      <c r="AG296" s="27"/>
      <c r="AH296" s="27"/>
      <c r="CA296" s="10" t="s">
        <v>666</v>
      </c>
      <c r="CZ296" s="10">
        <v>3</v>
      </c>
      <c r="EZ296" s="116"/>
      <c r="FA296" s="116"/>
      <c r="FB296" s="116"/>
      <c r="FC296" s="116"/>
      <c r="FD296" s="116"/>
    </row>
    <row r="297" spans="2:163">
      <c r="B297" s="44">
        <f t="shared" si="24"/>
        <v>6</v>
      </c>
      <c r="C297" s="44">
        <f t="shared" si="25"/>
        <v>6</v>
      </c>
      <c r="D297" s="44">
        <f t="shared" si="26"/>
        <v>6</v>
      </c>
      <c r="E297" s="44">
        <f t="shared" si="27"/>
        <v>6</v>
      </c>
      <c r="F297" s="44">
        <f t="shared" si="28"/>
        <v>6</v>
      </c>
      <c r="G297" s="44">
        <f t="shared" si="29"/>
        <v>0.5</v>
      </c>
      <c r="H297" s="119">
        <f>IF(AND(M297&gt;0,M297&lt;=STATS!$C$22),1,"")</f>
        <v>1</v>
      </c>
      <c r="J297" s="26">
        <v>296</v>
      </c>
      <c r="K297" s="253">
        <v>45.594369999999998</v>
      </c>
      <c r="L297" s="253">
        <v>-92.117279999999994</v>
      </c>
      <c r="M297" s="10">
        <v>0.5</v>
      </c>
      <c r="N297" s="10" t="s">
        <v>574</v>
      </c>
      <c r="O297" s="10" t="s">
        <v>657</v>
      </c>
      <c r="Q297" s="10">
        <v>3</v>
      </c>
      <c r="R297" s="16"/>
      <c r="S297" s="16"/>
      <c r="T297" s="27"/>
      <c r="U297" s="27"/>
      <c r="V297" s="27"/>
      <c r="W297" s="27"/>
      <c r="X297" s="27"/>
      <c r="Y297" s="27">
        <v>3</v>
      </c>
      <c r="Z297" s="27"/>
      <c r="AA297" s="27"/>
      <c r="AB297" s="27"/>
      <c r="AC297" s="27"/>
      <c r="AD297" s="27"/>
      <c r="AE297" s="27"/>
      <c r="AF297" s="27"/>
      <c r="AG297" s="27"/>
      <c r="AH297" s="27"/>
      <c r="AN297" s="10">
        <v>1</v>
      </c>
      <c r="BE297" s="10">
        <v>2</v>
      </c>
      <c r="ED297" s="10">
        <v>2</v>
      </c>
      <c r="EI297" s="10">
        <v>1</v>
      </c>
      <c r="EU297" s="10">
        <v>2</v>
      </c>
      <c r="EZ297" s="116"/>
      <c r="FA297" s="116"/>
      <c r="FB297" s="116"/>
      <c r="FC297" s="116"/>
      <c r="FD297" s="116"/>
    </row>
    <row r="298" spans="2:163">
      <c r="B298" s="44">
        <f t="shared" si="24"/>
        <v>4</v>
      </c>
      <c r="C298" s="44">
        <f t="shared" si="25"/>
        <v>4</v>
      </c>
      <c r="D298" s="44">
        <f t="shared" si="26"/>
        <v>4</v>
      </c>
      <c r="E298" s="44">
        <f t="shared" si="27"/>
        <v>4</v>
      </c>
      <c r="F298" s="44">
        <f t="shared" si="28"/>
        <v>4</v>
      </c>
      <c r="G298" s="44">
        <f t="shared" si="29"/>
        <v>5</v>
      </c>
      <c r="H298" s="119">
        <f>IF(AND(M298&gt;0,M298&lt;=STATS!$C$22),1,"")</f>
        <v>1</v>
      </c>
      <c r="J298" s="26">
        <v>297</v>
      </c>
      <c r="K298" s="253">
        <v>45.594389999999997</v>
      </c>
      <c r="L298" s="253">
        <v>-92.116</v>
      </c>
      <c r="M298" s="10">
        <v>5</v>
      </c>
      <c r="N298" s="10" t="s">
        <v>575</v>
      </c>
      <c r="O298" s="10" t="s">
        <v>657</v>
      </c>
      <c r="Q298" s="10">
        <v>2</v>
      </c>
      <c r="R298" s="16"/>
      <c r="S298" s="16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CO298" s="10">
        <v>1</v>
      </c>
      <c r="CP298" s="10" t="s">
        <v>666</v>
      </c>
      <c r="CY298" s="10">
        <v>2</v>
      </c>
      <c r="DE298" s="10">
        <v>1</v>
      </c>
      <c r="ES298" s="10">
        <v>1</v>
      </c>
      <c r="EZ298" s="116"/>
      <c r="FA298" s="116"/>
      <c r="FB298" s="116"/>
      <c r="FC298" s="116"/>
      <c r="FD298" s="116"/>
    </row>
    <row r="299" spans="2:163">
      <c r="B299" s="44">
        <f t="shared" si="24"/>
        <v>0</v>
      </c>
      <c r="C299" s="44" t="str">
        <f t="shared" si="25"/>
        <v/>
      </c>
      <c r="D299" s="44" t="str">
        <f t="shared" si="26"/>
        <v/>
      </c>
      <c r="E299" s="44">
        <f t="shared" si="27"/>
        <v>0</v>
      </c>
      <c r="F299" s="44">
        <f t="shared" si="28"/>
        <v>0</v>
      </c>
      <c r="G299" s="44" t="str">
        <f t="shared" si="29"/>
        <v/>
      </c>
      <c r="H299" s="119">
        <f>IF(AND(M299&gt;0,M299&lt;=STATS!$C$22),1,"")</f>
        <v>1</v>
      </c>
      <c r="J299" s="26">
        <v>298</v>
      </c>
      <c r="K299" s="253">
        <v>45.5944</v>
      </c>
      <c r="L299" s="253">
        <v>-92.115679999999998</v>
      </c>
      <c r="M299" s="10">
        <v>12</v>
      </c>
      <c r="N299" s="10" t="s">
        <v>575</v>
      </c>
      <c r="O299" s="10" t="s">
        <v>657</v>
      </c>
      <c r="R299" s="16"/>
      <c r="S299" s="16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EZ299" s="116"/>
      <c r="FA299" s="116"/>
      <c r="FB299" s="116"/>
      <c r="FC299" s="116"/>
      <c r="FD299" s="116"/>
    </row>
    <row r="300" spans="2:163">
      <c r="B300" s="44">
        <f t="shared" si="24"/>
        <v>8</v>
      </c>
      <c r="C300" s="44">
        <f t="shared" si="25"/>
        <v>8</v>
      </c>
      <c r="D300" s="44">
        <f t="shared" si="26"/>
        <v>8</v>
      </c>
      <c r="E300" s="44">
        <f t="shared" si="27"/>
        <v>8</v>
      </c>
      <c r="F300" s="44">
        <f t="shared" si="28"/>
        <v>8</v>
      </c>
      <c r="G300" s="44">
        <f t="shared" si="29"/>
        <v>3</v>
      </c>
      <c r="H300" s="119">
        <f>IF(AND(M300&gt;0,M300&lt;=STATS!$C$22),1,"")</f>
        <v>1</v>
      </c>
      <c r="J300" s="26">
        <v>299</v>
      </c>
      <c r="K300" s="253">
        <v>45.594479999999997</v>
      </c>
      <c r="L300" s="253">
        <v>-92.111959999999996</v>
      </c>
      <c r="M300" s="10">
        <v>3</v>
      </c>
      <c r="N300" s="10" t="s">
        <v>575</v>
      </c>
      <c r="O300" s="10" t="s">
        <v>657</v>
      </c>
      <c r="Q300" s="10">
        <v>2</v>
      </c>
      <c r="R300" s="16"/>
      <c r="S300" s="16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>
        <v>1</v>
      </c>
      <c r="AH300" s="27"/>
      <c r="AQ300" s="10">
        <v>1</v>
      </c>
      <c r="AW300" s="10">
        <v>1</v>
      </c>
      <c r="BR300" s="10">
        <v>1</v>
      </c>
      <c r="CP300" s="10">
        <v>2</v>
      </c>
      <c r="CY300" s="10">
        <v>1</v>
      </c>
      <c r="DF300" s="10">
        <v>1</v>
      </c>
      <c r="ES300" s="10">
        <v>1</v>
      </c>
      <c r="EZ300" s="116"/>
      <c r="FA300" s="116"/>
      <c r="FB300" s="116">
        <v>1</v>
      </c>
      <c r="FC300" s="116"/>
      <c r="FD300" s="116"/>
    </row>
    <row r="301" spans="2:163">
      <c r="B301" s="44">
        <f t="shared" si="24"/>
        <v>6</v>
      </c>
      <c r="C301" s="44">
        <f t="shared" si="25"/>
        <v>6</v>
      </c>
      <c r="D301" s="44">
        <f t="shared" si="26"/>
        <v>6</v>
      </c>
      <c r="E301" s="44">
        <f t="shared" si="27"/>
        <v>6</v>
      </c>
      <c r="F301" s="44">
        <f t="shared" si="28"/>
        <v>6</v>
      </c>
      <c r="G301" s="44">
        <f t="shared" si="29"/>
        <v>0.5</v>
      </c>
      <c r="H301" s="119">
        <f>IF(AND(M301&gt;0,M301&lt;=STATS!$C$22),1,"")</f>
        <v>1</v>
      </c>
      <c r="J301" s="26">
        <v>300</v>
      </c>
      <c r="K301" s="253">
        <v>45.594589999999997</v>
      </c>
      <c r="L301" s="253">
        <v>-92.117769999999993</v>
      </c>
      <c r="M301" s="10">
        <v>0.5</v>
      </c>
      <c r="N301" s="10" t="s">
        <v>574</v>
      </c>
      <c r="O301" s="10" t="s">
        <v>657</v>
      </c>
      <c r="Q301" s="10">
        <v>2</v>
      </c>
      <c r="R301" s="16"/>
      <c r="S301" s="16"/>
      <c r="T301" s="27"/>
      <c r="U301" s="27"/>
      <c r="V301" s="27"/>
      <c r="W301" s="27"/>
      <c r="X301" s="27"/>
      <c r="Y301" s="27">
        <v>1</v>
      </c>
      <c r="Z301" s="27"/>
      <c r="AA301" s="27"/>
      <c r="AB301" s="27"/>
      <c r="AC301" s="27"/>
      <c r="AD301" s="27"/>
      <c r="AE301" s="27">
        <v>2</v>
      </c>
      <c r="AF301" s="27"/>
      <c r="AG301" s="27"/>
      <c r="AH301" s="27"/>
      <c r="BE301" s="10">
        <v>3</v>
      </c>
      <c r="CB301" s="10">
        <v>1</v>
      </c>
      <c r="ED301" s="10">
        <v>1</v>
      </c>
      <c r="EU301" s="10">
        <v>2</v>
      </c>
      <c r="EZ301" s="116"/>
      <c r="FA301" s="116"/>
      <c r="FB301" s="116"/>
      <c r="FC301" s="116"/>
      <c r="FD301" s="116"/>
      <c r="FG301" s="10" t="s">
        <v>666</v>
      </c>
    </row>
    <row r="302" spans="2:163">
      <c r="B302" s="44">
        <f t="shared" si="24"/>
        <v>7</v>
      </c>
      <c r="C302" s="44">
        <f t="shared" si="25"/>
        <v>7</v>
      </c>
      <c r="D302" s="44">
        <f t="shared" si="26"/>
        <v>7</v>
      </c>
      <c r="E302" s="44">
        <f t="shared" si="27"/>
        <v>7</v>
      </c>
      <c r="F302" s="44">
        <f t="shared" si="28"/>
        <v>7</v>
      </c>
      <c r="G302" s="44">
        <f t="shared" si="29"/>
        <v>1.5</v>
      </c>
      <c r="H302" s="119">
        <f>IF(AND(M302&gt;0,M302&lt;=STATS!$C$22),1,"")</f>
        <v>1</v>
      </c>
      <c r="J302" s="26">
        <v>301</v>
      </c>
      <c r="K302" s="253">
        <v>45.594589999999997</v>
      </c>
      <c r="L302" s="253">
        <v>-92.117450000000005</v>
      </c>
      <c r="M302" s="10">
        <v>1.5</v>
      </c>
      <c r="N302" s="10" t="s">
        <v>574</v>
      </c>
      <c r="O302" s="10" t="s">
        <v>657</v>
      </c>
      <c r="Q302" s="10">
        <v>3</v>
      </c>
      <c r="R302" s="16"/>
      <c r="S302" s="16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>
        <v>3</v>
      </c>
      <c r="AF302" s="27"/>
      <c r="AG302" s="27"/>
      <c r="AH302" s="27"/>
      <c r="BE302" s="10">
        <v>1</v>
      </c>
      <c r="CB302" s="10">
        <v>1</v>
      </c>
      <c r="CS302" s="10">
        <v>1</v>
      </c>
      <c r="DF302" s="10">
        <v>1</v>
      </c>
      <c r="ED302" s="10">
        <v>2</v>
      </c>
      <c r="EU302" s="10">
        <v>2</v>
      </c>
      <c r="EZ302" s="116"/>
      <c r="FA302" s="116"/>
      <c r="FB302" s="116"/>
      <c r="FC302" s="116"/>
      <c r="FD302" s="116"/>
    </row>
    <row r="303" spans="2:163">
      <c r="B303" s="44">
        <f t="shared" si="24"/>
        <v>7</v>
      </c>
      <c r="C303" s="44">
        <f t="shared" si="25"/>
        <v>7</v>
      </c>
      <c r="D303" s="44">
        <f t="shared" si="26"/>
        <v>7</v>
      </c>
      <c r="E303" s="44">
        <f t="shared" si="27"/>
        <v>7</v>
      </c>
      <c r="F303" s="44">
        <f t="shared" si="28"/>
        <v>7</v>
      </c>
      <c r="G303" s="44">
        <f t="shared" si="29"/>
        <v>1</v>
      </c>
      <c r="H303" s="119">
        <f>IF(AND(M303&gt;0,M303&lt;=STATS!$C$22),1,"")</f>
        <v>1</v>
      </c>
      <c r="J303" s="26">
        <v>302</v>
      </c>
      <c r="K303" s="253">
        <v>45.5946</v>
      </c>
      <c r="L303" s="253">
        <v>-92.117130000000003</v>
      </c>
      <c r="M303" s="10">
        <v>1</v>
      </c>
      <c r="N303" s="10" t="s">
        <v>574</v>
      </c>
      <c r="O303" s="10" t="s">
        <v>657</v>
      </c>
      <c r="Q303" s="10">
        <v>3</v>
      </c>
      <c r="R303" s="16"/>
      <c r="S303" s="16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>
        <v>3</v>
      </c>
      <c r="AF303" s="27"/>
      <c r="AG303" s="27"/>
      <c r="AH303" s="27"/>
      <c r="AQ303" s="10">
        <v>1</v>
      </c>
      <c r="BE303" s="10">
        <v>2</v>
      </c>
      <c r="BG303" s="10">
        <v>1</v>
      </c>
      <c r="CA303" s="10">
        <v>2</v>
      </c>
      <c r="ED303" s="10">
        <v>2</v>
      </c>
      <c r="EI303" s="10" t="s">
        <v>666</v>
      </c>
      <c r="EU303" s="10">
        <v>1</v>
      </c>
      <c r="EZ303" s="116"/>
      <c r="FA303" s="116"/>
      <c r="FB303" s="116"/>
      <c r="FC303" s="116"/>
      <c r="FD303" s="116"/>
    </row>
    <row r="304" spans="2:163">
      <c r="B304" s="44">
        <f t="shared" si="24"/>
        <v>7</v>
      </c>
      <c r="C304" s="44">
        <f t="shared" si="25"/>
        <v>7</v>
      </c>
      <c r="D304" s="44">
        <f t="shared" si="26"/>
        <v>7</v>
      </c>
      <c r="E304" s="44">
        <f t="shared" si="27"/>
        <v>7</v>
      </c>
      <c r="F304" s="44">
        <f t="shared" si="28"/>
        <v>7</v>
      </c>
      <c r="G304" s="44">
        <f t="shared" si="29"/>
        <v>6</v>
      </c>
      <c r="H304" s="119">
        <f>IF(AND(M304&gt;0,M304&lt;=STATS!$C$22),1,"")</f>
        <v>1</v>
      </c>
      <c r="J304" s="26">
        <v>303</v>
      </c>
      <c r="K304" s="253">
        <v>45.594619999999999</v>
      </c>
      <c r="L304" s="253">
        <v>-92.116159999999994</v>
      </c>
      <c r="M304" s="10">
        <v>6</v>
      </c>
      <c r="N304" s="10" t="s">
        <v>575</v>
      </c>
      <c r="O304" s="10" t="s">
        <v>657</v>
      </c>
      <c r="Q304" s="10">
        <v>3</v>
      </c>
      <c r="R304" s="16"/>
      <c r="S304" s="16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>
        <v>1</v>
      </c>
      <c r="AF304" s="27"/>
      <c r="AG304" s="27">
        <v>1</v>
      </c>
      <c r="AH304" s="27"/>
      <c r="BO304" s="10">
        <v>1</v>
      </c>
      <c r="CO304" s="10">
        <v>1</v>
      </c>
      <c r="CP304" s="10">
        <v>1</v>
      </c>
      <c r="CY304" s="10">
        <v>3</v>
      </c>
      <c r="DE304" s="10">
        <v>1</v>
      </c>
      <c r="EZ304" s="116"/>
      <c r="FA304" s="116"/>
      <c r="FB304" s="116"/>
      <c r="FC304" s="116"/>
      <c r="FD304" s="116"/>
    </row>
    <row r="305" spans="2:162">
      <c r="B305" s="44">
        <f t="shared" si="24"/>
        <v>2</v>
      </c>
      <c r="C305" s="44">
        <f t="shared" si="25"/>
        <v>2</v>
      </c>
      <c r="D305" s="44">
        <f t="shared" si="26"/>
        <v>2</v>
      </c>
      <c r="E305" s="44">
        <f t="shared" si="27"/>
        <v>2</v>
      </c>
      <c r="F305" s="44">
        <f t="shared" si="28"/>
        <v>2</v>
      </c>
      <c r="G305" s="44">
        <f t="shared" si="29"/>
        <v>17</v>
      </c>
      <c r="H305" s="119">
        <f>IF(AND(M305&gt;0,M305&lt;=STATS!$C$22),1,"")</f>
        <v>1</v>
      </c>
      <c r="J305" s="26">
        <v>304</v>
      </c>
      <c r="K305" s="253">
        <v>45.594619999999999</v>
      </c>
      <c r="L305" s="253">
        <v>-92.115840000000006</v>
      </c>
      <c r="M305" s="10">
        <v>17</v>
      </c>
      <c r="N305" s="10" t="s">
        <v>576</v>
      </c>
      <c r="O305" s="10" t="s">
        <v>657</v>
      </c>
      <c r="Q305" s="10">
        <v>1</v>
      </c>
      <c r="R305" s="16"/>
      <c r="S305" s="16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>
        <v>1</v>
      </c>
      <c r="AH305" s="27"/>
      <c r="BW305" s="10">
        <v>1</v>
      </c>
      <c r="EZ305" s="116"/>
      <c r="FA305" s="116"/>
      <c r="FB305" s="116"/>
      <c r="FC305" s="116"/>
      <c r="FD305" s="116"/>
    </row>
    <row r="306" spans="2:162">
      <c r="B306" s="44">
        <f t="shared" si="24"/>
        <v>5</v>
      </c>
      <c r="C306" s="44">
        <f t="shared" si="25"/>
        <v>5</v>
      </c>
      <c r="D306" s="44">
        <f t="shared" si="26"/>
        <v>5</v>
      </c>
      <c r="E306" s="44">
        <f t="shared" si="27"/>
        <v>5</v>
      </c>
      <c r="F306" s="44">
        <f t="shared" si="28"/>
        <v>5</v>
      </c>
      <c r="G306" s="44">
        <f t="shared" si="29"/>
        <v>6</v>
      </c>
      <c r="H306" s="119">
        <f>IF(AND(M306&gt;0,M306&lt;=STATS!$C$22),1,"")</f>
        <v>1</v>
      </c>
      <c r="J306" s="26">
        <v>305</v>
      </c>
      <c r="K306" s="253">
        <v>45.59469</v>
      </c>
      <c r="L306" s="253">
        <v>-92.112319999999997</v>
      </c>
      <c r="M306" s="10">
        <v>6</v>
      </c>
      <c r="N306" s="10" t="s">
        <v>574</v>
      </c>
      <c r="O306" s="10" t="s">
        <v>657</v>
      </c>
      <c r="Q306" s="10">
        <v>2</v>
      </c>
      <c r="R306" s="16"/>
      <c r="S306" s="16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>
        <v>1</v>
      </c>
      <c r="AH306" s="27"/>
      <c r="BO306" s="10">
        <v>1</v>
      </c>
      <c r="CI306" s="10">
        <v>1</v>
      </c>
      <c r="CY306" s="10">
        <v>1</v>
      </c>
      <c r="EF306" s="10">
        <v>2</v>
      </c>
      <c r="EZ306" s="116"/>
      <c r="FA306" s="116"/>
      <c r="FB306" s="116"/>
      <c r="FC306" s="116"/>
      <c r="FD306" s="116"/>
    </row>
    <row r="307" spans="2:162">
      <c r="B307" s="44">
        <f t="shared" si="24"/>
        <v>7</v>
      </c>
      <c r="C307" s="44">
        <f t="shared" si="25"/>
        <v>7</v>
      </c>
      <c r="D307" s="44">
        <f t="shared" si="26"/>
        <v>7</v>
      </c>
      <c r="E307" s="44">
        <f t="shared" si="27"/>
        <v>7</v>
      </c>
      <c r="F307" s="44">
        <f t="shared" si="28"/>
        <v>7</v>
      </c>
      <c r="G307" s="44">
        <f t="shared" si="29"/>
        <v>2.5</v>
      </c>
      <c r="H307" s="119">
        <f>IF(AND(M307&gt;0,M307&lt;=STATS!$C$22),1,"")</f>
        <v>1</v>
      </c>
      <c r="J307" s="26">
        <v>306</v>
      </c>
      <c r="K307" s="253">
        <v>45.594810000000003</v>
      </c>
      <c r="L307" s="253">
        <v>-92.117930000000001</v>
      </c>
      <c r="M307" s="10">
        <v>2.5</v>
      </c>
      <c r="N307" s="10" t="s">
        <v>574</v>
      </c>
      <c r="O307" s="10" t="s">
        <v>657</v>
      </c>
      <c r="Q307" s="10">
        <v>3</v>
      </c>
      <c r="R307" s="16"/>
      <c r="S307" s="16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>
        <v>1</v>
      </c>
      <c r="AF307" s="27"/>
      <c r="AG307" s="27"/>
      <c r="AH307" s="27"/>
      <c r="BE307" s="10">
        <v>1</v>
      </c>
      <c r="BG307" s="10">
        <v>1</v>
      </c>
      <c r="CA307" s="10">
        <v>3</v>
      </c>
      <c r="CB307" s="10">
        <v>1</v>
      </c>
      <c r="ED307" s="10">
        <v>2</v>
      </c>
      <c r="EU307" s="10">
        <v>2</v>
      </c>
      <c r="EZ307" s="116"/>
      <c r="FA307" s="116"/>
      <c r="FB307" s="116"/>
      <c r="FC307" s="116"/>
      <c r="FD307" s="116"/>
    </row>
    <row r="308" spans="2:162">
      <c r="B308" s="44">
        <f t="shared" si="24"/>
        <v>6</v>
      </c>
      <c r="C308" s="44">
        <f t="shared" si="25"/>
        <v>6</v>
      </c>
      <c r="D308" s="44">
        <f t="shared" si="26"/>
        <v>6</v>
      </c>
      <c r="E308" s="44">
        <f t="shared" si="27"/>
        <v>6</v>
      </c>
      <c r="F308" s="44">
        <f t="shared" si="28"/>
        <v>6</v>
      </c>
      <c r="G308" s="44">
        <f t="shared" si="29"/>
        <v>2</v>
      </c>
      <c r="H308" s="119">
        <f>IF(AND(M308&gt;0,M308&lt;=STATS!$C$22),1,"")</f>
        <v>1</v>
      </c>
      <c r="J308" s="26">
        <v>307</v>
      </c>
      <c r="K308" s="253">
        <v>45.594810000000003</v>
      </c>
      <c r="L308" s="253">
        <v>-92.117609999999999</v>
      </c>
      <c r="M308" s="10">
        <v>2</v>
      </c>
      <c r="N308" s="10" t="s">
        <v>574</v>
      </c>
      <c r="O308" s="10" t="s">
        <v>657</v>
      </c>
      <c r="Q308" s="10">
        <v>3</v>
      </c>
      <c r="R308" s="16"/>
      <c r="S308" s="16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>
        <v>1</v>
      </c>
      <c r="AF308" s="27"/>
      <c r="AG308" s="27"/>
      <c r="AH308" s="27"/>
      <c r="BE308" s="10">
        <v>2</v>
      </c>
      <c r="BG308" s="10">
        <v>1</v>
      </c>
      <c r="CA308" s="10">
        <v>3</v>
      </c>
      <c r="ED308" s="10">
        <v>3</v>
      </c>
      <c r="EU308" s="10">
        <v>2</v>
      </c>
      <c r="EZ308" s="116"/>
      <c r="FA308" s="116"/>
      <c r="FB308" s="116"/>
      <c r="FC308" s="116"/>
      <c r="FD308" s="116"/>
    </row>
    <row r="309" spans="2:162">
      <c r="B309" s="44">
        <f t="shared" si="24"/>
        <v>8</v>
      </c>
      <c r="C309" s="44">
        <f t="shared" si="25"/>
        <v>8</v>
      </c>
      <c r="D309" s="44">
        <f t="shared" si="26"/>
        <v>8</v>
      </c>
      <c r="E309" s="44">
        <f t="shared" si="27"/>
        <v>8</v>
      </c>
      <c r="F309" s="44">
        <f t="shared" si="28"/>
        <v>8</v>
      </c>
      <c r="G309" s="44">
        <f t="shared" si="29"/>
        <v>1.5</v>
      </c>
      <c r="H309" s="119">
        <f>IF(AND(M309&gt;0,M309&lt;=STATS!$C$22),1,"")</f>
        <v>1</v>
      </c>
      <c r="J309" s="26">
        <v>308</v>
      </c>
      <c r="K309" s="253">
        <v>45.594819999999999</v>
      </c>
      <c r="L309" s="253">
        <v>-92.117289999999997</v>
      </c>
      <c r="M309" s="10">
        <v>1.5</v>
      </c>
      <c r="N309" s="10" t="s">
        <v>574</v>
      </c>
      <c r="O309" s="10" t="s">
        <v>657</v>
      </c>
      <c r="Q309" s="10">
        <v>3</v>
      </c>
      <c r="R309" s="16"/>
      <c r="S309" s="16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>
        <v>3</v>
      </c>
      <c r="AF309" s="27"/>
      <c r="AG309" s="27"/>
      <c r="AH309" s="27"/>
      <c r="AQ309" s="10">
        <v>1</v>
      </c>
      <c r="BE309" s="10">
        <v>1</v>
      </c>
      <c r="BG309" s="10">
        <v>1</v>
      </c>
      <c r="CA309" s="10">
        <v>3</v>
      </c>
      <c r="CY309" s="10">
        <v>1</v>
      </c>
      <c r="DY309" s="10" t="s">
        <v>666</v>
      </c>
      <c r="ED309" s="10">
        <v>2</v>
      </c>
      <c r="EU309" s="10">
        <v>1</v>
      </c>
      <c r="EZ309" s="116"/>
      <c r="FA309" s="116"/>
      <c r="FB309" s="116"/>
      <c r="FC309" s="116"/>
      <c r="FD309" s="116"/>
    </row>
    <row r="310" spans="2:162">
      <c r="B310" s="44">
        <f t="shared" si="24"/>
        <v>5</v>
      </c>
      <c r="C310" s="44">
        <f t="shared" si="25"/>
        <v>5</v>
      </c>
      <c r="D310" s="44">
        <f t="shared" si="26"/>
        <v>5</v>
      </c>
      <c r="E310" s="44">
        <f t="shared" si="27"/>
        <v>5</v>
      </c>
      <c r="F310" s="44">
        <f t="shared" si="28"/>
        <v>5</v>
      </c>
      <c r="G310" s="44">
        <f t="shared" si="29"/>
        <v>7.5</v>
      </c>
      <c r="H310" s="119">
        <f>IF(AND(M310&gt;0,M310&lt;=STATS!$C$22),1,"")</f>
        <v>1</v>
      </c>
      <c r="J310" s="26">
        <v>309</v>
      </c>
      <c r="K310" s="253">
        <v>45.594839999999998</v>
      </c>
      <c r="L310" s="253">
        <v>-92.116330000000005</v>
      </c>
      <c r="M310" s="10">
        <v>7.5</v>
      </c>
      <c r="N310" s="10" t="s">
        <v>574</v>
      </c>
      <c r="O310" s="10" t="s">
        <v>657</v>
      </c>
      <c r="Q310" s="10">
        <v>3</v>
      </c>
      <c r="R310" s="16"/>
      <c r="S310" s="16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>
        <v>1</v>
      </c>
      <c r="AF310" s="27"/>
      <c r="AG310" s="27"/>
      <c r="AH310" s="27"/>
      <c r="BR310" s="10">
        <v>1</v>
      </c>
      <c r="CR310" s="10">
        <v>1</v>
      </c>
      <c r="CY310" s="10">
        <v>3</v>
      </c>
      <c r="DE310" s="10">
        <v>1</v>
      </c>
      <c r="EZ310" s="116"/>
      <c r="FA310" s="116"/>
      <c r="FB310" s="116"/>
      <c r="FC310" s="116"/>
      <c r="FD310" s="116"/>
    </row>
    <row r="311" spans="2:162">
      <c r="B311" s="44">
        <f t="shared" si="24"/>
        <v>6</v>
      </c>
      <c r="C311" s="44">
        <f t="shared" si="25"/>
        <v>6</v>
      </c>
      <c r="D311" s="44">
        <f t="shared" si="26"/>
        <v>6</v>
      </c>
      <c r="E311" s="44">
        <f t="shared" si="27"/>
        <v>6</v>
      </c>
      <c r="F311" s="44">
        <f t="shared" si="28"/>
        <v>6</v>
      </c>
      <c r="G311" s="44">
        <f t="shared" si="29"/>
        <v>8.5</v>
      </c>
      <c r="H311" s="119">
        <f>IF(AND(M311&gt;0,M311&lt;=STATS!$C$22),1,"")</f>
        <v>1</v>
      </c>
      <c r="J311" s="26">
        <v>310</v>
      </c>
      <c r="K311" s="253">
        <v>45.594900000000003</v>
      </c>
      <c r="L311" s="253">
        <v>-92.112809999999996</v>
      </c>
      <c r="M311" s="10">
        <v>8.5</v>
      </c>
      <c r="N311" s="10" t="s">
        <v>575</v>
      </c>
      <c r="O311" s="10" t="s">
        <v>657</v>
      </c>
      <c r="Q311" s="10">
        <v>2</v>
      </c>
      <c r="R311" s="16"/>
      <c r="S311" s="16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>
        <v>2</v>
      </c>
      <c r="AF311" s="27"/>
      <c r="AG311" s="27"/>
      <c r="AH311" s="27"/>
      <c r="AW311" s="10">
        <v>1</v>
      </c>
      <c r="BO311" s="10">
        <v>1</v>
      </c>
      <c r="CP311" s="10">
        <v>1</v>
      </c>
      <c r="DE311" s="10">
        <v>1</v>
      </c>
      <c r="ES311" s="10">
        <v>1</v>
      </c>
      <c r="EZ311" s="116"/>
      <c r="FA311" s="116"/>
      <c r="FB311" s="116"/>
      <c r="FC311" s="116"/>
      <c r="FD311" s="116"/>
    </row>
    <row r="312" spans="2:162">
      <c r="B312" s="44">
        <f t="shared" si="24"/>
        <v>4</v>
      </c>
      <c r="C312" s="44">
        <f t="shared" si="25"/>
        <v>4</v>
      </c>
      <c r="D312" s="44">
        <f t="shared" si="26"/>
        <v>4</v>
      </c>
      <c r="E312" s="44">
        <f t="shared" si="27"/>
        <v>4</v>
      </c>
      <c r="F312" s="44">
        <f t="shared" si="28"/>
        <v>4</v>
      </c>
      <c r="G312" s="44">
        <f t="shared" si="29"/>
        <v>0.5</v>
      </c>
      <c r="H312" s="119">
        <f>IF(AND(M312&gt;0,M312&lt;=STATS!$C$22),1,"")</f>
        <v>1</v>
      </c>
      <c r="J312" s="26">
        <v>311</v>
      </c>
      <c r="K312" s="253">
        <v>45.595019999999998</v>
      </c>
      <c r="L312" s="253">
        <v>-92.11842</v>
      </c>
      <c r="M312" s="10">
        <v>0.5</v>
      </c>
      <c r="N312" s="10" t="s">
        <v>574</v>
      </c>
      <c r="O312" s="10" t="s">
        <v>657</v>
      </c>
      <c r="Q312" s="10">
        <v>3</v>
      </c>
      <c r="R312" s="16"/>
      <c r="S312" s="16"/>
      <c r="T312" s="27"/>
      <c r="U312" s="27"/>
      <c r="V312" s="27"/>
      <c r="W312" s="27"/>
      <c r="X312" s="27"/>
      <c r="Y312" s="27">
        <v>3</v>
      </c>
      <c r="Z312" s="27"/>
      <c r="AA312" s="27"/>
      <c r="AB312" s="27"/>
      <c r="AC312" s="27"/>
      <c r="AD312" s="27"/>
      <c r="AE312" s="27"/>
      <c r="AF312" s="27"/>
      <c r="AG312" s="27"/>
      <c r="AH312" s="27"/>
      <c r="AN312" s="10">
        <v>2</v>
      </c>
      <c r="DN312" s="10" t="s">
        <v>666</v>
      </c>
      <c r="DU312" s="10">
        <v>1</v>
      </c>
      <c r="EZ312" s="116"/>
      <c r="FA312" s="116"/>
      <c r="FB312" s="116"/>
      <c r="FC312" s="116"/>
      <c r="FD312" s="116"/>
      <c r="FE312" s="10" t="s">
        <v>666</v>
      </c>
      <c r="FF312" s="10">
        <v>1</v>
      </c>
    </row>
    <row r="313" spans="2:162">
      <c r="B313" s="44">
        <f t="shared" si="24"/>
        <v>8</v>
      </c>
      <c r="C313" s="44">
        <f t="shared" si="25"/>
        <v>8</v>
      </c>
      <c r="D313" s="44">
        <f t="shared" si="26"/>
        <v>8</v>
      </c>
      <c r="E313" s="44">
        <f t="shared" si="27"/>
        <v>8</v>
      </c>
      <c r="F313" s="44">
        <f t="shared" si="28"/>
        <v>8</v>
      </c>
      <c r="G313" s="44">
        <f t="shared" si="29"/>
        <v>2</v>
      </c>
      <c r="H313" s="119">
        <f>IF(AND(M313&gt;0,M313&lt;=STATS!$C$22),1,"")</f>
        <v>1</v>
      </c>
      <c r="J313" s="26">
        <v>312</v>
      </c>
      <c r="K313" s="253">
        <v>45.595030000000001</v>
      </c>
      <c r="L313" s="253">
        <v>-92.118099999999998</v>
      </c>
      <c r="M313" s="10">
        <v>2</v>
      </c>
      <c r="N313" s="10" t="s">
        <v>574</v>
      </c>
      <c r="O313" s="10" t="s">
        <v>657</v>
      </c>
      <c r="Q313" s="10">
        <v>3</v>
      </c>
      <c r="R313" s="16"/>
      <c r="S313" s="16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>
        <v>1</v>
      </c>
      <c r="AF313" s="27"/>
      <c r="AG313" s="27"/>
      <c r="AH313" s="27"/>
      <c r="AQ313" s="10">
        <v>1</v>
      </c>
      <c r="AW313" s="10">
        <v>1</v>
      </c>
      <c r="BE313" s="10">
        <v>2</v>
      </c>
      <c r="BG313" s="10">
        <v>1</v>
      </c>
      <c r="CA313" s="10">
        <v>3</v>
      </c>
      <c r="ED313" s="10">
        <v>3</v>
      </c>
      <c r="EU313" s="10">
        <v>1</v>
      </c>
      <c r="EZ313" s="116"/>
      <c r="FA313" s="116"/>
      <c r="FB313" s="116"/>
      <c r="FC313" s="116"/>
      <c r="FD313" s="116"/>
    </row>
    <row r="314" spans="2:162">
      <c r="B314" s="44">
        <f t="shared" si="24"/>
        <v>9</v>
      </c>
      <c r="C314" s="44">
        <f t="shared" si="25"/>
        <v>9</v>
      </c>
      <c r="D314" s="44">
        <f t="shared" si="26"/>
        <v>9</v>
      </c>
      <c r="E314" s="44">
        <f t="shared" si="27"/>
        <v>9</v>
      </c>
      <c r="F314" s="44">
        <f t="shared" si="28"/>
        <v>9</v>
      </c>
      <c r="G314" s="44">
        <f t="shared" si="29"/>
        <v>2.5</v>
      </c>
      <c r="H314" s="119">
        <f>IF(AND(M314&gt;0,M314&lt;=STATS!$C$22),1,"")</f>
        <v>1</v>
      </c>
      <c r="J314" s="26">
        <v>313</v>
      </c>
      <c r="K314" s="253">
        <v>45.595039999999997</v>
      </c>
      <c r="L314" s="253">
        <v>-92.117779999999996</v>
      </c>
      <c r="M314" s="10">
        <v>2.5</v>
      </c>
      <c r="N314" s="10" t="s">
        <v>574</v>
      </c>
      <c r="O314" s="10" t="s">
        <v>657</v>
      </c>
      <c r="Q314" s="10">
        <v>3</v>
      </c>
      <c r="R314" s="16"/>
      <c r="S314" s="16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>
        <v>3</v>
      </c>
      <c r="AF314" s="27"/>
      <c r="AG314" s="27"/>
      <c r="AH314" s="27"/>
      <c r="AQ314" s="10">
        <v>1</v>
      </c>
      <c r="BE314" s="10">
        <v>1</v>
      </c>
      <c r="CB314" s="10">
        <v>1</v>
      </c>
      <c r="CS314" s="10" t="s">
        <v>666</v>
      </c>
      <c r="CZ314" s="10">
        <v>1</v>
      </c>
      <c r="DA314" s="10">
        <v>1</v>
      </c>
      <c r="DE314" s="10">
        <v>1</v>
      </c>
      <c r="ED314" s="10">
        <v>1</v>
      </c>
      <c r="EU314" s="10">
        <v>1</v>
      </c>
      <c r="EZ314" s="116"/>
      <c r="FA314" s="116"/>
      <c r="FB314" s="116">
        <v>3</v>
      </c>
      <c r="FC314" s="116"/>
      <c r="FD314" s="116"/>
    </row>
    <row r="315" spans="2:162">
      <c r="B315" s="44">
        <f t="shared" si="24"/>
        <v>7</v>
      </c>
      <c r="C315" s="44">
        <f t="shared" si="25"/>
        <v>7</v>
      </c>
      <c r="D315" s="44">
        <f t="shared" si="26"/>
        <v>7</v>
      </c>
      <c r="E315" s="44">
        <f t="shared" si="27"/>
        <v>7</v>
      </c>
      <c r="F315" s="44">
        <f t="shared" si="28"/>
        <v>7</v>
      </c>
      <c r="G315" s="44">
        <f t="shared" si="29"/>
        <v>0.5</v>
      </c>
      <c r="H315" s="119">
        <f>IF(AND(M315&gt;0,M315&lt;=STATS!$C$22),1,"")</f>
        <v>1</v>
      </c>
      <c r="J315" s="26">
        <v>314</v>
      </c>
      <c r="K315" s="253">
        <v>45.595039999999997</v>
      </c>
      <c r="L315" s="253">
        <v>-92.117459999999994</v>
      </c>
      <c r="M315" s="10">
        <v>0.5</v>
      </c>
      <c r="N315" s="10" t="s">
        <v>574</v>
      </c>
      <c r="O315" s="10" t="s">
        <v>657</v>
      </c>
      <c r="Q315" s="10">
        <v>2</v>
      </c>
      <c r="R315" s="16"/>
      <c r="S315" s="16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>
        <v>1</v>
      </c>
      <c r="AF315" s="27"/>
      <c r="AG315" s="27"/>
      <c r="AH315" s="27"/>
      <c r="AN315" s="10">
        <v>2</v>
      </c>
      <c r="BE315" s="10">
        <v>1</v>
      </c>
      <c r="CS315" s="10" t="s">
        <v>666</v>
      </c>
      <c r="DE315" s="10" t="s">
        <v>666</v>
      </c>
      <c r="DU315" s="10">
        <v>2</v>
      </c>
      <c r="ED315" s="10">
        <v>2</v>
      </c>
      <c r="EI315" s="10">
        <v>1</v>
      </c>
      <c r="EU315" s="10">
        <v>1</v>
      </c>
      <c r="EZ315" s="116"/>
      <c r="FA315" s="116"/>
      <c r="FB315" s="116"/>
      <c r="FC315" s="116"/>
      <c r="FD315" s="116"/>
    </row>
    <row r="316" spans="2:162">
      <c r="B316" s="44">
        <f t="shared" si="24"/>
        <v>2</v>
      </c>
      <c r="C316" s="44">
        <f t="shared" si="25"/>
        <v>2</v>
      </c>
      <c r="D316" s="44">
        <f t="shared" si="26"/>
        <v>2</v>
      </c>
      <c r="E316" s="44">
        <f t="shared" si="27"/>
        <v>2</v>
      </c>
      <c r="F316" s="44">
        <f t="shared" si="28"/>
        <v>2</v>
      </c>
      <c r="G316" s="44">
        <f t="shared" si="29"/>
        <v>8</v>
      </c>
      <c r="H316" s="119">
        <f>IF(AND(M316&gt;0,M316&lt;=STATS!$C$22),1,"")</f>
        <v>1</v>
      </c>
      <c r="J316" s="26">
        <v>315</v>
      </c>
      <c r="K316" s="253">
        <v>45.595059999999997</v>
      </c>
      <c r="L316" s="253">
        <v>-92.116500000000002</v>
      </c>
      <c r="M316" s="10">
        <v>8</v>
      </c>
      <c r="N316" s="10" t="s">
        <v>574</v>
      </c>
      <c r="O316" s="10" t="s">
        <v>657</v>
      </c>
      <c r="Q316" s="10">
        <v>3</v>
      </c>
      <c r="R316" s="16"/>
      <c r="S316" s="16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>
        <v>1</v>
      </c>
      <c r="AF316" s="27"/>
      <c r="AG316" s="27"/>
      <c r="AH316" s="27"/>
      <c r="CY316" s="10">
        <v>3</v>
      </c>
      <c r="CZ316" s="10" t="s">
        <v>666</v>
      </c>
      <c r="EZ316" s="116"/>
      <c r="FA316" s="116"/>
      <c r="FB316" s="116"/>
      <c r="FC316" s="116"/>
      <c r="FD316" s="116"/>
    </row>
    <row r="317" spans="2:162">
      <c r="B317" s="44">
        <f t="shared" si="24"/>
        <v>5</v>
      </c>
      <c r="C317" s="44">
        <f t="shared" si="25"/>
        <v>5</v>
      </c>
      <c r="D317" s="44">
        <f t="shared" si="26"/>
        <v>5</v>
      </c>
      <c r="E317" s="44">
        <f t="shared" si="27"/>
        <v>5</v>
      </c>
      <c r="F317" s="44">
        <f t="shared" si="28"/>
        <v>5</v>
      </c>
      <c r="G317" s="44">
        <f t="shared" si="29"/>
        <v>6</v>
      </c>
      <c r="H317" s="119">
        <f>IF(AND(M317&gt;0,M317&lt;=STATS!$C$22),1,"")</f>
        <v>1</v>
      </c>
      <c r="J317" s="26">
        <v>316</v>
      </c>
      <c r="K317" s="253">
        <v>45.595129999999997</v>
      </c>
      <c r="L317" s="253">
        <v>-92.112979999999993</v>
      </c>
      <c r="M317" s="10">
        <v>6</v>
      </c>
      <c r="N317" s="10" t="s">
        <v>575</v>
      </c>
      <c r="O317" s="10" t="s">
        <v>657</v>
      </c>
      <c r="Q317" s="10">
        <v>2</v>
      </c>
      <c r="R317" s="16"/>
      <c r="S317" s="16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>
        <v>1</v>
      </c>
      <c r="AF317" s="27"/>
      <c r="AG317" s="27"/>
      <c r="AH317" s="27"/>
      <c r="AQ317" s="10">
        <v>1</v>
      </c>
      <c r="BO317" s="10">
        <v>1</v>
      </c>
      <c r="CZ317" s="10">
        <v>2</v>
      </c>
      <c r="DE317" s="10">
        <v>1</v>
      </c>
      <c r="EF317" s="10" t="s">
        <v>666</v>
      </c>
      <c r="EZ317" s="116"/>
      <c r="FA317" s="116"/>
      <c r="FB317" s="116"/>
      <c r="FC317" s="116"/>
      <c r="FD317" s="116"/>
    </row>
    <row r="318" spans="2:162">
      <c r="B318" s="44">
        <f t="shared" si="24"/>
        <v>6</v>
      </c>
      <c r="C318" s="44">
        <f t="shared" si="25"/>
        <v>6</v>
      </c>
      <c r="D318" s="44">
        <f t="shared" si="26"/>
        <v>6</v>
      </c>
      <c r="E318" s="44">
        <f t="shared" si="27"/>
        <v>6</v>
      </c>
      <c r="F318" s="44">
        <f t="shared" si="28"/>
        <v>6</v>
      </c>
      <c r="G318" s="44">
        <f t="shared" si="29"/>
        <v>2.5</v>
      </c>
      <c r="H318" s="119">
        <f>IF(AND(M318&gt;0,M318&lt;=STATS!$C$22),1,"")</f>
        <v>1</v>
      </c>
      <c r="J318" s="26">
        <v>317</v>
      </c>
      <c r="K318" s="253">
        <v>45.59525</v>
      </c>
      <c r="L318" s="253">
        <v>-92.118269999999995</v>
      </c>
      <c r="M318" s="10">
        <v>2.5</v>
      </c>
      <c r="N318" s="10" t="s">
        <v>574</v>
      </c>
      <c r="O318" s="10" t="s">
        <v>657</v>
      </c>
      <c r="Q318" s="10">
        <v>3</v>
      </c>
      <c r="R318" s="16"/>
      <c r="S318" s="16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>
        <v>1</v>
      </c>
      <c r="AF318" s="27"/>
      <c r="AG318" s="27"/>
      <c r="AH318" s="27"/>
      <c r="BE318" s="10">
        <v>1</v>
      </c>
      <c r="BG318" s="10">
        <v>3</v>
      </c>
      <c r="CA318" s="10">
        <v>3</v>
      </c>
      <c r="ED318" s="10">
        <v>2</v>
      </c>
      <c r="EU318" s="10">
        <v>1</v>
      </c>
      <c r="EZ318" s="116"/>
      <c r="FA318" s="116"/>
      <c r="FB318" s="116">
        <v>2</v>
      </c>
      <c r="FC318" s="116"/>
      <c r="FD318" s="116"/>
    </row>
    <row r="319" spans="2:162">
      <c r="B319" s="44">
        <f t="shared" si="24"/>
        <v>3</v>
      </c>
      <c r="C319" s="44">
        <f t="shared" si="25"/>
        <v>3</v>
      </c>
      <c r="D319" s="44">
        <f t="shared" si="26"/>
        <v>3</v>
      </c>
      <c r="E319" s="44">
        <f t="shared" si="27"/>
        <v>3</v>
      </c>
      <c r="F319" s="44">
        <f t="shared" si="28"/>
        <v>3</v>
      </c>
      <c r="G319" s="44">
        <f t="shared" si="29"/>
        <v>4</v>
      </c>
      <c r="H319" s="119">
        <f>IF(AND(M319&gt;0,M319&lt;=STATS!$C$22),1,"")</f>
        <v>1</v>
      </c>
      <c r="J319" s="26">
        <v>318</v>
      </c>
      <c r="K319" s="253">
        <v>45.595260000000003</v>
      </c>
      <c r="L319" s="253">
        <v>-92.117949999999993</v>
      </c>
      <c r="M319" s="10">
        <v>4</v>
      </c>
      <c r="N319" s="10" t="s">
        <v>574</v>
      </c>
      <c r="O319" s="10" t="s">
        <v>657</v>
      </c>
      <c r="Q319" s="10">
        <v>3</v>
      </c>
      <c r="R319" s="16"/>
      <c r="S319" s="16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>
        <v>2</v>
      </c>
      <c r="AF319" s="27"/>
      <c r="AG319" s="27"/>
      <c r="AH319" s="27"/>
      <c r="BG319" s="10">
        <v>2</v>
      </c>
      <c r="CA319" s="10">
        <v>3</v>
      </c>
      <c r="EZ319" s="116"/>
      <c r="FA319" s="116"/>
      <c r="FB319" s="116">
        <v>1</v>
      </c>
      <c r="FC319" s="116"/>
      <c r="FD319" s="116"/>
    </row>
    <row r="320" spans="2:162">
      <c r="B320" s="44">
        <f t="shared" si="24"/>
        <v>6</v>
      </c>
      <c r="C320" s="44">
        <f t="shared" si="25"/>
        <v>6</v>
      </c>
      <c r="D320" s="44">
        <f t="shared" si="26"/>
        <v>6</v>
      </c>
      <c r="E320" s="44">
        <f t="shared" si="27"/>
        <v>6</v>
      </c>
      <c r="F320" s="44">
        <f t="shared" si="28"/>
        <v>6</v>
      </c>
      <c r="G320" s="44">
        <f t="shared" si="29"/>
        <v>3.5</v>
      </c>
      <c r="H320" s="119">
        <f>IF(AND(M320&gt;0,M320&lt;=STATS!$C$22),1,"")</f>
        <v>1</v>
      </c>
      <c r="J320" s="26">
        <v>319</v>
      </c>
      <c r="K320" s="253">
        <v>45.595260000000003</v>
      </c>
      <c r="L320" s="253">
        <v>-92.117630000000005</v>
      </c>
      <c r="M320" s="10">
        <v>3.5</v>
      </c>
      <c r="N320" s="10" t="s">
        <v>574</v>
      </c>
      <c r="O320" s="10" t="s">
        <v>657</v>
      </c>
      <c r="Q320" s="10">
        <v>2</v>
      </c>
      <c r="R320" s="16"/>
      <c r="S320" s="16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>
        <v>2</v>
      </c>
      <c r="AH320" s="27"/>
      <c r="BE320" s="10">
        <v>1</v>
      </c>
      <c r="BG320" s="10">
        <v>1</v>
      </c>
      <c r="BO320" s="10">
        <v>1</v>
      </c>
      <c r="CA320" s="10" t="s">
        <v>666</v>
      </c>
      <c r="CB320" s="10" t="s">
        <v>666</v>
      </c>
      <c r="ED320" s="10">
        <v>1</v>
      </c>
      <c r="EU320" s="10">
        <v>1</v>
      </c>
      <c r="EZ320" s="116"/>
      <c r="FA320" s="116"/>
      <c r="FB320" s="116">
        <v>2</v>
      </c>
      <c r="FC320" s="116"/>
      <c r="FD320" s="116"/>
    </row>
    <row r="321" spans="2:160">
      <c r="B321" s="44">
        <f t="shared" si="24"/>
        <v>4</v>
      </c>
      <c r="C321" s="44">
        <f t="shared" si="25"/>
        <v>4</v>
      </c>
      <c r="D321" s="44">
        <f t="shared" si="26"/>
        <v>4</v>
      </c>
      <c r="E321" s="44">
        <f t="shared" si="27"/>
        <v>4</v>
      </c>
      <c r="F321" s="44">
        <f t="shared" si="28"/>
        <v>4</v>
      </c>
      <c r="G321" s="44">
        <f t="shared" si="29"/>
        <v>11</v>
      </c>
      <c r="H321" s="119">
        <f>IF(AND(M321&gt;0,M321&lt;=STATS!$C$22),1,"")</f>
        <v>1</v>
      </c>
      <c r="J321" s="26">
        <v>320</v>
      </c>
      <c r="K321" s="253">
        <v>45.595280000000002</v>
      </c>
      <c r="L321" s="253">
        <v>-92.116669999999999</v>
      </c>
      <c r="M321" s="10">
        <v>11</v>
      </c>
      <c r="N321" s="10" t="s">
        <v>575</v>
      </c>
      <c r="O321" s="10" t="s">
        <v>657</v>
      </c>
      <c r="Q321" s="10">
        <v>1</v>
      </c>
      <c r="R321" s="16"/>
      <c r="S321" s="16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>
        <v>1</v>
      </c>
      <c r="AH321" s="27"/>
      <c r="CY321" s="10">
        <v>1</v>
      </c>
      <c r="DE321" s="10">
        <v>1</v>
      </c>
      <c r="ES321" s="10">
        <v>1</v>
      </c>
      <c r="EZ321" s="116"/>
      <c r="FA321" s="116"/>
      <c r="FB321" s="116"/>
      <c r="FC321" s="116"/>
      <c r="FD321" s="116"/>
    </row>
    <row r="322" spans="2:160">
      <c r="B322" s="44">
        <f t="shared" ref="B322:B385" si="30">COUNT(R322:EY322,FE322:FM322)</f>
        <v>1</v>
      </c>
      <c r="C322" s="44">
        <f t="shared" ref="C322:C385" si="31">IF(COUNT(R322:EY322,FE322:FM322)&gt;0,COUNT(R322:EY322,FE322:FM322),"")</f>
        <v>1</v>
      </c>
      <c r="D322" s="44">
        <f t="shared" ref="D322:D385" si="32">IF(COUNT(T322:BJ322,BL322:BT322,BV322:CB322,CD322:EY322,FE322:FM322)&gt;0,COUNT(T322:BJ322,BL322:BT322,BV322:CB322,CD322:EY322,FE322:FM322),"")</f>
        <v>1</v>
      </c>
      <c r="E322" s="44">
        <f t="shared" ref="E322:E385" si="33">IF(H322=1,COUNT(R322:EY322,FE322:FM322),"")</f>
        <v>1</v>
      </c>
      <c r="F322" s="44">
        <f t="shared" ref="F322:F385" si="34">IF(H322=1,COUNT(T322:BJ322,BL322:BT322,BV322:CB322,CD322:EY322,FE322:FM322),"")</f>
        <v>1</v>
      </c>
      <c r="G322" s="44">
        <f t="shared" ref="G322:G385" si="35">IF($B322&gt;=1,$M322,"")</f>
        <v>17</v>
      </c>
      <c r="H322" s="119">
        <f>IF(AND(M322&gt;0,M322&lt;=STATS!$C$22),1,"")</f>
        <v>1</v>
      </c>
      <c r="J322" s="26">
        <v>321</v>
      </c>
      <c r="K322" s="253">
        <v>45.59534</v>
      </c>
      <c r="L322" s="253">
        <v>-92.113470000000007</v>
      </c>
      <c r="M322" s="10">
        <v>17</v>
      </c>
      <c r="N322" s="10" t="s">
        <v>575</v>
      </c>
      <c r="O322" s="10" t="s">
        <v>657</v>
      </c>
      <c r="Q322" s="10">
        <v>2</v>
      </c>
      <c r="R322" s="16"/>
      <c r="S322" s="16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>
        <v>2</v>
      </c>
      <c r="AH322" s="27"/>
      <c r="EZ322" s="116"/>
      <c r="FA322" s="116"/>
      <c r="FB322" s="116"/>
      <c r="FC322" s="116"/>
      <c r="FD322" s="116"/>
    </row>
    <row r="323" spans="2:160">
      <c r="B323" s="44">
        <f t="shared" si="30"/>
        <v>3</v>
      </c>
      <c r="C323" s="44">
        <f t="shared" si="31"/>
        <v>3</v>
      </c>
      <c r="D323" s="44">
        <f t="shared" si="32"/>
        <v>3</v>
      </c>
      <c r="E323" s="44">
        <f t="shared" si="33"/>
        <v>3</v>
      </c>
      <c r="F323" s="44">
        <f t="shared" si="34"/>
        <v>3</v>
      </c>
      <c r="G323" s="44">
        <f t="shared" si="35"/>
        <v>6</v>
      </c>
      <c r="H323" s="119">
        <f>IF(AND(M323&gt;0,M323&lt;=STATS!$C$22),1,"")</f>
        <v>1</v>
      </c>
      <c r="J323" s="26">
        <v>322</v>
      </c>
      <c r="K323" s="253">
        <v>45.595350000000003</v>
      </c>
      <c r="L323" s="253">
        <v>-92.113150000000005</v>
      </c>
      <c r="M323" s="10">
        <v>6</v>
      </c>
      <c r="N323" s="10" t="s">
        <v>575</v>
      </c>
      <c r="O323" s="10" t="s">
        <v>657</v>
      </c>
      <c r="Q323" s="10">
        <v>2</v>
      </c>
      <c r="R323" s="16"/>
      <c r="S323" s="16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CP323" s="10">
        <v>1</v>
      </c>
      <c r="DE323" s="10">
        <v>2</v>
      </c>
      <c r="EF323" s="10">
        <v>1</v>
      </c>
      <c r="EZ323" s="116"/>
      <c r="FA323" s="116"/>
      <c r="FB323" s="116"/>
      <c r="FC323" s="116"/>
      <c r="FD323" s="116"/>
    </row>
    <row r="324" spans="2:160">
      <c r="B324" s="44">
        <f t="shared" si="30"/>
        <v>4</v>
      </c>
      <c r="C324" s="44">
        <f t="shared" si="31"/>
        <v>4</v>
      </c>
      <c r="D324" s="44">
        <f t="shared" si="32"/>
        <v>4</v>
      </c>
      <c r="E324" s="44">
        <f t="shared" si="33"/>
        <v>4</v>
      </c>
      <c r="F324" s="44">
        <f t="shared" si="34"/>
        <v>4</v>
      </c>
      <c r="G324" s="44">
        <f t="shared" si="35"/>
        <v>4</v>
      </c>
      <c r="H324" s="119">
        <f>IF(AND(M324&gt;0,M324&lt;=STATS!$C$22),1,"")</f>
        <v>1</v>
      </c>
      <c r="J324" s="26">
        <v>323</v>
      </c>
      <c r="K324" s="253">
        <v>45.595469999999999</v>
      </c>
      <c r="L324" s="253">
        <v>-92.118440000000007</v>
      </c>
      <c r="M324" s="10">
        <v>4</v>
      </c>
      <c r="N324" s="10" t="s">
        <v>574</v>
      </c>
      <c r="O324" s="10" t="s">
        <v>657</v>
      </c>
      <c r="Q324" s="10">
        <v>2</v>
      </c>
      <c r="R324" s="16"/>
      <c r="S324" s="16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Q324" s="10">
        <v>1</v>
      </c>
      <c r="BG324" s="10">
        <v>1</v>
      </c>
      <c r="CB324" s="10">
        <v>2</v>
      </c>
      <c r="CS324" s="10">
        <v>1</v>
      </c>
      <c r="EZ324" s="116"/>
      <c r="FA324" s="116"/>
      <c r="FB324" s="116"/>
      <c r="FC324" s="116"/>
      <c r="FD324" s="116"/>
    </row>
    <row r="325" spans="2:160">
      <c r="B325" s="44">
        <f t="shared" si="30"/>
        <v>6</v>
      </c>
      <c r="C325" s="44">
        <f t="shared" si="31"/>
        <v>6</v>
      </c>
      <c r="D325" s="44">
        <f t="shared" si="32"/>
        <v>6</v>
      </c>
      <c r="E325" s="44">
        <f t="shared" si="33"/>
        <v>6</v>
      </c>
      <c r="F325" s="44">
        <f t="shared" si="34"/>
        <v>6</v>
      </c>
      <c r="G325" s="44">
        <f t="shared" si="35"/>
        <v>4.5</v>
      </c>
      <c r="H325" s="119">
        <f>IF(AND(M325&gt;0,M325&lt;=STATS!$C$22),1,"")</f>
        <v>1</v>
      </c>
      <c r="J325" s="26">
        <v>324</v>
      </c>
      <c r="K325" s="253">
        <v>45.595480000000002</v>
      </c>
      <c r="L325" s="253">
        <v>-92.118120000000005</v>
      </c>
      <c r="M325" s="10">
        <v>4.5</v>
      </c>
      <c r="N325" s="10" t="s">
        <v>574</v>
      </c>
      <c r="O325" s="10" t="s">
        <v>657</v>
      </c>
      <c r="Q325" s="10">
        <v>3</v>
      </c>
      <c r="R325" s="16"/>
      <c r="S325" s="16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>
        <v>1</v>
      </c>
      <c r="AF325" s="27"/>
      <c r="AG325" s="27"/>
      <c r="AH325" s="27"/>
      <c r="BG325" s="10">
        <v>1</v>
      </c>
      <c r="CB325" s="10">
        <v>1</v>
      </c>
      <c r="CI325" s="10">
        <v>1</v>
      </c>
      <c r="CS325" s="10">
        <v>3</v>
      </c>
      <c r="DE325" s="10">
        <v>2</v>
      </c>
      <c r="EZ325" s="116"/>
      <c r="FA325" s="116"/>
      <c r="FB325" s="116">
        <v>1</v>
      </c>
      <c r="FC325" s="116"/>
      <c r="FD325" s="116"/>
    </row>
    <row r="326" spans="2:160">
      <c r="B326" s="44">
        <f t="shared" si="30"/>
        <v>4</v>
      </c>
      <c r="C326" s="44">
        <f t="shared" si="31"/>
        <v>4</v>
      </c>
      <c r="D326" s="44">
        <f t="shared" si="32"/>
        <v>4</v>
      </c>
      <c r="E326" s="44">
        <f t="shared" si="33"/>
        <v>4</v>
      </c>
      <c r="F326" s="44">
        <f t="shared" si="34"/>
        <v>4</v>
      </c>
      <c r="G326" s="44">
        <f t="shared" si="35"/>
        <v>5</v>
      </c>
      <c r="H326" s="119">
        <f>IF(AND(M326&gt;0,M326&lt;=STATS!$C$22),1,"")</f>
        <v>1</v>
      </c>
      <c r="J326" s="26">
        <v>325</v>
      </c>
      <c r="K326" s="253">
        <v>45.595489999999998</v>
      </c>
      <c r="L326" s="253">
        <v>-92.117800000000003</v>
      </c>
      <c r="M326" s="10">
        <v>5</v>
      </c>
      <c r="N326" s="10" t="s">
        <v>574</v>
      </c>
      <c r="O326" s="10" t="s">
        <v>657</v>
      </c>
      <c r="Q326" s="10">
        <v>3</v>
      </c>
      <c r="R326" s="16"/>
      <c r="S326" s="16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>
        <v>3</v>
      </c>
      <c r="AF326" s="27"/>
      <c r="AG326" s="27"/>
      <c r="AH326" s="27"/>
      <c r="AQ326" s="10">
        <v>1</v>
      </c>
      <c r="AW326" s="10">
        <v>1</v>
      </c>
      <c r="BG326" s="10">
        <v>1</v>
      </c>
      <c r="CA326" s="10" t="s">
        <v>666</v>
      </c>
      <c r="EZ326" s="116"/>
      <c r="FA326" s="116"/>
      <c r="FB326" s="116"/>
      <c r="FC326" s="116"/>
      <c r="FD326" s="116"/>
    </row>
    <row r="327" spans="2:160">
      <c r="B327" s="44">
        <f t="shared" si="30"/>
        <v>4</v>
      </c>
      <c r="C327" s="44">
        <f t="shared" si="31"/>
        <v>4</v>
      </c>
      <c r="D327" s="44">
        <f t="shared" si="32"/>
        <v>3</v>
      </c>
      <c r="E327" s="44">
        <f t="shared" si="33"/>
        <v>4</v>
      </c>
      <c r="F327" s="44">
        <f t="shared" si="34"/>
        <v>3</v>
      </c>
      <c r="G327" s="44">
        <f t="shared" si="35"/>
        <v>4.5</v>
      </c>
      <c r="H327" s="119">
        <f>IF(AND(M327&gt;0,M327&lt;=STATS!$C$22),1,"")</f>
        <v>1</v>
      </c>
      <c r="J327" s="26">
        <v>326</v>
      </c>
      <c r="K327" s="253">
        <v>45.595489999999998</v>
      </c>
      <c r="L327" s="253">
        <v>-92.11748</v>
      </c>
      <c r="M327" s="10">
        <v>4.5</v>
      </c>
      <c r="N327" s="10" t="s">
        <v>574</v>
      </c>
      <c r="O327" s="10" t="s">
        <v>657</v>
      </c>
      <c r="Q327" s="10">
        <v>3</v>
      </c>
      <c r="R327" s="16">
        <v>1</v>
      </c>
      <c r="S327" s="16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>
        <v>3</v>
      </c>
      <c r="AF327" s="27"/>
      <c r="AG327" s="27"/>
      <c r="AH327" s="27"/>
      <c r="AQ327" s="10">
        <v>1</v>
      </c>
      <c r="BG327" s="10">
        <v>1</v>
      </c>
      <c r="CA327" s="10" t="s">
        <v>666</v>
      </c>
      <c r="EZ327" s="116"/>
      <c r="FA327" s="116"/>
      <c r="FB327" s="116"/>
      <c r="FC327" s="116"/>
      <c r="FD327" s="116"/>
    </row>
    <row r="328" spans="2:160">
      <c r="B328" s="44">
        <f t="shared" si="30"/>
        <v>3</v>
      </c>
      <c r="C328" s="44">
        <f t="shared" si="31"/>
        <v>3</v>
      </c>
      <c r="D328" s="44">
        <f t="shared" si="32"/>
        <v>3</v>
      </c>
      <c r="E328" s="44">
        <f t="shared" si="33"/>
        <v>3</v>
      </c>
      <c r="F328" s="44">
        <f t="shared" si="34"/>
        <v>3</v>
      </c>
      <c r="G328" s="44">
        <f t="shared" si="35"/>
        <v>3.5</v>
      </c>
      <c r="H328" s="119">
        <f>IF(AND(M328&gt;0,M328&lt;=STATS!$C$22),1,"")</f>
        <v>1</v>
      </c>
      <c r="J328" s="26">
        <v>327</v>
      </c>
      <c r="K328" s="253">
        <v>45.595500000000001</v>
      </c>
      <c r="L328" s="253">
        <v>-92.117159999999998</v>
      </c>
      <c r="M328" s="10">
        <v>3.5</v>
      </c>
      <c r="N328" s="10" t="s">
        <v>575</v>
      </c>
      <c r="O328" s="10" t="s">
        <v>657</v>
      </c>
      <c r="Q328" s="10">
        <v>2</v>
      </c>
      <c r="R328" s="16"/>
      <c r="S328" s="16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>
        <v>2</v>
      </c>
      <c r="AH328" s="27"/>
      <c r="BR328" s="10">
        <v>1</v>
      </c>
      <c r="ES328" s="10">
        <v>1</v>
      </c>
      <c r="EZ328" s="116"/>
      <c r="FA328" s="116"/>
      <c r="FB328" s="116"/>
      <c r="FC328" s="116"/>
      <c r="FD328" s="116"/>
    </row>
    <row r="329" spans="2:160">
      <c r="B329" s="44">
        <f t="shared" si="30"/>
        <v>5</v>
      </c>
      <c r="C329" s="44">
        <f t="shared" si="31"/>
        <v>5</v>
      </c>
      <c r="D329" s="44">
        <f t="shared" si="32"/>
        <v>5</v>
      </c>
      <c r="E329" s="44">
        <f t="shared" si="33"/>
        <v>5</v>
      </c>
      <c r="F329" s="44">
        <f t="shared" si="34"/>
        <v>5</v>
      </c>
      <c r="G329" s="44">
        <f t="shared" si="35"/>
        <v>9</v>
      </c>
      <c r="H329" s="119">
        <f>IF(AND(M329&gt;0,M329&lt;=STATS!$C$22),1,"")</f>
        <v>1</v>
      </c>
      <c r="J329" s="26">
        <v>328</v>
      </c>
      <c r="K329" s="253">
        <v>45.595500000000001</v>
      </c>
      <c r="L329" s="253">
        <v>-92.116839999999996</v>
      </c>
      <c r="M329" s="10">
        <v>9</v>
      </c>
      <c r="N329" s="10" t="s">
        <v>575</v>
      </c>
      <c r="O329" s="10" t="s">
        <v>657</v>
      </c>
      <c r="Q329" s="10">
        <v>3</v>
      </c>
      <c r="R329" s="16"/>
      <c r="S329" s="16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>
        <v>2</v>
      </c>
      <c r="AF329" s="27"/>
      <c r="AG329" s="27"/>
      <c r="AH329" s="27"/>
      <c r="BO329" s="10">
        <v>1</v>
      </c>
      <c r="CI329" s="10">
        <v>1</v>
      </c>
      <c r="CY329" s="10">
        <v>2</v>
      </c>
      <c r="DE329" s="10">
        <v>2</v>
      </c>
      <c r="EZ329" s="116"/>
      <c r="FA329" s="116"/>
      <c r="FB329" s="116"/>
      <c r="FC329" s="116"/>
      <c r="FD329" s="116"/>
    </row>
    <row r="330" spans="2:160">
      <c r="B330" s="44">
        <f t="shared" si="30"/>
        <v>6</v>
      </c>
      <c r="C330" s="44">
        <f t="shared" si="31"/>
        <v>6</v>
      </c>
      <c r="D330" s="44">
        <f t="shared" si="32"/>
        <v>6</v>
      </c>
      <c r="E330" s="44">
        <f t="shared" si="33"/>
        <v>6</v>
      </c>
      <c r="F330" s="44">
        <f t="shared" si="34"/>
        <v>6</v>
      </c>
      <c r="G330" s="44">
        <f t="shared" si="35"/>
        <v>5.5</v>
      </c>
      <c r="H330" s="119">
        <f>IF(AND(M330&gt;0,M330&lt;=STATS!$C$22),1,"")</f>
        <v>1</v>
      </c>
      <c r="J330" s="26">
        <v>329</v>
      </c>
      <c r="K330" s="253">
        <v>45.595570000000002</v>
      </c>
      <c r="L330" s="253">
        <v>-92.113320000000002</v>
      </c>
      <c r="M330" s="10">
        <v>5.5</v>
      </c>
      <c r="N330" s="10" t="s">
        <v>575</v>
      </c>
      <c r="O330" s="10" t="s">
        <v>657</v>
      </c>
      <c r="Q330" s="10">
        <v>2</v>
      </c>
      <c r="R330" s="16"/>
      <c r="S330" s="16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>
        <v>1</v>
      </c>
      <c r="AH330" s="27"/>
      <c r="AQ330" s="10">
        <v>1</v>
      </c>
      <c r="CZ330" s="10">
        <v>1</v>
      </c>
      <c r="DF330" s="10">
        <v>1</v>
      </c>
      <c r="EF330" s="10">
        <v>2</v>
      </c>
      <c r="ES330" s="10">
        <v>1</v>
      </c>
      <c r="EZ330" s="116"/>
      <c r="FA330" s="116"/>
      <c r="FB330" s="116"/>
      <c r="FC330" s="116"/>
      <c r="FD330" s="116"/>
    </row>
    <row r="331" spans="2:160">
      <c r="B331" s="44">
        <f t="shared" si="30"/>
        <v>0</v>
      </c>
      <c r="C331" s="44" t="str">
        <f t="shared" si="31"/>
        <v/>
      </c>
      <c r="D331" s="44" t="str">
        <f t="shared" si="32"/>
        <v/>
      </c>
      <c r="E331" s="44">
        <f t="shared" si="33"/>
        <v>0</v>
      </c>
      <c r="F331" s="44">
        <f t="shared" si="34"/>
        <v>0</v>
      </c>
      <c r="G331" s="44" t="str">
        <f t="shared" si="35"/>
        <v/>
      </c>
      <c r="H331" s="119">
        <f>IF(AND(M331&gt;0,M331&lt;=STATS!$C$22),1,"")</f>
        <v>1</v>
      </c>
      <c r="J331" s="26">
        <v>330</v>
      </c>
      <c r="K331" s="253">
        <v>45.595579999999998</v>
      </c>
      <c r="L331" s="253">
        <v>-92.113</v>
      </c>
      <c r="M331" s="10">
        <v>2</v>
      </c>
      <c r="N331" s="10" t="s">
        <v>575</v>
      </c>
      <c r="O331" s="10" t="s">
        <v>657</v>
      </c>
      <c r="R331" s="16"/>
      <c r="S331" s="16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BR331" s="10" t="s">
        <v>666</v>
      </c>
      <c r="DU331" s="10" t="s">
        <v>666</v>
      </c>
      <c r="EZ331" s="116"/>
      <c r="FA331" s="116"/>
      <c r="FB331" s="116"/>
      <c r="FC331" s="116"/>
      <c r="FD331" s="116"/>
    </row>
    <row r="332" spans="2:160">
      <c r="B332" s="44">
        <f t="shared" si="30"/>
        <v>5</v>
      </c>
      <c r="C332" s="44">
        <f t="shared" si="31"/>
        <v>5</v>
      </c>
      <c r="D332" s="44">
        <f t="shared" si="32"/>
        <v>5</v>
      </c>
      <c r="E332" s="44">
        <f t="shared" si="33"/>
        <v>5</v>
      </c>
      <c r="F332" s="44">
        <f t="shared" si="34"/>
        <v>5</v>
      </c>
      <c r="G332" s="44">
        <f t="shared" si="35"/>
        <v>5.5</v>
      </c>
      <c r="H332" s="119">
        <f>IF(AND(M332&gt;0,M332&lt;=STATS!$C$22),1,"")</f>
        <v>1</v>
      </c>
      <c r="J332" s="26">
        <v>331</v>
      </c>
      <c r="K332" s="253">
        <v>45.595700000000001</v>
      </c>
      <c r="L332" s="253">
        <v>-92.118610000000004</v>
      </c>
      <c r="M332" s="10">
        <v>5.5</v>
      </c>
      <c r="N332" s="10" t="s">
        <v>574</v>
      </c>
      <c r="O332" s="10" t="s">
        <v>657</v>
      </c>
      <c r="Q332" s="10">
        <v>2</v>
      </c>
      <c r="R332" s="16"/>
      <c r="S332" s="16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>
        <v>1</v>
      </c>
      <c r="AF332" s="27"/>
      <c r="AG332" s="27"/>
      <c r="AH332" s="27"/>
      <c r="BG332" s="10">
        <v>1</v>
      </c>
      <c r="CY332" s="10">
        <v>2</v>
      </c>
      <c r="CZ332" s="10">
        <v>1</v>
      </c>
      <c r="DE332" s="10">
        <v>1</v>
      </c>
      <c r="EZ332" s="116"/>
      <c r="FA332" s="116"/>
      <c r="FB332" s="116"/>
      <c r="FC332" s="116"/>
      <c r="FD332" s="116"/>
    </row>
    <row r="333" spans="2:160">
      <c r="B333" s="44">
        <f t="shared" si="30"/>
        <v>4</v>
      </c>
      <c r="C333" s="44">
        <f t="shared" si="31"/>
        <v>4</v>
      </c>
      <c r="D333" s="44">
        <f t="shared" si="32"/>
        <v>4</v>
      </c>
      <c r="E333" s="44">
        <f t="shared" si="33"/>
        <v>4</v>
      </c>
      <c r="F333" s="44">
        <f t="shared" si="34"/>
        <v>4</v>
      </c>
      <c r="G333" s="44">
        <f t="shared" si="35"/>
        <v>6</v>
      </c>
      <c r="H333" s="119">
        <f>IF(AND(M333&gt;0,M333&lt;=STATS!$C$22),1,"")</f>
        <v>1</v>
      </c>
      <c r="J333" s="26">
        <v>332</v>
      </c>
      <c r="K333" s="253">
        <v>45.595700000000001</v>
      </c>
      <c r="L333" s="253">
        <v>-92.118290000000002</v>
      </c>
      <c r="M333" s="10">
        <v>6</v>
      </c>
      <c r="N333" s="10" t="s">
        <v>574</v>
      </c>
      <c r="O333" s="10" t="s">
        <v>657</v>
      </c>
      <c r="Q333" s="10">
        <v>3</v>
      </c>
      <c r="R333" s="16"/>
      <c r="S333" s="16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BG333" s="10">
        <v>1</v>
      </c>
      <c r="CI333" s="10">
        <v>1</v>
      </c>
      <c r="CZ333" s="10">
        <v>1</v>
      </c>
      <c r="DE333" s="10">
        <v>3</v>
      </c>
      <c r="EZ333" s="116"/>
      <c r="FA333" s="116"/>
      <c r="FB333" s="116"/>
      <c r="FC333" s="116"/>
      <c r="FD333" s="116"/>
    </row>
    <row r="334" spans="2:160">
      <c r="B334" s="44">
        <f t="shared" si="30"/>
        <v>3</v>
      </c>
      <c r="C334" s="44">
        <f t="shared" si="31"/>
        <v>3</v>
      </c>
      <c r="D334" s="44">
        <f t="shared" si="32"/>
        <v>3</v>
      </c>
      <c r="E334" s="44">
        <f t="shared" si="33"/>
        <v>3</v>
      </c>
      <c r="F334" s="44">
        <f t="shared" si="34"/>
        <v>3</v>
      </c>
      <c r="G334" s="44">
        <f t="shared" si="35"/>
        <v>6</v>
      </c>
      <c r="H334" s="119">
        <f>IF(AND(M334&gt;0,M334&lt;=STATS!$C$22),1,"")</f>
        <v>1</v>
      </c>
      <c r="J334" s="26">
        <v>333</v>
      </c>
      <c r="K334" s="253">
        <v>45.595709999999997</v>
      </c>
      <c r="L334" s="253">
        <v>-92.11797</v>
      </c>
      <c r="M334" s="10">
        <v>6</v>
      </c>
      <c r="N334" s="10" t="s">
        <v>574</v>
      </c>
      <c r="O334" s="10" t="s">
        <v>657</v>
      </c>
      <c r="Q334" s="10">
        <v>3</v>
      </c>
      <c r="R334" s="16"/>
      <c r="S334" s="16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>
        <v>3</v>
      </c>
      <c r="AF334" s="27"/>
      <c r="AG334" s="27"/>
      <c r="AH334" s="27"/>
      <c r="CI334" s="10">
        <v>2</v>
      </c>
      <c r="DE334" s="10">
        <v>2</v>
      </c>
      <c r="EZ334" s="116"/>
      <c r="FA334" s="116"/>
      <c r="FB334" s="116"/>
      <c r="FC334" s="116"/>
      <c r="FD334" s="116"/>
    </row>
    <row r="335" spans="2:160">
      <c r="B335" s="44">
        <f t="shared" si="30"/>
        <v>2</v>
      </c>
      <c r="C335" s="44">
        <f t="shared" si="31"/>
        <v>2</v>
      </c>
      <c r="D335" s="44">
        <f t="shared" si="32"/>
        <v>2</v>
      </c>
      <c r="E335" s="44">
        <f t="shared" si="33"/>
        <v>2</v>
      </c>
      <c r="F335" s="44">
        <f t="shared" si="34"/>
        <v>2</v>
      </c>
      <c r="G335" s="44">
        <f t="shared" si="35"/>
        <v>7</v>
      </c>
      <c r="H335" s="119">
        <f>IF(AND(M335&gt;0,M335&lt;=STATS!$C$22),1,"")</f>
        <v>1</v>
      </c>
      <c r="J335" s="26">
        <v>334</v>
      </c>
      <c r="K335" s="253">
        <v>45.595709999999997</v>
      </c>
      <c r="L335" s="253">
        <v>-92.117649999999998</v>
      </c>
      <c r="M335" s="10">
        <v>7</v>
      </c>
      <c r="N335" s="10" t="s">
        <v>574</v>
      </c>
      <c r="O335" s="10" t="s">
        <v>657</v>
      </c>
      <c r="Q335" s="10">
        <v>2</v>
      </c>
      <c r="R335" s="16"/>
      <c r="S335" s="16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>
        <v>2</v>
      </c>
      <c r="AF335" s="27"/>
      <c r="AG335" s="27"/>
      <c r="AH335" s="27"/>
      <c r="BG335" s="10">
        <v>1</v>
      </c>
      <c r="EZ335" s="116"/>
      <c r="FA335" s="116"/>
      <c r="FB335" s="116"/>
      <c r="FC335" s="116"/>
      <c r="FD335" s="116"/>
    </row>
    <row r="336" spans="2:160">
      <c r="B336" s="44">
        <f t="shared" si="30"/>
        <v>3</v>
      </c>
      <c r="C336" s="44">
        <f t="shared" si="31"/>
        <v>3</v>
      </c>
      <c r="D336" s="44">
        <f t="shared" si="32"/>
        <v>3</v>
      </c>
      <c r="E336" s="44">
        <f t="shared" si="33"/>
        <v>3</v>
      </c>
      <c r="F336" s="44">
        <f t="shared" si="34"/>
        <v>3</v>
      </c>
      <c r="G336" s="44">
        <f t="shared" si="35"/>
        <v>7.5</v>
      </c>
      <c r="H336" s="119">
        <f>IF(AND(M336&gt;0,M336&lt;=STATS!$C$22),1,"")</f>
        <v>1</v>
      </c>
      <c r="J336" s="26">
        <v>335</v>
      </c>
      <c r="K336" s="253">
        <v>45.59572</v>
      </c>
      <c r="L336" s="253">
        <v>-92.117329999999995</v>
      </c>
      <c r="M336" s="10">
        <v>7.5</v>
      </c>
      <c r="N336" s="10" t="s">
        <v>574</v>
      </c>
      <c r="O336" s="10" t="s">
        <v>657</v>
      </c>
      <c r="Q336" s="10">
        <v>2</v>
      </c>
      <c r="R336" s="16"/>
      <c r="S336" s="16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Q336" s="10">
        <v>2</v>
      </c>
      <c r="CY336" s="10">
        <v>1</v>
      </c>
      <c r="DE336" s="10">
        <v>2</v>
      </c>
      <c r="EZ336" s="116"/>
      <c r="FA336" s="116"/>
      <c r="FB336" s="116"/>
      <c r="FC336" s="116"/>
      <c r="FD336" s="116"/>
    </row>
    <row r="337" spans="2:160">
      <c r="B337" s="44">
        <f t="shared" si="30"/>
        <v>1</v>
      </c>
      <c r="C337" s="44">
        <f t="shared" si="31"/>
        <v>1</v>
      </c>
      <c r="D337" s="44">
        <f t="shared" si="32"/>
        <v>1</v>
      </c>
      <c r="E337" s="44">
        <f t="shared" si="33"/>
        <v>1</v>
      </c>
      <c r="F337" s="44">
        <f t="shared" si="34"/>
        <v>1</v>
      </c>
      <c r="G337" s="44">
        <f t="shared" si="35"/>
        <v>10</v>
      </c>
      <c r="H337" s="119">
        <f>IF(AND(M337&gt;0,M337&lt;=STATS!$C$22),1,"")</f>
        <v>1</v>
      </c>
      <c r="J337" s="26">
        <v>336</v>
      </c>
      <c r="K337" s="253">
        <v>45.595730000000003</v>
      </c>
      <c r="L337" s="253">
        <v>-92.117009999999993</v>
      </c>
      <c r="M337" s="10">
        <v>10</v>
      </c>
      <c r="N337" s="10" t="s">
        <v>574</v>
      </c>
      <c r="O337" s="10" t="s">
        <v>657</v>
      </c>
      <c r="Q337" s="10">
        <v>2</v>
      </c>
      <c r="R337" s="16"/>
      <c r="S337" s="16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>
        <v>2</v>
      </c>
      <c r="AF337" s="27"/>
      <c r="AG337" s="27"/>
      <c r="AH337" s="27"/>
      <c r="EZ337" s="116"/>
      <c r="FA337" s="116"/>
      <c r="FB337" s="116"/>
      <c r="FC337" s="116"/>
      <c r="FD337" s="116"/>
    </row>
    <row r="338" spans="2:160">
      <c r="B338" s="44">
        <f t="shared" si="30"/>
        <v>4</v>
      </c>
      <c r="C338" s="44">
        <f t="shared" si="31"/>
        <v>4</v>
      </c>
      <c r="D338" s="44">
        <f t="shared" si="32"/>
        <v>4</v>
      </c>
      <c r="E338" s="44">
        <f t="shared" si="33"/>
        <v>4</v>
      </c>
      <c r="F338" s="44">
        <f t="shared" si="34"/>
        <v>4</v>
      </c>
      <c r="G338" s="44">
        <f t="shared" si="35"/>
        <v>5.5</v>
      </c>
      <c r="H338" s="119">
        <f>IF(AND(M338&gt;0,M338&lt;=STATS!$C$22),1,"")</f>
        <v>1</v>
      </c>
      <c r="J338" s="26">
        <v>337</v>
      </c>
      <c r="K338" s="253">
        <v>45.595790000000001</v>
      </c>
      <c r="L338" s="253">
        <v>-92.113479999999996</v>
      </c>
      <c r="M338" s="10">
        <v>5.5</v>
      </c>
      <c r="N338" s="10" t="s">
        <v>574</v>
      </c>
      <c r="O338" s="10" t="s">
        <v>657</v>
      </c>
      <c r="Q338" s="10">
        <v>3</v>
      </c>
      <c r="R338" s="16"/>
      <c r="S338" s="16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>
        <v>1</v>
      </c>
      <c r="AF338" s="27"/>
      <c r="AG338" s="27"/>
      <c r="AH338" s="27"/>
      <c r="CP338" s="10">
        <v>1</v>
      </c>
      <c r="CZ338" s="10">
        <v>3</v>
      </c>
      <c r="EF338" s="10">
        <v>2</v>
      </c>
      <c r="EZ338" s="116"/>
      <c r="FA338" s="116"/>
      <c r="FB338" s="116"/>
      <c r="FC338" s="116"/>
      <c r="FD338" s="116"/>
    </row>
    <row r="339" spans="2:160">
      <c r="B339" s="44">
        <f t="shared" si="30"/>
        <v>3</v>
      </c>
      <c r="C339" s="44">
        <f t="shared" si="31"/>
        <v>3</v>
      </c>
      <c r="D339" s="44">
        <f t="shared" si="32"/>
        <v>3</v>
      </c>
      <c r="E339" s="44">
        <f t="shared" si="33"/>
        <v>3</v>
      </c>
      <c r="F339" s="44">
        <f t="shared" si="34"/>
        <v>3</v>
      </c>
      <c r="G339" s="44">
        <f t="shared" si="35"/>
        <v>3</v>
      </c>
      <c r="H339" s="119">
        <f>IF(AND(M339&gt;0,M339&lt;=STATS!$C$22),1,"")</f>
        <v>1</v>
      </c>
      <c r="J339" s="26">
        <v>338</v>
      </c>
      <c r="K339" s="253">
        <v>45.595799999999997</v>
      </c>
      <c r="L339" s="253">
        <v>-92.113159999999993</v>
      </c>
      <c r="M339" s="10">
        <v>3</v>
      </c>
      <c r="N339" s="10" t="s">
        <v>575</v>
      </c>
      <c r="O339" s="10" t="s">
        <v>657</v>
      </c>
      <c r="Q339" s="10">
        <v>2</v>
      </c>
      <c r="R339" s="16"/>
      <c r="S339" s="16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CA339" s="10">
        <v>2</v>
      </c>
      <c r="CR339" s="10">
        <v>1</v>
      </c>
      <c r="DE339" s="10">
        <v>1</v>
      </c>
      <c r="EZ339" s="116"/>
      <c r="FA339" s="116"/>
      <c r="FB339" s="116"/>
      <c r="FC339" s="116"/>
      <c r="FD339" s="116"/>
    </row>
    <row r="340" spans="2:160">
      <c r="B340" s="44">
        <f t="shared" si="30"/>
        <v>4</v>
      </c>
      <c r="C340" s="44">
        <f t="shared" si="31"/>
        <v>4</v>
      </c>
      <c r="D340" s="44">
        <f t="shared" si="32"/>
        <v>4</v>
      </c>
      <c r="E340" s="44">
        <f t="shared" si="33"/>
        <v>4</v>
      </c>
      <c r="F340" s="44">
        <f t="shared" si="34"/>
        <v>4</v>
      </c>
      <c r="G340" s="44">
        <f t="shared" si="35"/>
        <v>6</v>
      </c>
      <c r="H340" s="119">
        <f>IF(AND(M340&gt;0,M340&lt;=STATS!$C$22),1,"")</f>
        <v>1</v>
      </c>
      <c r="J340" s="26">
        <v>339</v>
      </c>
      <c r="K340" s="253">
        <v>45.59592</v>
      </c>
      <c r="L340" s="253">
        <v>-92.118780000000001</v>
      </c>
      <c r="M340" s="10">
        <v>6</v>
      </c>
      <c r="N340" s="10" t="s">
        <v>574</v>
      </c>
      <c r="O340" s="10" t="s">
        <v>657</v>
      </c>
      <c r="Q340" s="10">
        <v>2</v>
      </c>
      <c r="R340" s="16"/>
      <c r="S340" s="16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>
        <v>1</v>
      </c>
      <c r="AF340" s="27"/>
      <c r="AG340" s="27"/>
      <c r="AH340" s="27"/>
      <c r="BO340" s="10">
        <v>1</v>
      </c>
      <c r="CI340" s="10" t="s">
        <v>666</v>
      </c>
      <c r="CZ340" s="10">
        <v>2</v>
      </c>
      <c r="DE340" s="10">
        <v>1</v>
      </c>
      <c r="EZ340" s="116"/>
      <c r="FA340" s="116"/>
      <c r="FB340" s="116"/>
      <c r="FC340" s="116"/>
      <c r="FD340" s="116"/>
    </row>
    <row r="341" spans="2:160">
      <c r="B341" s="44">
        <f t="shared" si="30"/>
        <v>3</v>
      </c>
      <c r="C341" s="44">
        <f t="shared" si="31"/>
        <v>3</v>
      </c>
      <c r="D341" s="44">
        <f t="shared" si="32"/>
        <v>3</v>
      </c>
      <c r="E341" s="44">
        <f t="shared" si="33"/>
        <v>3</v>
      </c>
      <c r="F341" s="44">
        <f t="shared" si="34"/>
        <v>3</v>
      </c>
      <c r="G341" s="44">
        <f t="shared" si="35"/>
        <v>9</v>
      </c>
      <c r="H341" s="119">
        <f>IF(AND(M341&gt;0,M341&lt;=STATS!$C$22),1,"")</f>
        <v>1</v>
      </c>
      <c r="J341" s="26">
        <v>340</v>
      </c>
      <c r="K341" s="253">
        <v>45.59592</v>
      </c>
      <c r="L341" s="253">
        <v>-92.118459999999999</v>
      </c>
      <c r="M341" s="10">
        <v>9</v>
      </c>
      <c r="N341" s="10" t="s">
        <v>574</v>
      </c>
      <c r="O341" s="10" t="s">
        <v>657</v>
      </c>
      <c r="Q341" s="10">
        <v>3</v>
      </c>
      <c r="R341" s="16"/>
      <c r="S341" s="16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>
        <v>2</v>
      </c>
      <c r="AF341" s="27"/>
      <c r="AG341" s="27"/>
      <c r="AH341" s="27"/>
      <c r="CZ341" s="10">
        <v>2</v>
      </c>
      <c r="DE341" s="10">
        <v>2</v>
      </c>
      <c r="EZ341" s="116"/>
      <c r="FA341" s="116"/>
      <c r="FB341" s="116"/>
      <c r="FC341" s="116"/>
      <c r="FD341" s="116"/>
    </row>
    <row r="342" spans="2:160">
      <c r="B342" s="44">
        <f t="shared" si="30"/>
        <v>4</v>
      </c>
      <c r="C342" s="44">
        <f t="shared" si="31"/>
        <v>4</v>
      </c>
      <c r="D342" s="44">
        <f t="shared" si="32"/>
        <v>4</v>
      </c>
      <c r="E342" s="44">
        <f t="shared" si="33"/>
        <v>4</v>
      </c>
      <c r="F342" s="44">
        <f t="shared" si="34"/>
        <v>4</v>
      </c>
      <c r="G342" s="44">
        <f t="shared" si="35"/>
        <v>9.5</v>
      </c>
      <c r="H342" s="119">
        <f>IF(AND(M342&gt;0,M342&lt;=STATS!$C$22),1,"")</f>
        <v>1</v>
      </c>
      <c r="J342" s="26">
        <v>341</v>
      </c>
      <c r="K342" s="253">
        <v>45.595930000000003</v>
      </c>
      <c r="L342" s="253">
        <v>-92.118139999999997</v>
      </c>
      <c r="M342" s="10">
        <v>9.5</v>
      </c>
      <c r="N342" s="10" t="s">
        <v>574</v>
      </c>
      <c r="O342" s="10" t="s">
        <v>657</v>
      </c>
      <c r="Q342" s="10">
        <v>3</v>
      </c>
      <c r="R342" s="16"/>
      <c r="S342" s="16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>
        <v>1</v>
      </c>
      <c r="AF342" s="27"/>
      <c r="AG342" s="27"/>
      <c r="AH342" s="27"/>
      <c r="CI342" s="10">
        <v>1</v>
      </c>
      <c r="CZ342" s="10">
        <v>3</v>
      </c>
      <c r="DE342" s="10">
        <v>1</v>
      </c>
      <c r="EZ342" s="116"/>
      <c r="FA342" s="116"/>
      <c r="FB342" s="116"/>
      <c r="FC342" s="116"/>
      <c r="FD342" s="116"/>
    </row>
    <row r="343" spans="2:160">
      <c r="B343" s="44">
        <f t="shared" si="30"/>
        <v>1</v>
      </c>
      <c r="C343" s="44">
        <f t="shared" si="31"/>
        <v>1</v>
      </c>
      <c r="D343" s="44">
        <f t="shared" si="32"/>
        <v>1</v>
      </c>
      <c r="E343" s="44">
        <f t="shared" si="33"/>
        <v>1</v>
      </c>
      <c r="F343" s="44">
        <f t="shared" si="34"/>
        <v>1</v>
      </c>
      <c r="G343" s="44">
        <f t="shared" si="35"/>
        <v>12.5</v>
      </c>
      <c r="H343" s="119">
        <f>IF(AND(M343&gt;0,M343&lt;=STATS!$C$22),1,"")</f>
        <v>1</v>
      </c>
      <c r="J343" s="26">
        <v>342</v>
      </c>
      <c r="K343" s="253">
        <v>45.595939999999999</v>
      </c>
      <c r="L343" s="253">
        <v>-92.117819999999995</v>
      </c>
      <c r="M343" s="10">
        <v>12.5</v>
      </c>
      <c r="N343" s="10" t="s">
        <v>576</v>
      </c>
      <c r="O343" s="10" t="s">
        <v>657</v>
      </c>
      <c r="Q343" s="10">
        <v>1</v>
      </c>
      <c r="R343" s="16"/>
      <c r="S343" s="16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CZ343" s="10">
        <v>1</v>
      </c>
      <c r="EZ343" s="116"/>
      <c r="FA343" s="116"/>
      <c r="FB343" s="116"/>
      <c r="FC343" s="116"/>
      <c r="FD343" s="116"/>
    </row>
    <row r="344" spans="2:160">
      <c r="B344" s="44">
        <f t="shared" si="30"/>
        <v>6</v>
      </c>
      <c r="C344" s="44">
        <f t="shared" si="31"/>
        <v>6</v>
      </c>
      <c r="D344" s="44">
        <f t="shared" si="32"/>
        <v>6</v>
      </c>
      <c r="E344" s="44">
        <f t="shared" si="33"/>
        <v>6</v>
      </c>
      <c r="F344" s="44">
        <f t="shared" si="34"/>
        <v>6</v>
      </c>
      <c r="G344" s="44">
        <f t="shared" si="35"/>
        <v>6</v>
      </c>
      <c r="H344" s="119">
        <f>IF(AND(M344&gt;0,M344&lt;=STATS!$C$22),1,"")</f>
        <v>1</v>
      </c>
      <c r="J344" s="26">
        <v>343</v>
      </c>
      <c r="K344" s="253">
        <v>45.59601</v>
      </c>
      <c r="L344" s="253">
        <v>-92.113650000000007</v>
      </c>
      <c r="M344" s="10">
        <v>6</v>
      </c>
      <c r="N344" s="10" t="s">
        <v>574</v>
      </c>
      <c r="O344" s="10" t="s">
        <v>657</v>
      </c>
      <c r="Q344" s="10">
        <v>2</v>
      </c>
      <c r="R344" s="16"/>
      <c r="S344" s="16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>
        <v>1</v>
      </c>
      <c r="AF344" s="27"/>
      <c r="AG344" s="27"/>
      <c r="AH344" s="27"/>
      <c r="AW344" s="10">
        <v>1</v>
      </c>
      <c r="BG344" s="10">
        <v>1</v>
      </c>
      <c r="BO344" s="10">
        <v>2</v>
      </c>
      <c r="CP344" s="10">
        <v>1</v>
      </c>
      <c r="DE344" s="10">
        <v>1</v>
      </c>
      <c r="EZ344" s="116"/>
      <c r="FA344" s="116"/>
      <c r="FB344" s="116"/>
      <c r="FC344" s="116"/>
      <c r="FD344" s="116"/>
    </row>
    <row r="345" spans="2:160">
      <c r="B345" s="44">
        <f t="shared" si="30"/>
        <v>3</v>
      </c>
      <c r="C345" s="44">
        <f t="shared" si="31"/>
        <v>3</v>
      </c>
      <c r="D345" s="44">
        <f t="shared" si="32"/>
        <v>3</v>
      </c>
      <c r="E345" s="44">
        <f t="shared" si="33"/>
        <v>3</v>
      </c>
      <c r="F345" s="44">
        <f t="shared" si="34"/>
        <v>3</v>
      </c>
      <c r="G345" s="44">
        <f t="shared" si="35"/>
        <v>2</v>
      </c>
      <c r="H345" s="119">
        <f>IF(AND(M345&gt;0,M345&lt;=STATS!$C$22),1,"")</f>
        <v>1</v>
      </c>
      <c r="J345" s="26">
        <v>344</v>
      </c>
      <c r="K345" s="253">
        <v>45.596020000000003</v>
      </c>
      <c r="L345" s="253">
        <v>-92.113330000000005</v>
      </c>
      <c r="M345" s="10">
        <v>2</v>
      </c>
      <c r="N345" s="10" t="s">
        <v>575</v>
      </c>
      <c r="O345" s="10" t="s">
        <v>657</v>
      </c>
      <c r="Q345" s="10">
        <v>3</v>
      </c>
      <c r="R345" s="16"/>
      <c r="S345" s="16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BE345" s="10">
        <v>1</v>
      </c>
      <c r="CA345" s="10">
        <v>3</v>
      </c>
      <c r="CY345" s="10">
        <v>1</v>
      </c>
      <c r="DZ345" s="10" t="s">
        <v>666</v>
      </c>
      <c r="EZ345" s="116"/>
      <c r="FA345" s="116"/>
      <c r="FB345" s="116"/>
      <c r="FC345" s="116"/>
      <c r="FD345" s="116"/>
    </row>
    <row r="346" spans="2:160">
      <c r="B346" s="44">
        <f t="shared" si="30"/>
        <v>3</v>
      </c>
      <c r="C346" s="44">
        <f t="shared" si="31"/>
        <v>3</v>
      </c>
      <c r="D346" s="44">
        <f t="shared" si="32"/>
        <v>3</v>
      </c>
      <c r="E346" s="44">
        <f t="shared" si="33"/>
        <v>3</v>
      </c>
      <c r="F346" s="44">
        <f t="shared" si="34"/>
        <v>3</v>
      </c>
      <c r="G346" s="44">
        <f t="shared" si="35"/>
        <v>0.5</v>
      </c>
      <c r="H346" s="119">
        <f>IF(AND(M346&gt;0,M346&lt;=STATS!$C$22),1,"")</f>
        <v>1</v>
      </c>
      <c r="J346" s="26">
        <v>345</v>
      </c>
      <c r="K346" s="253">
        <v>45.596029999999999</v>
      </c>
      <c r="L346" s="253">
        <v>-92.113010000000003</v>
      </c>
      <c r="M346" s="10">
        <v>0.5</v>
      </c>
      <c r="N346" s="10" t="s">
        <v>574</v>
      </c>
      <c r="O346" s="10" t="s">
        <v>657</v>
      </c>
      <c r="Q346" s="10">
        <v>3</v>
      </c>
      <c r="R346" s="16"/>
      <c r="S346" s="16"/>
      <c r="T346" s="27"/>
      <c r="U346" s="27"/>
      <c r="V346" s="27"/>
      <c r="W346" s="27"/>
      <c r="X346" s="27"/>
      <c r="Y346" s="27">
        <v>3</v>
      </c>
      <c r="Z346" s="27"/>
      <c r="AA346" s="27"/>
      <c r="AB346" s="27"/>
      <c r="AC346" s="27"/>
      <c r="AD346" s="27"/>
      <c r="AE346" s="27"/>
      <c r="AF346" s="27"/>
      <c r="AG346" s="27"/>
      <c r="AH346" s="27"/>
      <c r="BE346" s="10">
        <v>3</v>
      </c>
      <c r="DZ346" s="10">
        <v>2</v>
      </c>
      <c r="EZ346" s="116"/>
      <c r="FA346" s="116"/>
      <c r="FB346" s="116"/>
      <c r="FC346" s="116"/>
      <c r="FD346" s="116"/>
    </row>
    <row r="347" spans="2:160">
      <c r="B347" s="44">
        <f t="shared" si="30"/>
        <v>4</v>
      </c>
      <c r="C347" s="44">
        <f t="shared" si="31"/>
        <v>4</v>
      </c>
      <c r="D347" s="44">
        <f t="shared" si="32"/>
        <v>4</v>
      </c>
      <c r="E347" s="44">
        <f t="shared" si="33"/>
        <v>4</v>
      </c>
      <c r="F347" s="44">
        <f t="shared" si="34"/>
        <v>4</v>
      </c>
      <c r="G347" s="44">
        <f t="shared" si="35"/>
        <v>5.5</v>
      </c>
      <c r="H347" s="119">
        <f>IF(AND(M347&gt;0,M347&lt;=STATS!$C$22),1,"")</f>
        <v>1</v>
      </c>
      <c r="J347" s="26">
        <v>346</v>
      </c>
      <c r="K347" s="253">
        <v>45.596130000000002</v>
      </c>
      <c r="L347" s="253">
        <v>-92.11927</v>
      </c>
      <c r="M347" s="10">
        <v>5.5</v>
      </c>
      <c r="N347" s="10" t="s">
        <v>575</v>
      </c>
      <c r="O347" s="10" t="s">
        <v>657</v>
      </c>
      <c r="Q347" s="10">
        <v>3</v>
      </c>
      <c r="R347" s="16"/>
      <c r="S347" s="16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>
        <v>1</v>
      </c>
      <c r="AF347" s="27"/>
      <c r="AG347" s="27"/>
      <c r="AH347" s="27"/>
      <c r="CA347" s="10">
        <v>3</v>
      </c>
      <c r="CO347" s="10">
        <v>1</v>
      </c>
      <c r="DE347" s="10">
        <v>1</v>
      </c>
      <c r="EZ347" s="116"/>
      <c r="FA347" s="116"/>
      <c r="FB347" s="116"/>
      <c r="FC347" s="116"/>
      <c r="FD347" s="116"/>
    </row>
    <row r="348" spans="2:160">
      <c r="B348" s="44">
        <f t="shared" si="30"/>
        <v>5</v>
      </c>
      <c r="C348" s="44">
        <f t="shared" si="31"/>
        <v>5</v>
      </c>
      <c r="D348" s="44">
        <f t="shared" si="32"/>
        <v>5</v>
      </c>
      <c r="E348" s="44">
        <f t="shared" si="33"/>
        <v>5</v>
      </c>
      <c r="F348" s="44">
        <f t="shared" si="34"/>
        <v>5</v>
      </c>
      <c r="G348" s="44">
        <f t="shared" si="35"/>
        <v>7</v>
      </c>
      <c r="H348" s="119">
        <f>IF(AND(M348&gt;0,M348&lt;=STATS!$C$22),1,"")</f>
        <v>1</v>
      </c>
      <c r="J348" s="26">
        <v>347</v>
      </c>
      <c r="K348" s="253">
        <v>45.596139999999998</v>
      </c>
      <c r="L348" s="253">
        <v>-92.118949999999998</v>
      </c>
      <c r="M348" s="10">
        <v>7</v>
      </c>
      <c r="N348" s="10" t="s">
        <v>574</v>
      </c>
      <c r="O348" s="10" t="s">
        <v>657</v>
      </c>
      <c r="Q348" s="10">
        <v>3</v>
      </c>
      <c r="R348" s="16"/>
      <c r="S348" s="16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>
        <v>1</v>
      </c>
      <c r="AF348" s="27"/>
      <c r="AG348" s="27"/>
      <c r="AH348" s="27"/>
      <c r="CY348" s="10">
        <v>1</v>
      </c>
      <c r="CZ348" s="10">
        <v>3</v>
      </c>
      <c r="DE348" s="10">
        <v>1</v>
      </c>
      <c r="EF348" s="10">
        <v>1</v>
      </c>
      <c r="EZ348" s="116"/>
      <c r="FA348" s="116"/>
      <c r="FB348" s="116"/>
      <c r="FC348" s="116"/>
      <c r="FD348" s="116"/>
    </row>
    <row r="349" spans="2:160">
      <c r="B349" s="44">
        <f t="shared" si="30"/>
        <v>3</v>
      </c>
      <c r="C349" s="44">
        <f t="shared" si="31"/>
        <v>3</v>
      </c>
      <c r="D349" s="44">
        <f t="shared" si="32"/>
        <v>3</v>
      </c>
      <c r="E349" s="44">
        <f t="shared" si="33"/>
        <v>3</v>
      </c>
      <c r="F349" s="44">
        <f t="shared" si="34"/>
        <v>3</v>
      </c>
      <c r="G349" s="44">
        <f t="shared" si="35"/>
        <v>12</v>
      </c>
      <c r="H349" s="119">
        <f>IF(AND(M349&gt;0,M349&lt;=STATS!$C$22),1,"")</f>
        <v>1</v>
      </c>
      <c r="J349" s="26">
        <v>348</v>
      </c>
      <c r="K349" s="253">
        <v>45.596150000000002</v>
      </c>
      <c r="L349" s="253">
        <v>-92.118629999999996</v>
      </c>
      <c r="M349" s="10">
        <v>12</v>
      </c>
      <c r="N349" s="10" t="s">
        <v>574</v>
      </c>
      <c r="O349" s="10" t="s">
        <v>657</v>
      </c>
      <c r="Q349" s="10">
        <v>2</v>
      </c>
      <c r="R349" s="16"/>
      <c r="S349" s="16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>
        <v>2</v>
      </c>
      <c r="AF349" s="27"/>
      <c r="AG349" s="27"/>
      <c r="AH349" s="27"/>
      <c r="AQ349" s="10">
        <v>1</v>
      </c>
      <c r="CZ349" s="10">
        <v>1</v>
      </c>
      <c r="EZ349" s="116"/>
      <c r="FA349" s="116"/>
      <c r="FB349" s="116"/>
      <c r="FC349" s="116"/>
      <c r="FD349" s="116"/>
    </row>
    <row r="350" spans="2:160">
      <c r="B350" s="44">
        <f t="shared" si="30"/>
        <v>4</v>
      </c>
      <c r="C350" s="44">
        <f t="shared" si="31"/>
        <v>4</v>
      </c>
      <c r="D350" s="44">
        <f t="shared" si="32"/>
        <v>4</v>
      </c>
      <c r="E350" s="44">
        <f t="shared" si="33"/>
        <v>4</v>
      </c>
      <c r="F350" s="44">
        <f t="shared" si="34"/>
        <v>4</v>
      </c>
      <c r="G350" s="44">
        <f t="shared" si="35"/>
        <v>11.5</v>
      </c>
      <c r="H350" s="119">
        <f>IF(AND(M350&gt;0,M350&lt;=STATS!$C$22),1,"")</f>
        <v>1</v>
      </c>
      <c r="J350" s="26">
        <v>349</v>
      </c>
      <c r="K350" s="253">
        <v>45.596150000000002</v>
      </c>
      <c r="L350" s="253">
        <v>-92.118309999999994</v>
      </c>
      <c r="M350" s="10">
        <v>11.5</v>
      </c>
      <c r="N350" s="10" t="s">
        <v>574</v>
      </c>
      <c r="O350" s="10" t="s">
        <v>657</v>
      </c>
      <c r="Q350" s="10">
        <v>3</v>
      </c>
      <c r="R350" s="16"/>
      <c r="S350" s="16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>
        <v>2</v>
      </c>
      <c r="AF350" s="27"/>
      <c r="AG350" s="27"/>
      <c r="AH350" s="27"/>
      <c r="AQ350" s="10">
        <v>1</v>
      </c>
      <c r="BO350" s="10">
        <v>1</v>
      </c>
      <c r="CZ350" s="10">
        <v>2</v>
      </c>
      <c r="EZ350" s="116"/>
      <c r="FA350" s="116"/>
      <c r="FB350" s="116"/>
      <c r="FC350" s="116"/>
      <c r="FD350" s="116"/>
    </row>
    <row r="351" spans="2:160">
      <c r="B351" s="44">
        <f t="shared" si="30"/>
        <v>5</v>
      </c>
      <c r="C351" s="44">
        <f t="shared" si="31"/>
        <v>5</v>
      </c>
      <c r="D351" s="44">
        <f t="shared" si="32"/>
        <v>4</v>
      </c>
      <c r="E351" s="44">
        <f t="shared" si="33"/>
        <v>5</v>
      </c>
      <c r="F351" s="44">
        <f t="shared" si="34"/>
        <v>4</v>
      </c>
      <c r="G351" s="44">
        <f t="shared" si="35"/>
        <v>9</v>
      </c>
      <c r="H351" s="119">
        <f>IF(AND(M351&gt;0,M351&lt;=STATS!$C$22),1,"")</f>
        <v>1</v>
      </c>
      <c r="J351" s="26">
        <v>350</v>
      </c>
      <c r="K351" s="253">
        <v>45.596159999999998</v>
      </c>
      <c r="L351" s="253">
        <v>-92.117990000000006</v>
      </c>
      <c r="M351" s="10">
        <v>9</v>
      </c>
      <c r="N351" s="10" t="s">
        <v>575</v>
      </c>
      <c r="O351" s="10" t="s">
        <v>657</v>
      </c>
      <c r="Q351" s="10">
        <v>3</v>
      </c>
      <c r="R351" s="16">
        <v>3</v>
      </c>
      <c r="S351" s="16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>
        <v>1</v>
      </c>
      <c r="AH351" s="27"/>
      <c r="AQ351" s="10">
        <v>1</v>
      </c>
      <c r="CI351" s="10">
        <v>1</v>
      </c>
      <c r="CR351" s="10">
        <v>1</v>
      </c>
      <c r="EZ351" s="116"/>
      <c r="FA351" s="116"/>
      <c r="FB351" s="116"/>
      <c r="FC351" s="116"/>
      <c r="FD351" s="116"/>
    </row>
    <row r="352" spans="2:160">
      <c r="B352" s="44">
        <f t="shared" si="30"/>
        <v>4</v>
      </c>
      <c r="C352" s="44">
        <f t="shared" si="31"/>
        <v>4</v>
      </c>
      <c r="D352" s="44">
        <f t="shared" si="32"/>
        <v>4</v>
      </c>
      <c r="E352" s="44">
        <f t="shared" si="33"/>
        <v>4</v>
      </c>
      <c r="F352" s="44">
        <f t="shared" si="34"/>
        <v>4</v>
      </c>
      <c r="G352" s="44">
        <f t="shared" si="35"/>
        <v>7.5</v>
      </c>
      <c r="H352" s="119">
        <f>IF(AND(M352&gt;0,M352&lt;=STATS!$C$22),1,"")</f>
        <v>1</v>
      </c>
      <c r="J352" s="26">
        <v>351</v>
      </c>
      <c r="K352" s="253">
        <v>45.596240000000002</v>
      </c>
      <c r="L352" s="253">
        <v>-92.113820000000004</v>
      </c>
      <c r="M352" s="10">
        <v>7.5</v>
      </c>
      <c r="N352" s="10" t="s">
        <v>575</v>
      </c>
      <c r="O352" s="10" t="s">
        <v>657</v>
      </c>
      <c r="Q352" s="10">
        <v>2</v>
      </c>
      <c r="R352" s="16"/>
      <c r="S352" s="16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Q352" s="10">
        <v>1</v>
      </c>
      <c r="BO352" s="10">
        <v>2</v>
      </c>
      <c r="CP352" s="10">
        <v>1</v>
      </c>
      <c r="DE352" s="10">
        <v>2</v>
      </c>
      <c r="EZ352" s="116"/>
      <c r="FA352" s="116"/>
      <c r="FB352" s="116"/>
      <c r="FC352" s="116"/>
      <c r="FD352" s="116"/>
    </row>
    <row r="353" spans="2:160">
      <c r="B353" s="44">
        <f t="shared" si="30"/>
        <v>2</v>
      </c>
      <c r="C353" s="44">
        <f t="shared" si="31"/>
        <v>2</v>
      </c>
      <c r="D353" s="44">
        <f t="shared" si="32"/>
        <v>2</v>
      </c>
      <c r="E353" s="44">
        <f t="shared" si="33"/>
        <v>2</v>
      </c>
      <c r="F353" s="44">
        <f t="shared" si="34"/>
        <v>2</v>
      </c>
      <c r="G353" s="44">
        <f t="shared" si="35"/>
        <v>3</v>
      </c>
      <c r="H353" s="119">
        <f>IF(AND(M353&gt;0,M353&lt;=STATS!$C$22),1,"")</f>
        <v>1</v>
      </c>
      <c r="J353" s="26">
        <v>352</v>
      </c>
      <c r="K353" s="253">
        <v>45.596240000000002</v>
      </c>
      <c r="L353" s="253">
        <v>-92.113500000000002</v>
      </c>
      <c r="M353" s="10">
        <v>3</v>
      </c>
      <c r="N353" s="10" t="s">
        <v>576</v>
      </c>
      <c r="O353" s="10" t="s">
        <v>657</v>
      </c>
      <c r="Q353" s="10">
        <v>2</v>
      </c>
      <c r="R353" s="16"/>
      <c r="S353" s="16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>
        <v>2</v>
      </c>
      <c r="AH353" s="27"/>
      <c r="CI353" s="10">
        <v>1</v>
      </c>
      <c r="EZ353" s="116"/>
      <c r="FA353" s="116"/>
      <c r="FB353" s="116"/>
      <c r="FC353" s="116"/>
      <c r="FD353" s="116"/>
    </row>
    <row r="354" spans="2:160">
      <c r="B354" s="44">
        <f t="shared" si="30"/>
        <v>6</v>
      </c>
      <c r="C354" s="44">
        <f t="shared" si="31"/>
        <v>6</v>
      </c>
      <c r="D354" s="44">
        <f t="shared" si="32"/>
        <v>6</v>
      </c>
      <c r="E354" s="44">
        <f t="shared" si="33"/>
        <v>6</v>
      </c>
      <c r="F354" s="44">
        <f t="shared" si="34"/>
        <v>6</v>
      </c>
      <c r="G354" s="44">
        <f t="shared" si="35"/>
        <v>1</v>
      </c>
      <c r="H354" s="119">
        <f>IF(AND(M354&gt;0,M354&lt;=STATS!$C$22),1,"")</f>
        <v>1</v>
      </c>
      <c r="J354" s="26">
        <v>353</v>
      </c>
      <c r="K354" s="253">
        <v>45.596249999999998</v>
      </c>
      <c r="L354" s="253">
        <v>-92.11318</v>
      </c>
      <c r="M354" s="10">
        <v>1</v>
      </c>
      <c r="N354" s="10" t="s">
        <v>575</v>
      </c>
      <c r="O354" s="10" t="s">
        <v>657</v>
      </c>
      <c r="Q354" s="10">
        <v>2</v>
      </c>
      <c r="R354" s="16"/>
      <c r="S354" s="16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>
        <v>2</v>
      </c>
      <c r="AH354" s="27"/>
      <c r="AW354" s="10">
        <v>1</v>
      </c>
      <c r="BR354" s="10">
        <v>1</v>
      </c>
      <c r="CA354" s="10" t="s">
        <v>666</v>
      </c>
      <c r="CP354" s="10">
        <v>1</v>
      </c>
      <c r="CZ354" s="10">
        <v>1</v>
      </c>
      <c r="DK354" s="10">
        <v>2</v>
      </c>
      <c r="EZ354" s="116"/>
      <c r="FA354" s="116"/>
      <c r="FB354" s="116"/>
      <c r="FC354" s="116"/>
      <c r="FD354" s="116"/>
    </row>
    <row r="355" spans="2:160">
      <c r="B355" s="44">
        <f t="shared" si="30"/>
        <v>6</v>
      </c>
      <c r="C355" s="44">
        <f t="shared" si="31"/>
        <v>6</v>
      </c>
      <c r="D355" s="44">
        <f t="shared" si="32"/>
        <v>6</v>
      </c>
      <c r="E355" s="44">
        <f t="shared" si="33"/>
        <v>6</v>
      </c>
      <c r="F355" s="44">
        <f t="shared" si="34"/>
        <v>6</v>
      </c>
      <c r="G355" s="44">
        <f t="shared" si="35"/>
        <v>7</v>
      </c>
      <c r="H355" s="119">
        <f>IF(AND(M355&gt;0,M355&lt;=STATS!$C$22),1,"")</f>
        <v>1</v>
      </c>
      <c r="J355" s="26">
        <v>354</v>
      </c>
      <c r="K355" s="253">
        <v>45.596359999999997</v>
      </c>
      <c r="L355" s="253">
        <v>-92.119439999999997</v>
      </c>
      <c r="M355" s="10">
        <v>7</v>
      </c>
      <c r="N355" s="10" t="s">
        <v>574</v>
      </c>
      <c r="O355" s="10" t="s">
        <v>657</v>
      </c>
      <c r="Q355" s="10">
        <v>3</v>
      </c>
      <c r="R355" s="16"/>
      <c r="S355" s="16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>
        <v>2</v>
      </c>
      <c r="AF355" s="27"/>
      <c r="AG355" s="27"/>
      <c r="AH355" s="27"/>
      <c r="BO355" s="10">
        <v>2</v>
      </c>
      <c r="CA355" s="10" t="s">
        <v>666</v>
      </c>
      <c r="CR355" s="10">
        <v>1</v>
      </c>
      <c r="CY355" s="10">
        <v>2</v>
      </c>
      <c r="CZ355" s="10">
        <v>2</v>
      </c>
      <c r="DE355" s="10">
        <v>2</v>
      </c>
      <c r="EZ355" s="116"/>
      <c r="FA355" s="116"/>
      <c r="FB355" s="116"/>
      <c r="FC355" s="116"/>
      <c r="FD355" s="116"/>
    </row>
    <row r="356" spans="2:160">
      <c r="B356" s="44">
        <f t="shared" si="30"/>
        <v>2</v>
      </c>
      <c r="C356" s="44">
        <f t="shared" si="31"/>
        <v>2</v>
      </c>
      <c r="D356" s="44">
        <f t="shared" si="32"/>
        <v>2</v>
      </c>
      <c r="E356" s="44">
        <f t="shared" si="33"/>
        <v>2</v>
      </c>
      <c r="F356" s="44">
        <f t="shared" si="34"/>
        <v>2</v>
      </c>
      <c r="G356" s="44">
        <f t="shared" si="35"/>
        <v>14</v>
      </c>
      <c r="H356" s="119">
        <f>IF(AND(M356&gt;0,M356&lt;=STATS!$C$22),1,"")</f>
        <v>1</v>
      </c>
      <c r="J356" s="26">
        <v>355</v>
      </c>
      <c r="K356" s="253">
        <v>45.596359999999997</v>
      </c>
      <c r="L356" s="253">
        <v>-92.119119999999995</v>
      </c>
      <c r="M356" s="10">
        <v>14</v>
      </c>
      <c r="N356" s="10" t="s">
        <v>575</v>
      </c>
      <c r="O356" s="10" t="s">
        <v>657</v>
      </c>
      <c r="Q356" s="10">
        <v>1</v>
      </c>
      <c r="R356" s="16"/>
      <c r="S356" s="16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Q356" s="10">
        <v>1</v>
      </c>
      <c r="DE356" s="10">
        <v>1</v>
      </c>
      <c r="EZ356" s="116"/>
      <c r="FA356" s="116"/>
      <c r="FB356" s="116"/>
      <c r="FC356" s="116"/>
      <c r="FD356" s="116"/>
    </row>
    <row r="357" spans="2:160">
      <c r="B357" s="44">
        <f t="shared" si="30"/>
        <v>1</v>
      </c>
      <c r="C357" s="44">
        <f t="shared" si="31"/>
        <v>1</v>
      </c>
      <c r="D357" s="44">
        <f t="shared" si="32"/>
        <v>1</v>
      </c>
      <c r="E357" s="44">
        <f t="shared" si="33"/>
        <v>1</v>
      </c>
      <c r="F357" s="44">
        <f t="shared" si="34"/>
        <v>1</v>
      </c>
      <c r="G357" s="44">
        <f t="shared" si="35"/>
        <v>16</v>
      </c>
      <c r="H357" s="119">
        <f>IF(AND(M357&gt;0,M357&lt;=STATS!$C$22),1,"")</f>
        <v>1</v>
      </c>
      <c r="J357" s="26">
        <v>356</v>
      </c>
      <c r="K357" s="253">
        <v>45.59637</v>
      </c>
      <c r="L357" s="253">
        <v>-92.118790000000004</v>
      </c>
      <c r="M357" s="10">
        <v>16</v>
      </c>
      <c r="N357" s="10" t="s">
        <v>574</v>
      </c>
      <c r="O357" s="10" t="s">
        <v>657</v>
      </c>
      <c r="Q357" s="10">
        <v>1</v>
      </c>
      <c r="R357" s="16"/>
      <c r="S357" s="16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>
        <v>1</v>
      </c>
      <c r="AF357" s="27"/>
      <c r="AG357" s="27"/>
      <c r="AH357" s="27"/>
      <c r="EZ357" s="116"/>
      <c r="FA357" s="116"/>
      <c r="FB357" s="116"/>
      <c r="FC357" s="116"/>
      <c r="FD357" s="116"/>
    </row>
    <row r="358" spans="2:160">
      <c r="B358" s="44">
        <f t="shared" si="30"/>
        <v>1</v>
      </c>
      <c r="C358" s="44">
        <f t="shared" si="31"/>
        <v>1</v>
      </c>
      <c r="D358" s="44">
        <f t="shared" si="32"/>
        <v>1</v>
      </c>
      <c r="E358" s="44">
        <f t="shared" si="33"/>
        <v>1</v>
      </c>
      <c r="F358" s="44">
        <f t="shared" si="34"/>
        <v>1</v>
      </c>
      <c r="G358" s="44">
        <f t="shared" si="35"/>
        <v>14</v>
      </c>
      <c r="H358" s="119">
        <f>IF(AND(M358&gt;0,M358&lt;=STATS!$C$22),1,"")</f>
        <v>1</v>
      </c>
      <c r="J358" s="26">
        <v>357</v>
      </c>
      <c r="K358" s="253">
        <v>45.59637</v>
      </c>
      <c r="L358" s="253">
        <v>-92.118470000000002</v>
      </c>
      <c r="M358" s="10">
        <v>14</v>
      </c>
      <c r="N358" s="10" t="s">
        <v>574</v>
      </c>
      <c r="O358" s="10" t="s">
        <v>657</v>
      </c>
      <c r="Q358" s="10">
        <v>1</v>
      </c>
      <c r="R358" s="16"/>
      <c r="S358" s="16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BW358" s="10">
        <v>1</v>
      </c>
      <c r="EZ358" s="116"/>
      <c r="FA358" s="116"/>
      <c r="FB358" s="116"/>
      <c r="FC358" s="116"/>
      <c r="FD358" s="116"/>
    </row>
    <row r="359" spans="2:160">
      <c r="B359" s="44">
        <f t="shared" si="30"/>
        <v>5</v>
      </c>
      <c r="C359" s="44">
        <f t="shared" si="31"/>
        <v>5</v>
      </c>
      <c r="D359" s="44">
        <f t="shared" si="32"/>
        <v>5</v>
      </c>
      <c r="E359" s="44">
        <f t="shared" si="33"/>
        <v>5</v>
      </c>
      <c r="F359" s="44">
        <f t="shared" si="34"/>
        <v>5</v>
      </c>
      <c r="G359" s="44">
        <f t="shared" si="35"/>
        <v>9.5</v>
      </c>
      <c r="H359" s="119">
        <f>IF(AND(M359&gt;0,M359&lt;=STATS!$C$22),1,"")</f>
        <v>1</v>
      </c>
      <c r="J359" s="26">
        <v>358</v>
      </c>
      <c r="K359" s="253">
        <v>45.596380000000003</v>
      </c>
      <c r="L359" s="253">
        <v>-92.11815</v>
      </c>
      <c r="M359" s="10">
        <v>9.5</v>
      </c>
      <c r="N359" s="10" t="s">
        <v>574</v>
      </c>
      <c r="O359" s="10" t="s">
        <v>657</v>
      </c>
      <c r="Q359" s="10">
        <v>3</v>
      </c>
      <c r="R359" s="16"/>
      <c r="S359" s="16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>
        <v>1</v>
      </c>
      <c r="AF359" s="27"/>
      <c r="AG359" s="27"/>
      <c r="AH359" s="27"/>
      <c r="BO359" s="10">
        <v>1</v>
      </c>
      <c r="CO359" s="10">
        <v>1</v>
      </c>
      <c r="CZ359" s="10">
        <v>2</v>
      </c>
      <c r="DE359" s="10">
        <v>3</v>
      </c>
      <c r="EZ359" s="116"/>
      <c r="FA359" s="116"/>
      <c r="FB359" s="116"/>
      <c r="FC359" s="116"/>
      <c r="FD359" s="116"/>
    </row>
    <row r="360" spans="2:160">
      <c r="B360" s="44">
        <f t="shared" si="30"/>
        <v>4</v>
      </c>
      <c r="C360" s="44">
        <f t="shared" si="31"/>
        <v>4</v>
      </c>
      <c r="D360" s="44">
        <f t="shared" si="32"/>
        <v>4</v>
      </c>
      <c r="E360" s="44">
        <f t="shared" si="33"/>
        <v>4</v>
      </c>
      <c r="F360" s="44">
        <f t="shared" si="34"/>
        <v>4</v>
      </c>
      <c r="G360" s="44">
        <f t="shared" si="35"/>
        <v>8</v>
      </c>
      <c r="H360" s="119">
        <f>IF(AND(M360&gt;0,M360&lt;=STATS!$C$22),1,"")</f>
        <v>1</v>
      </c>
      <c r="J360" s="26">
        <v>359</v>
      </c>
      <c r="K360" s="253">
        <v>45.59639</v>
      </c>
      <c r="L360" s="253">
        <v>-92.117829999999998</v>
      </c>
      <c r="M360" s="10">
        <v>8</v>
      </c>
      <c r="N360" s="10" t="s">
        <v>574</v>
      </c>
      <c r="O360" s="10" t="s">
        <v>657</v>
      </c>
      <c r="Q360" s="10">
        <v>3</v>
      </c>
      <c r="R360" s="16"/>
      <c r="S360" s="16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>
        <v>2</v>
      </c>
      <c r="AF360" s="27"/>
      <c r="AG360" s="27"/>
      <c r="AH360" s="27"/>
      <c r="AQ360" s="10">
        <v>3</v>
      </c>
      <c r="CR360" s="10">
        <v>1</v>
      </c>
      <c r="DE360" s="10">
        <v>1</v>
      </c>
      <c r="EZ360" s="116"/>
      <c r="FA360" s="116"/>
      <c r="FB360" s="116"/>
      <c r="FC360" s="116"/>
      <c r="FD360" s="116"/>
    </row>
    <row r="361" spans="2:160">
      <c r="B361" s="44">
        <f t="shared" si="30"/>
        <v>4</v>
      </c>
      <c r="C361" s="44">
        <f t="shared" si="31"/>
        <v>4</v>
      </c>
      <c r="D361" s="44">
        <f t="shared" si="32"/>
        <v>4</v>
      </c>
      <c r="E361" s="44">
        <f t="shared" si="33"/>
        <v>4</v>
      </c>
      <c r="F361" s="44">
        <f t="shared" si="34"/>
        <v>4</v>
      </c>
      <c r="G361" s="44">
        <f t="shared" si="35"/>
        <v>10</v>
      </c>
      <c r="H361" s="119">
        <f>IF(AND(M361&gt;0,M361&lt;=STATS!$C$22),1,"")</f>
        <v>1</v>
      </c>
      <c r="J361" s="26">
        <v>360</v>
      </c>
      <c r="K361" s="253">
        <v>45.59639</v>
      </c>
      <c r="L361" s="253">
        <v>-92.117509999999996</v>
      </c>
      <c r="M361" s="10">
        <v>10</v>
      </c>
      <c r="N361" s="10" t="s">
        <v>574</v>
      </c>
      <c r="O361" s="10" t="s">
        <v>657</v>
      </c>
      <c r="Q361" s="10">
        <v>3</v>
      </c>
      <c r="R361" s="16"/>
      <c r="S361" s="16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BO361" s="10">
        <v>1</v>
      </c>
      <c r="CR361" s="10">
        <v>1</v>
      </c>
      <c r="CY361" s="10">
        <v>2</v>
      </c>
      <c r="DE361" s="10">
        <v>3</v>
      </c>
      <c r="EZ361" s="116"/>
      <c r="FA361" s="116"/>
      <c r="FB361" s="116"/>
      <c r="FC361" s="116"/>
      <c r="FD361" s="116"/>
    </row>
    <row r="362" spans="2:160">
      <c r="B362" s="44">
        <f t="shared" si="30"/>
        <v>4</v>
      </c>
      <c r="C362" s="44">
        <f t="shared" si="31"/>
        <v>4</v>
      </c>
      <c r="D362" s="44">
        <f t="shared" si="32"/>
        <v>4</v>
      </c>
      <c r="E362" s="44">
        <f t="shared" si="33"/>
        <v>4</v>
      </c>
      <c r="F362" s="44">
        <f t="shared" si="34"/>
        <v>4</v>
      </c>
      <c r="G362" s="44">
        <f t="shared" si="35"/>
        <v>8</v>
      </c>
      <c r="H362" s="119">
        <f>IF(AND(M362&gt;0,M362&lt;=STATS!$C$22),1,"")</f>
        <v>1</v>
      </c>
      <c r="J362" s="26">
        <v>361</v>
      </c>
      <c r="K362" s="253">
        <v>45.59646</v>
      </c>
      <c r="L362" s="253">
        <v>-92.113990000000001</v>
      </c>
      <c r="M362" s="10">
        <v>8</v>
      </c>
      <c r="N362" s="10" t="s">
        <v>574</v>
      </c>
      <c r="O362" s="10" t="s">
        <v>657</v>
      </c>
      <c r="Q362" s="10">
        <v>2</v>
      </c>
      <c r="R362" s="16"/>
      <c r="S362" s="16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>
        <v>1</v>
      </c>
      <c r="AF362" s="27"/>
      <c r="AG362" s="27"/>
      <c r="AH362" s="27"/>
      <c r="CP362" s="10">
        <v>1</v>
      </c>
      <c r="DE362" s="10">
        <v>2</v>
      </c>
      <c r="EF362" s="10">
        <v>1</v>
      </c>
      <c r="EZ362" s="116"/>
      <c r="FA362" s="116"/>
      <c r="FB362" s="116"/>
      <c r="FC362" s="116"/>
      <c r="FD362" s="116"/>
    </row>
    <row r="363" spans="2:160">
      <c r="B363" s="44">
        <f t="shared" si="30"/>
        <v>5</v>
      </c>
      <c r="C363" s="44">
        <f t="shared" si="31"/>
        <v>5</v>
      </c>
      <c r="D363" s="44">
        <f t="shared" si="32"/>
        <v>5</v>
      </c>
      <c r="E363" s="44">
        <f t="shared" si="33"/>
        <v>5</v>
      </c>
      <c r="F363" s="44">
        <f t="shared" si="34"/>
        <v>5</v>
      </c>
      <c r="G363" s="44">
        <f t="shared" si="35"/>
        <v>6.5</v>
      </c>
      <c r="H363" s="119">
        <f>IF(AND(M363&gt;0,M363&lt;=STATS!$C$22),1,"")</f>
        <v>1</v>
      </c>
      <c r="J363" s="26">
        <v>362</v>
      </c>
      <c r="K363" s="253">
        <v>45.59646</v>
      </c>
      <c r="L363" s="253">
        <v>-92.113669999999999</v>
      </c>
      <c r="M363" s="10">
        <v>6.5</v>
      </c>
      <c r="N363" s="10" t="s">
        <v>575</v>
      </c>
      <c r="O363" s="10" t="s">
        <v>657</v>
      </c>
      <c r="Q363" s="10">
        <v>3</v>
      </c>
      <c r="R363" s="16"/>
      <c r="S363" s="16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>
        <v>2</v>
      </c>
      <c r="AF363" s="27"/>
      <c r="AG363" s="27"/>
      <c r="AH363" s="27"/>
      <c r="BO363" s="10">
        <v>3</v>
      </c>
      <c r="CR363" s="10">
        <v>2</v>
      </c>
      <c r="CY363" s="10">
        <v>1</v>
      </c>
      <c r="DE363" s="10">
        <v>2</v>
      </c>
      <c r="EZ363" s="116"/>
      <c r="FA363" s="116"/>
      <c r="FB363" s="116"/>
      <c r="FC363" s="116"/>
      <c r="FD363" s="116"/>
    </row>
    <row r="364" spans="2:160">
      <c r="B364" s="44">
        <f t="shared" si="30"/>
        <v>5</v>
      </c>
      <c r="C364" s="44">
        <f t="shared" si="31"/>
        <v>5</v>
      </c>
      <c r="D364" s="44">
        <f t="shared" si="32"/>
        <v>5</v>
      </c>
      <c r="E364" s="44">
        <f t="shared" si="33"/>
        <v>5</v>
      </c>
      <c r="F364" s="44">
        <f t="shared" si="34"/>
        <v>5</v>
      </c>
      <c r="G364" s="44">
        <f t="shared" si="35"/>
        <v>4</v>
      </c>
      <c r="H364" s="119">
        <f>IF(AND(M364&gt;0,M364&lt;=STATS!$C$22),1,"")</f>
        <v>1</v>
      </c>
      <c r="J364" s="26">
        <v>363</v>
      </c>
      <c r="K364" s="253">
        <v>45.596469999999997</v>
      </c>
      <c r="L364" s="253">
        <v>-92.113349999999997</v>
      </c>
      <c r="M364" s="10">
        <v>4</v>
      </c>
      <c r="N364" s="10" t="s">
        <v>576</v>
      </c>
      <c r="O364" s="10" t="s">
        <v>657</v>
      </c>
      <c r="Q364" s="10">
        <v>2</v>
      </c>
      <c r="R364" s="16"/>
      <c r="S364" s="16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>
        <v>1</v>
      </c>
      <c r="AF364" s="27"/>
      <c r="AG364" s="27">
        <v>2</v>
      </c>
      <c r="AH364" s="27"/>
      <c r="AQ364" s="10">
        <v>1</v>
      </c>
      <c r="DE364" s="10">
        <v>1</v>
      </c>
      <c r="ES364" s="10">
        <v>1</v>
      </c>
      <c r="EZ364" s="116"/>
      <c r="FA364" s="116"/>
      <c r="FB364" s="116"/>
      <c r="FC364" s="116"/>
      <c r="FD364" s="116"/>
    </row>
    <row r="365" spans="2:160">
      <c r="B365" s="44">
        <f t="shared" si="30"/>
        <v>4</v>
      </c>
      <c r="C365" s="44">
        <f t="shared" si="31"/>
        <v>4</v>
      </c>
      <c r="D365" s="44">
        <f t="shared" si="32"/>
        <v>4</v>
      </c>
      <c r="E365" s="44">
        <f t="shared" si="33"/>
        <v>4</v>
      </c>
      <c r="F365" s="44">
        <f t="shared" si="34"/>
        <v>4</v>
      </c>
      <c r="G365" s="44">
        <f t="shared" si="35"/>
        <v>2.5</v>
      </c>
      <c r="H365" s="119">
        <f>IF(AND(M365&gt;0,M365&lt;=STATS!$C$22),1,"")</f>
        <v>1</v>
      </c>
      <c r="J365" s="26">
        <v>364</v>
      </c>
      <c r="K365" s="253">
        <v>45.59648</v>
      </c>
      <c r="L365" s="253">
        <v>-92.113029999999995</v>
      </c>
      <c r="M365" s="10">
        <v>2.5</v>
      </c>
      <c r="N365" s="10" t="s">
        <v>575</v>
      </c>
      <c r="O365" s="10" t="s">
        <v>657</v>
      </c>
      <c r="Q365" s="10">
        <v>3</v>
      </c>
      <c r="R365" s="16"/>
      <c r="S365" s="16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CA365" s="10">
        <v>3</v>
      </c>
      <c r="CS365" s="10" t="s">
        <v>666</v>
      </c>
      <c r="CY365" s="10">
        <v>1</v>
      </c>
      <c r="DE365" s="10">
        <v>1</v>
      </c>
      <c r="DZ365" s="10">
        <v>1</v>
      </c>
      <c r="EZ365" s="116"/>
      <c r="FA365" s="116"/>
      <c r="FB365" s="116"/>
      <c r="FC365" s="116"/>
      <c r="FD365" s="116"/>
    </row>
    <row r="366" spans="2:160">
      <c r="B366" s="44">
        <f t="shared" si="30"/>
        <v>1</v>
      </c>
      <c r="C366" s="44">
        <f t="shared" si="31"/>
        <v>1</v>
      </c>
      <c r="D366" s="44">
        <f t="shared" si="32"/>
        <v>1</v>
      </c>
      <c r="E366" s="44">
        <f t="shared" si="33"/>
        <v>1</v>
      </c>
      <c r="F366" s="44">
        <f t="shared" si="34"/>
        <v>1</v>
      </c>
      <c r="G366" s="44">
        <f t="shared" si="35"/>
        <v>11.5</v>
      </c>
      <c r="H366" s="119">
        <f>IF(AND(M366&gt;0,M366&lt;=STATS!$C$22),1,"")</f>
        <v>1</v>
      </c>
      <c r="J366" s="26">
        <v>365</v>
      </c>
      <c r="K366" s="253">
        <v>45.596580000000003</v>
      </c>
      <c r="L366" s="253">
        <v>-92.119600000000005</v>
      </c>
      <c r="M366" s="10">
        <v>11.5</v>
      </c>
      <c r="N366" s="10" t="s">
        <v>574</v>
      </c>
      <c r="O366" s="10" t="s">
        <v>657</v>
      </c>
      <c r="Q366" s="10">
        <v>1</v>
      </c>
      <c r="R366" s="16"/>
      <c r="S366" s="16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>
        <v>1</v>
      </c>
      <c r="AF366" s="27"/>
      <c r="AG366" s="27"/>
      <c r="AH366" s="27"/>
      <c r="EZ366" s="116"/>
      <c r="FA366" s="116"/>
      <c r="FB366" s="116"/>
      <c r="FC366" s="116"/>
      <c r="FD366" s="116"/>
    </row>
    <row r="367" spans="2:160">
      <c r="B367" s="44">
        <f t="shared" si="30"/>
        <v>0</v>
      </c>
      <c r="C367" s="44" t="str">
        <f t="shared" si="31"/>
        <v/>
      </c>
      <c r="D367" s="44" t="str">
        <f t="shared" si="32"/>
        <v/>
      </c>
      <c r="E367" s="44">
        <f t="shared" si="33"/>
        <v>0</v>
      </c>
      <c r="F367" s="44">
        <f t="shared" si="34"/>
        <v>0</v>
      </c>
      <c r="G367" s="44" t="str">
        <f t="shared" si="35"/>
        <v/>
      </c>
      <c r="H367" s="119">
        <f>IF(AND(M367&gt;0,M367&lt;=STATS!$C$22),1,"")</f>
        <v>1</v>
      </c>
      <c r="J367" s="26">
        <v>366</v>
      </c>
      <c r="K367" s="253">
        <v>45.596580000000003</v>
      </c>
      <c r="L367" s="253">
        <v>-92.119280000000003</v>
      </c>
      <c r="M367" s="10">
        <v>18</v>
      </c>
      <c r="N367" s="10" t="s">
        <v>574</v>
      </c>
      <c r="O367" s="10" t="s">
        <v>657</v>
      </c>
      <c r="R367" s="16"/>
      <c r="S367" s="16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EZ367" s="116"/>
      <c r="FA367" s="116"/>
      <c r="FB367" s="116"/>
      <c r="FC367" s="116"/>
      <c r="FD367" s="116"/>
    </row>
    <row r="368" spans="2:160">
      <c r="B368" s="44">
        <f t="shared" si="30"/>
        <v>2</v>
      </c>
      <c r="C368" s="44">
        <f t="shared" si="31"/>
        <v>2</v>
      </c>
      <c r="D368" s="44">
        <f t="shared" si="32"/>
        <v>2</v>
      </c>
      <c r="E368" s="44">
        <f t="shared" si="33"/>
        <v>2</v>
      </c>
      <c r="F368" s="44">
        <f t="shared" si="34"/>
        <v>2</v>
      </c>
      <c r="G368" s="44">
        <f t="shared" si="35"/>
        <v>15</v>
      </c>
      <c r="H368" s="119">
        <f>IF(AND(M368&gt;0,M368&lt;=STATS!$C$22),1,"")</f>
        <v>1</v>
      </c>
      <c r="J368" s="26">
        <v>367</v>
      </c>
      <c r="K368" s="253">
        <v>45.596600000000002</v>
      </c>
      <c r="L368" s="253">
        <v>-92.118639999999999</v>
      </c>
      <c r="M368" s="10">
        <v>15</v>
      </c>
      <c r="N368" s="10" t="s">
        <v>574</v>
      </c>
      <c r="O368" s="10" t="s">
        <v>657</v>
      </c>
      <c r="Q368" s="10">
        <v>1</v>
      </c>
      <c r="R368" s="16"/>
      <c r="S368" s="16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>
        <v>1</v>
      </c>
      <c r="AF368" s="27"/>
      <c r="AG368" s="27"/>
      <c r="AH368" s="27"/>
      <c r="BG368" s="10">
        <v>1</v>
      </c>
      <c r="EZ368" s="116"/>
      <c r="FA368" s="116"/>
      <c r="FB368" s="116">
        <v>1</v>
      </c>
      <c r="FC368" s="116"/>
      <c r="FD368" s="116"/>
    </row>
    <row r="369" spans="2:160">
      <c r="B369" s="44">
        <f t="shared" si="30"/>
        <v>4</v>
      </c>
      <c r="C369" s="44">
        <f t="shared" si="31"/>
        <v>4</v>
      </c>
      <c r="D369" s="44">
        <f t="shared" si="32"/>
        <v>4</v>
      </c>
      <c r="E369" s="44">
        <f t="shared" si="33"/>
        <v>4</v>
      </c>
      <c r="F369" s="44">
        <f t="shared" si="34"/>
        <v>4</v>
      </c>
      <c r="G369" s="44">
        <f t="shared" si="35"/>
        <v>15</v>
      </c>
      <c r="H369" s="119">
        <f>IF(AND(M369&gt;0,M369&lt;=STATS!$C$22),1,"")</f>
        <v>1</v>
      </c>
      <c r="J369" s="26">
        <v>368</v>
      </c>
      <c r="K369" s="253">
        <v>45.596600000000002</v>
      </c>
      <c r="L369" s="253">
        <v>-92.118319999999997</v>
      </c>
      <c r="M369" s="10">
        <v>15</v>
      </c>
      <c r="N369" s="10" t="s">
        <v>574</v>
      </c>
      <c r="O369" s="10" t="s">
        <v>657</v>
      </c>
      <c r="Q369" s="10">
        <v>3</v>
      </c>
      <c r="R369" s="16"/>
      <c r="S369" s="16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>
        <v>1</v>
      </c>
      <c r="AF369" s="27"/>
      <c r="AG369" s="27"/>
      <c r="AH369" s="27"/>
      <c r="CY369" s="10">
        <v>1</v>
      </c>
      <c r="CZ369" s="10">
        <v>1</v>
      </c>
      <c r="DE369" s="10">
        <v>3</v>
      </c>
      <c r="EZ369" s="116"/>
      <c r="FA369" s="116"/>
      <c r="FB369" s="116"/>
      <c r="FC369" s="116"/>
      <c r="FD369" s="116"/>
    </row>
    <row r="370" spans="2:160">
      <c r="B370" s="44">
        <f t="shared" si="30"/>
        <v>7</v>
      </c>
      <c r="C370" s="44">
        <f t="shared" si="31"/>
        <v>7</v>
      </c>
      <c r="D370" s="44">
        <f t="shared" si="32"/>
        <v>7</v>
      </c>
      <c r="E370" s="44">
        <f t="shared" si="33"/>
        <v>7</v>
      </c>
      <c r="F370" s="44">
        <f t="shared" si="34"/>
        <v>7</v>
      </c>
      <c r="G370" s="44">
        <f t="shared" si="35"/>
        <v>7.5</v>
      </c>
      <c r="H370" s="119">
        <f>IF(AND(M370&gt;0,M370&lt;=STATS!$C$22),1,"")</f>
        <v>1</v>
      </c>
      <c r="J370" s="26">
        <v>369</v>
      </c>
      <c r="K370" s="253">
        <v>45.596609999999998</v>
      </c>
      <c r="L370" s="253">
        <v>-92.117999999999995</v>
      </c>
      <c r="M370" s="10">
        <v>7.5</v>
      </c>
      <c r="N370" s="10" t="s">
        <v>574</v>
      </c>
      <c r="O370" s="10" t="s">
        <v>657</v>
      </c>
      <c r="Q370" s="10">
        <v>3</v>
      </c>
      <c r="R370" s="16"/>
      <c r="S370" s="16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>
        <v>1</v>
      </c>
      <c r="AF370" s="27"/>
      <c r="AG370" s="27"/>
      <c r="AH370" s="27"/>
      <c r="AQ370" s="10">
        <v>1</v>
      </c>
      <c r="BO370" s="10">
        <v>2</v>
      </c>
      <c r="CO370" s="10">
        <v>1</v>
      </c>
      <c r="CR370" s="10">
        <v>1</v>
      </c>
      <c r="CY370" s="10">
        <v>3</v>
      </c>
      <c r="DE370" s="10">
        <v>1</v>
      </c>
      <c r="EZ370" s="116"/>
      <c r="FA370" s="116"/>
      <c r="FB370" s="116"/>
      <c r="FC370" s="116"/>
      <c r="FD370" s="116"/>
    </row>
    <row r="371" spans="2:160">
      <c r="B371" s="44">
        <f t="shared" si="30"/>
        <v>6</v>
      </c>
      <c r="C371" s="44">
        <f t="shared" si="31"/>
        <v>6</v>
      </c>
      <c r="D371" s="44">
        <f t="shared" si="32"/>
        <v>6</v>
      </c>
      <c r="E371" s="44">
        <f t="shared" si="33"/>
        <v>6</v>
      </c>
      <c r="F371" s="44">
        <f t="shared" si="34"/>
        <v>6</v>
      </c>
      <c r="G371" s="44">
        <f t="shared" si="35"/>
        <v>8</v>
      </c>
      <c r="H371" s="119">
        <f>IF(AND(M371&gt;0,M371&lt;=STATS!$C$22),1,"")</f>
        <v>1</v>
      </c>
      <c r="J371" s="26">
        <v>370</v>
      </c>
      <c r="K371" s="253">
        <v>45.596609999999998</v>
      </c>
      <c r="L371" s="253">
        <v>-92.117679999999993</v>
      </c>
      <c r="M371" s="10">
        <v>8</v>
      </c>
      <c r="N371" s="10" t="s">
        <v>574</v>
      </c>
      <c r="O371" s="10" t="s">
        <v>657</v>
      </c>
      <c r="Q371" s="10">
        <v>3</v>
      </c>
      <c r="R371" s="16"/>
      <c r="S371" s="16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>
        <v>1</v>
      </c>
      <c r="AF371" s="27"/>
      <c r="AG371" s="27"/>
      <c r="AH371" s="27"/>
      <c r="AQ371" s="10">
        <v>1</v>
      </c>
      <c r="BO371" s="10">
        <v>2</v>
      </c>
      <c r="CY371" s="10">
        <v>1</v>
      </c>
      <c r="CZ371" s="10">
        <v>3</v>
      </c>
      <c r="DE371" s="10">
        <v>1</v>
      </c>
      <c r="EZ371" s="116"/>
      <c r="FA371" s="116"/>
      <c r="FB371" s="116"/>
      <c r="FC371" s="116"/>
      <c r="FD371" s="116"/>
    </row>
    <row r="372" spans="2:160">
      <c r="B372" s="44">
        <f t="shared" si="30"/>
        <v>3</v>
      </c>
      <c r="C372" s="44">
        <f t="shared" si="31"/>
        <v>3</v>
      </c>
      <c r="D372" s="44">
        <f t="shared" si="32"/>
        <v>2</v>
      </c>
      <c r="E372" s="44">
        <f t="shared" si="33"/>
        <v>3</v>
      </c>
      <c r="F372" s="44">
        <f t="shared" si="34"/>
        <v>2</v>
      </c>
      <c r="G372" s="44">
        <f t="shared" si="35"/>
        <v>9</v>
      </c>
      <c r="H372" s="119">
        <f>IF(AND(M372&gt;0,M372&lt;=STATS!$C$22),1,"")</f>
        <v>1</v>
      </c>
      <c r="J372" s="26">
        <v>371</v>
      </c>
      <c r="K372" s="253">
        <v>45.596620000000001</v>
      </c>
      <c r="L372" s="253">
        <v>-92.117360000000005</v>
      </c>
      <c r="M372" s="10">
        <v>9</v>
      </c>
      <c r="N372" s="10" t="s">
        <v>574</v>
      </c>
      <c r="O372" s="10" t="s">
        <v>657</v>
      </c>
      <c r="Q372" s="10">
        <v>3</v>
      </c>
      <c r="R372" s="16">
        <v>3</v>
      </c>
      <c r="S372" s="16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>
        <v>2</v>
      </c>
      <c r="AF372" s="27"/>
      <c r="AG372" s="27"/>
      <c r="AH372" s="27"/>
      <c r="AQ372" s="10">
        <v>1</v>
      </c>
      <c r="EZ372" s="116"/>
      <c r="FA372" s="116"/>
      <c r="FB372" s="116"/>
      <c r="FC372" s="116"/>
      <c r="FD372" s="116"/>
    </row>
    <row r="373" spans="2:160">
      <c r="B373" s="44">
        <f t="shared" si="30"/>
        <v>3</v>
      </c>
      <c r="C373" s="44">
        <f t="shared" si="31"/>
        <v>3</v>
      </c>
      <c r="D373" s="44">
        <f t="shared" si="32"/>
        <v>3</v>
      </c>
      <c r="E373" s="44">
        <f t="shared" si="33"/>
        <v>3</v>
      </c>
      <c r="F373" s="44">
        <f t="shared" si="34"/>
        <v>3</v>
      </c>
      <c r="G373" s="44">
        <f t="shared" si="35"/>
        <v>9</v>
      </c>
      <c r="H373" s="119">
        <f>IF(AND(M373&gt;0,M373&lt;=STATS!$C$22),1,"")</f>
        <v>1</v>
      </c>
      <c r="J373" s="26">
        <v>372</v>
      </c>
      <c r="K373" s="253">
        <v>45.596629999999998</v>
      </c>
      <c r="L373" s="253">
        <v>-92.117040000000003</v>
      </c>
      <c r="M373" s="10">
        <v>9</v>
      </c>
      <c r="N373" s="10" t="s">
        <v>574</v>
      </c>
      <c r="O373" s="10" t="s">
        <v>657</v>
      </c>
      <c r="Q373" s="10">
        <v>3</v>
      </c>
      <c r="R373" s="16"/>
      <c r="S373" s="16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>
        <v>1</v>
      </c>
      <c r="AF373" s="27"/>
      <c r="AG373" s="27"/>
      <c r="AH373" s="27"/>
      <c r="BO373" s="10">
        <v>1</v>
      </c>
      <c r="CZ373" s="10">
        <v>3</v>
      </c>
      <c r="EZ373" s="116"/>
      <c r="FA373" s="116"/>
      <c r="FB373" s="116"/>
      <c r="FC373" s="116"/>
      <c r="FD373" s="116"/>
    </row>
    <row r="374" spans="2:160">
      <c r="B374" s="44">
        <f t="shared" si="30"/>
        <v>4</v>
      </c>
      <c r="C374" s="44">
        <f t="shared" si="31"/>
        <v>4</v>
      </c>
      <c r="D374" s="44">
        <f t="shared" si="32"/>
        <v>3</v>
      </c>
      <c r="E374" s="44">
        <f t="shared" si="33"/>
        <v>4</v>
      </c>
      <c r="F374" s="44">
        <f t="shared" si="34"/>
        <v>3</v>
      </c>
      <c r="G374" s="44">
        <f t="shared" si="35"/>
        <v>9.5</v>
      </c>
      <c r="H374" s="119">
        <f>IF(AND(M374&gt;0,M374&lt;=STATS!$C$22),1,"")</f>
        <v>1</v>
      </c>
      <c r="J374" s="26">
        <v>373</v>
      </c>
      <c r="K374" s="253">
        <v>45.596679999999999</v>
      </c>
      <c r="L374" s="253">
        <v>-92.114159999999998</v>
      </c>
      <c r="M374" s="10">
        <v>9.5</v>
      </c>
      <c r="N374" s="10" t="s">
        <v>574</v>
      </c>
      <c r="O374" s="10" t="s">
        <v>657</v>
      </c>
      <c r="Q374" s="10">
        <v>3</v>
      </c>
      <c r="R374" s="16">
        <v>3</v>
      </c>
      <c r="S374" s="16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>
        <v>1</v>
      </c>
      <c r="AF374" s="27"/>
      <c r="AG374" s="27"/>
      <c r="AH374" s="27"/>
      <c r="CP374" s="10">
        <v>1</v>
      </c>
      <c r="CY374" s="10">
        <v>1</v>
      </c>
      <c r="EZ374" s="116"/>
      <c r="FA374" s="116"/>
      <c r="FB374" s="116"/>
      <c r="FC374" s="116"/>
      <c r="FD374" s="116"/>
    </row>
    <row r="375" spans="2:160">
      <c r="B375" s="44">
        <f t="shared" si="30"/>
        <v>6</v>
      </c>
      <c r="C375" s="44">
        <f t="shared" si="31"/>
        <v>6</v>
      </c>
      <c r="D375" s="44">
        <f t="shared" si="32"/>
        <v>6</v>
      </c>
      <c r="E375" s="44">
        <f t="shared" si="33"/>
        <v>6</v>
      </c>
      <c r="F375" s="44">
        <f t="shared" si="34"/>
        <v>6</v>
      </c>
      <c r="G375" s="44">
        <f t="shared" si="35"/>
        <v>7</v>
      </c>
      <c r="H375" s="119">
        <f>IF(AND(M375&gt;0,M375&lt;=STATS!$C$22),1,"")</f>
        <v>1</v>
      </c>
      <c r="J375" s="26">
        <v>374</v>
      </c>
      <c r="K375" s="253">
        <v>45.596690000000002</v>
      </c>
      <c r="L375" s="253">
        <v>-92.113839999999996</v>
      </c>
      <c r="M375" s="10">
        <v>7</v>
      </c>
      <c r="N375" s="10" t="s">
        <v>574</v>
      </c>
      <c r="O375" s="10" t="s">
        <v>657</v>
      </c>
      <c r="Q375" s="10">
        <v>3</v>
      </c>
      <c r="R375" s="16"/>
      <c r="S375" s="16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>
        <v>2</v>
      </c>
      <c r="AF375" s="27"/>
      <c r="AG375" s="27"/>
      <c r="AH375" s="27"/>
      <c r="BO375" s="10">
        <v>1</v>
      </c>
      <c r="CY375" s="10">
        <v>1</v>
      </c>
      <c r="CZ375" s="10">
        <v>2</v>
      </c>
      <c r="DE375" s="10">
        <v>1</v>
      </c>
      <c r="EF375" s="10">
        <v>1</v>
      </c>
      <c r="EZ375" s="116"/>
      <c r="FA375" s="116"/>
      <c r="FB375" s="116"/>
      <c r="FC375" s="116"/>
      <c r="FD375" s="116"/>
    </row>
    <row r="376" spans="2:160">
      <c r="B376" s="44">
        <f t="shared" si="30"/>
        <v>5</v>
      </c>
      <c r="C376" s="44">
        <f t="shared" si="31"/>
        <v>5</v>
      </c>
      <c r="D376" s="44">
        <f t="shared" si="32"/>
        <v>5</v>
      </c>
      <c r="E376" s="44">
        <f t="shared" si="33"/>
        <v>5</v>
      </c>
      <c r="F376" s="44">
        <f t="shared" si="34"/>
        <v>5</v>
      </c>
      <c r="G376" s="44">
        <f t="shared" si="35"/>
        <v>6</v>
      </c>
      <c r="H376" s="119">
        <f>IF(AND(M376&gt;0,M376&lt;=STATS!$C$22),1,"")</f>
        <v>1</v>
      </c>
      <c r="J376" s="26">
        <v>375</v>
      </c>
      <c r="K376" s="253">
        <v>45.596690000000002</v>
      </c>
      <c r="L376" s="253">
        <v>-92.113519999999994</v>
      </c>
      <c r="M376" s="10">
        <v>6</v>
      </c>
      <c r="N376" s="10" t="s">
        <v>574</v>
      </c>
      <c r="O376" s="10" t="s">
        <v>657</v>
      </c>
      <c r="Q376" s="10">
        <v>3</v>
      </c>
      <c r="R376" s="16"/>
      <c r="S376" s="16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Q376" s="10">
        <v>1</v>
      </c>
      <c r="CZ376" s="10">
        <v>1</v>
      </c>
      <c r="DA376" s="10">
        <v>1</v>
      </c>
      <c r="DE376" s="10">
        <v>3</v>
      </c>
      <c r="EF376" s="10">
        <v>2</v>
      </c>
      <c r="EZ376" s="116"/>
      <c r="FA376" s="116"/>
      <c r="FB376" s="116"/>
      <c r="FC376" s="116"/>
      <c r="FD376" s="116"/>
    </row>
    <row r="377" spans="2:160">
      <c r="B377" s="44">
        <f t="shared" si="30"/>
        <v>1</v>
      </c>
      <c r="C377" s="44">
        <f t="shared" si="31"/>
        <v>1</v>
      </c>
      <c r="D377" s="44">
        <f t="shared" si="32"/>
        <v>1</v>
      </c>
      <c r="E377" s="44">
        <f t="shared" si="33"/>
        <v>1</v>
      </c>
      <c r="F377" s="44">
        <f t="shared" si="34"/>
        <v>1</v>
      </c>
      <c r="G377" s="44">
        <f t="shared" si="35"/>
        <v>2</v>
      </c>
      <c r="H377" s="119">
        <f>IF(AND(M377&gt;0,M377&lt;=STATS!$C$22),1,"")</f>
        <v>1</v>
      </c>
      <c r="J377" s="26">
        <v>376</v>
      </c>
      <c r="K377" s="253">
        <v>45.596699999999998</v>
      </c>
      <c r="L377" s="253">
        <v>-92.113200000000006</v>
      </c>
      <c r="M377" s="10">
        <v>2</v>
      </c>
      <c r="N377" s="10" t="s">
        <v>575</v>
      </c>
      <c r="O377" s="10" t="s">
        <v>657</v>
      </c>
      <c r="Q377" s="10">
        <v>2</v>
      </c>
      <c r="R377" s="16"/>
      <c r="S377" s="16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>
        <v>2</v>
      </c>
      <c r="AH377" s="27"/>
      <c r="BO377" s="10" t="s">
        <v>666</v>
      </c>
      <c r="CP377" s="10" t="s">
        <v>666</v>
      </c>
      <c r="EZ377" s="116"/>
      <c r="FA377" s="116"/>
      <c r="FB377" s="116"/>
      <c r="FC377" s="116"/>
      <c r="FD377" s="116"/>
    </row>
    <row r="378" spans="2:160">
      <c r="B378" s="44">
        <f t="shared" si="30"/>
        <v>2</v>
      </c>
      <c r="C378" s="44">
        <f t="shared" si="31"/>
        <v>2</v>
      </c>
      <c r="D378" s="44">
        <f t="shared" si="32"/>
        <v>2</v>
      </c>
      <c r="E378" s="44">
        <f t="shared" si="33"/>
        <v>2</v>
      </c>
      <c r="F378" s="44">
        <f t="shared" si="34"/>
        <v>2</v>
      </c>
      <c r="G378" s="44">
        <f t="shared" si="35"/>
        <v>11.5</v>
      </c>
      <c r="H378" s="119">
        <f>IF(AND(M378&gt;0,M378&lt;=STATS!$C$22),1,"")</f>
        <v>1</v>
      </c>
      <c r="J378" s="26">
        <v>377</v>
      </c>
      <c r="K378" s="253">
        <v>45.596800000000002</v>
      </c>
      <c r="L378" s="253">
        <v>-92.119770000000003</v>
      </c>
      <c r="M378" s="10">
        <v>11.5</v>
      </c>
      <c r="N378" s="10" t="s">
        <v>574</v>
      </c>
      <c r="O378" s="10" t="s">
        <v>657</v>
      </c>
      <c r="Q378" s="10">
        <v>1</v>
      </c>
      <c r="R378" s="16"/>
      <c r="S378" s="16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CI378" s="10" t="s">
        <v>666</v>
      </c>
      <c r="CR378" s="10">
        <v>1</v>
      </c>
      <c r="CY378" s="10">
        <v>1</v>
      </c>
      <c r="DE378" s="10" t="s">
        <v>666</v>
      </c>
      <c r="EZ378" s="116"/>
      <c r="FA378" s="116"/>
      <c r="FB378" s="116"/>
      <c r="FC378" s="116"/>
      <c r="FD378" s="116"/>
    </row>
    <row r="379" spans="2:160">
      <c r="B379" s="44">
        <f t="shared" si="30"/>
        <v>6</v>
      </c>
      <c r="C379" s="44">
        <f t="shared" si="31"/>
        <v>6</v>
      </c>
      <c r="D379" s="44">
        <f t="shared" si="32"/>
        <v>6</v>
      </c>
      <c r="E379" s="44">
        <f t="shared" si="33"/>
        <v>6</v>
      </c>
      <c r="F379" s="44">
        <f t="shared" si="34"/>
        <v>6</v>
      </c>
      <c r="G379" s="44">
        <f t="shared" si="35"/>
        <v>8.5</v>
      </c>
      <c r="H379" s="119">
        <f>IF(AND(M379&gt;0,M379&lt;=STATS!$C$22),1,"")</f>
        <v>1</v>
      </c>
      <c r="J379" s="26">
        <v>378</v>
      </c>
      <c r="K379" s="253">
        <v>45.596820000000001</v>
      </c>
      <c r="L379" s="253">
        <v>-92.118489999999994</v>
      </c>
      <c r="M379" s="10">
        <v>8.5</v>
      </c>
      <c r="N379" s="10" t="s">
        <v>574</v>
      </c>
      <c r="O379" s="10" t="s">
        <v>657</v>
      </c>
      <c r="Q379" s="10">
        <v>3</v>
      </c>
      <c r="R379" s="16" t="s">
        <v>666</v>
      </c>
      <c r="S379" s="16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BO379" s="10">
        <v>1</v>
      </c>
      <c r="CO379" s="10">
        <v>1</v>
      </c>
      <c r="CR379" s="10">
        <v>1</v>
      </c>
      <c r="CY379" s="10">
        <v>1</v>
      </c>
      <c r="DE379" s="10">
        <v>3</v>
      </c>
      <c r="EF379" s="10">
        <v>1</v>
      </c>
      <c r="EZ379" s="116"/>
      <c r="FA379" s="116"/>
      <c r="FB379" s="116"/>
      <c r="FC379" s="116"/>
      <c r="FD379" s="116"/>
    </row>
    <row r="380" spans="2:160">
      <c r="B380" s="44">
        <f t="shared" si="30"/>
        <v>4</v>
      </c>
      <c r="C380" s="44">
        <f t="shared" si="31"/>
        <v>4</v>
      </c>
      <c r="D380" s="44">
        <f t="shared" si="32"/>
        <v>4</v>
      </c>
      <c r="E380" s="44">
        <f t="shared" si="33"/>
        <v>4</v>
      </c>
      <c r="F380" s="44">
        <f t="shared" si="34"/>
        <v>4</v>
      </c>
      <c r="G380" s="44">
        <f t="shared" si="35"/>
        <v>8</v>
      </c>
      <c r="H380" s="119">
        <f>IF(AND(M380&gt;0,M380&lt;=STATS!$C$22),1,"")</f>
        <v>1</v>
      </c>
      <c r="J380" s="26">
        <v>379</v>
      </c>
      <c r="K380" s="253">
        <v>45.596829999999997</v>
      </c>
      <c r="L380" s="253">
        <v>-92.118170000000006</v>
      </c>
      <c r="M380" s="10">
        <v>8</v>
      </c>
      <c r="N380" s="10" t="s">
        <v>574</v>
      </c>
      <c r="O380" s="10" t="s">
        <v>657</v>
      </c>
      <c r="Q380" s="10">
        <v>3</v>
      </c>
      <c r="R380" s="16"/>
      <c r="S380" s="16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>
        <v>1</v>
      </c>
      <c r="AF380" s="27"/>
      <c r="AG380" s="27"/>
      <c r="AH380" s="27"/>
      <c r="CZ380" s="10">
        <v>3</v>
      </c>
      <c r="DA380" s="10">
        <v>1</v>
      </c>
      <c r="DE380" s="10">
        <v>1</v>
      </c>
      <c r="EZ380" s="116"/>
      <c r="FA380" s="116"/>
      <c r="FB380" s="116"/>
      <c r="FC380" s="116"/>
      <c r="FD380" s="116"/>
    </row>
    <row r="381" spans="2:160">
      <c r="B381" s="44">
        <f t="shared" si="30"/>
        <v>5</v>
      </c>
      <c r="C381" s="44">
        <f t="shared" si="31"/>
        <v>5</v>
      </c>
      <c r="D381" s="44">
        <f t="shared" si="32"/>
        <v>5</v>
      </c>
      <c r="E381" s="44">
        <f t="shared" si="33"/>
        <v>5</v>
      </c>
      <c r="F381" s="44">
        <f t="shared" si="34"/>
        <v>5</v>
      </c>
      <c r="G381" s="44">
        <f t="shared" si="35"/>
        <v>8</v>
      </c>
      <c r="H381" s="119">
        <f>IF(AND(M381&gt;0,M381&lt;=STATS!$C$22),1,"")</f>
        <v>1</v>
      </c>
      <c r="J381" s="26">
        <v>380</v>
      </c>
      <c r="K381" s="253">
        <v>45.59684</v>
      </c>
      <c r="L381" s="253">
        <v>-92.117850000000004</v>
      </c>
      <c r="M381" s="10">
        <v>8</v>
      </c>
      <c r="N381" s="10" t="s">
        <v>574</v>
      </c>
      <c r="O381" s="10" t="s">
        <v>657</v>
      </c>
      <c r="Q381" s="10">
        <v>3</v>
      </c>
      <c r="R381" s="16"/>
      <c r="S381" s="16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>
        <v>1</v>
      </c>
      <c r="AF381" s="27"/>
      <c r="AG381" s="27"/>
      <c r="AH381" s="27"/>
      <c r="CO381" s="10">
        <v>1</v>
      </c>
      <c r="CY381" s="10">
        <v>1</v>
      </c>
      <c r="CZ381" s="10">
        <v>3</v>
      </c>
      <c r="DE381" s="10">
        <v>1</v>
      </c>
      <c r="EZ381" s="116"/>
      <c r="FA381" s="116"/>
      <c r="FB381" s="116">
        <v>1</v>
      </c>
      <c r="FC381" s="116"/>
      <c r="FD381" s="116"/>
    </row>
    <row r="382" spans="2:160">
      <c r="B382" s="44">
        <f t="shared" si="30"/>
        <v>3</v>
      </c>
      <c r="C382" s="44">
        <f t="shared" si="31"/>
        <v>3</v>
      </c>
      <c r="D382" s="44">
        <f t="shared" si="32"/>
        <v>3</v>
      </c>
      <c r="E382" s="44">
        <f t="shared" si="33"/>
        <v>3</v>
      </c>
      <c r="F382" s="44">
        <f t="shared" si="34"/>
        <v>3</v>
      </c>
      <c r="G382" s="44">
        <f t="shared" si="35"/>
        <v>8.5</v>
      </c>
      <c r="H382" s="119">
        <f>IF(AND(M382&gt;0,M382&lt;=STATS!$C$22),1,"")</f>
        <v>1</v>
      </c>
      <c r="J382" s="26">
        <v>381</v>
      </c>
      <c r="K382" s="253">
        <v>45.59684</v>
      </c>
      <c r="L382" s="253">
        <v>-92.117530000000002</v>
      </c>
      <c r="M382" s="10">
        <v>8.5</v>
      </c>
      <c r="N382" s="10" t="s">
        <v>574</v>
      </c>
      <c r="O382" s="10" t="s">
        <v>657</v>
      </c>
      <c r="Q382" s="10">
        <v>3</v>
      </c>
      <c r="R382" s="16"/>
      <c r="S382" s="16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>
        <v>1</v>
      </c>
      <c r="AF382" s="27"/>
      <c r="AG382" s="27"/>
      <c r="AH382" s="27"/>
      <c r="CZ382" s="10">
        <v>3</v>
      </c>
      <c r="DE382" s="10">
        <v>1</v>
      </c>
      <c r="EZ382" s="116"/>
      <c r="FA382" s="116"/>
      <c r="FB382" s="116"/>
      <c r="FC382" s="116"/>
      <c r="FD382" s="116"/>
    </row>
    <row r="383" spans="2:160">
      <c r="B383" s="44">
        <f t="shared" si="30"/>
        <v>4</v>
      </c>
      <c r="C383" s="44">
        <f t="shared" si="31"/>
        <v>4</v>
      </c>
      <c r="D383" s="44">
        <f t="shared" si="32"/>
        <v>4</v>
      </c>
      <c r="E383" s="44">
        <f t="shared" si="33"/>
        <v>4</v>
      </c>
      <c r="F383" s="44">
        <f t="shared" si="34"/>
        <v>4</v>
      </c>
      <c r="G383" s="44">
        <f t="shared" si="35"/>
        <v>8.5</v>
      </c>
      <c r="H383" s="119">
        <f>IF(AND(M383&gt;0,M383&lt;=STATS!$C$22),1,"")</f>
        <v>1</v>
      </c>
      <c r="J383" s="26">
        <v>382</v>
      </c>
      <c r="K383" s="253">
        <v>45.596850000000003</v>
      </c>
      <c r="L383" s="253">
        <v>-92.11721</v>
      </c>
      <c r="M383" s="10">
        <v>8.5</v>
      </c>
      <c r="N383" s="10" t="s">
        <v>574</v>
      </c>
      <c r="O383" s="10" t="s">
        <v>657</v>
      </c>
      <c r="Q383" s="10">
        <v>3</v>
      </c>
      <c r="R383" s="16"/>
      <c r="S383" s="16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>
        <v>1</v>
      </c>
      <c r="AF383" s="27"/>
      <c r="AG383" s="27"/>
      <c r="AH383" s="27"/>
      <c r="AQ383" s="10">
        <v>2</v>
      </c>
      <c r="BO383" s="10">
        <v>2</v>
      </c>
      <c r="CZ383" s="10" t="s">
        <v>666</v>
      </c>
      <c r="DE383" s="10">
        <v>3</v>
      </c>
      <c r="EZ383" s="116"/>
      <c r="FA383" s="116"/>
      <c r="FB383" s="116"/>
      <c r="FC383" s="116"/>
      <c r="FD383" s="116"/>
    </row>
    <row r="384" spans="2:160">
      <c r="B384" s="44">
        <f t="shared" si="30"/>
        <v>6</v>
      </c>
      <c r="C384" s="44">
        <f t="shared" si="31"/>
        <v>6</v>
      </c>
      <c r="D384" s="44">
        <f t="shared" si="32"/>
        <v>5</v>
      </c>
      <c r="E384" s="44">
        <f t="shared" si="33"/>
        <v>6</v>
      </c>
      <c r="F384" s="44">
        <f t="shared" si="34"/>
        <v>5</v>
      </c>
      <c r="G384" s="44">
        <f t="shared" si="35"/>
        <v>9</v>
      </c>
      <c r="H384" s="119">
        <f>IF(AND(M384&gt;0,M384&lt;=STATS!$C$22),1,"")</f>
        <v>1</v>
      </c>
      <c r="J384" s="26">
        <v>383</v>
      </c>
      <c r="K384" s="253">
        <v>45.596850000000003</v>
      </c>
      <c r="L384" s="253">
        <v>-92.116889999999998</v>
      </c>
      <c r="M384" s="10">
        <v>9</v>
      </c>
      <c r="N384" s="10" t="s">
        <v>574</v>
      </c>
      <c r="O384" s="10" t="s">
        <v>657</v>
      </c>
      <c r="Q384" s="10">
        <v>3</v>
      </c>
      <c r="R384" s="16">
        <v>1</v>
      </c>
      <c r="S384" s="16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>
        <v>2</v>
      </c>
      <c r="AF384" s="27"/>
      <c r="AG384" s="27"/>
      <c r="AH384" s="27"/>
      <c r="AQ384" s="10">
        <v>1</v>
      </c>
      <c r="BO384" s="10">
        <v>2</v>
      </c>
      <c r="DE384" s="10">
        <v>2</v>
      </c>
      <c r="EF384" s="10">
        <v>1</v>
      </c>
      <c r="EZ384" s="116"/>
      <c r="FA384" s="116"/>
      <c r="FB384" s="116"/>
      <c r="FC384" s="116"/>
      <c r="FD384" s="116"/>
    </row>
    <row r="385" spans="2:160">
      <c r="B385" s="44">
        <f t="shared" si="30"/>
        <v>5</v>
      </c>
      <c r="C385" s="44">
        <f t="shared" si="31"/>
        <v>5</v>
      </c>
      <c r="D385" s="44">
        <f t="shared" si="32"/>
        <v>5</v>
      </c>
      <c r="E385" s="44">
        <f t="shared" si="33"/>
        <v>5</v>
      </c>
      <c r="F385" s="44">
        <f t="shared" si="34"/>
        <v>5</v>
      </c>
      <c r="G385" s="44">
        <f t="shared" si="35"/>
        <v>8.5</v>
      </c>
      <c r="H385" s="119">
        <f>IF(AND(M385&gt;0,M385&lt;=STATS!$C$22),1,"")</f>
        <v>1</v>
      </c>
      <c r="J385" s="26">
        <v>384</v>
      </c>
      <c r="K385" s="253">
        <v>45.596910000000001</v>
      </c>
      <c r="L385" s="253">
        <v>-92.114009999999993</v>
      </c>
      <c r="M385" s="10">
        <v>8.5</v>
      </c>
      <c r="N385" s="10" t="s">
        <v>574</v>
      </c>
      <c r="O385" s="10" t="s">
        <v>657</v>
      </c>
      <c r="Q385" s="10">
        <v>3</v>
      </c>
      <c r="R385" s="16"/>
      <c r="S385" s="16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>
        <v>1</v>
      </c>
      <c r="AF385" s="27"/>
      <c r="AG385" s="27"/>
      <c r="AH385" s="27"/>
      <c r="BO385" s="10">
        <v>2</v>
      </c>
      <c r="CY385" s="10">
        <v>3</v>
      </c>
      <c r="DE385" s="10">
        <v>1</v>
      </c>
      <c r="EF385" s="10">
        <v>1</v>
      </c>
      <c r="EZ385" s="116"/>
      <c r="FA385" s="116"/>
      <c r="FB385" s="116"/>
      <c r="FC385" s="116"/>
      <c r="FD385" s="116"/>
    </row>
    <row r="386" spans="2:160">
      <c r="B386" s="44">
        <f t="shared" ref="B386:B449" si="36">COUNT(R386:EY386,FE386:FM386)</f>
        <v>4</v>
      </c>
      <c r="C386" s="44">
        <f t="shared" ref="C386:C449" si="37">IF(COUNT(R386:EY386,FE386:FM386)&gt;0,COUNT(R386:EY386,FE386:FM386),"")</f>
        <v>4</v>
      </c>
      <c r="D386" s="44">
        <f t="shared" ref="D386:D449" si="38">IF(COUNT(T386:BJ386,BL386:BT386,BV386:CB386,CD386:EY386,FE386:FM386)&gt;0,COUNT(T386:BJ386,BL386:BT386,BV386:CB386,CD386:EY386,FE386:FM386),"")</f>
        <v>4</v>
      </c>
      <c r="E386" s="44">
        <f t="shared" ref="E386:E449" si="39">IF(H386=1,COUNT(R386:EY386,FE386:FM386),"")</f>
        <v>4</v>
      </c>
      <c r="F386" s="44">
        <f t="shared" ref="F386:F449" si="40">IF(H386=1,COUNT(T386:BJ386,BL386:BT386,BV386:CB386,CD386:EY386,FE386:FM386),"")</f>
        <v>4</v>
      </c>
      <c r="G386" s="44">
        <f t="shared" ref="G386:G449" si="41">IF($B386&gt;=1,$M386,"")</f>
        <v>7</v>
      </c>
      <c r="H386" s="119">
        <f>IF(AND(M386&gt;0,M386&lt;=STATS!$C$22),1,"")</f>
        <v>1</v>
      </c>
      <c r="J386" s="26">
        <v>385</v>
      </c>
      <c r="K386" s="253">
        <v>45.596910000000001</v>
      </c>
      <c r="L386" s="253">
        <v>-92.113690000000005</v>
      </c>
      <c r="M386" s="10">
        <v>7</v>
      </c>
      <c r="N386" s="10" t="s">
        <v>574</v>
      </c>
      <c r="O386" s="10" t="s">
        <v>657</v>
      </c>
      <c r="Q386" s="10">
        <v>3</v>
      </c>
      <c r="R386" s="16"/>
      <c r="S386" s="16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>
        <v>1</v>
      </c>
      <c r="AF386" s="27"/>
      <c r="AG386" s="27"/>
      <c r="AH386" s="27"/>
      <c r="CZ386" s="10">
        <v>2</v>
      </c>
      <c r="DE386" s="10">
        <v>3</v>
      </c>
      <c r="EF386" s="10">
        <v>1</v>
      </c>
      <c r="EZ386" s="116"/>
      <c r="FA386" s="116"/>
      <c r="FB386" s="116"/>
      <c r="FC386" s="116"/>
      <c r="FD386" s="116"/>
    </row>
    <row r="387" spans="2:160">
      <c r="B387" s="44">
        <f t="shared" si="36"/>
        <v>6</v>
      </c>
      <c r="C387" s="44">
        <f t="shared" si="37"/>
        <v>6</v>
      </c>
      <c r="D387" s="44">
        <f t="shared" si="38"/>
        <v>6</v>
      </c>
      <c r="E387" s="44">
        <f t="shared" si="39"/>
        <v>6</v>
      </c>
      <c r="F387" s="44">
        <f t="shared" si="40"/>
        <v>6</v>
      </c>
      <c r="G387" s="44">
        <f t="shared" si="41"/>
        <v>5.5</v>
      </c>
      <c r="H387" s="119">
        <f>IF(AND(M387&gt;0,M387&lt;=STATS!$C$22),1,"")</f>
        <v>1</v>
      </c>
      <c r="J387" s="26">
        <v>386</v>
      </c>
      <c r="K387" s="253">
        <v>45.596919999999997</v>
      </c>
      <c r="L387" s="253">
        <v>-92.113370000000003</v>
      </c>
      <c r="M387" s="10">
        <v>5.5</v>
      </c>
      <c r="N387" s="10" t="s">
        <v>575</v>
      </c>
      <c r="O387" s="10" t="s">
        <v>657</v>
      </c>
      <c r="Q387" s="10">
        <v>2</v>
      </c>
      <c r="R387" s="16"/>
      <c r="S387" s="16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Q387" s="10">
        <v>2</v>
      </c>
      <c r="CO387" s="10">
        <v>1</v>
      </c>
      <c r="CZ387" s="10">
        <v>2</v>
      </c>
      <c r="DA387" s="10">
        <v>1</v>
      </c>
      <c r="DE387" s="10">
        <v>1</v>
      </c>
      <c r="EF387" s="10">
        <v>1</v>
      </c>
      <c r="EZ387" s="116"/>
      <c r="FA387" s="116"/>
      <c r="FB387" s="116"/>
      <c r="FC387" s="116"/>
      <c r="FD387" s="116"/>
    </row>
    <row r="388" spans="2:160">
      <c r="B388" s="44">
        <f t="shared" si="36"/>
        <v>4</v>
      </c>
      <c r="C388" s="44">
        <f t="shared" si="37"/>
        <v>4</v>
      </c>
      <c r="D388" s="44">
        <f t="shared" si="38"/>
        <v>4</v>
      </c>
      <c r="E388" s="44">
        <f t="shared" si="39"/>
        <v>4</v>
      </c>
      <c r="F388" s="44">
        <f t="shared" si="40"/>
        <v>4</v>
      </c>
      <c r="G388" s="44">
        <f t="shared" si="41"/>
        <v>7.5</v>
      </c>
      <c r="H388" s="119">
        <f>IF(AND(M388&gt;0,M388&lt;=STATS!$C$22),1,"")</f>
        <v>1</v>
      </c>
      <c r="J388" s="26">
        <v>387</v>
      </c>
      <c r="K388" s="253">
        <v>45.597020000000001</v>
      </c>
      <c r="L388" s="253">
        <v>-92.11994</v>
      </c>
      <c r="M388" s="10">
        <v>7.5</v>
      </c>
      <c r="N388" s="10" t="s">
        <v>574</v>
      </c>
      <c r="O388" s="10" t="s">
        <v>657</v>
      </c>
      <c r="Q388" s="10">
        <v>2</v>
      </c>
      <c r="R388" s="16"/>
      <c r="S388" s="16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>
        <v>1</v>
      </c>
      <c r="AF388" s="27"/>
      <c r="AG388" s="27"/>
      <c r="AH388" s="27"/>
      <c r="BG388" s="10">
        <v>1</v>
      </c>
      <c r="BO388" s="10">
        <v>1</v>
      </c>
      <c r="CY388" s="10">
        <v>2</v>
      </c>
      <c r="EZ388" s="116"/>
      <c r="FA388" s="116"/>
      <c r="FB388" s="116"/>
      <c r="FC388" s="116"/>
      <c r="FD388" s="116"/>
    </row>
    <row r="389" spans="2:160">
      <c r="B389" s="44">
        <f t="shared" si="36"/>
        <v>3</v>
      </c>
      <c r="C389" s="44">
        <f t="shared" si="37"/>
        <v>3</v>
      </c>
      <c r="D389" s="44">
        <f t="shared" si="38"/>
        <v>2</v>
      </c>
      <c r="E389" s="44">
        <f t="shared" si="39"/>
        <v>3</v>
      </c>
      <c r="F389" s="44">
        <f t="shared" si="40"/>
        <v>2</v>
      </c>
      <c r="G389" s="44">
        <f t="shared" si="41"/>
        <v>11</v>
      </c>
      <c r="H389" s="119">
        <f>IF(AND(M389&gt;0,M389&lt;=STATS!$C$22),1,"")</f>
        <v>1</v>
      </c>
      <c r="J389" s="26">
        <v>388</v>
      </c>
      <c r="K389" s="253">
        <v>45.597050000000003</v>
      </c>
      <c r="L389" s="253">
        <v>-92.118660000000006</v>
      </c>
      <c r="M389" s="10">
        <v>11</v>
      </c>
      <c r="N389" s="10" t="s">
        <v>574</v>
      </c>
      <c r="O389" s="10" t="s">
        <v>657</v>
      </c>
      <c r="Q389" s="10">
        <v>1</v>
      </c>
      <c r="R389" s="16">
        <v>1</v>
      </c>
      <c r="S389" s="16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BO389" s="10">
        <v>1</v>
      </c>
      <c r="CZ389" s="10" t="s">
        <v>666</v>
      </c>
      <c r="DE389" s="10">
        <v>1</v>
      </c>
      <c r="EZ389" s="116"/>
      <c r="FA389" s="116"/>
      <c r="FB389" s="116"/>
      <c r="FC389" s="116"/>
      <c r="FD389" s="116"/>
    </row>
    <row r="390" spans="2:160">
      <c r="B390" s="44">
        <f t="shared" si="36"/>
        <v>2</v>
      </c>
      <c r="C390" s="44">
        <f t="shared" si="37"/>
        <v>2</v>
      </c>
      <c r="D390" s="44">
        <f t="shared" si="38"/>
        <v>2</v>
      </c>
      <c r="E390" s="44">
        <f t="shared" si="39"/>
        <v>2</v>
      </c>
      <c r="F390" s="44">
        <f t="shared" si="40"/>
        <v>2</v>
      </c>
      <c r="G390" s="44">
        <f t="shared" si="41"/>
        <v>8.5</v>
      </c>
      <c r="H390" s="119">
        <f>IF(AND(M390&gt;0,M390&lt;=STATS!$C$22),1,"")</f>
        <v>1</v>
      </c>
      <c r="J390" s="26">
        <v>389</v>
      </c>
      <c r="K390" s="253">
        <v>45.597050000000003</v>
      </c>
      <c r="L390" s="253">
        <v>-92.118340000000003</v>
      </c>
      <c r="M390" s="10">
        <v>8.5</v>
      </c>
      <c r="N390" s="10" t="s">
        <v>574</v>
      </c>
      <c r="O390" s="10" t="s">
        <v>657</v>
      </c>
      <c r="Q390" s="10">
        <v>1</v>
      </c>
      <c r="R390" s="16"/>
      <c r="S390" s="16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>
        <v>1</v>
      </c>
      <c r="AF390" s="27"/>
      <c r="AG390" s="27"/>
      <c r="AH390" s="27"/>
      <c r="CI390" s="10">
        <v>1</v>
      </c>
      <c r="CZ390" s="10" t="s">
        <v>666</v>
      </c>
      <c r="EZ390" s="116"/>
      <c r="FA390" s="116"/>
      <c r="FB390" s="116">
        <v>1</v>
      </c>
      <c r="FC390" s="116"/>
      <c r="FD390" s="116"/>
    </row>
    <row r="391" spans="2:160">
      <c r="B391" s="44">
        <f t="shared" si="36"/>
        <v>1</v>
      </c>
      <c r="C391" s="44">
        <f t="shared" si="37"/>
        <v>1</v>
      </c>
      <c r="D391" s="44">
        <f t="shared" si="38"/>
        <v>1</v>
      </c>
      <c r="E391" s="44">
        <f t="shared" si="39"/>
        <v>1</v>
      </c>
      <c r="F391" s="44">
        <f t="shared" si="40"/>
        <v>1</v>
      </c>
      <c r="G391" s="44">
        <f t="shared" si="41"/>
        <v>12.5</v>
      </c>
      <c r="H391" s="119">
        <f>IF(AND(M391&gt;0,M391&lt;=STATS!$C$22),1,"")</f>
        <v>1</v>
      </c>
      <c r="J391" s="26">
        <v>390</v>
      </c>
      <c r="K391" s="253">
        <v>45.597059999999999</v>
      </c>
      <c r="L391" s="253">
        <v>-92.118020000000001</v>
      </c>
      <c r="M391" s="10">
        <v>12.5</v>
      </c>
      <c r="N391" s="10" t="s">
        <v>574</v>
      </c>
      <c r="O391" s="10" t="s">
        <v>657</v>
      </c>
      <c r="Q391" s="10">
        <v>2</v>
      </c>
      <c r="R391" s="16"/>
      <c r="S391" s="16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CZ391" s="10">
        <v>2</v>
      </c>
      <c r="EZ391" s="116"/>
      <c r="FA391" s="116"/>
      <c r="FB391" s="116"/>
      <c r="FC391" s="116"/>
      <c r="FD391" s="116"/>
    </row>
    <row r="392" spans="2:160">
      <c r="B392" s="44">
        <f t="shared" si="36"/>
        <v>2</v>
      </c>
      <c r="C392" s="44">
        <f t="shared" si="37"/>
        <v>2</v>
      </c>
      <c r="D392" s="44">
        <f t="shared" si="38"/>
        <v>2</v>
      </c>
      <c r="E392" s="44">
        <f t="shared" si="39"/>
        <v>2</v>
      </c>
      <c r="F392" s="44">
        <f t="shared" si="40"/>
        <v>2</v>
      </c>
      <c r="G392" s="44">
        <f t="shared" si="41"/>
        <v>12</v>
      </c>
      <c r="H392" s="119">
        <f>IF(AND(M392&gt;0,M392&lt;=STATS!$C$22),1,"")</f>
        <v>1</v>
      </c>
      <c r="J392" s="26">
        <v>391</v>
      </c>
      <c r="K392" s="253">
        <v>45.597059999999999</v>
      </c>
      <c r="L392" s="253">
        <v>-92.117699999999999</v>
      </c>
      <c r="M392" s="10">
        <v>12</v>
      </c>
      <c r="N392" s="10" t="s">
        <v>574</v>
      </c>
      <c r="O392" s="10" t="s">
        <v>657</v>
      </c>
      <c r="Q392" s="10">
        <v>1</v>
      </c>
      <c r="R392" s="16"/>
      <c r="S392" s="16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>
        <v>1</v>
      </c>
      <c r="AF392" s="27"/>
      <c r="AG392" s="27"/>
      <c r="AH392" s="27"/>
      <c r="BO392" s="10">
        <v>1</v>
      </c>
      <c r="CZ392" s="10" t="s">
        <v>666</v>
      </c>
      <c r="EZ392" s="116"/>
      <c r="FA392" s="116"/>
      <c r="FB392" s="116"/>
      <c r="FC392" s="116"/>
      <c r="FD392" s="116"/>
    </row>
    <row r="393" spans="2:160">
      <c r="B393" s="44">
        <f t="shared" si="36"/>
        <v>0</v>
      </c>
      <c r="C393" s="44" t="str">
        <f t="shared" si="37"/>
        <v/>
      </c>
      <c r="D393" s="44" t="str">
        <f t="shared" si="38"/>
        <v/>
      </c>
      <c r="E393" s="44">
        <f t="shared" si="39"/>
        <v>0</v>
      </c>
      <c r="F393" s="44">
        <f t="shared" si="40"/>
        <v>0</v>
      </c>
      <c r="G393" s="44" t="str">
        <f t="shared" si="41"/>
        <v/>
      </c>
      <c r="H393" s="119">
        <f>IF(AND(M393&gt;0,M393&lt;=STATS!$C$22),1,"")</f>
        <v>1</v>
      </c>
      <c r="J393" s="26">
        <v>392</v>
      </c>
      <c r="K393" s="253">
        <v>45.597070000000002</v>
      </c>
      <c r="L393" s="253">
        <v>-92.117379999999997</v>
      </c>
      <c r="M393" s="10">
        <v>13.5</v>
      </c>
      <c r="N393" s="10" t="s">
        <v>575</v>
      </c>
      <c r="O393" s="10" t="s">
        <v>657</v>
      </c>
      <c r="R393" s="16"/>
      <c r="S393" s="16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EZ393" s="116"/>
      <c r="FA393" s="116"/>
      <c r="FB393" s="116"/>
      <c r="FC393" s="116"/>
      <c r="FD393" s="116"/>
    </row>
    <row r="394" spans="2:160">
      <c r="B394" s="44">
        <f t="shared" si="36"/>
        <v>2</v>
      </c>
      <c r="C394" s="44">
        <f t="shared" si="37"/>
        <v>2</v>
      </c>
      <c r="D394" s="44">
        <f t="shared" si="38"/>
        <v>2</v>
      </c>
      <c r="E394" s="44">
        <f t="shared" si="39"/>
        <v>2</v>
      </c>
      <c r="F394" s="44">
        <f t="shared" si="40"/>
        <v>2</v>
      </c>
      <c r="G394" s="44">
        <f t="shared" si="41"/>
        <v>10</v>
      </c>
      <c r="H394" s="119">
        <f>IF(AND(M394&gt;0,M394&lt;=STATS!$C$22),1,"")</f>
        <v>1</v>
      </c>
      <c r="J394" s="26">
        <v>393</v>
      </c>
      <c r="K394" s="253">
        <v>45.597079999999998</v>
      </c>
      <c r="L394" s="253">
        <v>-92.117059999999995</v>
      </c>
      <c r="M394" s="10">
        <v>10</v>
      </c>
      <c r="N394" s="10" t="s">
        <v>575</v>
      </c>
      <c r="O394" s="10" t="s">
        <v>657</v>
      </c>
      <c r="Q394" s="10">
        <v>2</v>
      </c>
      <c r="R394" s="16"/>
      <c r="S394" s="16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>
        <v>2</v>
      </c>
      <c r="AF394" s="27"/>
      <c r="AG394" s="27"/>
      <c r="AH394" s="27"/>
      <c r="BO394" s="10" t="s">
        <v>666</v>
      </c>
      <c r="CR394" s="10">
        <v>1</v>
      </c>
      <c r="EZ394" s="116"/>
      <c r="FA394" s="116"/>
      <c r="FB394" s="116"/>
      <c r="FC394" s="116"/>
      <c r="FD394" s="116"/>
    </row>
    <row r="395" spans="2:160">
      <c r="B395" s="44">
        <f t="shared" si="36"/>
        <v>1</v>
      </c>
      <c r="C395" s="44">
        <f t="shared" si="37"/>
        <v>1</v>
      </c>
      <c r="D395" s="44">
        <f t="shared" si="38"/>
        <v>1</v>
      </c>
      <c r="E395" s="44">
        <f t="shared" si="39"/>
        <v>1</v>
      </c>
      <c r="F395" s="44">
        <f t="shared" si="40"/>
        <v>1</v>
      </c>
      <c r="G395" s="44">
        <f t="shared" si="41"/>
        <v>18</v>
      </c>
      <c r="H395" s="119">
        <f>IF(AND(M395&gt;0,M395&lt;=STATS!$C$22),1,"")</f>
        <v>1</v>
      </c>
      <c r="J395" s="26">
        <v>394</v>
      </c>
      <c r="K395" s="253">
        <v>45.597079999999998</v>
      </c>
      <c r="L395" s="253">
        <v>-92.116739999999993</v>
      </c>
      <c r="M395" s="10">
        <v>18</v>
      </c>
      <c r="N395" s="10" t="s">
        <v>575</v>
      </c>
      <c r="O395" s="10" t="s">
        <v>657</v>
      </c>
      <c r="Q395" s="10">
        <v>2</v>
      </c>
      <c r="R395" s="16"/>
      <c r="S395" s="16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>
        <v>2</v>
      </c>
      <c r="AH395" s="27"/>
      <c r="EZ395" s="116"/>
      <c r="FA395" s="116"/>
      <c r="FB395" s="116"/>
      <c r="FC395" s="116"/>
      <c r="FD395" s="116"/>
    </row>
    <row r="396" spans="2:160">
      <c r="B396" s="44">
        <f t="shared" si="36"/>
        <v>6</v>
      </c>
      <c r="C396" s="44">
        <f t="shared" si="37"/>
        <v>6</v>
      </c>
      <c r="D396" s="44">
        <f t="shared" si="38"/>
        <v>6</v>
      </c>
      <c r="E396" s="44">
        <f t="shared" si="39"/>
        <v>6</v>
      </c>
      <c r="F396" s="44">
        <f t="shared" si="40"/>
        <v>6</v>
      </c>
      <c r="G396" s="44">
        <f t="shared" si="41"/>
        <v>8.5</v>
      </c>
      <c r="H396" s="119">
        <f>IF(AND(M396&gt;0,M396&lt;=STATS!$C$22),1,"")</f>
        <v>1</v>
      </c>
      <c r="J396" s="26">
        <v>395</v>
      </c>
      <c r="K396" s="253">
        <v>45.59713</v>
      </c>
      <c r="L396" s="253">
        <v>-92.113860000000003</v>
      </c>
      <c r="M396" s="10">
        <v>8.5</v>
      </c>
      <c r="N396" s="10" t="s">
        <v>575</v>
      </c>
      <c r="O396" s="10" t="s">
        <v>657</v>
      </c>
      <c r="Q396" s="10">
        <v>3</v>
      </c>
      <c r="R396" s="16"/>
      <c r="S396" s="16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>
        <v>1</v>
      </c>
      <c r="AF396" s="27"/>
      <c r="AG396" s="27"/>
      <c r="AH396" s="27"/>
      <c r="BO396" s="10">
        <v>2</v>
      </c>
      <c r="CO396" s="10">
        <v>2</v>
      </c>
      <c r="CP396" s="10">
        <v>1</v>
      </c>
      <c r="CY396" s="10">
        <v>3</v>
      </c>
      <c r="DE396" s="10">
        <v>1</v>
      </c>
      <c r="EZ396" s="116"/>
      <c r="FA396" s="116"/>
      <c r="FB396" s="116"/>
      <c r="FC396" s="116"/>
      <c r="FD396" s="116"/>
    </row>
    <row r="397" spans="2:160">
      <c r="B397" s="44">
        <f t="shared" si="36"/>
        <v>6</v>
      </c>
      <c r="C397" s="44">
        <f t="shared" si="37"/>
        <v>6</v>
      </c>
      <c r="D397" s="44">
        <f t="shared" si="38"/>
        <v>6</v>
      </c>
      <c r="E397" s="44">
        <f t="shared" si="39"/>
        <v>6</v>
      </c>
      <c r="F397" s="44">
        <f t="shared" si="40"/>
        <v>6</v>
      </c>
      <c r="G397" s="44">
        <f t="shared" si="41"/>
        <v>6</v>
      </c>
      <c r="H397" s="119">
        <f>IF(AND(M397&gt;0,M397&lt;=STATS!$C$22),1,"")</f>
        <v>1</v>
      </c>
      <c r="J397" s="26">
        <v>396</v>
      </c>
      <c r="K397" s="253">
        <v>45.597140000000003</v>
      </c>
      <c r="L397" s="253">
        <v>-92.113529999999997</v>
      </c>
      <c r="M397" s="10">
        <v>6</v>
      </c>
      <c r="N397" s="10" t="s">
        <v>575</v>
      </c>
      <c r="O397" s="10" t="s">
        <v>657</v>
      </c>
      <c r="Q397" s="10">
        <v>3</v>
      </c>
      <c r="R397" s="16"/>
      <c r="S397" s="16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>
        <v>1</v>
      </c>
      <c r="AF397" s="27"/>
      <c r="AG397" s="27"/>
      <c r="AH397" s="27"/>
      <c r="CO397" s="10">
        <v>2</v>
      </c>
      <c r="CY397" s="10">
        <v>1</v>
      </c>
      <c r="CZ397" s="10">
        <v>2</v>
      </c>
      <c r="DE397" s="10">
        <v>2</v>
      </c>
      <c r="EF397" s="10">
        <v>1</v>
      </c>
      <c r="EZ397" s="116"/>
      <c r="FA397" s="116"/>
      <c r="FB397" s="116"/>
      <c r="FC397" s="116"/>
      <c r="FD397" s="116"/>
    </row>
    <row r="398" spans="2:160">
      <c r="B398" s="44">
        <f t="shared" si="36"/>
        <v>4</v>
      </c>
      <c r="C398" s="44">
        <f t="shared" si="37"/>
        <v>4</v>
      </c>
      <c r="D398" s="44">
        <f t="shared" si="38"/>
        <v>4</v>
      </c>
      <c r="E398" s="44">
        <f t="shared" si="39"/>
        <v>4</v>
      </c>
      <c r="F398" s="44">
        <f t="shared" si="40"/>
        <v>4</v>
      </c>
      <c r="G398" s="44">
        <f t="shared" si="41"/>
        <v>12</v>
      </c>
      <c r="H398" s="119">
        <f>IF(AND(M398&gt;0,M398&lt;=STATS!$C$22),1,"")</f>
        <v>1</v>
      </c>
      <c r="J398" s="26">
        <v>397</v>
      </c>
      <c r="K398" s="253">
        <v>45.597250000000003</v>
      </c>
      <c r="L398" s="253">
        <v>-92.119789999999995</v>
      </c>
      <c r="M398" s="10">
        <v>12</v>
      </c>
      <c r="N398" s="10" t="s">
        <v>574</v>
      </c>
      <c r="O398" s="10" t="s">
        <v>657</v>
      </c>
      <c r="Q398" s="10">
        <v>2</v>
      </c>
      <c r="R398" s="16"/>
      <c r="S398" s="16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>
        <v>1</v>
      </c>
      <c r="AH398" s="27"/>
      <c r="CO398" s="10">
        <v>1</v>
      </c>
      <c r="CY398" s="10">
        <v>2</v>
      </c>
      <c r="DE398" s="10">
        <v>1</v>
      </c>
      <c r="EZ398" s="116"/>
      <c r="FA398" s="116"/>
      <c r="FB398" s="116"/>
      <c r="FC398" s="116"/>
      <c r="FD398" s="116"/>
    </row>
    <row r="399" spans="2:160">
      <c r="B399" s="44">
        <f t="shared" si="36"/>
        <v>5</v>
      </c>
      <c r="C399" s="44">
        <f t="shared" si="37"/>
        <v>5</v>
      </c>
      <c r="D399" s="44">
        <f t="shared" si="38"/>
        <v>5</v>
      </c>
      <c r="E399" s="44">
        <f t="shared" si="39"/>
        <v>5</v>
      </c>
      <c r="F399" s="44">
        <f t="shared" si="40"/>
        <v>5</v>
      </c>
      <c r="G399" s="44">
        <f t="shared" si="41"/>
        <v>7</v>
      </c>
      <c r="H399" s="119">
        <f>IF(AND(M399&gt;0,M399&lt;=STATS!$C$22),1,"")</f>
        <v>1</v>
      </c>
      <c r="J399" s="26">
        <v>398</v>
      </c>
      <c r="K399" s="253">
        <v>45.597360000000002</v>
      </c>
      <c r="L399" s="253">
        <v>-92.113699999999994</v>
      </c>
      <c r="M399" s="10">
        <v>7</v>
      </c>
      <c r="N399" s="10" t="s">
        <v>575</v>
      </c>
      <c r="O399" s="10" t="s">
        <v>657</v>
      </c>
      <c r="Q399" s="10">
        <v>2</v>
      </c>
      <c r="R399" s="16"/>
      <c r="S399" s="16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>
        <v>1</v>
      </c>
      <c r="AF399" s="27"/>
      <c r="AG399" s="27"/>
      <c r="AH399" s="27"/>
      <c r="BO399" s="10">
        <v>1</v>
      </c>
      <c r="CP399" s="10">
        <v>2</v>
      </c>
      <c r="DA399" s="10">
        <v>1</v>
      </c>
      <c r="DE399" s="10">
        <v>2</v>
      </c>
      <c r="EZ399" s="116"/>
      <c r="FA399" s="116"/>
      <c r="FB399" s="116"/>
      <c r="FC399" s="116"/>
      <c r="FD399" s="116"/>
    </row>
    <row r="400" spans="2:160">
      <c r="B400" s="44">
        <f t="shared" si="36"/>
        <v>2</v>
      </c>
      <c r="C400" s="44">
        <f t="shared" si="37"/>
        <v>2</v>
      </c>
      <c r="D400" s="44">
        <f t="shared" si="38"/>
        <v>2</v>
      </c>
      <c r="E400" s="44">
        <f t="shared" si="39"/>
        <v>2</v>
      </c>
      <c r="F400" s="44">
        <f t="shared" si="40"/>
        <v>2</v>
      </c>
      <c r="G400" s="44">
        <f t="shared" si="41"/>
        <v>7</v>
      </c>
      <c r="H400" s="119">
        <f>IF(AND(M400&gt;0,M400&lt;=STATS!$C$22),1,"")</f>
        <v>1</v>
      </c>
      <c r="J400" s="26">
        <v>399</v>
      </c>
      <c r="K400" s="253">
        <v>45.597470000000001</v>
      </c>
      <c r="L400" s="253">
        <v>-92.119960000000006</v>
      </c>
      <c r="M400" s="10">
        <v>7</v>
      </c>
      <c r="N400" s="10" t="s">
        <v>576</v>
      </c>
      <c r="O400" s="10" t="s">
        <v>657</v>
      </c>
      <c r="Q400" s="10">
        <v>1</v>
      </c>
      <c r="R400" s="16"/>
      <c r="S400" s="16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>
        <v>1</v>
      </c>
      <c r="AF400" s="27"/>
      <c r="AG400" s="27"/>
      <c r="AH400" s="27"/>
      <c r="BG400" s="10">
        <v>1</v>
      </c>
      <c r="CE400" s="10" t="s">
        <v>666</v>
      </c>
      <c r="EZ400" s="116"/>
      <c r="FA400" s="116"/>
      <c r="FB400" s="116"/>
      <c r="FC400" s="116"/>
      <c r="FD400" s="116"/>
    </row>
    <row r="401" spans="2:160">
      <c r="B401" s="44">
        <f t="shared" si="36"/>
        <v>5</v>
      </c>
      <c r="C401" s="44">
        <f t="shared" si="37"/>
        <v>5</v>
      </c>
      <c r="D401" s="44">
        <f t="shared" si="38"/>
        <v>5</v>
      </c>
      <c r="E401" s="44">
        <f t="shared" si="39"/>
        <v>5</v>
      </c>
      <c r="F401" s="44">
        <f t="shared" si="40"/>
        <v>5</v>
      </c>
      <c r="G401" s="44">
        <f t="shared" si="41"/>
        <v>6.5</v>
      </c>
      <c r="H401" s="119">
        <f>IF(AND(M401&gt;0,M401&lt;=STATS!$C$22),1,"")</f>
        <v>1</v>
      </c>
      <c r="J401" s="26">
        <v>400</v>
      </c>
      <c r="K401" s="253">
        <v>45.597580000000001</v>
      </c>
      <c r="L401" s="253">
        <v>-92.113870000000006</v>
      </c>
      <c r="M401" s="10">
        <v>6.5</v>
      </c>
      <c r="N401" s="10" t="s">
        <v>575</v>
      </c>
      <c r="O401" s="10" t="s">
        <v>657</v>
      </c>
      <c r="Q401" s="10">
        <v>3</v>
      </c>
      <c r="R401" s="16"/>
      <c r="S401" s="16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>
        <v>1</v>
      </c>
      <c r="AF401" s="27"/>
      <c r="AG401" s="27"/>
      <c r="AH401" s="27"/>
      <c r="CO401" s="10">
        <v>1</v>
      </c>
      <c r="CY401" s="10">
        <v>3</v>
      </c>
      <c r="CZ401" s="10">
        <v>2</v>
      </c>
      <c r="DE401" s="10">
        <v>1</v>
      </c>
      <c r="EZ401" s="116"/>
      <c r="FA401" s="116"/>
      <c r="FB401" s="116"/>
      <c r="FC401" s="116"/>
      <c r="FD401" s="116"/>
    </row>
    <row r="402" spans="2:160">
      <c r="B402" s="44">
        <f t="shared" si="36"/>
        <v>1</v>
      </c>
      <c r="C402" s="44">
        <f t="shared" si="37"/>
        <v>1</v>
      </c>
      <c r="D402" s="44">
        <f t="shared" si="38"/>
        <v>1</v>
      </c>
      <c r="E402" s="44">
        <f t="shared" si="39"/>
        <v>1</v>
      </c>
      <c r="F402" s="44">
        <f t="shared" si="40"/>
        <v>1</v>
      </c>
      <c r="G402" s="44">
        <f t="shared" si="41"/>
        <v>12</v>
      </c>
      <c r="H402" s="119">
        <f>IF(AND(M402&gt;0,M402&lt;=STATS!$C$22),1,"")</f>
        <v>1</v>
      </c>
      <c r="J402" s="26">
        <v>401</v>
      </c>
      <c r="K402" s="253">
        <v>45.597700000000003</v>
      </c>
      <c r="L402" s="253">
        <v>-92.119810000000001</v>
      </c>
      <c r="M402" s="10">
        <v>12</v>
      </c>
      <c r="N402" s="10" t="s">
        <v>575</v>
      </c>
      <c r="O402" s="10" t="s">
        <v>657</v>
      </c>
      <c r="Q402" s="10">
        <v>1</v>
      </c>
      <c r="R402" s="16"/>
      <c r="S402" s="16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EF402" s="10">
        <v>1</v>
      </c>
      <c r="EZ402" s="116"/>
      <c r="FA402" s="116"/>
      <c r="FB402" s="116"/>
      <c r="FC402" s="116"/>
      <c r="FD402" s="116"/>
    </row>
    <row r="403" spans="2:160">
      <c r="B403" s="44">
        <f t="shared" si="36"/>
        <v>5</v>
      </c>
      <c r="C403" s="44">
        <f t="shared" si="37"/>
        <v>5</v>
      </c>
      <c r="D403" s="44">
        <f t="shared" si="38"/>
        <v>5</v>
      </c>
      <c r="E403" s="44">
        <f t="shared" si="39"/>
        <v>5</v>
      </c>
      <c r="F403" s="44">
        <f t="shared" si="40"/>
        <v>5</v>
      </c>
      <c r="G403" s="44">
        <f t="shared" si="41"/>
        <v>5.5</v>
      </c>
      <c r="H403" s="119">
        <f>IF(AND(M403&gt;0,M403&lt;=STATS!$C$22),1,"")</f>
        <v>1</v>
      </c>
      <c r="J403" s="26">
        <v>402</v>
      </c>
      <c r="K403" s="253">
        <v>45.597810000000003</v>
      </c>
      <c r="L403" s="253">
        <v>-92.114040000000003</v>
      </c>
      <c r="M403" s="10">
        <v>5.5</v>
      </c>
      <c r="N403" s="10" t="s">
        <v>575</v>
      </c>
      <c r="O403" s="10" t="s">
        <v>657</v>
      </c>
      <c r="Q403" s="10">
        <v>2</v>
      </c>
      <c r="R403" s="16"/>
      <c r="S403" s="16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BR403" s="10">
        <v>2</v>
      </c>
      <c r="CO403" s="10">
        <v>1</v>
      </c>
      <c r="CY403" s="10">
        <v>2</v>
      </c>
      <c r="DE403" s="10">
        <v>1</v>
      </c>
      <c r="EF403" s="10">
        <v>1</v>
      </c>
      <c r="EZ403" s="116"/>
      <c r="FA403" s="116"/>
      <c r="FB403" s="116"/>
      <c r="FC403" s="116"/>
      <c r="FD403" s="116"/>
    </row>
    <row r="404" spans="2:160">
      <c r="B404" s="44">
        <f t="shared" si="36"/>
        <v>5</v>
      </c>
      <c r="C404" s="44">
        <f t="shared" si="37"/>
        <v>5</v>
      </c>
      <c r="D404" s="44">
        <f t="shared" si="38"/>
        <v>5</v>
      </c>
      <c r="E404" s="44">
        <f t="shared" si="39"/>
        <v>5</v>
      </c>
      <c r="F404" s="44">
        <f t="shared" si="40"/>
        <v>5</v>
      </c>
      <c r="G404" s="44">
        <f t="shared" si="41"/>
        <v>9</v>
      </c>
      <c r="H404" s="119">
        <f>IF(AND(M404&gt;0,M404&lt;=STATS!$C$22),1,"")</f>
        <v>1</v>
      </c>
      <c r="J404" s="26">
        <v>403</v>
      </c>
      <c r="K404" s="253">
        <v>45.597929999999998</v>
      </c>
      <c r="L404" s="253">
        <v>-92.119649999999993</v>
      </c>
      <c r="M404" s="10">
        <v>9</v>
      </c>
      <c r="N404" s="10" t="s">
        <v>575</v>
      </c>
      <c r="O404" s="10" t="s">
        <v>657</v>
      </c>
      <c r="Q404" s="10">
        <v>2</v>
      </c>
      <c r="R404" s="16"/>
      <c r="S404" s="16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BO404" s="10">
        <v>1</v>
      </c>
      <c r="CO404" s="10">
        <v>1</v>
      </c>
      <c r="CR404" s="10">
        <v>1</v>
      </c>
      <c r="CY404" s="10">
        <v>2</v>
      </c>
      <c r="DE404" s="10">
        <v>1</v>
      </c>
      <c r="EZ404" s="116"/>
      <c r="FA404" s="116"/>
      <c r="FB404" s="116"/>
      <c r="FC404" s="116"/>
      <c r="FD404" s="116"/>
    </row>
    <row r="405" spans="2:160">
      <c r="B405" s="44">
        <f t="shared" si="36"/>
        <v>3</v>
      </c>
      <c r="C405" s="44">
        <f t="shared" si="37"/>
        <v>3</v>
      </c>
      <c r="D405" s="44">
        <f t="shared" si="38"/>
        <v>3</v>
      </c>
      <c r="E405" s="44">
        <f t="shared" si="39"/>
        <v>3</v>
      </c>
      <c r="F405" s="44">
        <f t="shared" si="40"/>
        <v>3</v>
      </c>
      <c r="G405" s="44">
        <f t="shared" si="41"/>
        <v>6</v>
      </c>
      <c r="H405" s="119">
        <f>IF(AND(M405&gt;0,M405&lt;=STATS!$C$22),1,"")</f>
        <v>1</v>
      </c>
      <c r="J405" s="26">
        <v>404</v>
      </c>
      <c r="K405" s="253">
        <v>45.598030000000001</v>
      </c>
      <c r="L405" s="253">
        <v>-92.11421</v>
      </c>
      <c r="M405" s="10">
        <v>6</v>
      </c>
      <c r="N405" s="10" t="s">
        <v>575</v>
      </c>
      <c r="O405" s="10" t="s">
        <v>657</v>
      </c>
      <c r="Q405" s="10">
        <v>2</v>
      </c>
      <c r="R405" s="16"/>
      <c r="S405" s="16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CO405" s="10">
        <v>1</v>
      </c>
      <c r="CP405" s="10">
        <v>2</v>
      </c>
      <c r="DE405" s="10">
        <v>1</v>
      </c>
      <c r="EZ405" s="116"/>
      <c r="FA405" s="116"/>
      <c r="FB405" s="116"/>
      <c r="FC405" s="116"/>
      <c r="FD405" s="116"/>
    </row>
    <row r="406" spans="2:160">
      <c r="B406" s="44">
        <f t="shared" si="36"/>
        <v>4</v>
      </c>
      <c r="C406" s="44">
        <f t="shared" si="37"/>
        <v>4</v>
      </c>
      <c r="D406" s="44">
        <f t="shared" si="38"/>
        <v>4</v>
      </c>
      <c r="E406" s="44">
        <f t="shared" si="39"/>
        <v>4</v>
      </c>
      <c r="F406" s="44">
        <f t="shared" si="40"/>
        <v>4</v>
      </c>
      <c r="G406" s="44">
        <f t="shared" si="41"/>
        <v>7</v>
      </c>
      <c r="H406" s="119">
        <f>IF(AND(M406&gt;0,M406&lt;=STATS!$C$22),1,"")</f>
        <v>1</v>
      </c>
      <c r="J406" s="26">
        <v>405</v>
      </c>
      <c r="K406" s="253">
        <v>45.598149999999997</v>
      </c>
      <c r="L406" s="253">
        <v>-92.119820000000004</v>
      </c>
      <c r="M406" s="10">
        <v>7</v>
      </c>
      <c r="N406" s="10" t="s">
        <v>574</v>
      </c>
      <c r="O406" s="10" t="s">
        <v>657</v>
      </c>
      <c r="Q406" s="10">
        <v>2</v>
      </c>
      <c r="R406" s="16"/>
      <c r="S406" s="16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BG406" s="10">
        <v>2</v>
      </c>
      <c r="BO406" s="10" t="s">
        <v>666</v>
      </c>
      <c r="CR406" s="10">
        <v>2</v>
      </c>
      <c r="CY406" s="10">
        <v>1</v>
      </c>
      <c r="DE406" s="10">
        <v>1</v>
      </c>
      <c r="EZ406" s="116"/>
      <c r="FA406" s="116"/>
      <c r="FB406" s="116"/>
      <c r="FC406" s="116"/>
      <c r="FD406" s="116"/>
    </row>
    <row r="407" spans="2:160">
      <c r="B407" s="44">
        <f t="shared" si="36"/>
        <v>0</v>
      </c>
      <c r="C407" s="44" t="str">
        <f t="shared" si="37"/>
        <v/>
      </c>
      <c r="D407" s="44" t="str">
        <f t="shared" si="38"/>
        <v/>
      </c>
      <c r="E407" s="44">
        <f t="shared" si="39"/>
        <v>0</v>
      </c>
      <c r="F407" s="44">
        <f t="shared" si="40"/>
        <v>0</v>
      </c>
      <c r="G407" s="44" t="str">
        <f t="shared" si="41"/>
        <v/>
      </c>
      <c r="H407" s="119">
        <f>IF(AND(M407&gt;0,M407&lt;=STATS!$C$22),1,"")</f>
        <v>1</v>
      </c>
      <c r="J407" s="26">
        <v>406</v>
      </c>
      <c r="K407" s="253">
        <v>45.59816</v>
      </c>
      <c r="L407" s="253">
        <v>-92.119500000000002</v>
      </c>
      <c r="M407" s="10">
        <v>18</v>
      </c>
      <c r="N407" s="10" t="s">
        <v>575</v>
      </c>
      <c r="O407" s="10" t="s">
        <v>657</v>
      </c>
      <c r="R407" s="16"/>
      <c r="S407" s="16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EZ407" s="116"/>
      <c r="FA407" s="116"/>
      <c r="FB407" s="116"/>
      <c r="FC407" s="116"/>
      <c r="FD407" s="116"/>
    </row>
    <row r="408" spans="2:160">
      <c r="B408" s="44">
        <f t="shared" si="36"/>
        <v>4</v>
      </c>
      <c r="C408" s="44">
        <f t="shared" si="37"/>
        <v>4</v>
      </c>
      <c r="D408" s="44">
        <f t="shared" si="38"/>
        <v>4</v>
      </c>
      <c r="E408" s="44">
        <f t="shared" si="39"/>
        <v>4</v>
      </c>
      <c r="F408" s="44">
        <f t="shared" si="40"/>
        <v>4</v>
      </c>
      <c r="G408" s="44">
        <f t="shared" si="41"/>
        <v>8.5</v>
      </c>
      <c r="H408" s="119">
        <f>IF(AND(M408&gt;0,M408&lt;=STATS!$C$22),1,"")</f>
        <v>1</v>
      </c>
      <c r="J408" s="26">
        <v>407</v>
      </c>
      <c r="K408" s="253">
        <v>45.59825</v>
      </c>
      <c r="L408" s="253">
        <v>-92.114379999999997</v>
      </c>
      <c r="M408" s="10">
        <v>8.5</v>
      </c>
      <c r="N408" s="10" t="s">
        <v>574</v>
      </c>
      <c r="O408" s="10" t="s">
        <v>657</v>
      </c>
      <c r="Q408" s="10">
        <v>3</v>
      </c>
      <c r="R408" s="16"/>
      <c r="S408" s="16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BO408" s="10">
        <v>1</v>
      </c>
      <c r="CO408" s="10">
        <v>2</v>
      </c>
      <c r="CY408" s="10">
        <v>3</v>
      </c>
      <c r="CZ408" s="10">
        <v>1</v>
      </c>
      <c r="EZ408" s="116"/>
      <c r="FA408" s="116"/>
      <c r="FB408" s="116"/>
      <c r="FC408" s="116"/>
      <c r="FD408" s="116"/>
    </row>
    <row r="409" spans="2:160">
      <c r="B409" s="44">
        <f t="shared" si="36"/>
        <v>5</v>
      </c>
      <c r="C409" s="44">
        <f t="shared" si="37"/>
        <v>5</v>
      </c>
      <c r="D409" s="44">
        <f t="shared" si="38"/>
        <v>5</v>
      </c>
      <c r="E409" s="44">
        <f t="shared" si="39"/>
        <v>5</v>
      </c>
      <c r="F409" s="44">
        <f t="shared" si="40"/>
        <v>5</v>
      </c>
      <c r="G409" s="44">
        <f t="shared" si="41"/>
        <v>8.5</v>
      </c>
      <c r="H409" s="119">
        <f>IF(AND(M409&gt;0,M409&lt;=STATS!$C$22),1,"")</f>
        <v>1</v>
      </c>
      <c r="J409" s="26">
        <v>408</v>
      </c>
      <c r="K409" s="253">
        <v>45.598379999999999</v>
      </c>
      <c r="L409" s="253">
        <v>-92.119669999999999</v>
      </c>
      <c r="M409" s="10">
        <v>8.5</v>
      </c>
      <c r="N409" s="10" t="s">
        <v>574</v>
      </c>
      <c r="O409" s="10" t="s">
        <v>657</v>
      </c>
      <c r="Q409" s="10">
        <v>2</v>
      </c>
      <c r="R409" s="16"/>
      <c r="S409" s="16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>
        <v>1</v>
      </c>
      <c r="AF409" s="27"/>
      <c r="AG409" s="27"/>
      <c r="AH409" s="27"/>
      <c r="BO409" s="10">
        <v>1</v>
      </c>
      <c r="CO409" s="10">
        <v>2</v>
      </c>
      <c r="CY409" s="10">
        <v>2</v>
      </c>
      <c r="EF409" s="10">
        <v>1</v>
      </c>
      <c r="EZ409" s="116"/>
      <c r="FA409" s="116"/>
      <c r="FB409" s="116"/>
      <c r="FC409" s="116"/>
      <c r="FD409" s="116"/>
    </row>
    <row r="410" spans="2:160">
      <c r="B410" s="44">
        <f t="shared" si="36"/>
        <v>2</v>
      </c>
      <c r="C410" s="44">
        <f t="shared" si="37"/>
        <v>2</v>
      </c>
      <c r="D410" s="44">
        <f t="shared" si="38"/>
        <v>2</v>
      </c>
      <c r="E410" s="44">
        <f t="shared" si="39"/>
        <v>2</v>
      </c>
      <c r="F410" s="44">
        <f t="shared" si="40"/>
        <v>2</v>
      </c>
      <c r="G410" s="44">
        <f t="shared" si="41"/>
        <v>11</v>
      </c>
      <c r="H410" s="119">
        <f>IF(AND(M410&gt;0,M410&lt;=STATS!$C$22),1,"")</f>
        <v>1</v>
      </c>
      <c r="J410" s="26">
        <v>409</v>
      </c>
      <c r="K410" s="253">
        <v>45.598610000000001</v>
      </c>
      <c r="L410" s="253">
        <v>-92.114540000000005</v>
      </c>
      <c r="M410" s="10">
        <v>11</v>
      </c>
      <c r="N410" s="10" t="s">
        <v>575</v>
      </c>
      <c r="O410" s="10" t="s">
        <v>657</v>
      </c>
      <c r="Q410" s="10">
        <v>1</v>
      </c>
      <c r="R410" s="16"/>
      <c r="S410" s="16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BO410" s="10">
        <v>1</v>
      </c>
      <c r="BW410" s="10">
        <v>1</v>
      </c>
      <c r="EZ410" s="116"/>
      <c r="FA410" s="116"/>
      <c r="FB410" s="116"/>
      <c r="FC410" s="116"/>
      <c r="FD410" s="116"/>
    </row>
    <row r="411" spans="2:160">
      <c r="B411" s="44">
        <f t="shared" si="36"/>
        <v>1</v>
      </c>
      <c r="C411" s="44">
        <f t="shared" si="37"/>
        <v>1</v>
      </c>
      <c r="D411" s="44">
        <f t="shared" si="38"/>
        <v>1</v>
      </c>
      <c r="E411" s="44">
        <f t="shared" si="39"/>
        <v>1</v>
      </c>
      <c r="F411" s="44">
        <f t="shared" si="40"/>
        <v>1</v>
      </c>
      <c r="G411" s="44">
        <f t="shared" si="41"/>
        <v>14.5</v>
      </c>
      <c r="H411" s="119">
        <f>IF(AND(M411&gt;0,M411&lt;=STATS!$C$22),1,"")</f>
        <v>1</v>
      </c>
      <c r="J411" s="26">
        <v>410</v>
      </c>
      <c r="K411" s="253">
        <v>45.598610000000001</v>
      </c>
      <c r="L411" s="253">
        <v>-92.119519999999994</v>
      </c>
      <c r="M411" s="10">
        <v>14.5</v>
      </c>
      <c r="N411" s="10" t="s">
        <v>575</v>
      </c>
      <c r="O411" s="10" t="s">
        <v>657</v>
      </c>
      <c r="Q411" s="10">
        <v>3</v>
      </c>
      <c r="R411" s="16"/>
      <c r="S411" s="16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>
        <v>3</v>
      </c>
      <c r="AH411" s="27"/>
      <c r="EZ411" s="116"/>
      <c r="FA411" s="116"/>
      <c r="FB411" s="116"/>
      <c r="FC411" s="116"/>
      <c r="FD411" s="116"/>
    </row>
    <row r="412" spans="2:160">
      <c r="B412" s="44">
        <f t="shared" si="36"/>
        <v>3</v>
      </c>
      <c r="C412" s="44">
        <f t="shared" si="37"/>
        <v>3</v>
      </c>
      <c r="D412" s="44">
        <f t="shared" si="38"/>
        <v>3</v>
      </c>
      <c r="E412" s="44">
        <f t="shared" si="39"/>
        <v>3</v>
      </c>
      <c r="F412" s="44">
        <f t="shared" si="40"/>
        <v>3</v>
      </c>
      <c r="G412" s="44">
        <f t="shared" si="41"/>
        <v>5.5</v>
      </c>
      <c r="H412" s="119">
        <f>IF(AND(M412&gt;0,M412&lt;=STATS!$C$22),1,"")</f>
        <v>1</v>
      </c>
      <c r="J412" s="26">
        <v>411</v>
      </c>
      <c r="K412" s="253">
        <v>45.59883</v>
      </c>
      <c r="L412" s="253">
        <v>-92.119690000000006</v>
      </c>
      <c r="M412" s="10">
        <v>5.5</v>
      </c>
      <c r="N412" s="10" t="s">
        <v>575</v>
      </c>
      <c r="O412" s="10" t="s">
        <v>657</v>
      </c>
      <c r="Q412" s="10">
        <v>2</v>
      </c>
      <c r="R412" s="16"/>
      <c r="S412" s="16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BR412" s="10">
        <v>2</v>
      </c>
      <c r="CO412" s="10">
        <v>1</v>
      </c>
      <c r="DE412" s="10">
        <v>2</v>
      </c>
      <c r="EZ412" s="116"/>
      <c r="FA412" s="116"/>
      <c r="FB412" s="116"/>
      <c r="FC412" s="116"/>
      <c r="FD412" s="116"/>
    </row>
    <row r="413" spans="2:160">
      <c r="B413" s="44">
        <f t="shared" si="36"/>
        <v>2</v>
      </c>
      <c r="C413" s="44">
        <f t="shared" si="37"/>
        <v>2</v>
      </c>
      <c r="D413" s="44">
        <f t="shared" si="38"/>
        <v>2</v>
      </c>
      <c r="E413" s="44">
        <f t="shared" si="39"/>
        <v>2</v>
      </c>
      <c r="F413" s="44">
        <f t="shared" si="40"/>
        <v>2</v>
      </c>
      <c r="G413" s="44">
        <f t="shared" si="41"/>
        <v>16</v>
      </c>
      <c r="H413" s="119">
        <f>IF(AND(M413&gt;0,M413&lt;=STATS!$C$22),1,"")</f>
        <v>1</v>
      </c>
      <c r="J413" s="26">
        <v>412</v>
      </c>
      <c r="K413" s="253">
        <v>45.59883</v>
      </c>
      <c r="L413" s="253">
        <v>-92.119370000000004</v>
      </c>
      <c r="M413" s="10">
        <v>16</v>
      </c>
      <c r="N413" s="10" t="s">
        <v>575</v>
      </c>
      <c r="O413" s="10" t="s">
        <v>657</v>
      </c>
      <c r="Q413" s="10">
        <v>1</v>
      </c>
      <c r="R413" s="16"/>
      <c r="S413" s="16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>
        <v>1</v>
      </c>
      <c r="AF413" s="27"/>
      <c r="AG413" s="27"/>
      <c r="AH413" s="27"/>
      <c r="BW413" s="10">
        <v>1</v>
      </c>
      <c r="EZ413" s="116"/>
      <c r="FA413" s="116"/>
      <c r="FB413" s="116"/>
      <c r="FC413" s="116"/>
      <c r="FD413" s="116"/>
    </row>
    <row r="414" spans="2:160">
      <c r="B414" s="44">
        <f t="shared" si="36"/>
        <v>1</v>
      </c>
      <c r="C414" s="44">
        <f t="shared" si="37"/>
        <v>1</v>
      </c>
      <c r="D414" s="44">
        <f t="shared" si="38"/>
        <v>1</v>
      </c>
      <c r="E414" s="44">
        <f t="shared" si="39"/>
        <v>1</v>
      </c>
      <c r="F414" s="44">
        <f t="shared" si="40"/>
        <v>1</v>
      </c>
      <c r="G414" s="44">
        <f t="shared" si="41"/>
        <v>2</v>
      </c>
      <c r="H414" s="119">
        <f>IF(AND(M414&gt;0,M414&lt;=STATS!$C$22),1,"")</f>
        <v>1</v>
      </c>
      <c r="J414" s="26">
        <v>413</v>
      </c>
      <c r="K414" s="253">
        <v>45.59892</v>
      </c>
      <c r="L414" s="253">
        <v>-92.114559999999997</v>
      </c>
      <c r="M414" s="10">
        <v>2</v>
      </c>
      <c r="N414" s="10" t="s">
        <v>575</v>
      </c>
      <c r="O414" s="10" t="s">
        <v>657</v>
      </c>
      <c r="Q414" s="10">
        <v>2</v>
      </c>
      <c r="R414" s="16"/>
      <c r="S414" s="16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>
        <v>2</v>
      </c>
      <c r="AH414" s="27"/>
      <c r="CP414" s="10" t="s">
        <v>666</v>
      </c>
      <c r="EF414" s="10" t="s">
        <v>666</v>
      </c>
      <c r="EZ414" s="116"/>
      <c r="FA414" s="116"/>
      <c r="FB414" s="116"/>
      <c r="FC414" s="116"/>
      <c r="FD414" s="116"/>
    </row>
    <row r="415" spans="2:160">
      <c r="B415" s="44">
        <f t="shared" si="36"/>
        <v>4</v>
      </c>
      <c r="C415" s="44">
        <f t="shared" si="37"/>
        <v>4</v>
      </c>
      <c r="D415" s="44">
        <f t="shared" si="38"/>
        <v>4</v>
      </c>
      <c r="E415" s="44">
        <f t="shared" si="39"/>
        <v>4</v>
      </c>
      <c r="F415" s="44">
        <f t="shared" si="40"/>
        <v>4</v>
      </c>
      <c r="G415" s="44">
        <f t="shared" si="41"/>
        <v>6.5</v>
      </c>
      <c r="H415" s="119">
        <f>IF(AND(M415&gt;0,M415&lt;=STATS!$C$22),1,"")</f>
        <v>1</v>
      </c>
      <c r="J415" s="26">
        <v>414</v>
      </c>
      <c r="K415" s="253">
        <v>45.599049999999998</v>
      </c>
      <c r="L415" s="253">
        <v>-92.119540000000001</v>
      </c>
      <c r="M415" s="10">
        <v>6.5</v>
      </c>
      <c r="N415" s="10" t="s">
        <v>575</v>
      </c>
      <c r="O415" s="10" t="s">
        <v>657</v>
      </c>
      <c r="Q415" s="10">
        <v>2</v>
      </c>
      <c r="R415" s="16"/>
      <c r="S415" s="16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CO415" s="10">
        <v>2</v>
      </c>
      <c r="CY415" s="10">
        <v>1</v>
      </c>
      <c r="DE415" s="10">
        <v>2</v>
      </c>
      <c r="ES415" s="10">
        <v>1</v>
      </c>
      <c r="EZ415" s="116"/>
      <c r="FA415" s="116"/>
      <c r="FB415" s="116"/>
      <c r="FC415" s="116"/>
      <c r="FD415" s="116"/>
    </row>
    <row r="416" spans="2:160">
      <c r="B416" s="44">
        <f t="shared" si="36"/>
        <v>3</v>
      </c>
      <c r="C416" s="44">
        <f t="shared" si="37"/>
        <v>3</v>
      </c>
      <c r="D416" s="44">
        <f t="shared" si="38"/>
        <v>3</v>
      </c>
      <c r="E416" s="44">
        <f t="shared" si="39"/>
        <v>3</v>
      </c>
      <c r="F416" s="44">
        <f t="shared" si="40"/>
        <v>3</v>
      </c>
      <c r="G416" s="44">
        <f t="shared" si="41"/>
        <v>1.5</v>
      </c>
      <c r="H416" s="119">
        <f>IF(AND(M416&gt;0,M416&lt;=STATS!$C$22),1,"")</f>
        <v>1</v>
      </c>
      <c r="J416" s="26">
        <v>415</v>
      </c>
      <c r="K416" s="253">
        <v>45.599139999999998</v>
      </c>
      <c r="L416" s="253">
        <v>-92.114729999999994</v>
      </c>
      <c r="M416" s="10">
        <v>1.5</v>
      </c>
      <c r="N416" s="10" t="s">
        <v>576</v>
      </c>
      <c r="O416" s="10" t="s">
        <v>657</v>
      </c>
      <c r="Q416" s="10">
        <v>2</v>
      </c>
      <c r="R416" s="16"/>
      <c r="S416" s="16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>
        <v>2</v>
      </c>
      <c r="AH416" s="27"/>
      <c r="CP416" s="10">
        <v>1</v>
      </c>
      <c r="DK416" s="10">
        <v>2</v>
      </c>
      <c r="EZ416" s="116"/>
      <c r="FA416" s="116"/>
      <c r="FB416" s="116"/>
      <c r="FC416" s="116"/>
      <c r="FD416" s="116"/>
    </row>
    <row r="417" spans="2:160">
      <c r="B417" s="44">
        <f t="shared" si="36"/>
        <v>5</v>
      </c>
      <c r="C417" s="44">
        <f t="shared" si="37"/>
        <v>5</v>
      </c>
      <c r="D417" s="44">
        <f t="shared" si="38"/>
        <v>5</v>
      </c>
      <c r="E417" s="44">
        <f t="shared" si="39"/>
        <v>5</v>
      </c>
      <c r="F417" s="44">
        <f t="shared" si="40"/>
        <v>5</v>
      </c>
      <c r="G417" s="44">
        <f t="shared" si="41"/>
        <v>7</v>
      </c>
      <c r="H417" s="119">
        <f>IF(AND(M417&gt;0,M417&lt;=STATS!$C$22),1,"")</f>
        <v>1</v>
      </c>
      <c r="J417" s="26">
        <v>416</v>
      </c>
      <c r="K417" s="253">
        <v>45.59928</v>
      </c>
      <c r="L417" s="253">
        <v>-92.119389999999996</v>
      </c>
      <c r="M417" s="10">
        <v>7</v>
      </c>
      <c r="N417" s="10" t="s">
        <v>574</v>
      </c>
      <c r="O417" s="10" t="s">
        <v>657</v>
      </c>
      <c r="Q417" s="10">
        <v>2</v>
      </c>
      <c r="R417" s="16"/>
      <c r="S417" s="16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BG417" s="10">
        <v>1</v>
      </c>
      <c r="BO417" s="10">
        <v>1</v>
      </c>
      <c r="CO417" s="10">
        <v>1</v>
      </c>
      <c r="CP417" s="10" t="s">
        <v>666</v>
      </c>
      <c r="CY417" s="10">
        <v>2</v>
      </c>
      <c r="EF417" s="10">
        <v>2</v>
      </c>
      <c r="EZ417" s="116"/>
      <c r="FA417" s="116"/>
      <c r="FB417" s="116"/>
      <c r="FC417" s="116"/>
      <c r="FD417" s="116"/>
    </row>
    <row r="418" spans="2:160">
      <c r="B418" s="44">
        <f t="shared" si="36"/>
        <v>2</v>
      </c>
      <c r="C418" s="44">
        <f t="shared" si="37"/>
        <v>2</v>
      </c>
      <c r="D418" s="44">
        <f t="shared" si="38"/>
        <v>2</v>
      </c>
      <c r="E418" s="44">
        <f t="shared" si="39"/>
        <v>2</v>
      </c>
      <c r="F418" s="44">
        <f t="shared" si="40"/>
        <v>2</v>
      </c>
      <c r="G418" s="44">
        <f t="shared" si="41"/>
        <v>1</v>
      </c>
      <c r="H418" s="119">
        <f>IF(AND(M418&gt;0,M418&lt;=STATS!$C$22),1,"")</f>
        <v>1</v>
      </c>
      <c r="J418" s="26">
        <v>417</v>
      </c>
      <c r="K418" s="253">
        <v>45.59937</v>
      </c>
      <c r="L418" s="253">
        <v>-92.114900000000006</v>
      </c>
      <c r="M418" s="10">
        <v>1</v>
      </c>
      <c r="N418" s="10" t="s">
        <v>576</v>
      </c>
      <c r="O418" s="10" t="s">
        <v>657</v>
      </c>
      <c r="Q418" s="10">
        <v>1</v>
      </c>
      <c r="R418" s="16"/>
      <c r="S418" s="16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BR418" s="10">
        <v>1</v>
      </c>
      <c r="DK418" s="10" t="s">
        <v>666</v>
      </c>
      <c r="ES418" s="10">
        <v>1</v>
      </c>
      <c r="EZ418" s="116"/>
      <c r="FA418" s="116"/>
      <c r="FB418" s="116"/>
      <c r="FC418" s="116"/>
      <c r="FD418" s="116"/>
    </row>
    <row r="419" spans="2:160">
      <c r="B419" s="44">
        <f t="shared" si="36"/>
        <v>5</v>
      </c>
      <c r="C419" s="44">
        <f t="shared" si="37"/>
        <v>5</v>
      </c>
      <c r="D419" s="44">
        <f t="shared" si="38"/>
        <v>5</v>
      </c>
      <c r="E419" s="44">
        <f t="shared" si="39"/>
        <v>5</v>
      </c>
      <c r="F419" s="44">
        <f t="shared" si="40"/>
        <v>5</v>
      </c>
      <c r="G419" s="44">
        <f t="shared" si="41"/>
        <v>7</v>
      </c>
      <c r="H419" s="119">
        <f>IF(AND(M419&gt;0,M419&lt;=STATS!$C$22),1,"")</f>
        <v>1</v>
      </c>
      <c r="J419" s="26">
        <v>418</v>
      </c>
      <c r="K419" s="253">
        <v>45.599510000000002</v>
      </c>
      <c r="L419" s="253">
        <v>-92.119230000000002</v>
      </c>
      <c r="M419" s="10">
        <v>7</v>
      </c>
      <c r="N419" s="10" t="s">
        <v>574</v>
      </c>
      <c r="O419" s="10" t="s">
        <v>657</v>
      </c>
      <c r="Q419" s="10">
        <v>2</v>
      </c>
      <c r="R419" s="16"/>
      <c r="S419" s="16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>
        <v>2</v>
      </c>
      <c r="AF419" s="27"/>
      <c r="AG419" s="27"/>
      <c r="AH419" s="27"/>
      <c r="BO419" s="10">
        <v>1</v>
      </c>
      <c r="CO419" s="10">
        <v>1</v>
      </c>
      <c r="CY419" s="10">
        <v>2</v>
      </c>
      <c r="DE419" s="10">
        <v>1</v>
      </c>
      <c r="EZ419" s="116"/>
      <c r="FA419" s="116"/>
      <c r="FB419" s="116"/>
      <c r="FC419" s="116"/>
      <c r="FD419" s="116"/>
    </row>
    <row r="420" spans="2:160">
      <c r="B420" s="44">
        <f t="shared" si="36"/>
        <v>2</v>
      </c>
      <c r="C420" s="44">
        <f t="shared" si="37"/>
        <v>2</v>
      </c>
      <c r="D420" s="44">
        <f t="shared" si="38"/>
        <v>2</v>
      </c>
      <c r="E420" s="44">
        <f t="shared" si="39"/>
        <v>2</v>
      </c>
      <c r="F420" s="44">
        <f t="shared" si="40"/>
        <v>2</v>
      </c>
      <c r="G420" s="44">
        <f t="shared" si="41"/>
        <v>1.5</v>
      </c>
      <c r="H420" s="119">
        <f>IF(AND(M420&gt;0,M420&lt;=STATS!$C$22),1,"")</f>
        <v>1</v>
      </c>
      <c r="J420" s="26">
        <v>419</v>
      </c>
      <c r="K420" s="253">
        <v>45.599589999999999</v>
      </c>
      <c r="L420" s="253">
        <v>-92.115070000000003</v>
      </c>
      <c r="M420" s="10">
        <v>1.5</v>
      </c>
      <c r="N420" s="10" t="s">
        <v>576</v>
      </c>
      <c r="O420" s="10" t="s">
        <v>657</v>
      </c>
      <c r="Q420" s="10">
        <v>2</v>
      </c>
      <c r="R420" s="16"/>
      <c r="S420" s="16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>
        <v>2</v>
      </c>
      <c r="AH420" s="27"/>
      <c r="CP420" s="10" t="s">
        <v>666</v>
      </c>
      <c r="DK420" s="10" t="s">
        <v>666</v>
      </c>
      <c r="EF420" s="10">
        <v>1</v>
      </c>
      <c r="EZ420" s="116"/>
      <c r="FA420" s="116"/>
      <c r="FB420" s="116"/>
      <c r="FC420" s="116"/>
      <c r="FD420" s="116"/>
    </row>
    <row r="421" spans="2:160">
      <c r="B421" s="44">
        <f t="shared" si="36"/>
        <v>0</v>
      </c>
      <c r="C421" s="44" t="str">
        <f t="shared" si="37"/>
        <v/>
      </c>
      <c r="D421" s="44" t="str">
        <f t="shared" si="38"/>
        <v/>
      </c>
      <c r="E421" s="44">
        <f t="shared" si="39"/>
        <v>0</v>
      </c>
      <c r="F421" s="44">
        <f t="shared" si="40"/>
        <v>0</v>
      </c>
      <c r="G421" s="44" t="str">
        <f t="shared" si="41"/>
        <v/>
      </c>
      <c r="H421" s="119">
        <f>IF(AND(M421&gt;0,M421&lt;=STATS!$C$22),1,"")</f>
        <v>1</v>
      </c>
      <c r="J421" s="26">
        <v>420</v>
      </c>
      <c r="K421" s="253">
        <v>45.599809999999998</v>
      </c>
      <c r="L421" s="253">
        <v>-92.11524</v>
      </c>
      <c r="M421" s="10">
        <v>12</v>
      </c>
      <c r="N421" s="10" t="s">
        <v>576</v>
      </c>
      <c r="O421" s="10" t="s">
        <v>657</v>
      </c>
      <c r="R421" s="16"/>
      <c r="S421" s="16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EZ421" s="116"/>
      <c r="FA421" s="116"/>
      <c r="FB421" s="116"/>
      <c r="FC421" s="116"/>
      <c r="FD421" s="116"/>
    </row>
    <row r="422" spans="2:160">
      <c r="B422" s="44">
        <f t="shared" si="36"/>
        <v>4</v>
      </c>
      <c r="C422" s="44">
        <f t="shared" si="37"/>
        <v>4</v>
      </c>
      <c r="D422" s="44">
        <f t="shared" si="38"/>
        <v>4</v>
      </c>
      <c r="E422" s="44">
        <f t="shared" si="39"/>
        <v>4</v>
      </c>
      <c r="F422" s="44">
        <f t="shared" si="40"/>
        <v>4</v>
      </c>
      <c r="G422" s="44">
        <f t="shared" si="41"/>
        <v>6</v>
      </c>
      <c r="H422" s="119">
        <f>IF(AND(M422&gt;0,M422&lt;=STATS!$C$22),1,"")</f>
        <v>1</v>
      </c>
      <c r="J422" s="26">
        <v>421</v>
      </c>
      <c r="K422" s="253">
        <v>45.599960000000003</v>
      </c>
      <c r="L422" s="253">
        <v>-92.119249999999994</v>
      </c>
      <c r="M422" s="10">
        <v>6</v>
      </c>
      <c r="N422" s="10" t="s">
        <v>575</v>
      </c>
      <c r="O422" s="10" t="s">
        <v>657</v>
      </c>
      <c r="Q422" s="10">
        <v>2</v>
      </c>
      <c r="R422" s="16"/>
      <c r="S422" s="16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>
        <v>1</v>
      </c>
      <c r="AH422" s="27"/>
      <c r="BR422" s="10">
        <v>1</v>
      </c>
      <c r="CO422" s="10">
        <v>1</v>
      </c>
      <c r="DE422" s="10">
        <v>2</v>
      </c>
      <c r="EZ422" s="116"/>
      <c r="FA422" s="116"/>
      <c r="FB422" s="116"/>
      <c r="FC422" s="116"/>
      <c r="FD422" s="116"/>
    </row>
    <row r="423" spans="2:160">
      <c r="B423" s="44">
        <f t="shared" si="36"/>
        <v>1</v>
      </c>
      <c r="C423" s="44">
        <f t="shared" si="37"/>
        <v>1</v>
      </c>
      <c r="D423" s="44">
        <f t="shared" si="38"/>
        <v>1</v>
      </c>
      <c r="E423" s="44">
        <f t="shared" si="39"/>
        <v>1</v>
      </c>
      <c r="F423" s="44">
        <f t="shared" si="40"/>
        <v>1</v>
      </c>
      <c r="G423" s="44">
        <f t="shared" si="41"/>
        <v>11</v>
      </c>
      <c r="H423" s="119">
        <f>IF(AND(M423&gt;0,M423&lt;=STATS!$C$22),1,"")</f>
        <v>1</v>
      </c>
      <c r="J423" s="26">
        <v>422</v>
      </c>
      <c r="K423" s="253">
        <v>45.600029999999997</v>
      </c>
      <c r="L423" s="253">
        <v>-92.115409999999997</v>
      </c>
      <c r="M423" s="10">
        <v>11</v>
      </c>
      <c r="N423" s="10" t="s">
        <v>576</v>
      </c>
      <c r="O423" s="10" t="s">
        <v>657</v>
      </c>
      <c r="Q423" s="10">
        <v>1</v>
      </c>
      <c r="R423" s="16"/>
      <c r="S423" s="16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CY423" s="10">
        <v>1</v>
      </c>
      <c r="EZ423" s="116"/>
      <c r="FA423" s="116"/>
      <c r="FB423" s="116"/>
      <c r="FC423" s="116"/>
      <c r="FD423" s="116"/>
    </row>
    <row r="424" spans="2:160">
      <c r="B424" s="44">
        <f t="shared" si="36"/>
        <v>5</v>
      </c>
      <c r="C424" s="44">
        <f t="shared" si="37"/>
        <v>5</v>
      </c>
      <c r="D424" s="44">
        <f t="shared" si="38"/>
        <v>5</v>
      </c>
      <c r="E424" s="44">
        <f t="shared" si="39"/>
        <v>5</v>
      </c>
      <c r="F424" s="44">
        <f t="shared" si="40"/>
        <v>5</v>
      </c>
      <c r="G424" s="44">
        <f t="shared" si="41"/>
        <v>1.5</v>
      </c>
      <c r="H424" s="119">
        <f>IF(AND(M424&gt;0,M424&lt;=STATS!$C$22),1,"")</f>
        <v>1</v>
      </c>
      <c r="J424" s="26">
        <v>423</v>
      </c>
      <c r="K424" s="253">
        <v>45.600180000000002</v>
      </c>
      <c r="L424" s="253">
        <v>-92.119420000000005</v>
      </c>
      <c r="M424" s="10">
        <v>1.5</v>
      </c>
      <c r="N424" s="10" t="s">
        <v>575</v>
      </c>
      <c r="O424" s="10" t="s">
        <v>657</v>
      </c>
      <c r="Q424" s="10">
        <v>2</v>
      </c>
      <c r="R424" s="16"/>
      <c r="S424" s="16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>
        <v>2</v>
      </c>
      <c r="AH424" s="27"/>
      <c r="BR424" s="10">
        <v>1</v>
      </c>
      <c r="CP424" s="10">
        <v>1</v>
      </c>
      <c r="CY424" s="10">
        <v>1</v>
      </c>
      <c r="EF424" s="10">
        <v>1</v>
      </c>
      <c r="EZ424" s="116"/>
      <c r="FA424" s="116"/>
      <c r="FB424" s="116"/>
      <c r="FC424" s="116"/>
      <c r="FD424" s="116"/>
    </row>
    <row r="425" spans="2:160">
      <c r="B425" s="44">
        <f t="shared" si="36"/>
        <v>7</v>
      </c>
      <c r="C425" s="44">
        <f t="shared" si="37"/>
        <v>7</v>
      </c>
      <c r="D425" s="44">
        <f t="shared" si="38"/>
        <v>7</v>
      </c>
      <c r="E425" s="44">
        <f t="shared" si="39"/>
        <v>7</v>
      </c>
      <c r="F425" s="44">
        <f t="shared" si="40"/>
        <v>7</v>
      </c>
      <c r="G425" s="44">
        <f t="shared" si="41"/>
        <v>6</v>
      </c>
      <c r="H425" s="119">
        <f>IF(AND(M425&gt;0,M425&lt;=STATS!$C$22),1,"")</f>
        <v>1</v>
      </c>
      <c r="J425" s="26">
        <v>424</v>
      </c>
      <c r="K425" s="253">
        <v>45.600250000000003</v>
      </c>
      <c r="L425" s="253">
        <v>-92.115579999999994</v>
      </c>
      <c r="M425" s="10">
        <v>6</v>
      </c>
      <c r="N425" s="10" t="s">
        <v>575</v>
      </c>
      <c r="O425" s="10" t="s">
        <v>657</v>
      </c>
      <c r="Q425" s="10">
        <v>2</v>
      </c>
      <c r="R425" s="16"/>
      <c r="S425" s="16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>
        <v>1</v>
      </c>
      <c r="AH425" s="27"/>
      <c r="BO425" s="10">
        <v>1</v>
      </c>
      <c r="BR425" s="10">
        <v>1</v>
      </c>
      <c r="CO425" s="10">
        <v>1</v>
      </c>
      <c r="CP425" s="10">
        <v>1</v>
      </c>
      <c r="CY425" s="10">
        <v>2</v>
      </c>
      <c r="ES425" s="10">
        <v>1</v>
      </c>
      <c r="EZ425" s="116"/>
      <c r="FA425" s="116"/>
      <c r="FB425" s="116"/>
      <c r="FC425" s="116"/>
      <c r="FD425" s="116"/>
    </row>
    <row r="426" spans="2:160">
      <c r="B426" s="44">
        <f t="shared" si="36"/>
        <v>4</v>
      </c>
      <c r="C426" s="44">
        <f t="shared" si="37"/>
        <v>4</v>
      </c>
      <c r="D426" s="44">
        <f t="shared" si="38"/>
        <v>4</v>
      </c>
      <c r="E426" s="44">
        <f t="shared" si="39"/>
        <v>4</v>
      </c>
      <c r="F426" s="44">
        <f t="shared" si="40"/>
        <v>4</v>
      </c>
      <c r="G426" s="44">
        <f t="shared" si="41"/>
        <v>2.5</v>
      </c>
      <c r="H426" s="119">
        <f>IF(AND(M426&gt;0,M426&lt;=STATS!$C$22),1,"")</f>
        <v>1</v>
      </c>
      <c r="J426" s="26">
        <v>425</v>
      </c>
      <c r="K426" s="253">
        <v>45.600389999999997</v>
      </c>
      <c r="L426" s="253">
        <v>-92.120549999999994</v>
      </c>
      <c r="M426" s="10">
        <v>2.5</v>
      </c>
      <c r="N426" s="10" t="s">
        <v>575</v>
      </c>
      <c r="O426" s="10" t="s">
        <v>657</v>
      </c>
      <c r="Q426" s="10">
        <v>3</v>
      </c>
      <c r="R426" s="16"/>
      <c r="S426" s="16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W426" s="10">
        <v>1</v>
      </c>
      <c r="BO426" s="10">
        <v>1</v>
      </c>
      <c r="CA426" s="10" t="s">
        <v>666</v>
      </c>
      <c r="CZ426" s="10">
        <v>3</v>
      </c>
      <c r="DK426" s="10">
        <v>1</v>
      </c>
      <c r="EZ426" s="116"/>
      <c r="FA426" s="116"/>
      <c r="FB426" s="116"/>
      <c r="FC426" s="116"/>
      <c r="FD426" s="116"/>
    </row>
    <row r="427" spans="2:160">
      <c r="B427" s="44">
        <f t="shared" si="36"/>
        <v>4</v>
      </c>
      <c r="C427" s="44">
        <f t="shared" si="37"/>
        <v>4</v>
      </c>
      <c r="D427" s="44">
        <f t="shared" si="38"/>
        <v>4</v>
      </c>
      <c r="E427" s="44">
        <f t="shared" si="39"/>
        <v>4</v>
      </c>
      <c r="F427" s="44">
        <f t="shared" si="40"/>
        <v>4</v>
      </c>
      <c r="G427" s="44">
        <f t="shared" si="41"/>
        <v>6</v>
      </c>
      <c r="H427" s="119">
        <f>IF(AND(M427&gt;0,M427&lt;=STATS!$C$22),1,"")</f>
        <v>1</v>
      </c>
      <c r="J427" s="26">
        <v>426</v>
      </c>
      <c r="K427" s="253">
        <v>45.600389999999997</v>
      </c>
      <c r="L427" s="253">
        <v>-92.120230000000006</v>
      </c>
      <c r="M427" s="10">
        <v>6</v>
      </c>
      <c r="N427" s="10" t="s">
        <v>575</v>
      </c>
      <c r="O427" s="10" t="s">
        <v>657</v>
      </c>
      <c r="Q427" s="10">
        <v>2</v>
      </c>
      <c r="R427" s="16"/>
      <c r="S427" s="16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>
        <v>1</v>
      </c>
      <c r="AF427" s="27"/>
      <c r="AG427" s="27"/>
      <c r="AH427" s="27"/>
      <c r="CI427" s="10">
        <v>1</v>
      </c>
      <c r="CY427" s="10">
        <v>2</v>
      </c>
      <c r="CZ427" s="10">
        <v>1</v>
      </c>
      <c r="EZ427" s="116"/>
      <c r="FA427" s="116"/>
      <c r="FB427" s="116"/>
      <c r="FC427" s="116"/>
      <c r="FD427" s="116"/>
    </row>
    <row r="428" spans="2:160">
      <c r="B428" s="44">
        <f t="shared" si="36"/>
        <v>2</v>
      </c>
      <c r="C428" s="44">
        <f t="shared" si="37"/>
        <v>2</v>
      </c>
      <c r="D428" s="44">
        <f t="shared" si="38"/>
        <v>2</v>
      </c>
      <c r="E428" s="44">
        <f t="shared" si="39"/>
        <v>2</v>
      </c>
      <c r="F428" s="44">
        <f t="shared" si="40"/>
        <v>2</v>
      </c>
      <c r="G428" s="44">
        <f t="shared" si="41"/>
        <v>9</v>
      </c>
      <c r="H428" s="119">
        <f>IF(AND(M428&gt;0,M428&lt;=STATS!$C$22),1,"")</f>
        <v>1</v>
      </c>
      <c r="J428" s="26">
        <v>427</v>
      </c>
      <c r="K428" s="253">
        <v>45.6004</v>
      </c>
      <c r="L428" s="253">
        <v>-92.119910000000004</v>
      </c>
      <c r="M428" s="10">
        <v>9</v>
      </c>
      <c r="N428" s="10" t="s">
        <v>575</v>
      </c>
      <c r="O428" s="10" t="s">
        <v>657</v>
      </c>
      <c r="Q428" s="10">
        <v>2</v>
      </c>
      <c r="R428" s="16"/>
      <c r="S428" s="16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BO428" s="10">
        <v>1</v>
      </c>
      <c r="CY428" s="10">
        <v>2</v>
      </c>
      <c r="EZ428" s="116"/>
      <c r="FA428" s="116"/>
      <c r="FB428" s="116"/>
      <c r="FC428" s="116"/>
      <c r="FD428" s="116"/>
    </row>
    <row r="429" spans="2:160">
      <c r="B429" s="44">
        <f t="shared" si="36"/>
        <v>5</v>
      </c>
      <c r="C429" s="44">
        <f t="shared" si="37"/>
        <v>5</v>
      </c>
      <c r="D429" s="44">
        <f t="shared" si="38"/>
        <v>5</v>
      </c>
      <c r="E429" s="44">
        <f t="shared" si="39"/>
        <v>5</v>
      </c>
      <c r="F429" s="44">
        <f t="shared" si="40"/>
        <v>5</v>
      </c>
      <c r="G429" s="44">
        <f t="shared" si="41"/>
        <v>5</v>
      </c>
      <c r="H429" s="119">
        <f>IF(AND(M429&gt;0,M429&lt;=STATS!$C$22),1,"")</f>
        <v>1</v>
      </c>
      <c r="J429" s="26">
        <v>428</v>
      </c>
      <c r="K429" s="253">
        <v>45.6004</v>
      </c>
      <c r="L429" s="253">
        <v>-92.119590000000002</v>
      </c>
      <c r="M429" s="10">
        <v>5</v>
      </c>
      <c r="N429" s="10" t="s">
        <v>575</v>
      </c>
      <c r="O429" s="10" t="s">
        <v>657</v>
      </c>
      <c r="Q429" s="10">
        <v>2</v>
      </c>
      <c r="R429" s="16"/>
      <c r="S429" s="16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BO429" s="10">
        <v>2</v>
      </c>
      <c r="CO429" s="10">
        <v>1</v>
      </c>
      <c r="CY429" s="10">
        <v>1</v>
      </c>
      <c r="CZ429" s="10">
        <v>1</v>
      </c>
      <c r="EF429" s="10">
        <v>2</v>
      </c>
      <c r="EZ429" s="116"/>
      <c r="FA429" s="116"/>
      <c r="FB429" s="116"/>
      <c r="FC429" s="116"/>
      <c r="FD429" s="116"/>
    </row>
    <row r="430" spans="2:160">
      <c r="B430" s="44">
        <f t="shared" si="36"/>
        <v>3</v>
      </c>
      <c r="C430" s="44">
        <f t="shared" si="37"/>
        <v>3</v>
      </c>
      <c r="D430" s="44">
        <f t="shared" si="38"/>
        <v>2</v>
      </c>
      <c r="E430" s="44">
        <f t="shared" si="39"/>
        <v>3</v>
      </c>
      <c r="F430" s="44">
        <f t="shared" si="40"/>
        <v>2</v>
      </c>
      <c r="G430" s="44">
        <f t="shared" si="41"/>
        <v>7</v>
      </c>
      <c r="H430" s="119">
        <f>IF(AND(M430&gt;0,M430&lt;=STATS!$C$22),1,"")</f>
        <v>1</v>
      </c>
      <c r="J430" s="26">
        <v>429</v>
      </c>
      <c r="K430" s="253">
        <v>45.600409999999997</v>
      </c>
      <c r="L430" s="253">
        <v>-92.11927</v>
      </c>
      <c r="M430" s="10">
        <v>7</v>
      </c>
      <c r="N430" s="10" t="s">
        <v>575</v>
      </c>
      <c r="O430" s="10" t="s">
        <v>657</v>
      </c>
      <c r="Q430" s="10">
        <v>3</v>
      </c>
      <c r="R430" s="16">
        <v>3</v>
      </c>
      <c r="S430" s="16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Q430" s="10">
        <v>1</v>
      </c>
      <c r="DE430" s="10">
        <v>1</v>
      </c>
      <c r="EZ430" s="116"/>
      <c r="FA430" s="116"/>
      <c r="FB430" s="116">
        <v>1</v>
      </c>
      <c r="FC430" s="116"/>
      <c r="FD430" s="116"/>
    </row>
    <row r="431" spans="2:160">
      <c r="B431" s="44">
        <f t="shared" si="36"/>
        <v>6</v>
      </c>
      <c r="C431" s="44">
        <f t="shared" si="37"/>
        <v>6</v>
      </c>
      <c r="D431" s="44">
        <f t="shared" si="38"/>
        <v>6</v>
      </c>
      <c r="E431" s="44">
        <f t="shared" si="39"/>
        <v>6</v>
      </c>
      <c r="F431" s="44">
        <f t="shared" si="40"/>
        <v>6</v>
      </c>
      <c r="G431" s="44">
        <f t="shared" si="41"/>
        <v>5.5</v>
      </c>
      <c r="H431" s="119">
        <f>IF(AND(M431&gt;0,M431&lt;=STATS!$C$22),1,"")</f>
        <v>1</v>
      </c>
      <c r="J431" s="26">
        <v>430</v>
      </c>
      <c r="K431" s="253">
        <v>45.600479999999997</v>
      </c>
      <c r="L431" s="253">
        <v>-92.115740000000002</v>
      </c>
      <c r="M431" s="10">
        <v>5.5</v>
      </c>
      <c r="N431" s="10" t="s">
        <v>575</v>
      </c>
      <c r="O431" s="10" t="s">
        <v>657</v>
      </c>
      <c r="Q431" s="10">
        <v>3</v>
      </c>
      <c r="R431" s="16"/>
      <c r="S431" s="16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>
        <v>1</v>
      </c>
      <c r="AH431" s="27"/>
      <c r="CO431" s="10">
        <v>2</v>
      </c>
      <c r="CY431" s="10">
        <v>2</v>
      </c>
      <c r="DE431" s="10">
        <v>2</v>
      </c>
      <c r="DF431" s="10">
        <v>1</v>
      </c>
      <c r="ES431" s="10">
        <v>1</v>
      </c>
      <c r="EZ431" s="116"/>
      <c r="FA431" s="116"/>
      <c r="FB431" s="116"/>
      <c r="FC431" s="116"/>
      <c r="FD431" s="116"/>
    </row>
    <row r="432" spans="2:160">
      <c r="B432" s="44">
        <f t="shared" si="36"/>
        <v>6</v>
      </c>
      <c r="C432" s="44">
        <f t="shared" si="37"/>
        <v>6</v>
      </c>
      <c r="D432" s="44">
        <f t="shared" si="38"/>
        <v>6</v>
      </c>
      <c r="E432" s="44">
        <f t="shared" si="39"/>
        <v>6</v>
      </c>
      <c r="F432" s="44">
        <f t="shared" si="40"/>
        <v>6</v>
      </c>
      <c r="G432" s="44">
        <f t="shared" si="41"/>
        <v>5</v>
      </c>
      <c r="H432" s="119">
        <f>IF(AND(M432&gt;0,M432&lt;=STATS!$C$22),1,"")</f>
        <v>1</v>
      </c>
      <c r="J432" s="26">
        <v>431</v>
      </c>
      <c r="K432" s="253">
        <v>45.600610000000003</v>
      </c>
      <c r="L432" s="253">
        <v>-92.120720000000006</v>
      </c>
      <c r="M432" s="10">
        <v>5</v>
      </c>
      <c r="N432" s="10" t="s">
        <v>574</v>
      </c>
      <c r="O432" s="10" t="s">
        <v>657</v>
      </c>
      <c r="Q432" s="10">
        <v>2</v>
      </c>
      <c r="R432" s="16"/>
      <c r="S432" s="16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>
        <v>1</v>
      </c>
      <c r="AF432" s="27"/>
      <c r="AG432" s="27"/>
      <c r="AH432" s="27"/>
      <c r="BG432" s="10">
        <v>2</v>
      </c>
      <c r="CO432" s="10">
        <v>1</v>
      </c>
      <c r="CY432" s="10">
        <v>1</v>
      </c>
      <c r="DE432" s="10">
        <v>2</v>
      </c>
      <c r="EF432" s="10">
        <v>2</v>
      </c>
      <c r="EZ432" s="116"/>
      <c r="FA432" s="116"/>
      <c r="FB432" s="116"/>
      <c r="FC432" s="116"/>
      <c r="FD432" s="116"/>
    </row>
    <row r="433" spans="2:160">
      <c r="B433" s="44">
        <f t="shared" si="36"/>
        <v>0</v>
      </c>
      <c r="C433" s="44" t="str">
        <f t="shared" si="37"/>
        <v/>
      </c>
      <c r="D433" s="44" t="str">
        <f t="shared" si="38"/>
        <v/>
      </c>
      <c r="E433" s="44">
        <f t="shared" si="39"/>
        <v>0</v>
      </c>
      <c r="F433" s="44">
        <f t="shared" si="40"/>
        <v>0</v>
      </c>
      <c r="G433" s="44" t="str">
        <f t="shared" si="41"/>
        <v/>
      </c>
      <c r="H433" s="119">
        <f>IF(AND(M433&gt;0,M433&lt;=STATS!$C$22),1,"")</f>
        <v>1</v>
      </c>
      <c r="J433" s="26">
        <v>432</v>
      </c>
      <c r="K433" s="253">
        <v>45.600610000000003</v>
      </c>
      <c r="L433" s="253">
        <v>-92.120400000000004</v>
      </c>
      <c r="M433" s="10">
        <v>19</v>
      </c>
      <c r="N433" s="10" t="s">
        <v>574</v>
      </c>
      <c r="O433" s="10" t="s">
        <v>657</v>
      </c>
      <c r="R433" s="16"/>
      <c r="S433" s="16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EZ433" s="116"/>
      <c r="FA433" s="116"/>
      <c r="FB433" s="116"/>
      <c r="FC433" s="116"/>
      <c r="FD433" s="116"/>
    </row>
    <row r="434" spans="2:160">
      <c r="B434" s="44">
        <f t="shared" si="36"/>
        <v>6</v>
      </c>
      <c r="C434" s="44">
        <f t="shared" si="37"/>
        <v>6</v>
      </c>
      <c r="D434" s="44">
        <f t="shared" si="38"/>
        <v>6</v>
      </c>
      <c r="E434" s="44">
        <f t="shared" si="39"/>
        <v>6</v>
      </c>
      <c r="F434" s="44">
        <f t="shared" si="40"/>
        <v>6</v>
      </c>
      <c r="G434" s="44">
        <f t="shared" si="41"/>
        <v>6</v>
      </c>
      <c r="H434" s="119">
        <f>IF(AND(M434&gt;0,M434&lt;=STATS!$C$22),1,"")</f>
        <v>1</v>
      </c>
      <c r="J434" s="26">
        <v>433</v>
      </c>
      <c r="K434" s="253">
        <v>45.600700000000003</v>
      </c>
      <c r="L434" s="253">
        <v>-92.11591</v>
      </c>
      <c r="M434" s="10">
        <v>6</v>
      </c>
      <c r="N434" s="10" t="s">
        <v>575</v>
      </c>
      <c r="O434" s="10" t="s">
        <v>657</v>
      </c>
      <c r="Q434" s="10">
        <v>3</v>
      </c>
      <c r="R434" s="16"/>
      <c r="S434" s="16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>
        <v>1</v>
      </c>
      <c r="AF434" s="27"/>
      <c r="AG434" s="27"/>
      <c r="AH434" s="27"/>
      <c r="BO434" s="10">
        <v>1</v>
      </c>
      <c r="CO434" s="10">
        <v>2</v>
      </c>
      <c r="CP434" s="10">
        <v>1</v>
      </c>
      <c r="CY434" s="10">
        <v>3</v>
      </c>
      <c r="DE434" s="10">
        <v>2</v>
      </c>
      <c r="EZ434" s="116"/>
      <c r="FA434" s="116"/>
      <c r="FB434" s="116"/>
      <c r="FC434" s="116"/>
      <c r="FD434" s="116"/>
    </row>
    <row r="435" spans="2:160">
      <c r="B435" s="44">
        <f t="shared" si="36"/>
        <v>3</v>
      </c>
      <c r="C435" s="44">
        <f t="shared" si="37"/>
        <v>3</v>
      </c>
      <c r="D435" s="44">
        <f t="shared" si="38"/>
        <v>3</v>
      </c>
      <c r="E435" s="44">
        <f t="shared" si="39"/>
        <v>3</v>
      </c>
      <c r="F435" s="44">
        <f t="shared" si="40"/>
        <v>3</v>
      </c>
      <c r="G435" s="44">
        <f t="shared" si="41"/>
        <v>7.5</v>
      </c>
      <c r="H435" s="119">
        <f>IF(AND(M435&gt;0,M435&lt;=STATS!$C$22),1,"")</f>
        <v>1</v>
      </c>
      <c r="J435" s="26">
        <v>434</v>
      </c>
      <c r="K435" s="253">
        <v>45.601109999999998</v>
      </c>
      <c r="L435" s="253">
        <v>-92.12133</v>
      </c>
      <c r="M435" s="10">
        <v>7.5</v>
      </c>
      <c r="N435" s="10" t="s">
        <v>575</v>
      </c>
      <c r="O435" s="10" t="s">
        <v>657</v>
      </c>
      <c r="Q435" s="10">
        <v>3</v>
      </c>
      <c r="R435" s="16"/>
      <c r="S435" s="16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BO435" s="10">
        <v>1</v>
      </c>
      <c r="CO435" s="10">
        <v>1</v>
      </c>
      <c r="CY435" s="10">
        <v>3</v>
      </c>
      <c r="EZ435" s="116"/>
      <c r="FA435" s="116"/>
      <c r="FB435" s="116"/>
      <c r="FC435" s="116"/>
      <c r="FD435" s="116"/>
    </row>
    <row r="436" spans="2:160">
      <c r="B436" s="44">
        <f t="shared" si="36"/>
        <v>7</v>
      </c>
      <c r="C436" s="44">
        <f t="shared" si="37"/>
        <v>7</v>
      </c>
      <c r="D436" s="44">
        <f t="shared" si="38"/>
        <v>7</v>
      </c>
      <c r="E436" s="44">
        <f t="shared" si="39"/>
        <v>7</v>
      </c>
      <c r="F436" s="44">
        <f t="shared" si="40"/>
        <v>7</v>
      </c>
      <c r="G436" s="44">
        <f t="shared" si="41"/>
        <v>5.5</v>
      </c>
      <c r="H436" s="119">
        <f>IF(AND(M436&gt;0,M436&lt;=STATS!$C$22),1,"")</f>
        <v>1</v>
      </c>
      <c r="J436" s="26">
        <v>435</v>
      </c>
      <c r="K436" s="253">
        <v>45.600760000000001</v>
      </c>
      <c r="L436" s="253">
        <v>-92.120990000000006</v>
      </c>
      <c r="M436" s="10">
        <v>5.5</v>
      </c>
      <c r="N436" s="10" t="s">
        <v>575</v>
      </c>
      <c r="O436" s="10" t="s">
        <v>657</v>
      </c>
      <c r="Q436" s="10">
        <v>2</v>
      </c>
      <c r="R436" s="16"/>
      <c r="S436" s="16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>
        <v>1</v>
      </c>
      <c r="AF436" s="27"/>
      <c r="AG436" s="27"/>
      <c r="AH436" s="27"/>
      <c r="BG436" s="10">
        <v>1</v>
      </c>
      <c r="BO436" s="10">
        <v>1</v>
      </c>
      <c r="CI436" s="10">
        <v>1</v>
      </c>
      <c r="CO436" s="10">
        <v>1</v>
      </c>
      <c r="CY436" s="10">
        <v>2</v>
      </c>
      <c r="EF436" s="10">
        <v>1</v>
      </c>
      <c r="EZ436" s="116"/>
      <c r="FA436" s="116"/>
      <c r="FB436" s="116"/>
      <c r="FC436" s="116"/>
      <c r="FD436" s="116"/>
    </row>
    <row r="437" spans="2:160">
      <c r="B437" s="44">
        <f t="shared" si="36"/>
        <v>4</v>
      </c>
      <c r="C437" s="44">
        <f t="shared" si="37"/>
        <v>4</v>
      </c>
      <c r="D437" s="44">
        <f t="shared" si="38"/>
        <v>4</v>
      </c>
      <c r="E437" s="44">
        <f t="shared" si="39"/>
        <v>4</v>
      </c>
      <c r="F437" s="44">
        <f t="shared" si="40"/>
        <v>4</v>
      </c>
      <c r="G437" s="44">
        <f t="shared" si="41"/>
        <v>5</v>
      </c>
      <c r="H437" s="119">
        <f>IF(AND(M437&gt;0,M437&lt;=STATS!$C$22),1,"")</f>
        <v>1</v>
      </c>
      <c r="J437" s="26">
        <v>436</v>
      </c>
      <c r="K437" s="253">
        <v>45.600920000000002</v>
      </c>
      <c r="L437" s="253">
        <v>-92.116079999999997</v>
      </c>
      <c r="M437" s="10">
        <v>5</v>
      </c>
      <c r="N437" s="10" t="s">
        <v>575</v>
      </c>
      <c r="O437" s="10" t="s">
        <v>657</v>
      </c>
      <c r="Q437" s="10">
        <v>2</v>
      </c>
      <c r="R437" s="16"/>
      <c r="S437" s="16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BR437" s="10">
        <v>2</v>
      </c>
      <c r="CO437" s="10">
        <v>1</v>
      </c>
      <c r="CP437" s="10">
        <v>1</v>
      </c>
      <c r="CY437" s="10">
        <v>2</v>
      </c>
      <c r="EZ437" s="116"/>
      <c r="FA437" s="116"/>
      <c r="FB437" s="116"/>
      <c r="FC437" s="116"/>
      <c r="FD437" s="116"/>
    </row>
    <row r="438" spans="2:160">
      <c r="B438" s="44">
        <f t="shared" si="36"/>
        <v>2</v>
      </c>
      <c r="C438" s="44">
        <f t="shared" si="37"/>
        <v>2</v>
      </c>
      <c r="D438" s="44">
        <f t="shared" si="38"/>
        <v>2</v>
      </c>
      <c r="E438" s="44">
        <f t="shared" si="39"/>
        <v>2</v>
      </c>
      <c r="F438" s="44">
        <f t="shared" si="40"/>
        <v>2</v>
      </c>
      <c r="G438" s="44">
        <f t="shared" si="41"/>
        <v>11</v>
      </c>
      <c r="H438" s="119">
        <f>IF(AND(M438&gt;0,M438&lt;=STATS!$C$22),1,"")</f>
        <v>1</v>
      </c>
      <c r="J438" s="26">
        <v>437</v>
      </c>
      <c r="K438" s="253">
        <v>45.601439999999997</v>
      </c>
      <c r="L438" s="253">
        <v>-92.121489999999994</v>
      </c>
      <c r="M438" s="10">
        <v>11</v>
      </c>
      <c r="N438" s="10" t="s">
        <v>575</v>
      </c>
      <c r="O438" s="10" t="s">
        <v>657</v>
      </c>
      <c r="Q438" s="10">
        <v>2</v>
      </c>
      <c r="R438" s="16"/>
      <c r="S438" s="16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CY438" s="10">
        <v>2</v>
      </c>
      <c r="ES438" s="10">
        <v>1</v>
      </c>
      <c r="EZ438" s="116"/>
      <c r="FA438" s="116"/>
      <c r="FB438" s="116"/>
      <c r="FC438" s="116"/>
      <c r="FD438" s="116"/>
    </row>
    <row r="439" spans="2:160">
      <c r="B439" s="44">
        <f t="shared" si="36"/>
        <v>6</v>
      </c>
      <c r="C439" s="44">
        <f t="shared" si="37"/>
        <v>6</v>
      </c>
      <c r="D439" s="44">
        <f t="shared" si="38"/>
        <v>6</v>
      </c>
      <c r="E439" s="44">
        <f t="shared" si="39"/>
        <v>6</v>
      </c>
      <c r="F439" s="44">
        <f t="shared" si="40"/>
        <v>6</v>
      </c>
      <c r="G439" s="44">
        <f t="shared" si="41"/>
        <v>4.5</v>
      </c>
      <c r="H439" s="119">
        <f>IF(AND(M439&gt;0,M439&lt;=STATS!$C$22),1,"")</f>
        <v>1</v>
      </c>
      <c r="J439" s="26">
        <v>438</v>
      </c>
      <c r="K439" s="253">
        <v>45.601140000000001</v>
      </c>
      <c r="L439" s="253">
        <v>-92.116569999999996</v>
      </c>
      <c r="M439" s="10">
        <v>4.5</v>
      </c>
      <c r="N439" s="10" t="s">
        <v>575</v>
      </c>
      <c r="O439" s="10" t="s">
        <v>657</v>
      </c>
      <c r="Q439" s="10">
        <v>2</v>
      </c>
      <c r="R439" s="16"/>
      <c r="S439" s="16"/>
      <c r="T439" s="27"/>
      <c r="U439" s="27"/>
      <c r="V439" s="27">
        <v>1</v>
      </c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CY439" s="10">
        <v>1</v>
      </c>
      <c r="DA439" s="10">
        <v>1</v>
      </c>
      <c r="DE439" s="10">
        <v>1</v>
      </c>
      <c r="EF439" s="10">
        <v>2</v>
      </c>
      <c r="ES439" s="10">
        <v>2</v>
      </c>
      <c r="EZ439" s="116"/>
      <c r="FA439" s="116"/>
      <c r="FB439" s="116"/>
      <c r="FC439" s="116"/>
      <c r="FD439" s="116"/>
    </row>
    <row r="440" spans="2:160">
      <c r="B440" s="44">
        <f t="shared" si="36"/>
        <v>4</v>
      </c>
      <c r="C440" s="44">
        <f t="shared" si="37"/>
        <v>4</v>
      </c>
      <c r="D440" s="44">
        <f t="shared" si="38"/>
        <v>4</v>
      </c>
      <c r="E440" s="44">
        <f t="shared" si="39"/>
        <v>4</v>
      </c>
      <c r="F440" s="44">
        <f t="shared" si="40"/>
        <v>4</v>
      </c>
      <c r="G440" s="44">
        <f t="shared" si="41"/>
        <v>2.5</v>
      </c>
      <c r="H440" s="119">
        <f>IF(AND(M440&gt;0,M440&lt;=STATS!$C$22),1,"")</f>
        <v>1</v>
      </c>
      <c r="J440" s="26">
        <v>439</v>
      </c>
      <c r="K440" s="253">
        <v>45.601140000000001</v>
      </c>
      <c r="L440" s="253">
        <v>-92.116249999999994</v>
      </c>
      <c r="M440" s="10">
        <v>2.5</v>
      </c>
      <c r="N440" s="10" t="s">
        <v>575</v>
      </c>
      <c r="O440" s="10" t="s">
        <v>657</v>
      </c>
      <c r="Q440" s="10">
        <v>3</v>
      </c>
      <c r="R440" s="16"/>
      <c r="S440" s="16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>
        <v>3</v>
      </c>
      <c r="AH440" s="27"/>
      <c r="CB440" s="10" t="s">
        <v>666</v>
      </c>
      <c r="CO440" s="10">
        <v>1</v>
      </c>
      <c r="CP440" s="10">
        <v>1</v>
      </c>
      <c r="DE440" s="10">
        <v>1</v>
      </c>
      <c r="EZ440" s="116"/>
      <c r="FA440" s="116"/>
      <c r="FB440" s="116"/>
      <c r="FC440" s="116"/>
      <c r="FD440" s="116"/>
    </row>
    <row r="441" spans="2:160">
      <c r="B441" s="44">
        <f t="shared" si="36"/>
        <v>3</v>
      </c>
      <c r="C441" s="44">
        <f t="shared" si="37"/>
        <v>3</v>
      </c>
      <c r="D441" s="44">
        <f t="shared" si="38"/>
        <v>3</v>
      </c>
      <c r="E441" s="44">
        <f t="shared" si="39"/>
        <v>3</v>
      </c>
      <c r="F441" s="44">
        <f t="shared" si="40"/>
        <v>3</v>
      </c>
      <c r="G441" s="44">
        <f t="shared" si="41"/>
        <v>7</v>
      </c>
      <c r="H441" s="119">
        <f>IF(AND(M441&gt;0,M441&lt;=STATS!$C$22),1,"")</f>
        <v>1</v>
      </c>
      <c r="J441" s="26">
        <v>440</v>
      </c>
      <c r="K441" s="253">
        <v>45.601349999999996</v>
      </c>
      <c r="L441" s="253">
        <v>-92.117379999999997</v>
      </c>
      <c r="M441" s="10">
        <v>7</v>
      </c>
      <c r="N441" s="10" t="s">
        <v>575</v>
      </c>
      <c r="O441" s="10" t="s">
        <v>657</v>
      </c>
      <c r="Q441" s="10">
        <v>2</v>
      </c>
      <c r="R441" s="16"/>
      <c r="S441" s="16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CP441" s="10">
        <v>1</v>
      </c>
      <c r="CY441" s="10">
        <v>2</v>
      </c>
      <c r="DE441" s="10">
        <v>1</v>
      </c>
      <c r="EZ441" s="116"/>
      <c r="FA441" s="116"/>
      <c r="FB441" s="116"/>
      <c r="FC441" s="116"/>
      <c r="FD441" s="116"/>
    </row>
    <row r="442" spans="2:160">
      <c r="B442" s="44">
        <f t="shared" si="36"/>
        <v>3</v>
      </c>
      <c r="C442" s="44">
        <f t="shared" si="37"/>
        <v>3</v>
      </c>
      <c r="D442" s="44">
        <f t="shared" si="38"/>
        <v>3</v>
      </c>
      <c r="E442" s="44">
        <f t="shared" si="39"/>
        <v>3</v>
      </c>
      <c r="F442" s="44">
        <f t="shared" si="40"/>
        <v>3</v>
      </c>
      <c r="G442" s="44">
        <f t="shared" si="41"/>
        <v>14.5</v>
      </c>
      <c r="H442" s="119">
        <f>IF(AND(M442&gt;0,M442&lt;=STATS!$C$22),1,"")</f>
        <v>1</v>
      </c>
      <c r="J442" s="26">
        <v>441</v>
      </c>
      <c r="K442" s="253">
        <v>45.601559999999999</v>
      </c>
      <c r="L442" s="253">
        <v>-92.118189999999998</v>
      </c>
      <c r="M442" s="10">
        <v>14.5</v>
      </c>
      <c r="N442" s="10" t="s">
        <v>575</v>
      </c>
      <c r="O442" s="10" t="s">
        <v>657</v>
      </c>
      <c r="Q442" s="10">
        <v>2</v>
      </c>
      <c r="R442" s="16"/>
      <c r="S442" s="16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CY442" s="10">
        <v>1</v>
      </c>
      <c r="DA442" s="10">
        <v>1</v>
      </c>
      <c r="DE442" s="10">
        <v>2</v>
      </c>
      <c r="EZ442" s="116"/>
      <c r="FA442" s="116"/>
      <c r="FB442" s="116"/>
      <c r="FC442" s="116"/>
      <c r="FD442" s="116"/>
    </row>
    <row r="443" spans="2:160">
      <c r="B443" s="44">
        <f t="shared" si="36"/>
        <v>2</v>
      </c>
      <c r="C443" s="44">
        <f t="shared" si="37"/>
        <v>2</v>
      </c>
      <c r="D443" s="44">
        <f t="shared" si="38"/>
        <v>2</v>
      </c>
      <c r="E443" s="44">
        <f t="shared" si="39"/>
        <v>2</v>
      </c>
      <c r="F443" s="44">
        <f t="shared" si="40"/>
        <v>2</v>
      </c>
      <c r="G443" s="44">
        <f t="shared" si="41"/>
        <v>2</v>
      </c>
      <c r="H443" s="119">
        <f>IF(AND(M443&gt;0,M443&lt;=STATS!$C$22),1,"")</f>
        <v>1</v>
      </c>
      <c r="J443" s="26">
        <v>442</v>
      </c>
      <c r="K443" s="253">
        <v>45.601559999999999</v>
      </c>
      <c r="L443" s="253">
        <v>-92.117869999999996</v>
      </c>
      <c r="M443" s="10">
        <v>2</v>
      </c>
      <c r="N443" s="10" t="s">
        <v>575</v>
      </c>
      <c r="O443" s="10" t="s">
        <v>657</v>
      </c>
      <c r="Q443" s="10">
        <v>2</v>
      </c>
      <c r="R443" s="16"/>
      <c r="S443" s="16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>
        <v>2</v>
      </c>
      <c r="AH443" s="27"/>
      <c r="CP443" s="10">
        <v>1</v>
      </c>
      <c r="EZ443" s="116"/>
      <c r="FA443" s="116"/>
      <c r="FB443" s="116"/>
      <c r="FC443" s="116"/>
      <c r="FD443" s="116"/>
    </row>
    <row r="444" spans="2:160">
      <c r="B444" s="44">
        <f t="shared" si="36"/>
        <v>4</v>
      </c>
      <c r="C444" s="44">
        <f t="shared" si="37"/>
        <v>4</v>
      </c>
      <c r="D444" s="44">
        <f t="shared" si="38"/>
        <v>4</v>
      </c>
      <c r="E444" s="44">
        <f t="shared" si="39"/>
        <v>4</v>
      </c>
      <c r="F444" s="44">
        <f t="shared" si="40"/>
        <v>4</v>
      </c>
      <c r="G444" s="44">
        <f t="shared" si="41"/>
        <v>2</v>
      </c>
      <c r="H444" s="119">
        <f>IF(AND(M444&gt;0,M444&lt;=STATS!$C$22),1,"")</f>
        <v>1</v>
      </c>
      <c r="J444" s="26">
        <v>443</v>
      </c>
      <c r="K444" s="253">
        <v>45.601570000000002</v>
      </c>
      <c r="L444" s="253">
        <v>-92.117549999999994</v>
      </c>
      <c r="M444" s="10">
        <v>2</v>
      </c>
      <c r="N444" s="10" t="s">
        <v>575</v>
      </c>
      <c r="O444" s="10" t="s">
        <v>657</v>
      </c>
      <c r="Q444" s="10">
        <v>3</v>
      </c>
      <c r="R444" s="16"/>
      <c r="S444" s="16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>
        <v>3</v>
      </c>
      <c r="AH444" s="27"/>
      <c r="CP444" s="10">
        <v>1</v>
      </c>
      <c r="CY444" s="10">
        <v>1</v>
      </c>
      <c r="EF444" s="10">
        <v>1</v>
      </c>
      <c r="EZ444" s="116"/>
      <c r="FA444" s="116"/>
      <c r="FB444" s="116">
        <v>1</v>
      </c>
      <c r="FC444" s="116"/>
      <c r="FD444" s="116"/>
    </row>
    <row r="445" spans="2:160">
      <c r="B445" s="44">
        <f t="shared" si="36"/>
        <v>0</v>
      </c>
      <c r="C445" s="44" t="str">
        <f t="shared" si="37"/>
        <v/>
      </c>
      <c r="D445" s="44" t="str">
        <f t="shared" si="38"/>
        <v/>
      </c>
      <c r="E445" s="44">
        <f t="shared" si="39"/>
        <v>0</v>
      </c>
      <c r="F445" s="44">
        <f t="shared" si="40"/>
        <v>0</v>
      </c>
      <c r="G445" s="44" t="str">
        <f t="shared" si="41"/>
        <v/>
      </c>
      <c r="H445" s="119">
        <f>IF(AND(M445&gt;0,M445&lt;=STATS!$C$22),1,"")</f>
        <v>1</v>
      </c>
      <c r="J445" s="26">
        <v>444</v>
      </c>
      <c r="K445" s="253">
        <v>45.60172</v>
      </c>
      <c r="L445" s="253">
        <v>-92.121560000000002</v>
      </c>
      <c r="M445" s="10">
        <v>16</v>
      </c>
      <c r="N445" s="10" t="s">
        <v>576</v>
      </c>
      <c r="O445" s="10" t="s">
        <v>657</v>
      </c>
      <c r="R445" s="16"/>
      <c r="S445" s="16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EZ445" s="116"/>
      <c r="FA445" s="116"/>
      <c r="FB445" s="116"/>
      <c r="FC445" s="116"/>
      <c r="FD445" s="116"/>
    </row>
    <row r="446" spans="2:160">
      <c r="B446" s="44">
        <f t="shared" si="36"/>
        <v>4</v>
      </c>
      <c r="C446" s="44">
        <f t="shared" si="37"/>
        <v>4</v>
      </c>
      <c r="D446" s="44">
        <f t="shared" si="38"/>
        <v>4</v>
      </c>
      <c r="E446" s="44">
        <f t="shared" si="39"/>
        <v>4</v>
      </c>
      <c r="F446" s="44">
        <f t="shared" si="40"/>
        <v>4</v>
      </c>
      <c r="G446" s="44">
        <f t="shared" si="41"/>
        <v>6</v>
      </c>
      <c r="H446" s="119">
        <f>IF(AND(M446&gt;0,M446&lt;=STATS!$C$22),1,"")</f>
        <v>1</v>
      </c>
      <c r="J446" s="26">
        <v>445</v>
      </c>
      <c r="K446" s="253">
        <v>45.601779999999998</v>
      </c>
      <c r="L446" s="253">
        <v>-92.118359999999996</v>
      </c>
      <c r="M446" s="10">
        <v>6</v>
      </c>
      <c r="N446" s="10" t="s">
        <v>575</v>
      </c>
      <c r="O446" s="10" t="s">
        <v>657</v>
      </c>
      <c r="Q446" s="10">
        <v>3</v>
      </c>
      <c r="R446" s="16"/>
      <c r="S446" s="16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>
        <v>1</v>
      </c>
      <c r="AF446" s="27"/>
      <c r="AG446" s="27"/>
      <c r="AH446" s="27"/>
      <c r="AQ446" s="10">
        <v>2</v>
      </c>
      <c r="CZ446" s="10">
        <v>2</v>
      </c>
      <c r="DE446" s="10">
        <v>2</v>
      </c>
      <c r="EZ446" s="116"/>
      <c r="FA446" s="116"/>
      <c r="FB446" s="116">
        <v>1</v>
      </c>
      <c r="FC446" s="116"/>
      <c r="FD446" s="116"/>
    </row>
    <row r="447" spans="2:160">
      <c r="B447" s="44">
        <f t="shared" si="36"/>
        <v>4</v>
      </c>
      <c r="C447" s="44">
        <f t="shared" si="37"/>
        <v>4</v>
      </c>
      <c r="D447" s="44">
        <f t="shared" si="38"/>
        <v>4</v>
      </c>
      <c r="E447" s="44">
        <f t="shared" si="39"/>
        <v>4</v>
      </c>
      <c r="F447" s="44">
        <f t="shared" si="40"/>
        <v>4</v>
      </c>
      <c r="G447" s="44">
        <f t="shared" si="41"/>
        <v>2</v>
      </c>
      <c r="H447" s="119">
        <f>IF(AND(M447&gt;0,M447&lt;=STATS!$C$22),1,"")</f>
        <v>1</v>
      </c>
      <c r="J447" s="26">
        <v>446</v>
      </c>
      <c r="K447" s="253">
        <v>45.601779999999998</v>
      </c>
      <c r="L447" s="253">
        <v>-92.118039999999993</v>
      </c>
      <c r="M447" s="10">
        <v>2</v>
      </c>
      <c r="N447" s="10" t="s">
        <v>575</v>
      </c>
      <c r="O447" s="10" t="s">
        <v>657</v>
      </c>
      <c r="Q447" s="10">
        <v>3</v>
      </c>
      <c r="R447" s="16"/>
      <c r="S447" s="16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>
        <v>2</v>
      </c>
      <c r="AH447" s="27"/>
      <c r="BG447" s="10">
        <v>1</v>
      </c>
      <c r="CA447" s="10">
        <v>3</v>
      </c>
      <c r="CP447" s="10">
        <v>1</v>
      </c>
      <c r="EZ447" s="116"/>
      <c r="FA447" s="116"/>
      <c r="FB447" s="116"/>
      <c r="FC447" s="116"/>
      <c r="FD447" s="116"/>
    </row>
    <row r="448" spans="2:160">
      <c r="B448" s="44">
        <f t="shared" si="36"/>
        <v>4</v>
      </c>
      <c r="C448" s="44">
        <f t="shared" si="37"/>
        <v>4</v>
      </c>
      <c r="D448" s="44">
        <f t="shared" si="38"/>
        <v>4</v>
      </c>
      <c r="E448" s="44">
        <f t="shared" si="39"/>
        <v>4</v>
      </c>
      <c r="F448" s="44">
        <f t="shared" si="40"/>
        <v>4</v>
      </c>
      <c r="G448" s="44">
        <f t="shared" si="41"/>
        <v>8</v>
      </c>
      <c r="H448" s="119">
        <f>IF(AND(M448&gt;0,M448&lt;=STATS!$C$22),1,"")</f>
        <v>1</v>
      </c>
      <c r="J448" s="26">
        <v>447</v>
      </c>
      <c r="K448" s="253">
        <v>45.601939999999999</v>
      </c>
      <c r="L448" s="253">
        <v>-92.121729999999999</v>
      </c>
      <c r="M448" s="10">
        <v>8</v>
      </c>
      <c r="N448" s="10" t="s">
        <v>575</v>
      </c>
      <c r="O448" s="10" t="s">
        <v>657</v>
      </c>
      <c r="Q448" s="10">
        <v>3</v>
      </c>
      <c r="R448" s="16"/>
      <c r="S448" s="16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>
        <v>1</v>
      </c>
      <c r="AF448" s="27"/>
      <c r="AG448" s="27"/>
      <c r="AH448" s="27"/>
      <c r="CO448" s="10">
        <v>1</v>
      </c>
      <c r="CY448" s="10">
        <v>3</v>
      </c>
      <c r="CZ448" s="10" t="s">
        <v>666</v>
      </c>
      <c r="DF448" s="10">
        <v>1</v>
      </c>
      <c r="EZ448" s="116"/>
      <c r="FA448" s="116"/>
      <c r="FB448" s="116"/>
      <c r="FC448" s="116"/>
      <c r="FD448" s="116"/>
    </row>
    <row r="449" spans="2:160">
      <c r="B449" s="44">
        <f t="shared" si="36"/>
        <v>4</v>
      </c>
      <c r="C449" s="44">
        <f t="shared" si="37"/>
        <v>4</v>
      </c>
      <c r="D449" s="44">
        <f t="shared" si="38"/>
        <v>4</v>
      </c>
      <c r="E449" s="44">
        <f t="shared" si="39"/>
        <v>4</v>
      </c>
      <c r="F449" s="44">
        <f t="shared" si="40"/>
        <v>4</v>
      </c>
      <c r="G449" s="44">
        <f t="shared" si="41"/>
        <v>0.5</v>
      </c>
      <c r="H449" s="119">
        <f>IF(AND(M449&gt;0,M449&lt;=STATS!$C$22),1,"")</f>
        <v>1</v>
      </c>
      <c r="J449" s="26">
        <v>448</v>
      </c>
      <c r="K449" s="253">
        <v>45.601999999999997</v>
      </c>
      <c r="L449" s="253">
        <v>-92.118210000000005</v>
      </c>
      <c r="M449" s="10">
        <v>0.5</v>
      </c>
      <c r="N449" s="10" t="s">
        <v>575</v>
      </c>
      <c r="O449" s="10" t="s">
        <v>657</v>
      </c>
      <c r="Q449" s="10">
        <v>2</v>
      </c>
      <c r="R449" s="16"/>
      <c r="S449" s="16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BG449" s="10">
        <v>1</v>
      </c>
      <c r="BR449" s="10">
        <v>1</v>
      </c>
      <c r="CA449" s="10">
        <v>2</v>
      </c>
      <c r="EI449" s="10">
        <v>2</v>
      </c>
      <c r="EZ449" s="116"/>
      <c r="FA449" s="116"/>
      <c r="FB449" s="116"/>
      <c r="FC449" s="116"/>
      <c r="FD449" s="116"/>
    </row>
    <row r="450" spans="2:160">
      <c r="B450" s="44">
        <f t="shared" ref="B450:B513" si="42">COUNT(R450:EY450,FE450:FM450)</f>
        <v>7</v>
      </c>
      <c r="C450" s="44">
        <f t="shared" ref="C450:C513" si="43">IF(COUNT(R450:EY450,FE450:FM450)&gt;0,COUNT(R450:EY450,FE450:FM450),"")</f>
        <v>7</v>
      </c>
      <c r="D450" s="44">
        <f t="shared" ref="D450:D513" si="44">IF(COUNT(T450:BJ450,BL450:BT450,BV450:CB450,CD450:EY450,FE450:FM450)&gt;0,COUNT(T450:BJ450,BL450:BT450,BV450:CB450,CD450:EY450,FE450:FM450),"")</f>
        <v>7</v>
      </c>
      <c r="E450" s="44">
        <f t="shared" ref="E450:E513" si="45">IF(H450=1,COUNT(R450:EY450,FE450:FM450),"")</f>
        <v>7</v>
      </c>
      <c r="F450" s="44">
        <f t="shared" ref="F450:F513" si="46">IF(H450=1,COUNT(T450:BJ450,BL450:BT450,BV450:CB450,CD450:EY450,FE450:FM450),"")</f>
        <v>7</v>
      </c>
      <c r="G450" s="44">
        <f t="shared" ref="G450:G513" si="47">IF($B450&gt;=1,$M450,"")</f>
        <v>5.5</v>
      </c>
      <c r="H450" s="119">
        <f>IF(AND(M450&gt;0,M450&lt;=STATS!$C$22),1,"")</f>
        <v>1</v>
      </c>
      <c r="J450" s="26">
        <v>449</v>
      </c>
      <c r="K450" s="253">
        <v>45.602159999999998</v>
      </c>
      <c r="L450" s="253">
        <v>-92.121899999999997</v>
      </c>
      <c r="M450" s="10">
        <v>5.5</v>
      </c>
      <c r="N450" s="10" t="s">
        <v>575</v>
      </c>
      <c r="O450" s="10" t="s">
        <v>657</v>
      </c>
      <c r="Q450" s="10">
        <v>2</v>
      </c>
      <c r="R450" s="16"/>
      <c r="S450" s="16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>
        <v>2</v>
      </c>
      <c r="AH450" s="27"/>
      <c r="BO450" s="10">
        <v>1</v>
      </c>
      <c r="BR450" s="10">
        <v>1</v>
      </c>
      <c r="CY450" s="10">
        <v>2</v>
      </c>
      <c r="DA450" s="10">
        <v>1</v>
      </c>
      <c r="DE450" s="10">
        <v>1</v>
      </c>
      <c r="ES450" s="10">
        <v>1</v>
      </c>
      <c r="EZ450" s="116"/>
      <c r="FA450" s="116"/>
      <c r="FB450" s="116"/>
      <c r="FC450" s="116"/>
      <c r="FD450" s="116"/>
    </row>
    <row r="451" spans="2:160">
      <c r="B451" s="44">
        <f t="shared" si="42"/>
        <v>6</v>
      </c>
      <c r="C451" s="44">
        <f t="shared" si="43"/>
        <v>6</v>
      </c>
      <c r="D451" s="44">
        <f t="shared" si="44"/>
        <v>6</v>
      </c>
      <c r="E451" s="44">
        <f t="shared" si="45"/>
        <v>6</v>
      </c>
      <c r="F451" s="44">
        <f t="shared" si="46"/>
        <v>6</v>
      </c>
      <c r="G451" s="44">
        <f t="shared" si="47"/>
        <v>11</v>
      </c>
      <c r="H451" s="119">
        <f>IF(AND(M451&gt;0,M451&lt;=STATS!$C$22),1,"")</f>
        <v>1</v>
      </c>
      <c r="J451" s="26">
        <v>450</v>
      </c>
      <c r="K451" s="253">
        <v>45.602220000000003</v>
      </c>
      <c r="L451" s="253">
        <v>-92.118690000000001</v>
      </c>
      <c r="M451" s="10">
        <v>11</v>
      </c>
      <c r="N451" s="10" t="s">
        <v>575</v>
      </c>
      <c r="O451" s="10" t="s">
        <v>657</v>
      </c>
      <c r="Q451" s="10">
        <v>1</v>
      </c>
      <c r="R451" s="16"/>
      <c r="S451" s="16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Q451" s="10">
        <v>1</v>
      </c>
      <c r="BW451" s="10">
        <v>1</v>
      </c>
      <c r="CY451" s="10">
        <v>1</v>
      </c>
      <c r="CZ451" s="10">
        <v>1</v>
      </c>
      <c r="DE451" s="10">
        <v>1</v>
      </c>
      <c r="ES451" s="10">
        <v>1</v>
      </c>
      <c r="EZ451" s="116"/>
      <c r="FA451" s="116"/>
      <c r="FB451" s="116">
        <v>1</v>
      </c>
      <c r="FC451" s="116"/>
      <c r="FD451" s="116"/>
    </row>
    <row r="452" spans="2:160">
      <c r="B452" s="44">
        <f t="shared" si="42"/>
        <v>6</v>
      </c>
      <c r="C452" s="44">
        <f t="shared" si="43"/>
        <v>6</v>
      </c>
      <c r="D452" s="44">
        <f t="shared" si="44"/>
        <v>6</v>
      </c>
      <c r="E452" s="44">
        <f t="shared" si="45"/>
        <v>6</v>
      </c>
      <c r="F452" s="44">
        <f t="shared" si="46"/>
        <v>6</v>
      </c>
      <c r="G452" s="44">
        <f t="shared" si="47"/>
        <v>2.5</v>
      </c>
      <c r="H452" s="119">
        <f>IF(AND(M452&gt;0,M452&lt;=STATS!$C$22),1,"")</f>
        <v>1</v>
      </c>
      <c r="J452" s="26">
        <v>451</v>
      </c>
      <c r="K452" s="253">
        <v>45.602229999999999</v>
      </c>
      <c r="L452" s="253">
        <v>-92.118369999999999</v>
      </c>
      <c r="M452" s="10">
        <v>2.5</v>
      </c>
      <c r="N452" s="10" t="s">
        <v>575</v>
      </c>
      <c r="O452" s="10" t="s">
        <v>657</v>
      </c>
      <c r="Q452" s="10">
        <v>3</v>
      </c>
      <c r="R452" s="16"/>
      <c r="S452" s="16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Q452" s="10">
        <v>1</v>
      </c>
      <c r="CA452" s="10">
        <v>3</v>
      </c>
      <c r="CB452" s="10">
        <v>1</v>
      </c>
      <c r="CP452" s="10">
        <v>1</v>
      </c>
      <c r="CT452" s="10">
        <v>1</v>
      </c>
      <c r="DF452" s="10">
        <v>1</v>
      </c>
      <c r="EZ452" s="116"/>
      <c r="FA452" s="116"/>
      <c r="FB452" s="116"/>
      <c r="FC452" s="116"/>
      <c r="FD452" s="116"/>
    </row>
    <row r="453" spans="2:160">
      <c r="B453" s="44">
        <f t="shared" si="42"/>
        <v>4</v>
      </c>
      <c r="C453" s="44">
        <f t="shared" si="43"/>
        <v>4</v>
      </c>
      <c r="D453" s="44">
        <f t="shared" si="44"/>
        <v>4</v>
      </c>
      <c r="E453" s="44">
        <f t="shared" si="45"/>
        <v>4</v>
      </c>
      <c r="F453" s="44">
        <f t="shared" si="46"/>
        <v>4</v>
      </c>
      <c r="G453" s="44">
        <f t="shared" si="47"/>
        <v>6.5</v>
      </c>
      <c r="H453" s="119">
        <f>IF(AND(M453&gt;0,M453&lt;=STATS!$C$22),1,"")</f>
        <v>1</v>
      </c>
      <c r="J453" s="26">
        <v>452</v>
      </c>
      <c r="K453" s="253">
        <v>45.602379999999997</v>
      </c>
      <c r="L453" s="253">
        <v>-92.122069999999994</v>
      </c>
      <c r="M453" s="10">
        <v>6.5</v>
      </c>
      <c r="N453" s="10" t="s">
        <v>575</v>
      </c>
      <c r="O453" s="10" t="s">
        <v>657</v>
      </c>
      <c r="Q453" s="10">
        <v>2</v>
      </c>
      <c r="R453" s="16"/>
      <c r="S453" s="16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Q453" s="10">
        <v>1</v>
      </c>
      <c r="CO453" s="10">
        <v>2</v>
      </c>
      <c r="CY453" s="10">
        <v>2</v>
      </c>
      <c r="CZ453" s="10" t="s">
        <v>666</v>
      </c>
      <c r="EF453" s="10">
        <v>1</v>
      </c>
      <c r="EZ453" s="116"/>
      <c r="FA453" s="116"/>
      <c r="FB453" s="116"/>
      <c r="FC453" s="116"/>
      <c r="FD453" s="116"/>
    </row>
    <row r="454" spans="2:160">
      <c r="B454" s="44">
        <f t="shared" si="42"/>
        <v>5</v>
      </c>
      <c r="C454" s="44">
        <f t="shared" si="43"/>
        <v>5</v>
      </c>
      <c r="D454" s="44">
        <f t="shared" si="44"/>
        <v>5</v>
      </c>
      <c r="E454" s="44">
        <f t="shared" si="45"/>
        <v>5</v>
      </c>
      <c r="F454" s="44">
        <f t="shared" si="46"/>
        <v>5</v>
      </c>
      <c r="G454" s="44">
        <f t="shared" si="47"/>
        <v>7</v>
      </c>
      <c r="H454" s="119">
        <f>IF(AND(M454&gt;0,M454&lt;=STATS!$C$22),1,"")</f>
        <v>1</v>
      </c>
      <c r="J454" s="26">
        <v>453</v>
      </c>
      <c r="K454" s="253">
        <v>45.602440000000001</v>
      </c>
      <c r="L454" s="253">
        <v>-92.11918</v>
      </c>
      <c r="M454" s="10">
        <v>7</v>
      </c>
      <c r="N454" s="10" t="s">
        <v>574</v>
      </c>
      <c r="O454" s="10" t="s">
        <v>657</v>
      </c>
      <c r="Q454" s="10">
        <v>3</v>
      </c>
      <c r="R454" s="16"/>
      <c r="S454" s="16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>
        <v>1</v>
      </c>
      <c r="AF454" s="27"/>
      <c r="AG454" s="27"/>
      <c r="AH454" s="27"/>
      <c r="BO454" s="10">
        <v>1</v>
      </c>
      <c r="CO454" s="10">
        <v>1</v>
      </c>
      <c r="CY454" s="10">
        <v>3</v>
      </c>
      <c r="CZ454" s="10">
        <v>1</v>
      </c>
      <c r="DE454" s="10" t="s">
        <v>666</v>
      </c>
      <c r="EZ454" s="116"/>
      <c r="FA454" s="116"/>
      <c r="FB454" s="116"/>
      <c r="FC454" s="116"/>
      <c r="FD454" s="116"/>
    </row>
    <row r="455" spans="2:160">
      <c r="B455" s="44">
        <f t="shared" si="42"/>
        <v>3</v>
      </c>
      <c r="C455" s="44">
        <f t="shared" si="43"/>
        <v>3</v>
      </c>
      <c r="D455" s="44">
        <f t="shared" si="44"/>
        <v>3</v>
      </c>
      <c r="E455" s="44">
        <f t="shared" si="45"/>
        <v>3</v>
      </c>
      <c r="F455" s="44">
        <f t="shared" si="46"/>
        <v>3</v>
      </c>
      <c r="G455" s="44">
        <f t="shared" si="47"/>
        <v>5</v>
      </c>
      <c r="H455" s="119">
        <f>IF(AND(M455&gt;0,M455&lt;=STATS!$C$22),1,"")</f>
        <v>1</v>
      </c>
      <c r="J455" s="26">
        <v>454</v>
      </c>
      <c r="K455" s="253">
        <v>45.602440000000001</v>
      </c>
      <c r="L455" s="253">
        <v>-92.118859999999998</v>
      </c>
      <c r="M455" s="10">
        <v>5</v>
      </c>
      <c r="N455" s="10" t="s">
        <v>574</v>
      </c>
      <c r="O455" s="10" t="s">
        <v>657</v>
      </c>
      <c r="Q455" s="10">
        <v>2</v>
      </c>
      <c r="R455" s="16"/>
      <c r="S455" s="16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Q455" s="10">
        <v>1</v>
      </c>
      <c r="CI455" s="10" t="s">
        <v>666</v>
      </c>
      <c r="CP455" s="10">
        <v>1</v>
      </c>
      <c r="DA455" s="10">
        <v>2</v>
      </c>
      <c r="EZ455" s="116"/>
      <c r="FA455" s="116"/>
      <c r="FB455" s="116">
        <v>1</v>
      </c>
      <c r="FC455" s="116"/>
      <c r="FD455" s="116"/>
    </row>
    <row r="456" spans="2:160">
      <c r="B456" s="44">
        <f t="shared" si="42"/>
        <v>6</v>
      </c>
      <c r="C456" s="44">
        <f t="shared" si="43"/>
        <v>6</v>
      </c>
      <c r="D456" s="44">
        <f t="shared" si="44"/>
        <v>6</v>
      </c>
      <c r="E456" s="44">
        <f t="shared" si="45"/>
        <v>6</v>
      </c>
      <c r="F456" s="44">
        <f t="shared" si="46"/>
        <v>6</v>
      </c>
      <c r="G456" s="44">
        <f t="shared" si="47"/>
        <v>2.5</v>
      </c>
      <c r="H456" s="119">
        <f>IF(AND(M456&gt;0,M456&lt;=STATS!$C$22),1,"")</f>
        <v>1</v>
      </c>
      <c r="J456" s="26">
        <v>455</v>
      </c>
      <c r="K456" s="253">
        <v>45.602449999999997</v>
      </c>
      <c r="L456" s="253">
        <v>-92.118539999999996</v>
      </c>
      <c r="M456" s="10">
        <v>2.5</v>
      </c>
      <c r="N456" s="10" t="s">
        <v>575</v>
      </c>
      <c r="O456" s="10" t="s">
        <v>657</v>
      </c>
      <c r="Q456" s="10">
        <v>3</v>
      </c>
      <c r="R456" s="16"/>
      <c r="S456" s="16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S456" s="10" t="s">
        <v>666</v>
      </c>
      <c r="BE456" s="10">
        <v>1</v>
      </c>
      <c r="BG456" s="10">
        <v>1</v>
      </c>
      <c r="CA456" s="10">
        <v>2</v>
      </c>
      <c r="CS456" s="10">
        <v>1</v>
      </c>
      <c r="DZ456" s="10">
        <v>2</v>
      </c>
      <c r="ED456" s="10">
        <v>1</v>
      </c>
      <c r="EZ456" s="116"/>
      <c r="FA456" s="116"/>
      <c r="FB456" s="116"/>
      <c r="FC456" s="116"/>
      <c r="FD456" s="116"/>
    </row>
    <row r="457" spans="2:160">
      <c r="B457" s="44">
        <f t="shared" si="42"/>
        <v>3</v>
      </c>
      <c r="C457" s="44">
        <f t="shared" si="43"/>
        <v>3</v>
      </c>
      <c r="D457" s="44">
        <f t="shared" si="44"/>
        <v>3</v>
      </c>
      <c r="E457" s="44">
        <f t="shared" si="45"/>
        <v>3</v>
      </c>
      <c r="F457" s="44">
        <f t="shared" si="46"/>
        <v>3</v>
      </c>
      <c r="G457" s="44">
        <f t="shared" si="47"/>
        <v>5</v>
      </c>
      <c r="H457" s="119">
        <f>IF(AND(M457&gt;0,M457&lt;=STATS!$C$22),1,"")</f>
        <v>1</v>
      </c>
      <c r="J457" s="26">
        <v>456</v>
      </c>
      <c r="K457" s="253">
        <v>45.602609999999999</v>
      </c>
      <c r="L457" s="253">
        <v>-92.122240000000005</v>
      </c>
      <c r="M457" s="10">
        <v>5</v>
      </c>
      <c r="N457" s="10" t="s">
        <v>576</v>
      </c>
      <c r="O457" s="10" t="s">
        <v>657</v>
      </c>
      <c r="Q457" s="10">
        <v>2</v>
      </c>
      <c r="R457" s="16"/>
      <c r="S457" s="16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CY457" s="10">
        <v>1</v>
      </c>
      <c r="DE457" s="10">
        <v>2</v>
      </c>
      <c r="EF457" s="10">
        <v>1</v>
      </c>
      <c r="EZ457" s="116"/>
      <c r="FA457" s="116"/>
      <c r="FB457" s="116"/>
      <c r="FC457" s="116"/>
      <c r="FD457" s="116"/>
    </row>
    <row r="458" spans="2:160">
      <c r="B458" s="44">
        <f t="shared" si="42"/>
        <v>1</v>
      </c>
      <c r="C458" s="44">
        <f t="shared" si="43"/>
        <v>1</v>
      </c>
      <c r="D458" s="44">
        <f t="shared" si="44"/>
        <v>1</v>
      </c>
      <c r="E458" s="44">
        <f t="shared" si="45"/>
        <v>1</v>
      </c>
      <c r="F458" s="44">
        <f t="shared" si="46"/>
        <v>1</v>
      </c>
      <c r="G458" s="44">
        <f t="shared" si="47"/>
        <v>9</v>
      </c>
      <c r="H458" s="119">
        <f>IF(AND(M458&gt;0,M458&lt;=STATS!$C$22),1,"")</f>
        <v>1</v>
      </c>
      <c r="J458" s="26">
        <v>457</v>
      </c>
      <c r="K458" s="253">
        <v>45.602609999999999</v>
      </c>
      <c r="L458" s="253">
        <v>-92.121920000000003</v>
      </c>
      <c r="M458" s="10">
        <v>9</v>
      </c>
      <c r="N458" s="10" t="s">
        <v>575</v>
      </c>
      <c r="O458" s="10" t="s">
        <v>657</v>
      </c>
      <c r="Q458" s="10">
        <v>2</v>
      </c>
      <c r="R458" s="16"/>
      <c r="S458" s="16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EF458" s="10">
        <v>2</v>
      </c>
      <c r="EZ458" s="116"/>
      <c r="FA458" s="116"/>
      <c r="FB458" s="116"/>
      <c r="FC458" s="116"/>
      <c r="FD458" s="116"/>
    </row>
    <row r="459" spans="2:160">
      <c r="B459" s="44">
        <f t="shared" si="42"/>
        <v>3</v>
      </c>
      <c r="C459" s="44">
        <f t="shared" si="43"/>
        <v>3</v>
      </c>
      <c r="D459" s="44">
        <f t="shared" si="44"/>
        <v>3</v>
      </c>
      <c r="E459" s="44">
        <f t="shared" si="45"/>
        <v>3</v>
      </c>
      <c r="F459" s="44">
        <f t="shared" si="46"/>
        <v>3</v>
      </c>
      <c r="G459" s="44">
        <f t="shared" si="47"/>
        <v>14.5</v>
      </c>
      <c r="H459" s="119">
        <f>IF(AND(M459&gt;0,M459&lt;=STATS!$C$22),1,"")</f>
        <v>1</v>
      </c>
      <c r="J459" s="26">
        <v>458</v>
      </c>
      <c r="K459" s="253">
        <v>45.602649999999997</v>
      </c>
      <c r="L459" s="253">
        <v>-92.119990000000001</v>
      </c>
      <c r="M459" s="10">
        <v>14.5</v>
      </c>
      <c r="N459" s="10" t="s">
        <v>575</v>
      </c>
      <c r="O459" s="10" t="s">
        <v>657</v>
      </c>
      <c r="Q459" s="10">
        <v>2</v>
      </c>
      <c r="R459" s="16"/>
      <c r="S459" s="16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BW459" s="10">
        <v>2</v>
      </c>
      <c r="CO459" s="10">
        <v>1</v>
      </c>
      <c r="DA459" s="10">
        <v>1</v>
      </c>
      <c r="EZ459" s="116"/>
      <c r="FA459" s="116"/>
      <c r="FB459" s="116"/>
      <c r="FC459" s="116"/>
      <c r="FD459" s="116"/>
    </row>
    <row r="460" spans="2:160">
      <c r="B460" s="44">
        <f t="shared" si="42"/>
        <v>6</v>
      </c>
      <c r="C460" s="44">
        <f t="shared" si="43"/>
        <v>6</v>
      </c>
      <c r="D460" s="44">
        <f t="shared" si="44"/>
        <v>6</v>
      </c>
      <c r="E460" s="44">
        <f t="shared" si="45"/>
        <v>6</v>
      </c>
      <c r="F460" s="44">
        <f t="shared" si="46"/>
        <v>6</v>
      </c>
      <c r="G460" s="44">
        <f t="shared" si="47"/>
        <v>6</v>
      </c>
      <c r="H460" s="119">
        <f>IF(AND(M460&gt;0,M460&lt;=STATS!$C$22),1,"")</f>
        <v>1</v>
      </c>
      <c r="J460" s="26">
        <v>459</v>
      </c>
      <c r="K460" s="253">
        <v>45.602649999999997</v>
      </c>
      <c r="L460" s="253">
        <v>-92.119669999999999</v>
      </c>
      <c r="M460" s="10">
        <v>6</v>
      </c>
      <c r="N460" s="10" t="s">
        <v>574</v>
      </c>
      <c r="O460" s="10" t="s">
        <v>657</v>
      </c>
      <c r="Q460" s="10">
        <v>2</v>
      </c>
      <c r="R460" s="16"/>
      <c r="S460" s="16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>
        <v>1</v>
      </c>
      <c r="AF460" s="27"/>
      <c r="AG460" s="27"/>
      <c r="AH460" s="27"/>
      <c r="AW460" s="10">
        <v>1</v>
      </c>
      <c r="BO460" s="10">
        <v>2</v>
      </c>
      <c r="CO460" s="10">
        <v>1</v>
      </c>
      <c r="CY460" s="10">
        <v>1</v>
      </c>
      <c r="DE460" s="10">
        <v>2</v>
      </c>
      <c r="EZ460" s="116"/>
      <c r="FA460" s="116"/>
      <c r="FB460" s="116"/>
      <c r="FC460" s="116"/>
      <c r="FD460" s="116"/>
    </row>
    <row r="461" spans="2:160">
      <c r="B461" s="44">
        <f t="shared" si="42"/>
        <v>5</v>
      </c>
      <c r="C461" s="44">
        <f t="shared" si="43"/>
        <v>5</v>
      </c>
      <c r="D461" s="44">
        <f t="shared" si="44"/>
        <v>5</v>
      </c>
      <c r="E461" s="44">
        <f t="shared" si="45"/>
        <v>5</v>
      </c>
      <c r="F461" s="44">
        <f t="shared" si="46"/>
        <v>5</v>
      </c>
      <c r="G461" s="44">
        <f t="shared" si="47"/>
        <v>5</v>
      </c>
      <c r="H461" s="119">
        <f>IF(AND(M461&gt;0,M461&lt;=STATS!$C$22),1,"")</f>
        <v>1</v>
      </c>
      <c r="J461" s="26">
        <v>460</v>
      </c>
      <c r="K461" s="253">
        <v>45.60266</v>
      </c>
      <c r="L461" s="253">
        <v>-92.119349999999997</v>
      </c>
      <c r="M461" s="10">
        <v>5</v>
      </c>
      <c r="N461" s="10" t="s">
        <v>575</v>
      </c>
      <c r="O461" s="10" t="s">
        <v>657</v>
      </c>
      <c r="Q461" s="10">
        <v>2</v>
      </c>
      <c r="R461" s="16"/>
      <c r="S461" s="16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>
        <v>1</v>
      </c>
      <c r="AF461" s="27"/>
      <c r="AG461" s="27">
        <v>2</v>
      </c>
      <c r="AH461" s="27"/>
      <c r="CO461" s="10">
        <v>1</v>
      </c>
      <c r="CY461" s="10">
        <v>1</v>
      </c>
      <c r="DE461" s="10" t="s">
        <v>666</v>
      </c>
      <c r="EF461" s="10">
        <v>1</v>
      </c>
      <c r="EZ461" s="116"/>
      <c r="FA461" s="116"/>
      <c r="FB461" s="116"/>
      <c r="FC461" s="116"/>
      <c r="FD461" s="116"/>
    </row>
    <row r="462" spans="2:160">
      <c r="B462" s="44">
        <f t="shared" si="42"/>
        <v>5</v>
      </c>
      <c r="C462" s="44">
        <f t="shared" si="43"/>
        <v>5</v>
      </c>
      <c r="D462" s="44">
        <f t="shared" si="44"/>
        <v>5</v>
      </c>
      <c r="E462" s="44">
        <f t="shared" si="45"/>
        <v>5</v>
      </c>
      <c r="F462" s="44">
        <f t="shared" si="46"/>
        <v>5</v>
      </c>
      <c r="G462" s="44">
        <f t="shared" si="47"/>
        <v>5.5</v>
      </c>
      <c r="H462" s="119">
        <f>IF(AND(M462&gt;0,M462&lt;=STATS!$C$22),1,"")</f>
        <v>1</v>
      </c>
      <c r="J462" s="26">
        <v>461</v>
      </c>
      <c r="K462" s="253">
        <v>45.602829999999997</v>
      </c>
      <c r="L462" s="253">
        <v>-92.122399999999999</v>
      </c>
      <c r="M462" s="10">
        <v>5.5</v>
      </c>
      <c r="N462" s="10" t="s">
        <v>575</v>
      </c>
      <c r="O462" s="10" t="s">
        <v>657</v>
      </c>
      <c r="Q462" s="10">
        <v>2</v>
      </c>
      <c r="R462" s="16"/>
      <c r="S462" s="16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>
        <v>1</v>
      </c>
      <c r="AF462" s="27"/>
      <c r="AG462" s="27"/>
      <c r="AH462" s="27"/>
      <c r="CA462" s="10">
        <v>2</v>
      </c>
      <c r="DA462" s="10">
        <v>1</v>
      </c>
      <c r="DE462" s="10">
        <v>1</v>
      </c>
      <c r="ES462" s="10">
        <v>2</v>
      </c>
      <c r="EZ462" s="116"/>
      <c r="FA462" s="116"/>
      <c r="FB462" s="116"/>
      <c r="FC462" s="116"/>
      <c r="FD462" s="116"/>
    </row>
    <row r="463" spans="2:160">
      <c r="B463" s="44">
        <f t="shared" si="42"/>
        <v>6</v>
      </c>
      <c r="C463" s="44">
        <f t="shared" si="43"/>
        <v>6</v>
      </c>
      <c r="D463" s="44">
        <f t="shared" si="44"/>
        <v>6</v>
      </c>
      <c r="E463" s="44">
        <f t="shared" si="45"/>
        <v>6</v>
      </c>
      <c r="F463" s="44">
        <f t="shared" si="46"/>
        <v>6</v>
      </c>
      <c r="G463" s="44">
        <f t="shared" si="47"/>
        <v>9.5</v>
      </c>
      <c r="H463" s="119">
        <f>IF(AND(M463&gt;0,M463&lt;=STATS!$C$22),1,"")</f>
        <v>1</v>
      </c>
      <c r="J463" s="26">
        <v>462</v>
      </c>
      <c r="K463" s="253">
        <v>45.602829999999997</v>
      </c>
      <c r="L463" s="253">
        <v>-92.122079999999997</v>
      </c>
      <c r="M463" s="10">
        <v>9.5</v>
      </c>
      <c r="N463" s="10" t="s">
        <v>575</v>
      </c>
      <c r="O463" s="10" t="s">
        <v>657</v>
      </c>
      <c r="Q463" s="10">
        <v>1</v>
      </c>
      <c r="R463" s="16"/>
      <c r="S463" s="16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W463" s="10">
        <v>1</v>
      </c>
      <c r="BO463" s="10">
        <v>1</v>
      </c>
      <c r="CI463" s="10">
        <v>1</v>
      </c>
      <c r="CY463" s="10">
        <v>1</v>
      </c>
      <c r="CZ463" s="10">
        <v>1</v>
      </c>
      <c r="ES463" s="10">
        <v>1</v>
      </c>
      <c r="EZ463" s="116"/>
      <c r="FA463" s="116"/>
      <c r="FB463" s="116"/>
      <c r="FC463" s="116"/>
      <c r="FD463" s="116"/>
    </row>
    <row r="464" spans="2:160">
      <c r="B464" s="44">
        <f t="shared" si="42"/>
        <v>3</v>
      </c>
      <c r="C464" s="44">
        <f t="shared" si="43"/>
        <v>3</v>
      </c>
      <c r="D464" s="44">
        <f t="shared" si="44"/>
        <v>3</v>
      </c>
      <c r="E464" s="44">
        <f t="shared" si="45"/>
        <v>3</v>
      </c>
      <c r="F464" s="44">
        <f t="shared" si="46"/>
        <v>3</v>
      </c>
      <c r="G464" s="44">
        <f t="shared" si="47"/>
        <v>6.5</v>
      </c>
      <c r="H464" s="119">
        <f>IF(AND(M464&gt;0,M464&lt;=STATS!$C$22),1,"")</f>
        <v>1</v>
      </c>
      <c r="J464" s="26">
        <v>463</v>
      </c>
      <c r="K464" s="253">
        <v>45.602870000000003</v>
      </c>
      <c r="L464" s="253">
        <v>-92.120159999999998</v>
      </c>
      <c r="M464" s="10">
        <v>6.5</v>
      </c>
      <c r="N464" s="10" t="s">
        <v>575</v>
      </c>
      <c r="O464" s="10" t="s">
        <v>657</v>
      </c>
      <c r="Q464" s="10">
        <v>2</v>
      </c>
      <c r="R464" s="16"/>
      <c r="S464" s="16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CO464" s="10">
        <v>1</v>
      </c>
      <c r="CY464" s="10">
        <v>2</v>
      </c>
      <c r="CZ464" s="10">
        <v>1</v>
      </c>
      <c r="EZ464" s="116"/>
      <c r="FA464" s="116"/>
      <c r="FB464" s="116"/>
      <c r="FC464" s="116"/>
      <c r="FD464" s="116"/>
    </row>
    <row r="465" spans="2:160">
      <c r="B465" s="44">
        <f t="shared" si="42"/>
        <v>5</v>
      </c>
      <c r="C465" s="44">
        <f t="shared" si="43"/>
        <v>5</v>
      </c>
      <c r="D465" s="44">
        <f t="shared" si="44"/>
        <v>5</v>
      </c>
      <c r="E465" s="44">
        <f t="shared" si="45"/>
        <v>5</v>
      </c>
      <c r="F465" s="44">
        <f t="shared" si="46"/>
        <v>5</v>
      </c>
      <c r="G465" s="44">
        <f t="shared" si="47"/>
        <v>3.5</v>
      </c>
      <c r="H465" s="119">
        <f>IF(AND(M465&gt;0,M465&lt;=STATS!$C$22),1,"")</f>
        <v>1</v>
      </c>
      <c r="J465" s="26">
        <v>464</v>
      </c>
      <c r="K465" s="253">
        <v>45.603050000000003</v>
      </c>
      <c r="L465" s="253">
        <v>-92.122569999999996</v>
      </c>
      <c r="M465" s="10">
        <v>3.5</v>
      </c>
      <c r="N465" s="10" t="s">
        <v>575</v>
      </c>
      <c r="O465" s="10" t="s">
        <v>657</v>
      </c>
      <c r="Q465" s="10">
        <v>2</v>
      </c>
      <c r="R465" s="16"/>
      <c r="S465" s="16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>
        <v>1</v>
      </c>
      <c r="AF465" s="27"/>
      <c r="AG465" s="27"/>
      <c r="AH465" s="27"/>
      <c r="AQ465" s="10">
        <v>1</v>
      </c>
      <c r="BO465" s="10" t="s">
        <v>666</v>
      </c>
      <c r="CB465" s="10" t="s">
        <v>666</v>
      </c>
      <c r="CO465" s="10">
        <v>1</v>
      </c>
      <c r="CY465" s="10">
        <v>1</v>
      </c>
      <c r="DE465" s="10">
        <v>2</v>
      </c>
      <c r="ES465" s="10" t="s">
        <v>666</v>
      </c>
      <c r="EZ465" s="116"/>
      <c r="FA465" s="116"/>
      <c r="FB465" s="116"/>
      <c r="FC465" s="116"/>
      <c r="FD465" s="116"/>
    </row>
    <row r="466" spans="2:160">
      <c r="B466" s="44">
        <f t="shared" si="42"/>
        <v>2</v>
      </c>
      <c r="C466" s="44">
        <f t="shared" si="43"/>
        <v>2</v>
      </c>
      <c r="D466" s="44">
        <f t="shared" si="44"/>
        <v>2</v>
      </c>
      <c r="E466" s="44">
        <f t="shared" si="45"/>
        <v>2</v>
      </c>
      <c r="F466" s="44">
        <f t="shared" si="46"/>
        <v>2</v>
      </c>
      <c r="G466" s="44">
        <f t="shared" si="47"/>
        <v>9.5</v>
      </c>
      <c r="H466" s="119">
        <f>IF(AND(M466&gt;0,M466&lt;=STATS!$C$22),1,"")</f>
        <v>1</v>
      </c>
      <c r="J466" s="26">
        <v>465</v>
      </c>
      <c r="K466" s="253">
        <v>45.603050000000003</v>
      </c>
      <c r="L466" s="253">
        <v>-92.122249999999994</v>
      </c>
      <c r="M466" s="10">
        <v>9.5</v>
      </c>
      <c r="N466" s="10" t="s">
        <v>575</v>
      </c>
      <c r="O466" s="10" t="s">
        <v>657</v>
      </c>
      <c r="Q466" s="10">
        <v>2</v>
      </c>
      <c r="R466" s="16"/>
      <c r="S466" s="16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CI466" s="10" t="s">
        <v>666</v>
      </c>
      <c r="CO466" s="10">
        <v>1</v>
      </c>
      <c r="CY466" s="10">
        <v>2</v>
      </c>
      <c r="CZ466" s="10" t="s">
        <v>666</v>
      </c>
      <c r="EZ466" s="116"/>
      <c r="FA466" s="116"/>
      <c r="FB466" s="116"/>
      <c r="FC466" s="116"/>
      <c r="FD466" s="116"/>
    </row>
    <row r="467" spans="2:160">
      <c r="B467" s="44">
        <f t="shared" si="42"/>
        <v>5</v>
      </c>
      <c r="C467" s="44">
        <f t="shared" si="43"/>
        <v>5</v>
      </c>
      <c r="D467" s="44">
        <f t="shared" si="44"/>
        <v>5</v>
      </c>
      <c r="E467" s="44">
        <f t="shared" si="45"/>
        <v>5</v>
      </c>
      <c r="F467" s="44">
        <f t="shared" si="46"/>
        <v>5</v>
      </c>
      <c r="G467" s="44">
        <f t="shared" si="47"/>
        <v>4</v>
      </c>
      <c r="H467" s="119">
        <f>IF(AND(M467&gt;0,M467&lt;=STATS!$C$22),1,"")</f>
        <v>1</v>
      </c>
      <c r="J467" s="26">
        <v>466</v>
      </c>
      <c r="K467" s="253">
        <v>45.603090000000002</v>
      </c>
      <c r="L467" s="253">
        <v>-92.120329999999996</v>
      </c>
      <c r="M467" s="10">
        <v>4</v>
      </c>
      <c r="N467" s="10" t="s">
        <v>575</v>
      </c>
      <c r="O467" s="10" t="s">
        <v>657</v>
      </c>
      <c r="Q467" s="10">
        <v>3</v>
      </c>
      <c r="R467" s="16"/>
      <c r="S467" s="16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BG467" s="10">
        <v>1</v>
      </c>
      <c r="CY467" s="10">
        <v>2</v>
      </c>
      <c r="CZ467" s="10" t="s">
        <v>666</v>
      </c>
      <c r="DE467" s="10">
        <v>2</v>
      </c>
      <c r="DF467" s="10">
        <v>1</v>
      </c>
      <c r="EF467" s="10">
        <v>2</v>
      </c>
      <c r="EZ467" s="116"/>
      <c r="FA467" s="116"/>
      <c r="FB467" s="116">
        <v>1</v>
      </c>
      <c r="FC467" s="116"/>
      <c r="FD467" s="116"/>
    </row>
    <row r="468" spans="2:160">
      <c r="B468" s="44">
        <f t="shared" si="42"/>
        <v>5</v>
      </c>
      <c r="C468" s="44">
        <f t="shared" si="43"/>
        <v>5</v>
      </c>
      <c r="D468" s="44">
        <f t="shared" si="44"/>
        <v>5</v>
      </c>
      <c r="E468" s="44">
        <f t="shared" si="45"/>
        <v>5</v>
      </c>
      <c r="F468" s="44">
        <f t="shared" si="46"/>
        <v>5</v>
      </c>
      <c r="G468" s="44">
        <f t="shared" si="47"/>
        <v>5</v>
      </c>
      <c r="H468" s="119">
        <f>IF(AND(M468&gt;0,M468&lt;=STATS!$C$22),1,"")</f>
        <v>1</v>
      </c>
      <c r="J468" s="26">
        <v>467</v>
      </c>
      <c r="K468" s="253">
        <v>45.603279999999998</v>
      </c>
      <c r="L468" s="253">
        <v>-92.122420000000005</v>
      </c>
      <c r="M468" s="10">
        <v>5</v>
      </c>
      <c r="N468" s="10" t="s">
        <v>575</v>
      </c>
      <c r="O468" s="10" t="s">
        <v>657</v>
      </c>
      <c r="Q468" s="10">
        <v>3</v>
      </c>
      <c r="R468" s="16"/>
      <c r="S468" s="16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CO468" s="10">
        <v>2</v>
      </c>
      <c r="CY468" s="10">
        <v>2</v>
      </c>
      <c r="CZ468" s="10">
        <v>2</v>
      </c>
      <c r="DE468" s="10">
        <v>1</v>
      </c>
      <c r="ES468" s="10">
        <v>1</v>
      </c>
      <c r="EZ468" s="116"/>
      <c r="FA468" s="116"/>
      <c r="FB468" s="116"/>
      <c r="FC468" s="116"/>
      <c r="FD468" s="116"/>
    </row>
    <row r="469" spans="2:160">
      <c r="B469" s="44">
        <f t="shared" si="42"/>
        <v>3</v>
      </c>
      <c r="C469" s="44">
        <f t="shared" si="43"/>
        <v>3</v>
      </c>
      <c r="D469" s="44">
        <f t="shared" si="44"/>
        <v>3</v>
      </c>
      <c r="E469" s="44">
        <f t="shared" si="45"/>
        <v>3</v>
      </c>
      <c r="F469" s="44">
        <f t="shared" si="46"/>
        <v>3</v>
      </c>
      <c r="G469" s="44">
        <f t="shared" si="47"/>
        <v>10.5</v>
      </c>
      <c r="H469" s="119">
        <f>IF(AND(M469&gt;0,M469&lt;=STATS!$C$22),1,"")</f>
        <v>1</v>
      </c>
      <c r="J469" s="26">
        <v>468</v>
      </c>
      <c r="K469" s="253">
        <v>45.60331</v>
      </c>
      <c r="L469" s="253">
        <v>-92.120500000000007</v>
      </c>
      <c r="M469" s="10">
        <v>10.5</v>
      </c>
      <c r="N469" s="10" t="s">
        <v>575</v>
      </c>
      <c r="O469" s="10" t="s">
        <v>657</v>
      </c>
      <c r="Q469" s="10">
        <v>1</v>
      </c>
      <c r="R469" s="16"/>
      <c r="S469" s="16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>
        <v>1</v>
      </c>
      <c r="AF469" s="27"/>
      <c r="AG469" s="27"/>
      <c r="AH469" s="27"/>
      <c r="AW469" s="10">
        <v>1</v>
      </c>
      <c r="BO469" s="10">
        <v>1</v>
      </c>
      <c r="EZ469" s="116"/>
      <c r="FA469" s="116"/>
      <c r="FB469" s="116"/>
      <c r="FC469" s="116"/>
      <c r="FD469" s="116"/>
    </row>
    <row r="470" spans="2:160">
      <c r="B470" s="44">
        <f t="shared" si="42"/>
        <v>5</v>
      </c>
      <c r="C470" s="44">
        <f t="shared" si="43"/>
        <v>5</v>
      </c>
      <c r="D470" s="44">
        <f t="shared" si="44"/>
        <v>5</v>
      </c>
      <c r="E470" s="44">
        <f t="shared" si="45"/>
        <v>5</v>
      </c>
      <c r="F470" s="44">
        <f t="shared" si="46"/>
        <v>5</v>
      </c>
      <c r="G470" s="44">
        <f t="shared" si="47"/>
        <v>2</v>
      </c>
      <c r="H470" s="119">
        <f>IF(AND(M470&gt;0,M470&lt;=STATS!$C$22),1,"")</f>
        <v>1</v>
      </c>
      <c r="J470" s="26">
        <v>469</v>
      </c>
      <c r="K470" s="253">
        <v>45.603319999999997</v>
      </c>
      <c r="L470" s="253">
        <v>-92.120180000000005</v>
      </c>
      <c r="M470" s="10">
        <v>2</v>
      </c>
      <c r="N470" s="10" t="s">
        <v>575</v>
      </c>
      <c r="O470" s="10" t="s">
        <v>657</v>
      </c>
      <c r="Q470" s="10">
        <v>3</v>
      </c>
      <c r="R470" s="16"/>
      <c r="S470" s="16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>
        <v>1</v>
      </c>
      <c r="AF470" s="27"/>
      <c r="AG470" s="27"/>
      <c r="AH470" s="27"/>
      <c r="CA470" s="10">
        <v>3</v>
      </c>
      <c r="CO470" s="10">
        <v>1</v>
      </c>
      <c r="CT470" s="10">
        <v>1</v>
      </c>
      <c r="DF470" s="10">
        <v>2</v>
      </c>
      <c r="EZ470" s="116"/>
      <c r="FA470" s="116"/>
      <c r="FB470" s="116"/>
      <c r="FC470" s="116"/>
      <c r="FD470" s="116"/>
    </row>
    <row r="471" spans="2:160">
      <c r="B471" s="44">
        <f t="shared" si="42"/>
        <v>1</v>
      </c>
      <c r="C471" s="44">
        <f t="shared" si="43"/>
        <v>1</v>
      </c>
      <c r="D471" s="44">
        <f t="shared" si="44"/>
        <v>1</v>
      </c>
      <c r="E471" s="44">
        <f t="shared" si="45"/>
        <v>1</v>
      </c>
      <c r="F471" s="44">
        <f t="shared" si="46"/>
        <v>1</v>
      </c>
      <c r="G471" s="44">
        <f t="shared" si="47"/>
        <v>1</v>
      </c>
      <c r="H471" s="119">
        <f>IF(AND(M471&gt;0,M471&lt;=STATS!$C$22),1,"")</f>
        <v>1</v>
      </c>
      <c r="J471" s="26">
        <v>470</v>
      </c>
      <c r="K471" s="253">
        <v>45.603499999999997</v>
      </c>
      <c r="L471" s="253">
        <v>-92.122590000000002</v>
      </c>
      <c r="M471" s="10">
        <v>1</v>
      </c>
      <c r="N471" s="10" t="s">
        <v>575</v>
      </c>
      <c r="O471" s="10" t="s">
        <v>657</v>
      </c>
      <c r="Q471" s="10">
        <v>1</v>
      </c>
      <c r="R471" s="16"/>
      <c r="S471" s="16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DZ471" s="10" t="s">
        <v>666</v>
      </c>
      <c r="ES471" s="10">
        <v>1</v>
      </c>
      <c r="EZ471" s="116"/>
      <c r="FA471" s="116"/>
      <c r="FB471" s="116">
        <v>2</v>
      </c>
      <c r="FC471" s="116"/>
      <c r="FD471" s="116"/>
    </row>
    <row r="472" spans="2:160">
      <c r="B472" s="44">
        <f t="shared" si="42"/>
        <v>1</v>
      </c>
      <c r="C472" s="44">
        <f t="shared" si="43"/>
        <v>1</v>
      </c>
      <c r="D472" s="44">
        <f t="shared" si="44"/>
        <v>1</v>
      </c>
      <c r="E472" s="44">
        <f t="shared" si="45"/>
        <v>1</v>
      </c>
      <c r="F472" s="44">
        <f t="shared" si="46"/>
        <v>1</v>
      </c>
      <c r="G472" s="44">
        <f t="shared" si="47"/>
        <v>6</v>
      </c>
      <c r="H472" s="119">
        <f>IF(AND(M472&gt;0,M472&lt;=STATS!$C$22),1,"")</f>
        <v>1</v>
      </c>
      <c r="J472" s="26">
        <v>471</v>
      </c>
      <c r="K472" s="253">
        <v>45.603540000000002</v>
      </c>
      <c r="L472" s="253">
        <v>-92.120350000000002</v>
      </c>
      <c r="M472" s="10">
        <v>6</v>
      </c>
      <c r="N472" s="10" t="s">
        <v>575</v>
      </c>
      <c r="O472" s="10" t="s">
        <v>657</v>
      </c>
      <c r="Q472" s="10">
        <v>1</v>
      </c>
      <c r="R472" s="16"/>
      <c r="S472" s="16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BO472" s="10">
        <v>1</v>
      </c>
      <c r="CR472" s="10" t="s">
        <v>666</v>
      </c>
      <c r="EZ472" s="116"/>
      <c r="FA472" s="116"/>
      <c r="FB472" s="116"/>
      <c r="FC472" s="116"/>
      <c r="FD472" s="116"/>
    </row>
    <row r="473" spans="2:160">
      <c r="B473" s="44">
        <f t="shared" si="42"/>
        <v>7</v>
      </c>
      <c r="C473" s="44">
        <f t="shared" si="43"/>
        <v>7</v>
      </c>
      <c r="D473" s="44">
        <f t="shared" si="44"/>
        <v>7</v>
      </c>
      <c r="E473" s="44">
        <f t="shared" si="45"/>
        <v>7</v>
      </c>
      <c r="F473" s="44">
        <f t="shared" si="46"/>
        <v>7</v>
      </c>
      <c r="G473" s="44">
        <f t="shared" si="47"/>
        <v>4</v>
      </c>
      <c r="H473" s="119">
        <f>IF(AND(M473&gt;0,M473&lt;=STATS!$C$22),1,"")</f>
        <v>1</v>
      </c>
      <c r="J473" s="26">
        <v>472</v>
      </c>
      <c r="K473" s="253">
        <v>45.603729999999999</v>
      </c>
      <c r="L473" s="253">
        <v>-92.122439999999997</v>
      </c>
      <c r="M473" s="10">
        <v>4</v>
      </c>
      <c r="N473" s="10" t="s">
        <v>574</v>
      </c>
      <c r="O473" s="10" t="s">
        <v>657</v>
      </c>
      <c r="Q473" s="10">
        <v>3</v>
      </c>
      <c r="R473" s="16"/>
      <c r="S473" s="16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Q473" s="10">
        <v>2</v>
      </c>
      <c r="BG473" s="10">
        <v>1</v>
      </c>
      <c r="CA473" s="10">
        <v>3</v>
      </c>
      <c r="CO473" s="10">
        <v>1</v>
      </c>
      <c r="CY473" s="10">
        <v>1</v>
      </c>
      <c r="DE473" s="10" t="s">
        <v>666</v>
      </c>
      <c r="DF473" s="10">
        <v>1</v>
      </c>
      <c r="ES473" s="10">
        <v>1</v>
      </c>
      <c r="EZ473" s="116"/>
      <c r="FA473" s="116"/>
      <c r="FB473" s="116"/>
      <c r="FC473" s="116"/>
      <c r="FD473" s="116"/>
    </row>
    <row r="474" spans="2:160">
      <c r="B474" s="44">
        <f t="shared" si="42"/>
        <v>3</v>
      </c>
      <c r="C474" s="44">
        <f t="shared" si="43"/>
        <v>3</v>
      </c>
      <c r="D474" s="44">
        <f t="shared" si="44"/>
        <v>3</v>
      </c>
      <c r="E474" s="44">
        <f t="shared" si="45"/>
        <v>3</v>
      </c>
      <c r="F474" s="44">
        <f t="shared" si="46"/>
        <v>3</v>
      </c>
      <c r="G474" s="44">
        <f t="shared" si="47"/>
        <v>11</v>
      </c>
      <c r="H474" s="119">
        <f>IF(AND(M474&gt;0,M474&lt;=STATS!$C$22),1,"")</f>
        <v>1</v>
      </c>
      <c r="J474" s="26">
        <v>473</v>
      </c>
      <c r="K474" s="253">
        <v>45.603760000000001</v>
      </c>
      <c r="L474" s="253">
        <v>-92.120519999999999</v>
      </c>
      <c r="M474" s="10">
        <v>11</v>
      </c>
      <c r="N474" s="10" t="s">
        <v>575</v>
      </c>
      <c r="O474" s="10" t="s">
        <v>657</v>
      </c>
      <c r="Q474" s="10">
        <v>2</v>
      </c>
      <c r="R474" s="16"/>
      <c r="S474" s="16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CO474" s="10">
        <v>2</v>
      </c>
      <c r="CY474" s="10">
        <v>2</v>
      </c>
      <c r="DE474" s="10">
        <v>1</v>
      </c>
      <c r="EZ474" s="116"/>
      <c r="FA474" s="116"/>
      <c r="FB474" s="116"/>
      <c r="FC474" s="116"/>
      <c r="FD474" s="116"/>
    </row>
    <row r="475" spans="2:160">
      <c r="B475" s="44">
        <f t="shared" si="42"/>
        <v>6</v>
      </c>
      <c r="C475" s="44">
        <f t="shared" si="43"/>
        <v>6</v>
      </c>
      <c r="D475" s="44">
        <f t="shared" si="44"/>
        <v>6</v>
      </c>
      <c r="E475" s="44">
        <f t="shared" si="45"/>
        <v>6</v>
      </c>
      <c r="F475" s="44">
        <f t="shared" si="46"/>
        <v>6</v>
      </c>
      <c r="G475" s="44">
        <f t="shared" si="47"/>
        <v>3</v>
      </c>
      <c r="H475" s="119">
        <f>IF(AND(M475&gt;0,M475&lt;=STATS!$C$22),1,"")</f>
        <v>1</v>
      </c>
      <c r="J475" s="26">
        <v>474</v>
      </c>
      <c r="K475" s="253">
        <v>45.603949999999998</v>
      </c>
      <c r="L475" s="253">
        <v>-92.122609999999995</v>
      </c>
      <c r="M475" s="10">
        <v>3</v>
      </c>
      <c r="N475" s="10" t="s">
        <v>575</v>
      </c>
      <c r="O475" s="10" t="s">
        <v>657</v>
      </c>
      <c r="Q475" s="10">
        <v>3</v>
      </c>
      <c r="R475" s="16"/>
      <c r="S475" s="16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BE475" s="10">
        <v>1</v>
      </c>
      <c r="BG475" s="10">
        <v>1</v>
      </c>
      <c r="CA475" s="10">
        <v>3</v>
      </c>
      <c r="CB475" s="10">
        <v>1</v>
      </c>
      <c r="DE475" s="10">
        <v>1</v>
      </c>
      <c r="DF475" s="10">
        <v>1</v>
      </c>
      <c r="EZ475" s="116"/>
      <c r="FA475" s="116"/>
      <c r="FB475" s="116"/>
      <c r="FC475" s="116"/>
      <c r="FD475" s="116"/>
    </row>
    <row r="476" spans="2:160">
      <c r="B476" s="44">
        <f t="shared" si="42"/>
        <v>1</v>
      </c>
      <c r="C476" s="44">
        <f t="shared" si="43"/>
        <v>1</v>
      </c>
      <c r="D476" s="44">
        <f t="shared" si="44"/>
        <v>1</v>
      </c>
      <c r="E476" s="44">
        <f t="shared" si="45"/>
        <v>1</v>
      </c>
      <c r="F476" s="44">
        <f t="shared" si="46"/>
        <v>1</v>
      </c>
      <c r="G476" s="44">
        <f t="shared" si="47"/>
        <v>18</v>
      </c>
      <c r="H476" s="119">
        <f>IF(AND(M476&gt;0,M476&lt;=STATS!$C$22),1,"")</f>
        <v>1</v>
      </c>
      <c r="J476" s="26">
        <v>475</v>
      </c>
      <c r="K476" s="253">
        <v>45.603949999999998</v>
      </c>
      <c r="L476" s="253">
        <v>-92.122290000000007</v>
      </c>
      <c r="M476" s="10">
        <v>18</v>
      </c>
      <c r="N476" s="10" t="s">
        <v>575</v>
      </c>
      <c r="O476" s="10" t="s">
        <v>657</v>
      </c>
      <c r="Q476" s="10">
        <v>1</v>
      </c>
      <c r="R476" s="16"/>
      <c r="S476" s="16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DF476" s="10">
        <v>1</v>
      </c>
      <c r="EZ476" s="116"/>
      <c r="FA476" s="116"/>
      <c r="FB476" s="116"/>
      <c r="FC476" s="116"/>
      <c r="FD476" s="116"/>
    </row>
    <row r="477" spans="2:160">
      <c r="B477" s="44">
        <f t="shared" si="42"/>
        <v>0</v>
      </c>
      <c r="C477" s="44" t="str">
        <f t="shared" si="43"/>
        <v/>
      </c>
      <c r="D477" s="44" t="str">
        <f t="shared" si="44"/>
        <v/>
      </c>
      <c r="E477" s="44">
        <f t="shared" si="45"/>
        <v>0</v>
      </c>
      <c r="F477" s="44">
        <f t="shared" si="46"/>
        <v>0</v>
      </c>
      <c r="G477" s="44" t="str">
        <f t="shared" si="47"/>
        <v/>
      </c>
      <c r="H477" s="119">
        <f>IF(AND(M477&gt;0,M477&lt;=STATS!$C$22),1,"")</f>
        <v>1</v>
      </c>
      <c r="J477" s="26">
        <v>476</v>
      </c>
      <c r="K477" s="253">
        <v>45.60398</v>
      </c>
      <c r="L477" s="253">
        <v>-92.120679999999993</v>
      </c>
      <c r="M477" s="10">
        <v>15</v>
      </c>
      <c r="N477" s="10" t="s">
        <v>575</v>
      </c>
      <c r="O477" s="10" t="s">
        <v>657</v>
      </c>
      <c r="R477" s="16"/>
      <c r="S477" s="16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EZ477" s="116"/>
      <c r="FA477" s="116"/>
      <c r="FB477" s="116"/>
      <c r="FC477" s="116"/>
      <c r="FD477" s="116"/>
    </row>
    <row r="478" spans="2:160">
      <c r="B478" s="44">
        <f t="shared" si="42"/>
        <v>4</v>
      </c>
      <c r="C478" s="44">
        <f t="shared" si="43"/>
        <v>4</v>
      </c>
      <c r="D478" s="44">
        <f t="shared" si="44"/>
        <v>4</v>
      </c>
      <c r="E478" s="44">
        <f t="shared" si="45"/>
        <v>4</v>
      </c>
      <c r="F478" s="44">
        <f t="shared" si="46"/>
        <v>4</v>
      </c>
      <c r="G478" s="44">
        <f t="shared" si="47"/>
        <v>6</v>
      </c>
      <c r="H478" s="119">
        <f>IF(AND(M478&gt;0,M478&lt;=STATS!$C$22),1,"")</f>
        <v>1</v>
      </c>
      <c r="J478" s="26">
        <v>477</v>
      </c>
      <c r="K478" s="253">
        <v>45.604179999999999</v>
      </c>
      <c r="L478" s="253">
        <v>-92.122460000000004</v>
      </c>
      <c r="M478" s="10">
        <v>6</v>
      </c>
      <c r="N478" s="10" t="s">
        <v>574</v>
      </c>
      <c r="O478" s="10" t="s">
        <v>657</v>
      </c>
      <c r="Q478" s="10">
        <v>2</v>
      </c>
      <c r="R478" s="16"/>
      <c r="S478" s="16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CY478" s="10" t="s">
        <v>666</v>
      </c>
      <c r="CZ478" s="10">
        <v>2</v>
      </c>
      <c r="DE478" s="10">
        <v>2</v>
      </c>
      <c r="DF478" s="10">
        <v>1</v>
      </c>
      <c r="EF478" s="10">
        <v>1</v>
      </c>
      <c r="EZ478" s="116"/>
      <c r="FA478" s="116"/>
      <c r="FB478" s="116"/>
      <c r="FC478" s="116"/>
      <c r="FD478" s="116"/>
    </row>
    <row r="479" spans="2:160">
      <c r="B479" s="44">
        <f t="shared" si="42"/>
        <v>5</v>
      </c>
      <c r="C479" s="44">
        <f t="shared" si="43"/>
        <v>5</v>
      </c>
      <c r="D479" s="44">
        <f t="shared" si="44"/>
        <v>5</v>
      </c>
      <c r="E479" s="44">
        <f t="shared" si="45"/>
        <v>5</v>
      </c>
      <c r="F479" s="44">
        <f t="shared" si="46"/>
        <v>5</v>
      </c>
      <c r="G479" s="44">
        <f t="shared" si="47"/>
        <v>10</v>
      </c>
      <c r="H479" s="119">
        <f>IF(AND(M479&gt;0,M479&lt;=STATS!$C$22),1,"")</f>
        <v>1</v>
      </c>
      <c r="J479" s="26">
        <v>478</v>
      </c>
      <c r="K479" s="253">
        <v>45.604179999999999</v>
      </c>
      <c r="L479" s="253">
        <v>-92.122129999999999</v>
      </c>
      <c r="M479" s="10">
        <v>10</v>
      </c>
      <c r="N479" s="10" t="s">
        <v>574</v>
      </c>
      <c r="O479" s="10" t="s">
        <v>657</v>
      </c>
      <c r="Q479" s="10">
        <v>2</v>
      </c>
      <c r="R479" s="16"/>
      <c r="S479" s="16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BO479" s="10">
        <v>1</v>
      </c>
      <c r="CO479" s="10">
        <v>1</v>
      </c>
      <c r="CY479" s="10">
        <v>1</v>
      </c>
      <c r="CZ479" s="10">
        <v>2</v>
      </c>
      <c r="DE479" s="10">
        <v>1</v>
      </c>
      <c r="EZ479" s="116"/>
      <c r="FA479" s="116"/>
      <c r="FB479" s="116"/>
      <c r="FC479" s="116"/>
      <c r="FD479" s="116"/>
    </row>
    <row r="480" spans="2:160">
      <c r="B480" s="44">
        <f t="shared" si="42"/>
        <v>2</v>
      </c>
      <c r="C480" s="44">
        <f t="shared" si="43"/>
        <v>2</v>
      </c>
      <c r="D480" s="44">
        <f t="shared" si="44"/>
        <v>2</v>
      </c>
      <c r="E480" s="44">
        <f t="shared" si="45"/>
        <v>2</v>
      </c>
      <c r="F480" s="44">
        <f t="shared" si="46"/>
        <v>2</v>
      </c>
      <c r="G480" s="44">
        <f t="shared" si="47"/>
        <v>10</v>
      </c>
      <c r="H480" s="119">
        <f>IF(AND(M480&gt;0,M480&lt;=STATS!$C$22),1,"")</f>
        <v>1</v>
      </c>
      <c r="J480" s="26">
        <v>479</v>
      </c>
      <c r="K480" s="253">
        <v>45.604210000000002</v>
      </c>
      <c r="L480" s="253">
        <v>-92.120850000000004</v>
      </c>
      <c r="M480" s="10">
        <v>10</v>
      </c>
      <c r="N480" s="10" t="s">
        <v>574</v>
      </c>
      <c r="O480" s="10" t="s">
        <v>657</v>
      </c>
      <c r="Q480" s="10">
        <v>1</v>
      </c>
      <c r="R480" s="16"/>
      <c r="S480" s="16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>
        <v>1</v>
      </c>
      <c r="AF480" s="27"/>
      <c r="AG480" s="27"/>
      <c r="AH480" s="27"/>
      <c r="AW480" s="10">
        <v>1</v>
      </c>
      <c r="EZ480" s="116"/>
      <c r="FA480" s="116"/>
      <c r="FB480" s="116"/>
      <c r="FC480" s="116"/>
      <c r="FD480" s="116"/>
    </row>
    <row r="481" spans="2:160">
      <c r="B481" s="44">
        <f t="shared" si="42"/>
        <v>5</v>
      </c>
      <c r="C481" s="44">
        <f t="shared" si="43"/>
        <v>5</v>
      </c>
      <c r="D481" s="44">
        <f t="shared" si="44"/>
        <v>5</v>
      </c>
      <c r="E481" s="44">
        <f t="shared" si="45"/>
        <v>5</v>
      </c>
      <c r="F481" s="44">
        <f t="shared" si="46"/>
        <v>5</v>
      </c>
      <c r="G481" s="44">
        <f t="shared" si="47"/>
        <v>5</v>
      </c>
      <c r="H481" s="119">
        <f>IF(AND(M481&gt;0,M481&lt;=STATS!$C$22),1,"")</f>
        <v>1</v>
      </c>
      <c r="J481" s="26">
        <v>480</v>
      </c>
      <c r="K481" s="253">
        <v>45.604399999999998</v>
      </c>
      <c r="L481" s="253">
        <v>-92.122299999999996</v>
      </c>
      <c r="M481" s="10">
        <v>5</v>
      </c>
      <c r="N481" s="10" t="s">
        <v>575</v>
      </c>
      <c r="O481" s="10" t="s">
        <v>657</v>
      </c>
      <c r="Q481" s="10">
        <v>2</v>
      </c>
      <c r="R481" s="16"/>
      <c r="S481" s="16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>
        <v>1</v>
      </c>
      <c r="AF481" s="27"/>
      <c r="AG481" s="27"/>
      <c r="AH481" s="27"/>
      <c r="CO481" s="10">
        <v>1</v>
      </c>
      <c r="CZ481" s="10">
        <v>2</v>
      </c>
      <c r="DE481" s="10">
        <v>1</v>
      </c>
      <c r="EF481" s="10">
        <v>1</v>
      </c>
      <c r="EZ481" s="116"/>
      <c r="FA481" s="116"/>
      <c r="FB481" s="116"/>
      <c r="FC481" s="116"/>
      <c r="FD481" s="116"/>
    </row>
    <row r="482" spans="2:160">
      <c r="B482" s="44">
        <f t="shared" si="42"/>
        <v>6</v>
      </c>
      <c r="C482" s="44">
        <f t="shared" si="43"/>
        <v>6</v>
      </c>
      <c r="D482" s="44">
        <f t="shared" si="44"/>
        <v>6</v>
      </c>
      <c r="E482" s="44">
        <f t="shared" si="45"/>
        <v>6</v>
      </c>
      <c r="F482" s="44">
        <f t="shared" si="46"/>
        <v>6</v>
      </c>
      <c r="G482" s="44">
        <f t="shared" si="47"/>
        <v>6</v>
      </c>
      <c r="H482" s="119">
        <f>IF(AND(M482&gt;0,M482&lt;=STATS!$C$22),1,"")</f>
        <v>1</v>
      </c>
      <c r="J482" s="26">
        <v>481</v>
      </c>
      <c r="K482" s="253">
        <v>45.604410000000001</v>
      </c>
      <c r="L482" s="253">
        <v>-92.121979999999994</v>
      </c>
      <c r="M482" s="10">
        <v>6</v>
      </c>
      <c r="N482" s="10" t="s">
        <v>575</v>
      </c>
      <c r="O482" s="10" t="s">
        <v>657</v>
      </c>
      <c r="Q482" s="10">
        <v>3</v>
      </c>
      <c r="R482" s="16"/>
      <c r="S482" s="16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>
        <v>1</v>
      </c>
      <c r="AF482" s="27"/>
      <c r="AG482" s="27"/>
      <c r="AH482" s="27"/>
      <c r="AQ482" s="10">
        <v>1</v>
      </c>
      <c r="CI482" s="10">
        <v>2</v>
      </c>
      <c r="CO482" s="10">
        <v>1</v>
      </c>
      <c r="DE482" s="10">
        <v>2</v>
      </c>
      <c r="EF482" s="10">
        <v>1</v>
      </c>
      <c r="EZ482" s="116"/>
      <c r="FA482" s="116"/>
      <c r="FB482" s="116"/>
      <c r="FC482" s="116"/>
      <c r="FD482" s="116"/>
    </row>
    <row r="483" spans="2:160">
      <c r="B483" s="44">
        <f t="shared" si="42"/>
        <v>1</v>
      </c>
      <c r="C483" s="44">
        <f t="shared" si="43"/>
        <v>1</v>
      </c>
      <c r="D483" s="44">
        <f t="shared" si="44"/>
        <v>1</v>
      </c>
      <c r="E483" s="44">
        <f t="shared" si="45"/>
        <v>1</v>
      </c>
      <c r="F483" s="44">
        <f t="shared" si="46"/>
        <v>1</v>
      </c>
      <c r="G483" s="44">
        <f t="shared" si="47"/>
        <v>7</v>
      </c>
      <c r="H483" s="119">
        <f>IF(AND(M483&gt;0,M483&lt;=STATS!$C$22),1,"")</f>
        <v>1</v>
      </c>
      <c r="J483" s="26">
        <v>482</v>
      </c>
      <c r="K483" s="253">
        <v>45.604419999999998</v>
      </c>
      <c r="L483" s="253">
        <v>-92.121660000000006</v>
      </c>
      <c r="M483" s="10">
        <v>7</v>
      </c>
      <c r="N483" s="10" t="s">
        <v>574</v>
      </c>
      <c r="O483" s="10" t="s">
        <v>657</v>
      </c>
      <c r="Q483" s="10">
        <v>1</v>
      </c>
      <c r="R483" s="16"/>
      <c r="S483" s="16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BG483" s="10">
        <v>1</v>
      </c>
      <c r="CI483" s="10" t="s">
        <v>666</v>
      </c>
      <c r="EZ483" s="116"/>
      <c r="FA483" s="116"/>
      <c r="FB483" s="116"/>
      <c r="FC483" s="116"/>
      <c r="FD483" s="116"/>
    </row>
    <row r="484" spans="2:160">
      <c r="B484" s="44">
        <f t="shared" si="42"/>
        <v>3</v>
      </c>
      <c r="C484" s="44">
        <f t="shared" si="43"/>
        <v>3</v>
      </c>
      <c r="D484" s="44">
        <f t="shared" si="44"/>
        <v>3</v>
      </c>
      <c r="E484" s="44">
        <f t="shared" si="45"/>
        <v>3</v>
      </c>
      <c r="F484" s="44">
        <f t="shared" si="46"/>
        <v>3</v>
      </c>
      <c r="G484" s="44">
        <f t="shared" si="47"/>
        <v>7.5</v>
      </c>
      <c r="H484" s="119">
        <f>IF(AND(M484&gt;0,M484&lt;=STATS!$C$22),1,"")</f>
        <v>1</v>
      </c>
      <c r="J484" s="26">
        <v>483</v>
      </c>
      <c r="K484" s="253">
        <v>45.604419999999998</v>
      </c>
      <c r="L484" s="253">
        <v>-92.121340000000004</v>
      </c>
      <c r="M484" s="10">
        <v>7.5</v>
      </c>
      <c r="N484" s="10" t="s">
        <v>574</v>
      </c>
      <c r="O484" s="10" t="s">
        <v>657</v>
      </c>
      <c r="Q484" s="10">
        <v>1</v>
      </c>
      <c r="R484" s="16"/>
      <c r="S484" s="16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BG484" s="10">
        <v>1</v>
      </c>
      <c r="BO484" s="10">
        <v>1</v>
      </c>
      <c r="CY484" s="10">
        <v>1</v>
      </c>
      <c r="EZ484" s="116"/>
      <c r="FA484" s="116"/>
      <c r="FB484" s="116"/>
      <c r="FC484" s="116"/>
      <c r="FD484" s="116"/>
    </row>
    <row r="485" spans="2:160">
      <c r="B485" s="44">
        <f t="shared" si="42"/>
        <v>1</v>
      </c>
      <c r="C485" s="44">
        <f t="shared" si="43"/>
        <v>1</v>
      </c>
      <c r="D485" s="44">
        <f t="shared" si="44"/>
        <v>1</v>
      </c>
      <c r="E485" s="44">
        <f t="shared" si="45"/>
        <v>1</v>
      </c>
      <c r="F485" s="44">
        <f t="shared" si="46"/>
        <v>1</v>
      </c>
      <c r="G485" s="44">
        <f t="shared" si="47"/>
        <v>5</v>
      </c>
      <c r="H485" s="119">
        <f>IF(AND(M485&gt;0,M485&lt;=STATS!$C$22),1,"")</f>
        <v>1</v>
      </c>
      <c r="J485" s="26">
        <v>484</v>
      </c>
      <c r="K485" s="253">
        <v>45.604430000000001</v>
      </c>
      <c r="L485" s="253">
        <v>-92.121020000000001</v>
      </c>
      <c r="M485" s="10">
        <v>5</v>
      </c>
      <c r="N485" s="10" t="s">
        <v>575</v>
      </c>
      <c r="O485" s="10" t="s">
        <v>657</v>
      </c>
      <c r="Q485" s="10">
        <v>1</v>
      </c>
      <c r="R485" s="16"/>
      <c r="S485" s="16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CZ485" s="10">
        <v>1</v>
      </c>
      <c r="EZ485" s="116"/>
      <c r="FA485" s="116"/>
      <c r="FB485" s="116"/>
      <c r="FC485" s="116"/>
      <c r="FD485" s="116"/>
    </row>
    <row r="486" spans="2:160">
      <c r="B486" s="44">
        <f t="shared" si="42"/>
        <v>5</v>
      </c>
      <c r="C486" s="44">
        <f t="shared" si="43"/>
        <v>5</v>
      </c>
      <c r="D486" s="44">
        <f t="shared" si="44"/>
        <v>5</v>
      </c>
      <c r="E486" s="44">
        <f t="shared" si="45"/>
        <v>5</v>
      </c>
      <c r="F486" s="44">
        <f t="shared" si="46"/>
        <v>5</v>
      </c>
      <c r="G486" s="44">
        <f t="shared" si="47"/>
        <v>1.5</v>
      </c>
      <c r="H486" s="119">
        <f>IF(AND(M486&gt;0,M486&lt;=STATS!$C$22),1,"")</f>
        <v>1</v>
      </c>
      <c r="J486" s="26">
        <v>485</v>
      </c>
      <c r="K486" s="253">
        <v>45.60463</v>
      </c>
      <c r="L486" s="253">
        <v>-92.122150000000005</v>
      </c>
      <c r="M486" s="10">
        <v>1.5</v>
      </c>
      <c r="N486" s="10" t="s">
        <v>575</v>
      </c>
      <c r="O486" s="10" t="s">
        <v>657</v>
      </c>
      <c r="Q486" s="10">
        <v>2</v>
      </c>
      <c r="R486" s="16"/>
      <c r="S486" s="16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BE486" s="10">
        <v>1</v>
      </c>
      <c r="BG486" s="10">
        <v>1</v>
      </c>
      <c r="DQ486" s="10">
        <v>2</v>
      </c>
      <c r="ED486" s="10">
        <v>1</v>
      </c>
      <c r="EI486" s="10">
        <v>1</v>
      </c>
      <c r="EZ486" s="116"/>
      <c r="FA486" s="116"/>
      <c r="FB486" s="116"/>
      <c r="FC486" s="116"/>
      <c r="FD486" s="116"/>
    </row>
    <row r="487" spans="2:160">
      <c r="B487" s="44">
        <f t="shared" si="42"/>
        <v>3</v>
      </c>
      <c r="C487" s="44">
        <f t="shared" si="43"/>
        <v>3</v>
      </c>
      <c r="D487" s="44">
        <f t="shared" si="44"/>
        <v>3</v>
      </c>
      <c r="E487" s="44">
        <f t="shared" si="45"/>
        <v>3</v>
      </c>
      <c r="F487" s="44">
        <f t="shared" si="46"/>
        <v>3</v>
      </c>
      <c r="G487" s="44">
        <f t="shared" si="47"/>
        <v>4.5</v>
      </c>
      <c r="H487" s="119">
        <f>IF(AND(M487&gt;0,M487&lt;=STATS!$C$22),1,"")</f>
        <v>1</v>
      </c>
      <c r="J487" s="26">
        <v>486</v>
      </c>
      <c r="K487" s="253">
        <v>45.604640000000003</v>
      </c>
      <c r="L487" s="253">
        <v>-92.121830000000003</v>
      </c>
      <c r="M487" s="10">
        <v>4.5</v>
      </c>
      <c r="N487" s="10" t="s">
        <v>575</v>
      </c>
      <c r="O487" s="10" t="s">
        <v>657</v>
      </c>
      <c r="Q487" s="10">
        <v>2</v>
      </c>
      <c r="R487" s="16"/>
      <c r="S487" s="16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>
        <v>1</v>
      </c>
      <c r="AF487" s="27"/>
      <c r="AG487" s="27"/>
      <c r="AH487" s="27"/>
      <c r="CO487" s="10">
        <v>1</v>
      </c>
      <c r="CZ487" s="10">
        <v>2</v>
      </c>
      <c r="EZ487" s="116"/>
      <c r="FA487" s="116"/>
      <c r="FB487" s="116"/>
      <c r="FC487" s="116"/>
      <c r="FD487" s="116"/>
    </row>
    <row r="488" spans="2:160">
      <c r="B488" s="44">
        <f t="shared" si="42"/>
        <v>1</v>
      </c>
      <c r="C488" s="44">
        <f t="shared" si="43"/>
        <v>1</v>
      </c>
      <c r="D488" s="44">
        <f t="shared" si="44"/>
        <v>1</v>
      </c>
      <c r="E488" s="44">
        <f t="shared" si="45"/>
        <v>1</v>
      </c>
      <c r="F488" s="44">
        <f t="shared" si="46"/>
        <v>1</v>
      </c>
      <c r="G488" s="44">
        <f t="shared" si="47"/>
        <v>6</v>
      </c>
      <c r="H488" s="119">
        <f>IF(AND(M488&gt;0,M488&lt;=STATS!$C$22),1,"")</f>
        <v>1</v>
      </c>
      <c r="J488" s="26">
        <v>487</v>
      </c>
      <c r="K488" s="253">
        <v>45.604640000000003</v>
      </c>
      <c r="L488" s="253">
        <v>-92.121510000000001</v>
      </c>
      <c r="M488" s="10">
        <v>6</v>
      </c>
      <c r="N488" s="10" t="s">
        <v>575</v>
      </c>
      <c r="O488" s="10" t="s">
        <v>657</v>
      </c>
      <c r="Q488" s="10">
        <v>1</v>
      </c>
      <c r="R488" s="16"/>
      <c r="S488" s="16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DE488" s="10">
        <v>1</v>
      </c>
      <c r="EZ488" s="116"/>
      <c r="FA488" s="116"/>
      <c r="FB488" s="116"/>
      <c r="FC488" s="116"/>
      <c r="FD488" s="116"/>
    </row>
    <row r="489" spans="2:160">
      <c r="B489" s="44">
        <f t="shared" si="42"/>
        <v>4</v>
      </c>
      <c r="C489" s="44">
        <f t="shared" si="43"/>
        <v>4</v>
      </c>
      <c r="D489" s="44">
        <f t="shared" si="44"/>
        <v>4</v>
      </c>
      <c r="E489" s="44">
        <f t="shared" si="45"/>
        <v>4</v>
      </c>
      <c r="F489" s="44">
        <f t="shared" si="46"/>
        <v>4</v>
      </c>
      <c r="G489" s="44">
        <f t="shared" si="47"/>
        <v>5</v>
      </c>
      <c r="H489" s="119">
        <f>IF(AND(M489&gt;0,M489&lt;=STATS!$C$22),1,"")</f>
        <v>1</v>
      </c>
      <c r="J489" s="26">
        <v>488</v>
      </c>
      <c r="K489" s="253">
        <v>45.604869999999998</v>
      </c>
      <c r="L489" s="253">
        <v>-92.121679999999998</v>
      </c>
      <c r="M489" s="10">
        <v>5</v>
      </c>
      <c r="N489" s="10" t="s">
        <v>574</v>
      </c>
      <c r="O489" s="10" t="s">
        <v>657</v>
      </c>
      <c r="Q489" s="10">
        <v>3</v>
      </c>
      <c r="R489" s="16"/>
      <c r="S489" s="16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>
        <v>3</v>
      </c>
      <c r="AF489" s="27"/>
      <c r="AG489" s="27"/>
      <c r="AH489" s="27"/>
      <c r="AQ489" s="10">
        <v>1</v>
      </c>
      <c r="CZ489" s="10">
        <v>1</v>
      </c>
      <c r="DA489" s="10">
        <v>1</v>
      </c>
      <c r="EZ489" s="116"/>
      <c r="FA489" s="116"/>
      <c r="FB489" s="116"/>
      <c r="FC489" s="116"/>
      <c r="FD489" s="116"/>
    </row>
    <row r="490" spans="2:160">
      <c r="B490" s="44">
        <f t="shared" si="42"/>
        <v>3</v>
      </c>
      <c r="C490" s="44">
        <f t="shared" si="43"/>
        <v>3</v>
      </c>
      <c r="D490" s="44">
        <f t="shared" si="44"/>
        <v>3</v>
      </c>
      <c r="E490" s="44">
        <f t="shared" si="45"/>
        <v>3</v>
      </c>
      <c r="F490" s="44">
        <f t="shared" si="46"/>
        <v>3</v>
      </c>
      <c r="G490" s="44">
        <f t="shared" si="47"/>
        <v>4.5</v>
      </c>
      <c r="H490" s="119">
        <f>IF(AND(M490&gt;0,M490&lt;=STATS!$C$22),1,"")</f>
        <v>1</v>
      </c>
      <c r="J490" s="26">
        <v>489</v>
      </c>
      <c r="K490" s="253">
        <v>45.605080000000001</v>
      </c>
      <c r="L490" s="253">
        <v>-92.122169999999997</v>
      </c>
      <c r="M490" s="10">
        <v>4.5</v>
      </c>
      <c r="N490" s="10" t="s">
        <v>574</v>
      </c>
      <c r="O490" s="10" t="s">
        <v>657</v>
      </c>
      <c r="Q490" s="10">
        <v>2</v>
      </c>
      <c r="R490" s="16"/>
      <c r="S490" s="16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>
        <v>1</v>
      </c>
      <c r="AF490" s="27"/>
      <c r="AG490" s="27"/>
      <c r="AH490" s="27"/>
      <c r="AQ490" s="10">
        <v>2</v>
      </c>
      <c r="DA490" s="10">
        <v>2</v>
      </c>
      <c r="EZ490" s="116"/>
      <c r="FA490" s="116"/>
      <c r="FB490" s="116">
        <v>1</v>
      </c>
      <c r="FC490" s="116"/>
      <c r="FD490" s="116"/>
    </row>
    <row r="491" spans="2:160">
      <c r="B491" s="44">
        <f t="shared" si="42"/>
        <v>6</v>
      </c>
      <c r="C491" s="44">
        <f t="shared" si="43"/>
        <v>6</v>
      </c>
      <c r="D491" s="44">
        <f t="shared" si="44"/>
        <v>6</v>
      </c>
      <c r="E491" s="44">
        <f t="shared" si="45"/>
        <v>6</v>
      </c>
      <c r="F491" s="44">
        <f t="shared" si="46"/>
        <v>6</v>
      </c>
      <c r="G491" s="44">
        <f t="shared" si="47"/>
        <v>4.5</v>
      </c>
      <c r="H491" s="119">
        <f>IF(AND(M491&gt;0,M491&lt;=STATS!$C$22),1,"")</f>
        <v>1</v>
      </c>
      <c r="J491" s="26">
        <v>490</v>
      </c>
      <c r="K491" s="253">
        <v>45.605089999999997</v>
      </c>
      <c r="L491" s="253">
        <v>-92.121849999999995</v>
      </c>
      <c r="M491" s="10">
        <v>4.5</v>
      </c>
      <c r="N491" s="10" t="s">
        <v>574</v>
      </c>
      <c r="O491" s="10" t="s">
        <v>657</v>
      </c>
      <c r="Q491" s="10">
        <v>2</v>
      </c>
      <c r="R491" s="16"/>
      <c r="S491" s="16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>
        <v>2</v>
      </c>
      <c r="AF491" s="27"/>
      <c r="AG491" s="27"/>
      <c r="AH491" s="27"/>
      <c r="AQ491" s="10">
        <v>1</v>
      </c>
      <c r="BG491" s="10">
        <v>1</v>
      </c>
      <c r="BO491" s="10">
        <v>1</v>
      </c>
      <c r="CZ491" s="10">
        <v>2</v>
      </c>
      <c r="DA491" s="10">
        <v>1</v>
      </c>
      <c r="EZ491" s="116"/>
      <c r="FA491" s="116"/>
      <c r="FB491" s="116"/>
      <c r="FC491" s="116"/>
      <c r="FD491" s="116"/>
    </row>
    <row r="492" spans="2:160">
      <c r="B492" s="44">
        <f t="shared" si="42"/>
        <v>4</v>
      </c>
      <c r="C492" s="44">
        <f t="shared" si="43"/>
        <v>4</v>
      </c>
      <c r="D492" s="44">
        <f t="shared" si="44"/>
        <v>4</v>
      </c>
      <c r="E492" s="44">
        <f t="shared" si="45"/>
        <v>4</v>
      </c>
      <c r="F492" s="44">
        <f t="shared" si="46"/>
        <v>4</v>
      </c>
      <c r="G492" s="44">
        <f t="shared" si="47"/>
        <v>5</v>
      </c>
      <c r="H492" s="119">
        <f>IF(AND(M492&gt;0,M492&lt;=STATS!$C$22),1,"")</f>
        <v>1</v>
      </c>
      <c r="J492" s="26">
        <v>491</v>
      </c>
      <c r="K492" s="253">
        <v>45.605089999999997</v>
      </c>
      <c r="L492" s="253">
        <v>-92.121530000000007</v>
      </c>
      <c r="M492" s="10">
        <v>5</v>
      </c>
      <c r="N492" s="10" t="s">
        <v>574</v>
      </c>
      <c r="O492" s="10" t="s">
        <v>657</v>
      </c>
      <c r="Q492" s="10">
        <v>2</v>
      </c>
      <c r="R492" s="16"/>
      <c r="S492" s="16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>
        <v>2</v>
      </c>
      <c r="AF492" s="27"/>
      <c r="AG492" s="27"/>
      <c r="AH492" s="27"/>
      <c r="BG492" s="10">
        <v>1</v>
      </c>
      <c r="CI492" s="10" t="s">
        <v>666</v>
      </c>
      <c r="DA492" s="10">
        <v>1</v>
      </c>
      <c r="EF492" s="10">
        <v>1</v>
      </c>
      <c r="EZ492" s="116"/>
      <c r="FA492" s="116"/>
      <c r="FB492" s="116"/>
      <c r="FC492" s="116"/>
      <c r="FD492" s="116"/>
    </row>
    <row r="493" spans="2:160">
      <c r="B493" s="44">
        <f t="shared" si="42"/>
        <v>9</v>
      </c>
      <c r="C493" s="44">
        <f t="shared" si="43"/>
        <v>9</v>
      </c>
      <c r="D493" s="44">
        <f t="shared" si="44"/>
        <v>8</v>
      </c>
      <c r="E493" s="44">
        <f t="shared" si="45"/>
        <v>9</v>
      </c>
      <c r="F493" s="44">
        <f t="shared" si="46"/>
        <v>8</v>
      </c>
      <c r="G493" s="44">
        <f t="shared" si="47"/>
        <v>4</v>
      </c>
      <c r="H493" s="119">
        <f>IF(AND(M493&gt;0,M493&lt;=STATS!$C$22),1,"")</f>
        <v>1</v>
      </c>
      <c r="J493" s="26">
        <v>492</v>
      </c>
      <c r="K493" s="253">
        <v>45.6053</v>
      </c>
      <c r="L493" s="253">
        <v>-92.122339999999994</v>
      </c>
      <c r="M493" s="10">
        <v>4</v>
      </c>
      <c r="N493" s="10" t="s">
        <v>574</v>
      </c>
      <c r="O493" s="10" t="s">
        <v>657</v>
      </c>
      <c r="Q493" s="10">
        <v>3</v>
      </c>
      <c r="R493" s="16">
        <v>1</v>
      </c>
      <c r="S493" s="16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>
        <v>2</v>
      </c>
      <c r="AF493" s="27"/>
      <c r="AG493" s="27"/>
      <c r="AH493" s="27"/>
      <c r="AQ493" s="10">
        <v>1</v>
      </c>
      <c r="BE493" s="10">
        <v>1</v>
      </c>
      <c r="BG493" s="10">
        <v>1</v>
      </c>
      <c r="CA493" s="10">
        <v>2</v>
      </c>
      <c r="CB493" s="10">
        <v>1</v>
      </c>
      <c r="DE493" s="10">
        <v>1</v>
      </c>
      <c r="ED493" s="10">
        <v>1</v>
      </c>
      <c r="EZ493" s="116"/>
      <c r="FA493" s="116"/>
      <c r="FB493" s="116">
        <v>1</v>
      </c>
      <c r="FC493" s="116"/>
      <c r="FD493" s="116"/>
    </row>
    <row r="494" spans="2:160">
      <c r="B494" s="44">
        <f t="shared" si="42"/>
        <v>5</v>
      </c>
      <c r="C494" s="44">
        <f t="shared" si="43"/>
        <v>5</v>
      </c>
      <c r="D494" s="44">
        <f t="shared" si="44"/>
        <v>5</v>
      </c>
      <c r="E494" s="44">
        <f t="shared" si="45"/>
        <v>5</v>
      </c>
      <c r="F494" s="44">
        <f t="shared" si="46"/>
        <v>5</v>
      </c>
      <c r="G494" s="44">
        <f t="shared" si="47"/>
        <v>4.5</v>
      </c>
      <c r="H494" s="119">
        <f>IF(AND(M494&gt;0,M494&lt;=STATS!$C$22),1,"")</f>
        <v>1</v>
      </c>
      <c r="J494" s="26">
        <v>493</v>
      </c>
      <c r="K494" s="253">
        <v>45.605310000000003</v>
      </c>
      <c r="L494" s="253">
        <v>-92.122020000000006</v>
      </c>
      <c r="M494" s="10">
        <v>4.5</v>
      </c>
      <c r="N494" s="10" t="s">
        <v>574</v>
      </c>
      <c r="O494" s="10" t="s">
        <v>657</v>
      </c>
      <c r="Q494" s="10">
        <v>3</v>
      </c>
      <c r="R494" s="16"/>
      <c r="S494" s="16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>
        <v>3</v>
      </c>
      <c r="AF494" s="27"/>
      <c r="AG494" s="27"/>
      <c r="AH494" s="27"/>
      <c r="CA494" s="10">
        <v>2</v>
      </c>
      <c r="CB494" s="10">
        <v>1</v>
      </c>
      <c r="CZ494" s="10">
        <v>1</v>
      </c>
      <c r="DA494" s="10">
        <v>1</v>
      </c>
      <c r="EZ494" s="116"/>
      <c r="FA494" s="116"/>
      <c r="FB494" s="116"/>
      <c r="FC494" s="116"/>
      <c r="FD494" s="116"/>
    </row>
    <row r="495" spans="2:160">
      <c r="B495" s="44">
        <f t="shared" si="42"/>
        <v>3</v>
      </c>
      <c r="C495" s="44">
        <f t="shared" si="43"/>
        <v>3</v>
      </c>
      <c r="D495" s="44">
        <f t="shared" si="44"/>
        <v>3</v>
      </c>
      <c r="E495" s="44">
        <f t="shared" si="45"/>
        <v>3</v>
      </c>
      <c r="F495" s="44">
        <f t="shared" si="46"/>
        <v>3</v>
      </c>
      <c r="G495" s="44">
        <f t="shared" si="47"/>
        <v>5.5</v>
      </c>
      <c r="H495" s="119">
        <f>IF(AND(M495&gt;0,M495&lt;=STATS!$C$22),1,"")</f>
        <v>1</v>
      </c>
      <c r="J495" s="26">
        <v>494</v>
      </c>
      <c r="K495" s="253">
        <v>45.605319999999999</v>
      </c>
      <c r="L495" s="253">
        <v>-92.121700000000004</v>
      </c>
      <c r="M495" s="10">
        <v>5.5</v>
      </c>
      <c r="N495" s="10" t="s">
        <v>574</v>
      </c>
      <c r="O495" s="10" t="s">
        <v>657</v>
      </c>
      <c r="Q495" s="10">
        <v>2</v>
      </c>
      <c r="R495" s="16"/>
      <c r="S495" s="16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>
        <v>2</v>
      </c>
      <c r="AF495" s="27"/>
      <c r="AG495" s="27"/>
      <c r="AH495" s="27"/>
      <c r="CI495" s="10">
        <v>1</v>
      </c>
      <c r="CZ495" s="10">
        <v>1</v>
      </c>
      <c r="EZ495" s="116"/>
      <c r="FA495" s="116"/>
      <c r="FB495" s="116"/>
      <c r="FC495" s="116"/>
      <c r="FD495" s="116"/>
    </row>
    <row r="496" spans="2:160">
      <c r="B496" s="44">
        <f t="shared" si="42"/>
        <v>3</v>
      </c>
      <c r="C496" s="44">
        <f t="shared" si="43"/>
        <v>3</v>
      </c>
      <c r="D496" s="44">
        <f t="shared" si="44"/>
        <v>3</v>
      </c>
      <c r="E496" s="44">
        <f t="shared" si="45"/>
        <v>3</v>
      </c>
      <c r="F496" s="44">
        <f t="shared" si="46"/>
        <v>3</v>
      </c>
      <c r="G496" s="44">
        <f t="shared" si="47"/>
        <v>4.5</v>
      </c>
      <c r="H496" s="119">
        <f>IF(AND(M496&gt;0,M496&lt;=STATS!$C$22),1,"")</f>
        <v>1</v>
      </c>
      <c r="J496" s="26">
        <v>495</v>
      </c>
      <c r="K496" s="253">
        <v>45.605319999999999</v>
      </c>
      <c r="L496" s="253">
        <v>-92.121380000000002</v>
      </c>
      <c r="M496" s="10">
        <v>4.5</v>
      </c>
      <c r="N496" s="10" t="s">
        <v>574</v>
      </c>
      <c r="O496" s="10" t="s">
        <v>657</v>
      </c>
      <c r="Q496" s="10">
        <v>2</v>
      </c>
      <c r="R496" s="16"/>
      <c r="S496" s="16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Q496" s="10">
        <v>2</v>
      </c>
      <c r="CB496" s="10">
        <v>2</v>
      </c>
      <c r="DE496" s="10">
        <v>1</v>
      </c>
      <c r="EZ496" s="116"/>
      <c r="FA496" s="116"/>
      <c r="FB496" s="116"/>
      <c r="FC496" s="116"/>
      <c r="FD496" s="116"/>
    </row>
    <row r="497" spans="2:160">
      <c r="B497" s="44">
        <f t="shared" si="42"/>
        <v>5</v>
      </c>
      <c r="C497" s="44">
        <f t="shared" si="43"/>
        <v>5</v>
      </c>
      <c r="D497" s="44">
        <f t="shared" si="44"/>
        <v>5</v>
      </c>
      <c r="E497" s="44">
        <f t="shared" si="45"/>
        <v>5</v>
      </c>
      <c r="F497" s="44">
        <f t="shared" si="46"/>
        <v>5</v>
      </c>
      <c r="G497" s="44">
        <f t="shared" si="47"/>
        <v>3.5</v>
      </c>
      <c r="H497" s="119">
        <f>IF(AND(M497&gt;0,M497&lt;=STATS!$C$22),1,"")</f>
        <v>1</v>
      </c>
      <c r="J497" s="26">
        <v>496</v>
      </c>
      <c r="K497" s="253">
        <v>45.605530000000002</v>
      </c>
      <c r="L497" s="253">
        <v>-92.122190000000003</v>
      </c>
      <c r="M497" s="10">
        <v>3.5</v>
      </c>
      <c r="N497" s="10" t="s">
        <v>574</v>
      </c>
      <c r="O497" s="10" t="s">
        <v>657</v>
      </c>
      <c r="Q497" s="10">
        <v>3</v>
      </c>
      <c r="R497" s="16"/>
      <c r="S497" s="16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Q497" s="10">
        <v>1</v>
      </c>
      <c r="BE497" s="10">
        <v>1</v>
      </c>
      <c r="BG497" s="10">
        <v>1</v>
      </c>
      <c r="CA497" s="10">
        <v>3</v>
      </c>
      <c r="CB497" s="10">
        <v>1</v>
      </c>
      <c r="EZ497" s="116"/>
      <c r="FA497" s="116"/>
      <c r="FB497" s="116"/>
      <c r="FC497" s="116"/>
      <c r="FD497" s="116"/>
    </row>
    <row r="498" spans="2:160">
      <c r="B498" s="44">
        <f t="shared" si="42"/>
        <v>4</v>
      </c>
      <c r="C498" s="44">
        <f t="shared" si="43"/>
        <v>4</v>
      </c>
      <c r="D498" s="44">
        <f t="shared" si="44"/>
        <v>4</v>
      </c>
      <c r="E498" s="44">
        <f t="shared" si="45"/>
        <v>4</v>
      </c>
      <c r="F498" s="44">
        <f t="shared" si="46"/>
        <v>4</v>
      </c>
      <c r="G498" s="44">
        <f t="shared" si="47"/>
        <v>5.5</v>
      </c>
      <c r="H498" s="119">
        <f>IF(AND(M498&gt;0,M498&lt;=STATS!$C$22),1,"")</f>
        <v>1</v>
      </c>
      <c r="J498" s="26">
        <v>497</v>
      </c>
      <c r="K498" s="253">
        <v>45.605539999999998</v>
      </c>
      <c r="L498" s="253">
        <v>-92.121870000000001</v>
      </c>
      <c r="M498" s="10">
        <v>5.5</v>
      </c>
      <c r="N498" s="10" t="s">
        <v>574</v>
      </c>
      <c r="O498" s="10" t="s">
        <v>657</v>
      </c>
      <c r="Q498" s="10">
        <v>2</v>
      </c>
      <c r="R498" s="16"/>
      <c r="S498" s="16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>
        <v>1</v>
      </c>
      <c r="AF498" s="27"/>
      <c r="AG498" s="27"/>
      <c r="AH498" s="27"/>
      <c r="AQ498" s="10">
        <v>1</v>
      </c>
      <c r="CI498" s="10">
        <v>1</v>
      </c>
      <c r="CZ498" s="10">
        <v>2</v>
      </c>
      <c r="DE498" s="10" t="s">
        <v>666</v>
      </c>
      <c r="EZ498" s="116"/>
      <c r="FA498" s="116"/>
      <c r="FB498" s="116"/>
      <c r="FC498" s="116"/>
      <c r="FD498" s="116"/>
    </row>
    <row r="499" spans="2:160">
      <c r="B499" s="44">
        <f t="shared" si="42"/>
        <v>6</v>
      </c>
      <c r="C499" s="44">
        <f t="shared" si="43"/>
        <v>6</v>
      </c>
      <c r="D499" s="44">
        <f t="shared" si="44"/>
        <v>6</v>
      </c>
      <c r="E499" s="44">
        <f t="shared" si="45"/>
        <v>6</v>
      </c>
      <c r="F499" s="44">
        <f t="shared" si="46"/>
        <v>6</v>
      </c>
      <c r="G499" s="44">
        <f t="shared" si="47"/>
        <v>5.5</v>
      </c>
      <c r="H499" s="119">
        <f>IF(AND(M499&gt;0,M499&lt;=STATS!$C$22),1,"")</f>
        <v>1</v>
      </c>
      <c r="J499" s="26">
        <v>498</v>
      </c>
      <c r="K499" s="253">
        <v>45.605539999999998</v>
      </c>
      <c r="L499" s="253">
        <v>-92.121539999999996</v>
      </c>
      <c r="M499" s="10">
        <v>5.5</v>
      </c>
      <c r="N499" s="10" t="s">
        <v>574</v>
      </c>
      <c r="O499" s="10" t="s">
        <v>657</v>
      </c>
      <c r="Q499" s="10">
        <v>3</v>
      </c>
      <c r="R499" s="16"/>
      <c r="S499" s="16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>
        <v>1</v>
      </c>
      <c r="AF499" s="27"/>
      <c r="AG499" s="27"/>
      <c r="AH499" s="27"/>
      <c r="BO499" s="10">
        <v>1</v>
      </c>
      <c r="CB499" s="10">
        <v>3</v>
      </c>
      <c r="CI499" s="10" t="s">
        <v>666</v>
      </c>
      <c r="CS499" s="10">
        <v>1</v>
      </c>
      <c r="CZ499" s="10">
        <v>2</v>
      </c>
      <c r="DE499" s="10">
        <v>1</v>
      </c>
      <c r="EZ499" s="116"/>
      <c r="FA499" s="116"/>
      <c r="FB499" s="116"/>
      <c r="FC499" s="116"/>
      <c r="FD499" s="116"/>
    </row>
    <row r="500" spans="2:160">
      <c r="B500" s="44">
        <f t="shared" si="42"/>
        <v>6</v>
      </c>
      <c r="C500" s="44">
        <f t="shared" si="43"/>
        <v>6</v>
      </c>
      <c r="D500" s="44">
        <f t="shared" si="44"/>
        <v>6</v>
      </c>
      <c r="E500" s="44">
        <f t="shared" si="45"/>
        <v>6</v>
      </c>
      <c r="F500" s="44">
        <f t="shared" si="46"/>
        <v>6</v>
      </c>
      <c r="G500" s="44">
        <f t="shared" si="47"/>
        <v>4</v>
      </c>
      <c r="H500" s="119">
        <f>IF(AND(M500&gt;0,M500&lt;=STATS!$C$22),1,"")</f>
        <v>1</v>
      </c>
      <c r="J500" s="26">
        <v>499</v>
      </c>
      <c r="K500" s="253">
        <v>45.605550000000001</v>
      </c>
      <c r="L500" s="253">
        <v>-92.121219999999994</v>
      </c>
      <c r="M500" s="10">
        <v>4</v>
      </c>
      <c r="N500" s="10" t="s">
        <v>574</v>
      </c>
      <c r="O500" s="10" t="s">
        <v>657</v>
      </c>
      <c r="Q500" s="10">
        <v>3</v>
      </c>
      <c r="R500" s="16"/>
      <c r="S500" s="16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>
        <v>1</v>
      </c>
      <c r="AF500" s="27"/>
      <c r="AG500" s="27"/>
      <c r="AH500" s="27"/>
      <c r="BG500" s="10">
        <v>1</v>
      </c>
      <c r="CB500" s="10">
        <v>3</v>
      </c>
      <c r="CT500" s="10">
        <v>1</v>
      </c>
      <c r="DE500" s="10">
        <v>1</v>
      </c>
      <c r="DF500" s="10">
        <v>1</v>
      </c>
      <c r="EZ500" s="116"/>
      <c r="FA500" s="116"/>
      <c r="FB500" s="116"/>
      <c r="FC500" s="116"/>
      <c r="FD500" s="116"/>
    </row>
    <row r="501" spans="2:160">
      <c r="B501" s="44">
        <f t="shared" si="42"/>
        <v>7</v>
      </c>
      <c r="C501" s="44">
        <f t="shared" si="43"/>
        <v>7</v>
      </c>
      <c r="D501" s="44">
        <f t="shared" si="44"/>
        <v>7</v>
      </c>
      <c r="E501" s="44">
        <f t="shared" si="45"/>
        <v>7</v>
      </c>
      <c r="F501" s="44">
        <f t="shared" si="46"/>
        <v>7</v>
      </c>
      <c r="G501" s="44">
        <f t="shared" si="47"/>
        <v>4</v>
      </c>
      <c r="H501" s="119">
        <f>IF(AND(M501&gt;0,M501&lt;=STATS!$C$22),1,"")</f>
        <v>1</v>
      </c>
      <c r="J501" s="26">
        <v>500</v>
      </c>
      <c r="K501" s="253">
        <v>45.60575</v>
      </c>
      <c r="L501" s="253">
        <v>-92.122349999999997</v>
      </c>
      <c r="M501" s="10">
        <v>4</v>
      </c>
      <c r="N501" s="10" t="s">
        <v>574</v>
      </c>
      <c r="O501" s="10" t="s">
        <v>657</v>
      </c>
      <c r="Q501" s="10">
        <v>3</v>
      </c>
      <c r="R501" s="16"/>
      <c r="S501" s="16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>
        <v>1</v>
      </c>
      <c r="AF501" s="27"/>
      <c r="AG501" s="27"/>
      <c r="AH501" s="27"/>
      <c r="BE501" s="10">
        <v>1</v>
      </c>
      <c r="BG501" s="10">
        <v>2</v>
      </c>
      <c r="CA501" s="10">
        <v>3</v>
      </c>
      <c r="CB501" s="10">
        <v>1</v>
      </c>
      <c r="ED501" s="10">
        <v>1</v>
      </c>
      <c r="EU501" s="10">
        <v>1</v>
      </c>
      <c r="EZ501" s="116"/>
      <c r="FA501" s="116"/>
      <c r="FB501" s="116">
        <v>1</v>
      </c>
      <c r="FC501" s="116"/>
      <c r="FD501" s="116"/>
    </row>
    <row r="502" spans="2:160">
      <c r="B502" s="44">
        <f t="shared" si="42"/>
        <v>4</v>
      </c>
      <c r="C502" s="44">
        <f t="shared" si="43"/>
        <v>4</v>
      </c>
      <c r="D502" s="44">
        <f t="shared" si="44"/>
        <v>4</v>
      </c>
      <c r="E502" s="44">
        <f t="shared" si="45"/>
        <v>4</v>
      </c>
      <c r="F502" s="44">
        <f t="shared" si="46"/>
        <v>4</v>
      </c>
      <c r="G502" s="44">
        <f t="shared" si="47"/>
        <v>4.5</v>
      </c>
      <c r="H502" s="119">
        <f>IF(AND(M502&gt;0,M502&lt;=STATS!$C$22),1,"")</f>
        <v>1</v>
      </c>
      <c r="J502" s="26">
        <v>501</v>
      </c>
      <c r="K502" s="253">
        <v>45.605759999999997</v>
      </c>
      <c r="L502" s="253">
        <v>-92.122029999999995</v>
      </c>
      <c r="M502" s="10">
        <v>4.5</v>
      </c>
      <c r="N502" s="10" t="s">
        <v>574</v>
      </c>
      <c r="O502" s="10" t="s">
        <v>657</v>
      </c>
      <c r="Q502" s="10">
        <v>2</v>
      </c>
      <c r="R502" s="16"/>
      <c r="S502" s="16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>
        <v>1</v>
      </c>
      <c r="AF502" s="27"/>
      <c r="AG502" s="27"/>
      <c r="AH502" s="27"/>
      <c r="AQ502" s="10">
        <v>1</v>
      </c>
      <c r="CZ502" s="10">
        <v>2</v>
      </c>
      <c r="DF502" s="10">
        <v>1</v>
      </c>
      <c r="EZ502" s="116"/>
      <c r="FA502" s="116"/>
      <c r="FB502" s="116"/>
      <c r="FC502" s="116"/>
      <c r="FD502" s="116"/>
    </row>
    <row r="503" spans="2:160">
      <c r="B503" s="44">
        <f t="shared" si="42"/>
        <v>3</v>
      </c>
      <c r="C503" s="44">
        <f t="shared" si="43"/>
        <v>3</v>
      </c>
      <c r="D503" s="44">
        <f t="shared" si="44"/>
        <v>3</v>
      </c>
      <c r="E503" s="44">
        <f t="shared" si="45"/>
        <v>3</v>
      </c>
      <c r="F503" s="44">
        <f t="shared" si="46"/>
        <v>3</v>
      </c>
      <c r="G503" s="44">
        <f t="shared" si="47"/>
        <v>6</v>
      </c>
      <c r="H503" s="119">
        <f>IF(AND(M503&gt;0,M503&lt;=STATS!$C$22),1,"")</f>
        <v>1</v>
      </c>
      <c r="J503" s="26">
        <v>502</v>
      </c>
      <c r="K503" s="253">
        <v>45.60577</v>
      </c>
      <c r="L503" s="253">
        <v>-92.121709999999993</v>
      </c>
      <c r="M503" s="10">
        <v>6</v>
      </c>
      <c r="N503" s="10" t="s">
        <v>574</v>
      </c>
      <c r="O503" s="10" t="s">
        <v>657</v>
      </c>
      <c r="Q503" s="10">
        <v>2</v>
      </c>
      <c r="R503" s="16"/>
      <c r="S503" s="16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>
        <v>1</v>
      </c>
      <c r="AF503" s="27"/>
      <c r="AG503" s="27"/>
      <c r="AH503" s="27"/>
      <c r="CI503" s="10" t="s">
        <v>666</v>
      </c>
      <c r="CZ503" s="10">
        <v>2</v>
      </c>
      <c r="DA503" s="10">
        <v>1</v>
      </c>
      <c r="EZ503" s="116"/>
      <c r="FA503" s="116"/>
      <c r="FB503" s="116"/>
      <c r="FC503" s="116"/>
      <c r="FD503" s="116"/>
    </row>
    <row r="504" spans="2:160">
      <c r="B504" s="44">
        <f t="shared" si="42"/>
        <v>6</v>
      </c>
      <c r="C504" s="44">
        <f t="shared" si="43"/>
        <v>6</v>
      </c>
      <c r="D504" s="44">
        <f t="shared" si="44"/>
        <v>6</v>
      </c>
      <c r="E504" s="44">
        <f t="shared" si="45"/>
        <v>6</v>
      </c>
      <c r="F504" s="44">
        <f t="shared" si="46"/>
        <v>6</v>
      </c>
      <c r="G504" s="44">
        <f t="shared" si="47"/>
        <v>4</v>
      </c>
      <c r="H504" s="119">
        <f>IF(AND(M504&gt;0,M504&lt;=STATS!$C$22),1,"")</f>
        <v>1</v>
      </c>
      <c r="J504" s="26">
        <v>503</v>
      </c>
      <c r="K504" s="253">
        <v>45.60577</v>
      </c>
      <c r="L504" s="253">
        <v>-92.121390000000005</v>
      </c>
      <c r="M504" s="10">
        <v>4</v>
      </c>
      <c r="N504" s="10" t="s">
        <v>574</v>
      </c>
      <c r="O504" s="10" t="s">
        <v>657</v>
      </c>
      <c r="Q504" s="10">
        <v>3</v>
      </c>
      <c r="R504" s="16"/>
      <c r="S504" s="16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>
        <v>1</v>
      </c>
      <c r="AF504" s="27"/>
      <c r="AG504" s="27"/>
      <c r="AH504" s="27"/>
      <c r="AQ504" s="10">
        <v>1</v>
      </c>
      <c r="CB504" s="10">
        <v>2</v>
      </c>
      <c r="CS504" s="10">
        <v>1</v>
      </c>
      <c r="CY504" s="10">
        <v>1</v>
      </c>
      <c r="DE504" s="10">
        <v>2</v>
      </c>
      <c r="EZ504" s="116"/>
      <c r="FA504" s="116"/>
      <c r="FB504" s="116"/>
      <c r="FC504" s="116"/>
      <c r="FD504" s="116"/>
    </row>
    <row r="505" spans="2:160">
      <c r="B505" s="44">
        <f t="shared" si="42"/>
        <v>7</v>
      </c>
      <c r="C505" s="44">
        <f t="shared" si="43"/>
        <v>7</v>
      </c>
      <c r="D505" s="44">
        <f t="shared" si="44"/>
        <v>7</v>
      </c>
      <c r="E505" s="44">
        <f t="shared" si="45"/>
        <v>7</v>
      </c>
      <c r="F505" s="44">
        <f t="shared" si="46"/>
        <v>7</v>
      </c>
      <c r="G505" s="44">
        <f t="shared" si="47"/>
        <v>2</v>
      </c>
      <c r="H505" s="119">
        <f>IF(AND(M505&gt;0,M505&lt;=STATS!$C$22),1,"")</f>
        <v>1</v>
      </c>
      <c r="J505" s="26">
        <v>504</v>
      </c>
      <c r="K505" s="253">
        <v>45.605980000000002</v>
      </c>
      <c r="L505" s="253">
        <v>-92.122200000000007</v>
      </c>
      <c r="M505" s="10">
        <v>2</v>
      </c>
      <c r="N505" s="10" t="s">
        <v>574</v>
      </c>
      <c r="O505" s="10" t="s">
        <v>657</v>
      </c>
      <c r="Q505" s="10">
        <v>3</v>
      </c>
      <c r="R505" s="16"/>
      <c r="S505" s="16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>
        <v>1</v>
      </c>
      <c r="AF505" s="27"/>
      <c r="AG505" s="27"/>
      <c r="AH505" s="27"/>
      <c r="BE505" s="10">
        <v>1</v>
      </c>
      <c r="BG505" s="10">
        <v>2</v>
      </c>
      <c r="CA505" s="10">
        <v>3</v>
      </c>
      <c r="CB505" s="10">
        <v>1</v>
      </c>
      <c r="DU505" s="10" t="s">
        <v>666</v>
      </c>
      <c r="DZ505" s="10" t="s">
        <v>666</v>
      </c>
      <c r="ED505" s="10">
        <v>2</v>
      </c>
      <c r="EU505" s="10">
        <v>1</v>
      </c>
      <c r="EZ505" s="116"/>
      <c r="FA505" s="116"/>
      <c r="FB505" s="116"/>
      <c r="FC505" s="116"/>
      <c r="FD505" s="116"/>
    </row>
    <row r="506" spans="2:160">
      <c r="B506" s="44">
        <f t="shared" si="42"/>
        <v>5</v>
      </c>
      <c r="C506" s="44">
        <f t="shared" si="43"/>
        <v>5</v>
      </c>
      <c r="D506" s="44">
        <f t="shared" si="44"/>
        <v>5</v>
      </c>
      <c r="E506" s="44">
        <f t="shared" si="45"/>
        <v>5</v>
      </c>
      <c r="F506" s="44">
        <f t="shared" si="46"/>
        <v>5</v>
      </c>
      <c r="G506" s="44">
        <f t="shared" si="47"/>
        <v>5.5</v>
      </c>
      <c r="H506" s="119">
        <f>IF(AND(M506&gt;0,M506&lt;=STATS!$C$22),1,"")</f>
        <v>1</v>
      </c>
      <c r="J506" s="26">
        <v>505</v>
      </c>
      <c r="K506" s="253">
        <v>45.605989999999998</v>
      </c>
      <c r="L506" s="253">
        <v>-92.121880000000004</v>
      </c>
      <c r="M506" s="10">
        <v>5.5</v>
      </c>
      <c r="N506" s="10" t="s">
        <v>574</v>
      </c>
      <c r="O506" s="10" t="s">
        <v>657</v>
      </c>
      <c r="Q506" s="10">
        <v>3</v>
      </c>
      <c r="R506" s="16"/>
      <c r="S506" s="16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>
        <v>3</v>
      </c>
      <c r="AF506" s="27"/>
      <c r="AG506" s="27">
        <v>1</v>
      </c>
      <c r="AH506" s="27"/>
      <c r="CI506" s="10">
        <v>1</v>
      </c>
      <c r="CZ506" s="10">
        <v>1</v>
      </c>
      <c r="DA506" s="10">
        <v>1</v>
      </c>
      <c r="EZ506" s="116"/>
      <c r="FA506" s="116"/>
      <c r="FB506" s="116"/>
      <c r="FC506" s="116"/>
      <c r="FD506" s="116"/>
    </row>
    <row r="507" spans="2:160">
      <c r="B507" s="44">
        <f t="shared" si="42"/>
        <v>6</v>
      </c>
      <c r="C507" s="44">
        <f t="shared" si="43"/>
        <v>6</v>
      </c>
      <c r="D507" s="44">
        <f t="shared" si="44"/>
        <v>6</v>
      </c>
      <c r="E507" s="44">
        <f t="shared" si="45"/>
        <v>6</v>
      </c>
      <c r="F507" s="44">
        <f t="shared" si="46"/>
        <v>6</v>
      </c>
      <c r="G507" s="44">
        <f t="shared" si="47"/>
        <v>4</v>
      </c>
      <c r="H507" s="119">
        <f>IF(AND(M507&gt;0,M507&lt;=STATS!$C$22),1,"")</f>
        <v>1</v>
      </c>
      <c r="J507" s="26">
        <v>506</v>
      </c>
      <c r="K507" s="253">
        <v>45.605989999999998</v>
      </c>
      <c r="L507" s="253">
        <v>-92.121560000000002</v>
      </c>
      <c r="M507" s="10">
        <v>4</v>
      </c>
      <c r="N507" s="10" t="s">
        <v>574</v>
      </c>
      <c r="O507" s="10" t="s">
        <v>657</v>
      </c>
      <c r="Q507" s="10">
        <v>3</v>
      </c>
      <c r="R507" s="16"/>
      <c r="S507" s="16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>
        <v>1</v>
      </c>
      <c r="AF507" s="27"/>
      <c r="AG507" s="27">
        <v>2</v>
      </c>
      <c r="AH507" s="27"/>
      <c r="BG507" s="10">
        <v>1</v>
      </c>
      <c r="CB507" s="10">
        <v>3</v>
      </c>
      <c r="DE507" s="10">
        <v>1</v>
      </c>
      <c r="DF507" s="10">
        <v>1</v>
      </c>
      <c r="EZ507" s="116"/>
      <c r="FA507" s="116"/>
      <c r="FB507" s="116"/>
      <c r="FC507" s="116"/>
      <c r="FD507" s="116"/>
    </row>
    <row r="508" spans="2:160">
      <c r="B508" s="44">
        <f t="shared" si="42"/>
        <v>5</v>
      </c>
      <c r="C508" s="44">
        <f t="shared" si="43"/>
        <v>5</v>
      </c>
      <c r="D508" s="44">
        <f t="shared" si="44"/>
        <v>5</v>
      </c>
      <c r="E508" s="44">
        <f t="shared" si="45"/>
        <v>5</v>
      </c>
      <c r="F508" s="44">
        <f t="shared" si="46"/>
        <v>5</v>
      </c>
      <c r="G508" s="44">
        <f t="shared" si="47"/>
        <v>5</v>
      </c>
      <c r="H508" s="119">
        <f>IF(AND(M508&gt;0,M508&lt;=STATS!$C$22),1,"")</f>
        <v>1</v>
      </c>
      <c r="J508" s="26">
        <v>507</v>
      </c>
      <c r="K508" s="253">
        <v>45.606209999999997</v>
      </c>
      <c r="L508" s="253">
        <v>-92.122050000000002</v>
      </c>
      <c r="M508" s="10">
        <v>5</v>
      </c>
      <c r="N508" s="10" t="s">
        <v>574</v>
      </c>
      <c r="O508" s="10" t="s">
        <v>657</v>
      </c>
      <c r="Q508" s="10">
        <v>2</v>
      </c>
      <c r="R508" s="16"/>
      <c r="S508" s="16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>
        <v>2</v>
      </c>
      <c r="AF508" s="27"/>
      <c r="AG508" s="27"/>
      <c r="AH508" s="27"/>
      <c r="AQ508" s="10">
        <v>1</v>
      </c>
      <c r="BO508" s="10">
        <v>1</v>
      </c>
      <c r="CI508" s="10">
        <v>2</v>
      </c>
      <c r="CS508" s="10" t="s">
        <v>666</v>
      </c>
      <c r="DA508" s="10" t="s">
        <v>666</v>
      </c>
      <c r="DE508" s="10">
        <v>1</v>
      </c>
      <c r="EZ508" s="116"/>
      <c r="FA508" s="116"/>
      <c r="FB508" s="116"/>
      <c r="FC508" s="116"/>
      <c r="FD508" s="116"/>
    </row>
    <row r="509" spans="2:160">
      <c r="B509" s="44">
        <f t="shared" si="42"/>
        <v>6</v>
      </c>
      <c r="C509" s="44">
        <f t="shared" si="43"/>
        <v>6</v>
      </c>
      <c r="D509" s="44">
        <f t="shared" si="44"/>
        <v>6</v>
      </c>
      <c r="E509" s="44">
        <f t="shared" si="45"/>
        <v>6</v>
      </c>
      <c r="F509" s="44">
        <f t="shared" si="46"/>
        <v>6</v>
      </c>
      <c r="G509" s="44">
        <f t="shared" si="47"/>
        <v>4</v>
      </c>
      <c r="H509" s="119">
        <f>IF(AND(M509&gt;0,M509&lt;=STATS!$C$22),1,"")</f>
        <v>1</v>
      </c>
      <c r="J509" s="26">
        <v>508</v>
      </c>
      <c r="K509" s="253">
        <v>45.606209999999997</v>
      </c>
      <c r="L509" s="253">
        <v>-92.121729999999999</v>
      </c>
      <c r="M509" s="10">
        <v>4</v>
      </c>
      <c r="N509" s="10" t="s">
        <v>574</v>
      </c>
      <c r="O509" s="10" t="s">
        <v>657</v>
      </c>
      <c r="Q509" s="10">
        <v>3</v>
      </c>
      <c r="R509" s="16"/>
      <c r="S509" s="16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BE509" s="10">
        <v>1</v>
      </c>
      <c r="CB509" s="10">
        <v>3</v>
      </c>
      <c r="CS509" s="10">
        <v>1</v>
      </c>
      <c r="DF509" s="10">
        <v>1</v>
      </c>
      <c r="ED509" s="10">
        <v>1</v>
      </c>
      <c r="EU509" s="10">
        <v>1</v>
      </c>
      <c r="EZ509" s="116"/>
      <c r="FA509" s="116"/>
      <c r="FB509" s="116"/>
      <c r="FC509" s="116"/>
      <c r="FD509" s="116"/>
    </row>
    <row r="510" spans="2:160">
      <c r="B510" s="44">
        <f t="shared" si="42"/>
        <v>3</v>
      </c>
      <c r="C510" s="44">
        <f t="shared" si="43"/>
        <v>3</v>
      </c>
      <c r="D510" s="44">
        <f t="shared" si="44"/>
        <v>3</v>
      </c>
      <c r="E510" s="44">
        <f t="shared" si="45"/>
        <v>3</v>
      </c>
      <c r="F510" s="44">
        <f t="shared" si="46"/>
        <v>3</v>
      </c>
      <c r="G510" s="44">
        <f t="shared" si="47"/>
        <v>5</v>
      </c>
      <c r="H510" s="119">
        <f>IF(AND(M510&gt;0,M510&lt;=STATS!$C$22),1,"")</f>
        <v>1</v>
      </c>
      <c r="J510" s="26">
        <v>509</v>
      </c>
      <c r="K510" s="253">
        <v>45.606439999999999</v>
      </c>
      <c r="L510" s="253">
        <v>-92.121899999999997</v>
      </c>
      <c r="M510" s="10">
        <v>5</v>
      </c>
      <c r="N510" s="10" t="s">
        <v>574</v>
      </c>
      <c r="O510" s="10" t="s">
        <v>657</v>
      </c>
      <c r="Q510" s="10">
        <v>2</v>
      </c>
      <c r="R510" s="16"/>
      <c r="S510" s="16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>
        <v>1</v>
      </c>
      <c r="AF510" s="27"/>
      <c r="AG510" s="27"/>
      <c r="AH510" s="27"/>
      <c r="AQ510" s="10">
        <v>2</v>
      </c>
      <c r="BO510" s="10">
        <v>1</v>
      </c>
      <c r="EZ510" s="116"/>
      <c r="FA510" s="116"/>
      <c r="FB510" s="116">
        <v>2</v>
      </c>
      <c r="FC510" s="116"/>
      <c r="FD510" s="116"/>
    </row>
    <row r="511" spans="2:160">
      <c r="B511" s="44">
        <f t="shared" si="42"/>
        <v>3</v>
      </c>
      <c r="C511" s="44">
        <f t="shared" si="43"/>
        <v>3</v>
      </c>
      <c r="D511" s="44">
        <f t="shared" si="44"/>
        <v>3</v>
      </c>
      <c r="E511" s="44">
        <f t="shared" si="45"/>
        <v>3</v>
      </c>
      <c r="F511" s="44">
        <f t="shared" si="46"/>
        <v>3</v>
      </c>
      <c r="G511" s="44">
        <f t="shared" si="47"/>
        <v>5.5</v>
      </c>
      <c r="H511" s="119">
        <f>IF(AND(M511&gt;0,M511&lt;=STATS!$C$22),1,"")</f>
        <v>1</v>
      </c>
      <c r="J511" s="26">
        <v>510</v>
      </c>
      <c r="K511" s="253">
        <v>45.606659999999998</v>
      </c>
      <c r="L511" s="253">
        <v>-92.122069999999994</v>
      </c>
      <c r="M511" s="10">
        <v>5.5</v>
      </c>
      <c r="N511" s="10" t="s">
        <v>574</v>
      </c>
      <c r="O511" s="10" t="s">
        <v>657</v>
      </c>
      <c r="Q511" s="10">
        <v>2</v>
      </c>
      <c r="R511" s="16"/>
      <c r="S511" s="16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Q511" s="10">
        <v>1</v>
      </c>
      <c r="CZ511" s="10">
        <v>2</v>
      </c>
      <c r="DA511" s="10">
        <v>1</v>
      </c>
      <c r="EZ511" s="116"/>
      <c r="FA511" s="116"/>
      <c r="FB511" s="116"/>
      <c r="FC511" s="116"/>
      <c r="FD511" s="116"/>
    </row>
    <row r="512" spans="2:160">
      <c r="B512" s="44">
        <f t="shared" si="42"/>
        <v>4</v>
      </c>
      <c r="C512" s="44">
        <f t="shared" si="43"/>
        <v>4</v>
      </c>
      <c r="D512" s="44">
        <f t="shared" si="44"/>
        <v>4</v>
      </c>
      <c r="E512" s="44">
        <f t="shared" si="45"/>
        <v>4</v>
      </c>
      <c r="F512" s="44">
        <f t="shared" si="46"/>
        <v>4</v>
      </c>
      <c r="G512" s="44">
        <f t="shared" si="47"/>
        <v>1.5</v>
      </c>
      <c r="H512" s="119">
        <f>IF(AND(M512&gt;0,M512&lt;=STATS!$C$22),1,"")</f>
        <v>1</v>
      </c>
      <c r="J512" s="26">
        <v>511</v>
      </c>
      <c r="K512" s="253">
        <v>45.606659999999998</v>
      </c>
      <c r="L512" s="253">
        <v>-92.121750000000006</v>
      </c>
      <c r="M512" s="10">
        <v>1.5</v>
      </c>
      <c r="N512" s="10" t="s">
        <v>575</v>
      </c>
      <c r="O512" s="10" t="s">
        <v>657</v>
      </c>
      <c r="Q512" s="10">
        <v>2</v>
      </c>
      <c r="R512" s="16"/>
      <c r="S512" s="16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BR512" s="10">
        <v>1</v>
      </c>
      <c r="CA512" s="10" t="s">
        <v>666</v>
      </c>
      <c r="CP512" s="10" t="s">
        <v>666</v>
      </c>
      <c r="CT512" s="10">
        <v>2</v>
      </c>
      <c r="CZ512" s="10">
        <v>2</v>
      </c>
      <c r="DA512" s="10" t="s">
        <v>666</v>
      </c>
      <c r="ES512" s="10">
        <v>1</v>
      </c>
      <c r="EZ512" s="116"/>
      <c r="FA512" s="116"/>
      <c r="FB512" s="116"/>
      <c r="FC512" s="116"/>
      <c r="FD512" s="116"/>
    </row>
    <row r="513" spans="2:160">
      <c r="B513" s="44">
        <f t="shared" si="42"/>
        <v>9</v>
      </c>
      <c r="C513" s="44">
        <f t="shared" si="43"/>
        <v>9</v>
      </c>
      <c r="D513" s="44">
        <f t="shared" si="44"/>
        <v>9</v>
      </c>
      <c r="E513" s="44">
        <f t="shared" si="45"/>
        <v>9</v>
      </c>
      <c r="F513" s="44">
        <f t="shared" si="46"/>
        <v>9</v>
      </c>
      <c r="G513" s="44">
        <f t="shared" si="47"/>
        <v>5</v>
      </c>
      <c r="H513" s="119">
        <f>IF(AND(M513&gt;0,M513&lt;=STATS!$C$22),1,"")</f>
        <v>1</v>
      </c>
      <c r="J513" s="26">
        <v>512</v>
      </c>
      <c r="K513" s="253">
        <v>45.60689</v>
      </c>
      <c r="L513" s="253">
        <v>-92.121920000000003</v>
      </c>
      <c r="M513" s="10">
        <v>5</v>
      </c>
      <c r="N513" s="10" t="s">
        <v>574</v>
      </c>
      <c r="O513" s="10" t="s">
        <v>657</v>
      </c>
      <c r="Q513" s="10">
        <v>3</v>
      </c>
      <c r="R513" s="16"/>
      <c r="S513" s="16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>
        <v>1</v>
      </c>
      <c r="AF513" s="27"/>
      <c r="AG513" s="27">
        <v>1</v>
      </c>
      <c r="AH513" s="27"/>
      <c r="BE513" s="10">
        <v>1</v>
      </c>
      <c r="BG513" s="10">
        <v>1</v>
      </c>
      <c r="CO513" s="10">
        <v>1</v>
      </c>
      <c r="CY513" s="10">
        <v>2</v>
      </c>
      <c r="DE513" s="10">
        <v>2</v>
      </c>
      <c r="ED513" s="10">
        <v>1</v>
      </c>
      <c r="EF513" s="10">
        <v>2</v>
      </c>
      <c r="EZ513" s="116"/>
      <c r="FA513" s="116"/>
      <c r="FB513" s="116">
        <v>1</v>
      </c>
      <c r="FC513" s="116"/>
      <c r="FD513" s="116"/>
    </row>
    <row r="514" spans="2:160">
      <c r="B514" s="44">
        <f t="shared" ref="B514:B519" si="48">COUNT(R514:EY514,FE514:FM514)</f>
        <v>7</v>
      </c>
      <c r="C514" s="44">
        <f t="shared" ref="C514:C519" si="49">IF(COUNT(R514:EY514,FE514:FM514)&gt;0,COUNT(R514:EY514,FE514:FM514),"")</f>
        <v>7</v>
      </c>
      <c r="D514" s="44">
        <f t="shared" ref="D514:D519" si="50">IF(COUNT(T514:BJ514,BL514:BT514,BV514:CB514,CD514:EY514,FE514:FM514)&gt;0,COUNT(T514:BJ514,BL514:BT514,BV514:CB514,CD514:EY514,FE514:FM514),"")</f>
        <v>7</v>
      </c>
      <c r="E514" s="44">
        <f t="shared" ref="E514:E519" si="51">IF(H514=1,COUNT(R514:EY514,FE514:FM514),"")</f>
        <v>7</v>
      </c>
      <c r="F514" s="44">
        <f t="shared" ref="F514:F519" si="52">IF(H514=1,COUNT(T514:BJ514,BL514:BT514,BV514:CB514,CD514:EY514,FE514:FM514),"")</f>
        <v>7</v>
      </c>
      <c r="G514" s="44">
        <f t="shared" ref="G514:G519" si="53">IF($B514&gt;=1,$M514,"")</f>
        <v>5.5</v>
      </c>
      <c r="H514" s="119">
        <f>IF(AND(M514&gt;0,M514&lt;=STATS!$C$22),1,"")</f>
        <v>1</v>
      </c>
      <c r="J514" s="26">
        <v>513</v>
      </c>
      <c r="K514" s="253">
        <v>45.607109999999999</v>
      </c>
      <c r="L514" s="253">
        <v>-92.122079999999997</v>
      </c>
      <c r="M514" s="10">
        <v>5.5</v>
      </c>
      <c r="N514" s="10" t="s">
        <v>574</v>
      </c>
      <c r="O514" s="10" t="s">
        <v>657</v>
      </c>
      <c r="Q514" s="10">
        <v>2</v>
      </c>
      <c r="R514" s="16"/>
      <c r="S514" s="16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>
        <v>2</v>
      </c>
      <c r="AF514" s="27"/>
      <c r="AG514" s="27">
        <v>1</v>
      </c>
      <c r="AH514" s="27"/>
      <c r="AQ514" s="10">
        <v>1</v>
      </c>
      <c r="CO514" s="10">
        <v>1</v>
      </c>
      <c r="CY514" s="10">
        <v>1</v>
      </c>
      <c r="DA514" s="10">
        <v>1</v>
      </c>
      <c r="DE514" s="10">
        <v>1</v>
      </c>
      <c r="EZ514" s="116"/>
      <c r="FA514" s="116"/>
      <c r="FB514" s="116"/>
      <c r="FC514" s="116"/>
      <c r="FD514" s="116"/>
    </row>
    <row r="515" spans="2:160">
      <c r="B515" s="44">
        <f t="shared" si="48"/>
        <v>3</v>
      </c>
      <c r="C515" s="44">
        <f t="shared" si="49"/>
        <v>3</v>
      </c>
      <c r="D515" s="44">
        <f t="shared" si="50"/>
        <v>3</v>
      </c>
      <c r="E515" s="44">
        <f t="shared" si="51"/>
        <v>3</v>
      </c>
      <c r="F515" s="44">
        <f t="shared" si="52"/>
        <v>3</v>
      </c>
      <c r="G515" s="44">
        <f t="shared" si="53"/>
        <v>5.5</v>
      </c>
      <c r="H515" s="119">
        <f>IF(AND(M515&gt;0,M515&lt;=STATS!$C$22),1,"")</f>
        <v>1</v>
      </c>
      <c r="J515" s="26">
        <v>514</v>
      </c>
      <c r="K515" s="253">
        <v>45.607329999999997</v>
      </c>
      <c r="L515" s="253">
        <v>-92.122249999999994</v>
      </c>
      <c r="M515" s="10">
        <v>5.5</v>
      </c>
      <c r="N515" s="10" t="s">
        <v>574</v>
      </c>
      <c r="O515" s="10" t="s">
        <v>657</v>
      </c>
      <c r="Q515" s="10">
        <v>2</v>
      </c>
      <c r="R515" s="16"/>
      <c r="S515" s="16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>
        <v>1</v>
      </c>
      <c r="AF515" s="27"/>
      <c r="AG515" s="27"/>
      <c r="AH515" s="27"/>
      <c r="AQ515" s="10">
        <v>2</v>
      </c>
      <c r="CY515" s="10" t="s">
        <v>666</v>
      </c>
      <c r="CZ515" s="10" t="s">
        <v>666</v>
      </c>
      <c r="DE515" s="10">
        <v>1</v>
      </c>
      <c r="EZ515" s="116"/>
      <c r="FA515" s="116"/>
      <c r="FB515" s="116">
        <v>1</v>
      </c>
      <c r="FC515" s="116"/>
      <c r="FD515" s="116"/>
    </row>
    <row r="516" spans="2:160">
      <c r="B516" s="44">
        <f t="shared" si="48"/>
        <v>3</v>
      </c>
      <c r="C516" s="44">
        <f t="shared" si="49"/>
        <v>3</v>
      </c>
      <c r="D516" s="44">
        <f t="shared" si="50"/>
        <v>3</v>
      </c>
      <c r="E516" s="44">
        <f t="shared" si="51"/>
        <v>3</v>
      </c>
      <c r="F516" s="44">
        <f t="shared" si="52"/>
        <v>3</v>
      </c>
      <c r="G516" s="44">
        <f t="shared" si="53"/>
        <v>5.5</v>
      </c>
      <c r="H516" s="119">
        <f>IF(AND(M516&gt;0,M516&lt;=STATS!$C$22),1,"")</f>
        <v>1</v>
      </c>
      <c r="J516" s="26">
        <v>515</v>
      </c>
      <c r="K516" s="253">
        <v>45.607550000000003</v>
      </c>
      <c r="L516" s="253">
        <v>-92.122420000000005</v>
      </c>
      <c r="M516" s="10">
        <v>5.5</v>
      </c>
      <c r="N516" s="10" t="s">
        <v>574</v>
      </c>
      <c r="O516" s="10" t="s">
        <v>657</v>
      </c>
      <c r="Q516" s="10">
        <v>2</v>
      </c>
      <c r="R516" s="16"/>
      <c r="S516" s="16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>
        <v>1</v>
      </c>
      <c r="AF516" s="27"/>
      <c r="AG516" s="27"/>
      <c r="AH516" s="27"/>
      <c r="CO516" s="10">
        <v>1</v>
      </c>
      <c r="CZ516" s="10">
        <v>2</v>
      </c>
      <c r="EZ516" s="116"/>
      <c r="FA516" s="116"/>
      <c r="FB516" s="116">
        <v>1</v>
      </c>
      <c r="FC516" s="116"/>
      <c r="FD516" s="116"/>
    </row>
    <row r="517" spans="2:160">
      <c r="B517" s="44">
        <f t="shared" si="48"/>
        <v>4</v>
      </c>
      <c r="C517" s="44">
        <f t="shared" si="49"/>
        <v>4</v>
      </c>
      <c r="D517" s="44">
        <f t="shared" si="50"/>
        <v>4</v>
      </c>
      <c r="E517" s="44">
        <f t="shared" si="51"/>
        <v>4</v>
      </c>
      <c r="F517" s="44">
        <f t="shared" si="52"/>
        <v>4</v>
      </c>
      <c r="G517" s="44">
        <f t="shared" si="53"/>
        <v>5</v>
      </c>
      <c r="H517" s="119">
        <f>IF(AND(M517&gt;0,M517&lt;=STATS!$C$22),1,"")</f>
        <v>1</v>
      </c>
      <c r="J517" s="26">
        <v>516</v>
      </c>
      <c r="K517" s="253">
        <v>45.607779999999998</v>
      </c>
      <c r="L517" s="253">
        <v>-92.12227</v>
      </c>
      <c r="M517" s="10">
        <v>5</v>
      </c>
      <c r="N517" s="10" t="s">
        <v>574</v>
      </c>
      <c r="O517" s="10" t="s">
        <v>657</v>
      </c>
      <c r="Q517" s="10">
        <v>3</v>
      </c>
      <c r="R517" s="16"/>
      <c r="S517" s="16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>
        <v>3</v>
      </c>
      <c r="AH517" s="27"/>
      <c r="AQ517" s="10">
        <v>1</v>
      </c>
      <c r="CO517" s="10">
        <v>1</v>
      </c>
      <c r="DA517" s="10">
        <v>1</v>
      </c>
      <c r="EZ517" s="116"/>
      <c r="FA517" s="116"/>
      <c r="FB517" s="116"/>
      <c r="FC517" s="116"/>
      <c r="FD517" s="116"/>
    </row>
    <row r="518" spans="2:160">
      <c r="B518" s="44">
        <f t="shared" si="48"/>
        <v>4</v>
      </c>
      <c r="C518" s="44">
        <f t="shared" si="49"/>
        <v>4</v>
      </c>
      <c r="D518" s="44">
        <f t="shared" si="50"/>
        <v>4</v>
      </c>
      <c r="E518" s="44">
        <f t="shared" si="51"/>
        <v>4</v>
      </c>
      <c r="F518" s="44">
        <f t="shared" si="52"/>
        <v>4</v>
      </c>
      <c r="G518" s="44">
        <f t="shared" si="53"/>
        <v>2.5</v>
      </c>
      <c r="H518" s="119">
        <f>IF(AND(M518&gt;0,M518&lt;=STATS!$C$22),1,"")</f>
        <v>1</v>
      </c>
      <c r="J518" s="26">
        <v>517</v>
      </c>
      <c r="K518" s="253">
        <v>45.60801</v>
      </c>
      <c r="L518" s="253">
        <v>-92.122119999999995</v>
      </c>
      <c r="M518" s="10">
        <v>2.5</v>
      </c>
      <c r="N518" s="10" t="s">
        <v>576</v>
      </c>
      <c r="O518" s="10" t="s">
        <v>657</v>
      </c>
      <c r="Q518" s="10">
        <v>2</v>
      </c>
      <c r="R518" s="16"/>
      <c r="S518" s="16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>
        <v>1</v>
      </c>
      <c r="AF518" s="27"/>
      <c r="AG518" s="27"/>
      <c r="AH518" s="27"/>
      <c r="CO518" s="10">
        <v>1</v>
      </c>
      <c r="DE518" s="10">
        <v>2</v>
      </c>
      <c r="ES518" s="10">
        <v>2</v>
      </c>
      <c r="EZ518" s="116"/>
      <c r="FA518" s="116"/>
      <c r="FB518" s="116"/>
      <c r="FC518" s="116"/>
      <c r="FD518" s="116"/>
    </row>
    <row r="519" spans="2:160">
      <c r="B519" s="44">
        <f t="shared" si="48"/>
        <v>2</v>
      </c>
      <c r="C519" s="44">
        <f t="shared" si="49"/>
        <v>2</v>
      </c>
      <c r="D519" s="44">
        <f t="shared" si="50"/>
        <v>2</v>
      </c>
      <c r="E519" s="44">
        <f t="shared" si="51"/>
        <v>2</v>
      </c>
      <c r="F519" s="44">
        <f t="shared" si="52"/>
        <v>2</v>
      </c>
      <c r="G519" s="44">
        <f t="shared" si="53"/>
        <v>1</v>
      </c>
      <c r="H519" s="119">
        <f>IF(AND(M519&gt;0,M519&lt;=STATS!$C$22),1,"")</f>
        <v>1</v>
      </c>
      <c r="J519" s="26">
        <v>518</v>
      </c>
      <c r="K519" s="253">
        <v>45.60801</v>
      </c>
      <c r="L519" s="253">
        <v>-92.121799999999993</v>
      </c>
      <c r="M519" s="10">
        <v>1</v>
      </c>
      <c r="N519" s="10" t="s">
        <v>575</v>
      </c>
      <c r="O519" s="10" t="s">
        <v>657</v>
      </c>
      <c r="Q519" s="10">
        <v>1</v>
      </c>
      <c r="R519" s="16"/>
      <c r="S519" s="16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BG519" s="10">
        <v>1</v>
      </c>
      <c r="BR519" s="10">
        <v>1</v>
      </c>
      <c r="EZ519" s="116"/>
      <c r="FA519" s="116"/>
      <c r="FB519" s="116"/>
      <c r="FC519" s="116"/>
      <c r="FD519" s="116"/>
    </row>
    <row r="520" spans="2:160">
      <c r="J520" s="27">
        <f>COUNT(G2:G519)</f>
        <v>474</v>
      </c>
    </row>
  </sheetData>
  <sheetProtection formatCells="0" sort="0"/>
  <protectedRanges>
    <protectedRange sqref="N338:N519" name="Range1"/>
    <protectedRange sqref="N304:N337" name="Range1_2"/>
    <protectedRange sqref="P2:Q8 N2:N303 O2:O280 O282:O519" name="Range1_3"/>
    <protectedRange sqref="K2:L8" name="Range1_1_1"/>
  </protectedRanges>
  <sortState ref="A2:FM519">
    <sortCondition ref="J2:J933"/>
  </sortState>
  <phoneticPr fontId="17" type="noConversion"/>
  <dataValidations count="9">
    <dataValidation type="list" allowBlank="1" showInputMessage="1" showErrorMessage="1" sqref="Q520:AF64847 EZ520:EZ64847 Q1 AE1:AF1 AC1 X1">
      <formula1>"V,v,1,2,3"</formula1>
    </dataValidation>
    <dataValidation type="whole" allowBlank="1" showInputMessage="1" showErrorMessage="1" errorTitle="Presence/Absence Data" error="Enter 1 if present" sqref="FA520:FM64847 AG520:EY64847">
      <formula1>1</formula1>
      <formula2>1</formula2>
    </dataValidation>
    <dataValidation type="list" allowBlank="1" showInputMessage="1" showErrorMessage="1" sqref="O520:O64847">
      <formula1>"R,P"</formula1>
    </dataValidation>
    <dataValidation type="list" allowBlank="1" showInputMessage="1" showErrorMessage="1" sqref="O2:O519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4847"/>
    <dataValidation type="list" allowBlank="1" showInputMessage="1" showErrorMessage="1" error="Please enter an overall rake fullness of 1, 2, 3 or leave cell blank if no plants found" sqref="Q2:Q519">
      <formula1>"1,2,3"</formula1>
    </dataValidation>
    <dataValidation type="list" allowBlank="1" showInputMessage="1" showErrorMessage="1" error="Please enter a rake fullness rating of 1, 2, 3 or V (visual).  If species not found, leave cell blank." sqref="R2:FM519">
      <formula1>"V,v,1,2,3"</formula1>
    </dataValidation>
    <dataValidation type="decimal" allowBlank="1" showInputMessage="1" showErrorMessage="1" error="Is your depth really more than 99 feet?" sqref="M2:M64847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519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ColWidth="9.140625" defaultRowHeight="12.75"/>
  <cols>
    <col min="1" max="1" width="5.140625" style="47" customWidth="1"/>
    <col min="2" max="3" width="4.5703125" bestFit="1" customWidth="1"/>
    <col min="4" max="4" width="4.5703125" style="48" bestFit="1" customWidth="1"/>
    <col min="5" max="5" width="4.5703125" style="28" customWidth="1"/>
    <col min="6" max="6" width="8.28515625" style="51" customWidth="1"/>
    <col min="7" max="7" width="8.28515625" customWidth="1"/>
    <col min="8" max="8" width="4.140625" style="51" bestFit="1" customWidth="1"/>
    <col min="9" max="9" width="4.5703125" style="21" bestFit="1" customWidth="1"/>
    <col min="10" max="10" width="4.5703125" style="50" bestFit="1" customWidth="1"/>
    <col min="11" max="11" width="4.5703125" style="50" customWidth="1"/>
    <col min="12" max="12" width="4.5703125" style="21" bestFit="1" customWidth="1"/>
    <col min="13" max="13" width="4.5703125" style="52" bestFit="1" customWidth="1"/>
    <col min="14" max="15" width="4.5703125" style="21" bestFit="1" customWidth="1"/>
    <col min="16" max="16" width="4.5703125" style="50" bestFit="1" customWidth="1"/>
    <col min="17" max="17" width="4.5703125" style="21" bestFit="1" customWidth="1"/>
    <col min="18" max="18" width="4.5703125" style="52" bestFit="1" customWidth="1"/>
    <col min="19" max="19" width="4.5703125" style="21" bestFit="1" customWidth="1"/>
    <col min="20" max="21" width="4.5703125" bestFit="1" customWidth="1"/>
    <col min="22" max="22" width="4.5703125" style="28" bestFit="1" customWidth="1"/>
    <col min="23" max="23" width="4.5703125" style="51" bestFit="1" customWidth="1"/>
    <col min="24" max="24" width="4.5703125" style="28" bestFit="1" customWidth="1"/>
    <col min="25" max="25" width="4.5703125" bestFit="1" customWidth="1"/>
    <col min="26" max="26" width="4.5703125" customWidth="1"/>
    <col min="27" max="27" width="4.5703125" style="28" bestFit="1" customWidth="1"/>
    <col min="28" max="28" width="4.5703125" style="51" bestFit="1" customWidth="1"/>
    <col min="29" max="16384" width="9.140625" style="28"/>
  </cols>
  <sheetData>
    <row r="1" spans="1:29" s="49" customFormat="1">
      <c r="A1" s="327" t="s">
        <v>101</v>
      </c>
      <c r="B1" s="328"/>
      <c r="C1" s="328"/>
      <c r="D1" s="328"/>
      <c r="E1" s="328"/>
      <c r="F1" s="328"/>
      <c r="G1" s="328"/>
      <c r="H1" s="323" t="s">
        <v>102</v>
      </c>
      <c r="I1" s="324"/>
      <c r="J1" s="324"/>
      <c r="K1" s="324"/>
      <c r="L1" s="324"/>
      <c r="M1" s="324"/>
      <c r="N1" s="324"/>
      <c r="O1" s="324"/>
      <c r="P1" s="324"/>
      <c r="Q1" s="325" t="s">
        <v>103</v>
      </c>
      <c r="R1" s="326"/>
      <c r="S1" s="326"/>
      <c r="T1" s="326"/>
      <c r="U1" s="326"/>
      <c r="V1" s="326"/>
      <c r="W1" s="326"/>
      <c r="X1" s="326"/>
      <c r="Y1" s="45" t="s">
        <v>104</v>
      </c>
      <c r="Z1" s="45"/>
      <c r="AA1" s="45"/>
      <c r="AB1" s="53"/>
      <c r="AC1" s="46"/>
    </row>
    <row r="2" spans="1:29" s="21" customFormat="1" ht="123" customHeight="1">
      <c r="A2" s="54" t="s">
        <v>31</v>
      </c>
      <c r="B2" s="55" t="s">
        <v>13</v>
      </c>
      <c r="C2" s="55" t="s">
        <v>105</v>
      </c>
      <c r="D2" s="55" t="s">
        <v>106</v>
      </c>
      <c r="E2" s="58" t="s">
        <v>107</v>
      </c>
      <c r="F2" s="69" t="s">
        <v>108</v>
      </c>
      <c r="G2" s="56" t="s">
        <v>109</v>
      </c>
      <c r="H2" s="57">
        <v>1</v>
      </c>
      <c r="I2" s="55">
        <v>2</v>
      </c>
      <c r="J2" s="55">
        <v>3</v>
      </c>
      <c r="K2" s="55">
        <v>4</v>
      </c>
      <c r="L2" s="58">
        <v>5</v>
      </c>
      <c r="M2" s="57">
        <v>6</v>
      </c>
      <c r="N2" s="55">
        <v>7</v>
      </c>
      <c r="O2" s="55">
        <v>8</v>
      </c>
      <c r="P2" s="55">
        <v>9</v>
      </c>
      <c r="Q2" s="58">
        <v>10</v>
      </c>
      <c r="R2" s="57">
        <v>11</v>
      </c>
      <c r="S2" s="55">
        <v>12</v>
      </c>
      <c r="T2" s="55">
        <v>13</v>
      </c>
      <c r="U2" s="55">
        <v>14</v>
      </c>
      <c r="V2" s="58">
        <v>15</v>
      </c>
      <c r="W2" s="57">
        <v>16</v>
      </c>
      <c r="X2" s="55">
        <v>17</v>
      </c>
      <c r="Y2" s="55">
        <v>18</v>
      </c>
      <c r="Z2" s="55">
        <v>19</v>
      </c>
      <c r="AA2" s="58">
        <v>20</v>
      </c>
      <c r="AB2" s="71">
        <v>21</v>
      </c>
    </row>
    <row r="3" spans="1:29">
      <c r="A3" s="47">
        <v>1</v>
      </c>
      <c r="B3" s="28"/>
      <c r="C3" s="28"/>
      <c r="D3" s="28"/>
      <c r="G3" s="28"/>
      <c r="J3" s="21"/>
      <c r="K3" s="21"/>
      <c r="P3" s="21"/>
      <c r="T3" s="28"/>
      <c r="U3" s="28"/>
      <c r="Y3" s="28"/>
      <c r="Z3" s="28"/>
    </row>
    <row r="4" spans="1:29">
      <c r="A4" s="47">
        <v>2</v>
      </c>
      <c r="B4" s="28"/>
      <c r="C4" s="28"/>
      <c r="D4" s="28"/>
      <c r="G4" s="28"/>
      <c r="J4" s="21"/>
      <c r="K4" s="21"/>
      <c r="P4" s="21"/>
      <c r="T4" s="28"/>
      <c r="U4" s="28"/>
      <c r="Y4" s="28"/>
      <c r="Z4" s="28"/>
    </row>
    <row r="5" spans="1:29">
      <c r="A5" s="47">
        <v>3</v>
      </c>
      <c r="B5" s="28"/>
      <c r="C5" s="28"/>
      <c r="D5" s="28"/>
      <c r="G5" s="28"/>
      <c r="J5" s="21"/>
      <c r="K5" s="21"/>
      <c r="P5" s="21"/>
      <c r="T5" s="28"/>
      <c r="U5" s="28"/>
      <c r="Y5" s="28"/>
      <c r="Z5" s="28"/>
    </row>
    <row r="6" spans="1:29" ht="13.5" thickBot="1">
      <c r="A6" s="59">
        <v>4</v>
      </c>
      <c r="B6" s="60"/>
      <c r="C6" s="60"/>
      <c r="D6" s="60"/>
      <c r="E6" s="60"/>
      <c r="F6" s="61"/>
      <c r="G6" s="60"/>
      <c r="H6" s="61"/>
      <c r="I6" s="62"/>
      <c r="J6" s="62"/>
      <c r="K6" s="62"/>
      <c r="L6" s="62"/>
      <c r="M6" s="63"/>
      <c r="N6" s="62"/>
      <c r="O6" s="62"/>
      <c r="P6" s="62"/>
      <c r="Q6" s="62"/>
      <c r="R6" s="63"/>
      <c r="S6" s="62"/>
      <c r="T6" s="60"/>
      <c r="U6" s="60"/>
      <c r="V6" s="60"/>
      <c r="W6" s="61"/>
      <c r="X6" s="60"/>
      <c r="Y6" s="60"/>
      <c r="Z6" s="60"/>
      <c r="AA6" s="60"/>
      <c r="AB6" s="61"/>
    </row>
    <row r="7" spans="1:29">
      <c r="A7" s="47">
        <v>5</v>
      </c>
      <c r="B7" s="28"/>
      <c r="C7" s="28"/>
      <c r="D7" s="28"/>
      <c r="G7" s="28"/>
      <c r="J7" s="21"/>
      <c r="K7" s="21"/>
      <c r="P7" s="21"/>
      <c r="T7" s="28"/>
      <c r="U7" s="28"/>
      <c r="Y7" s="28"/>
      <c r="Z7" s="28"/>
    </row>
    <row r="8" spans="1:29">
      <c r="A8" s="47">
        <v>6</v>
      </c>
      <c r="B8" s="28"/>
      <c r="C8" s="28"/>
      <c r="D8" s="28"/>
      <c r="G8" s="28"/>
      <c r="J8" s="21"/>
      <c r="K8" s="21"/>
      <c r="P8" s="21"/>
      <c r="T8" s="28"/>
      <c r="U8" s="28"/>
      <c r="Y8" s="28"/>
      <c r="Z8" s="28"/>
    </row>
    <row r="9" spans="1:29">
      <c r="A9" s="47">
        <v>7</v>
      </c>
      <c r="B9" s="28"/>
      <c r="C9" s="28"/>
      <c r="D9" s="28"/>
      <c r="G9" s="28"/>
      <c r="J9" s="21"/>
      <c r="K9" s="21"/>
      <c r="P9" s="21"/>
      <c r="T9" s="28"/>
      <c r="U9" s="28"/>
      <c r="Y9" s="28"/>
      <c r="Z9" s="28"/>
    </row>
    <row r="10" spans="1:29">
      <c r="A10" s="47">
        <v>8</v>
      </c>
      <c r="B10" s="28"/>
      <c r="C10" s="28"/>
      <c r="D10" s="28"/>
      <c r="G10" s="28"/>
      <c r="J10" s="21"/>
      <c r="K10" s="21"/>
      <c r="P10" s="21"/>
      <c r="T10" s="28"/>
      <c r="U10" s="28"/>
      <c r="Y10" s="28"/>
      <c r="Z10" s="28"/>
    </row>
    <row r="11" spans="1:29" ht="13.5" thickBot="1">
      <c r="A11" s="59">
        <v>9</v>
      </c>
      <c r="B11" s="60"/>
      <c r="C11" s="60"/>
      <c r="D11" s="60"/>
      <c r="E11" s="60"/>
      <c r="F11" s="61"/>
      <c r="G11" s="60"/>
      <c r="H11" s="61"/>
      <c r="I11" s="62"/>
      <c r="J11" s="62"/>
      <c r="K11" s="62"/>
      <c r="L11" s="62"/>
      <c r="M11" s="63"/>
      <c r="N11" s="62"/>
      <c r="O11" s="62"/>
      <c r="P11" s="62"/>
      <c r="Q11" s="62"/>
      <c r="R11" s="63"/>
      <c r="S11" s="62"/>
      <c r="T11" s="60"/>
      <c r="U11" s="60"/>
      <c r="V11" s="60"/>
      <c r="W11" s="61"/>
      <c r="X11" s="60"/>
      <c r="Y11" s="60"/>
      <c r="Z11" s="60"/>
      <c r="AA11" s="60"/>
      <c r="AB11" s="61"/>
    </row>
    <row r="12" spans="1:29">
      <c r="A12" s="47">
        <v>10</v>
      </c>
      <c r="B12" s="28"/>
      <c r="C12" s="28"/>
      <c r="D12" s="28"/>
      <c r="G12" s="28"/>
      <c r="J12" s="21"/>
      <c r="K12" s="21"/>
      <c r="P12" s="21"/>
      <c r="T12" s="28"/>
      <c r="U12" s="28"/>
      <c r="Y12" s="28"/>
      <c r="Z12" s="28"/>
    </row>
    <row r="13" spans="1:29">
      <c r="A13" s="47">
        <v>11</v>
      </c>
      <c r="B13" s="28"/>
      <c r="C13" s="28"/>
      <c r="D13" s="28"/>
      <c r="G13" s="28"/>
      <c r="J13" s="21"/>
      <c r="K13" s="21"/>
      <c r="P13" s="21"/>
      <c r="T13" s="28"/>
      <c r="U13" s="28"/>
      <c r="Y13" s="28"/>
      <c r="Z13" s="28"/>
    </row>
    <row r="14" spans="1:29">
      <c r="A14" s="47">
        <v>12</v>
      </c>
      <c r="B14" s="28"/>
      <c r="C14" s="28"/>
      <c r="D14" s="28"/>
      <c r="G14" s="28"/>
      <c r="J14" s="21"/>
      <c r="K14" s="21"/>
      <c r="P14" s="21"/>
      <c r="T14" s="28"/>
      <c r="U14" s="28"/>
      <c r="Y14" s="28"/>
      <c r="Z14" s="28"/>
    </row>
    <row r="15" spans="1:29">
      <c r="A15" s="47">
        <v>13</v>
      </c>
      <c r="B15" s="28"/>
      <c r="C15" s="28"/>
      <c r="D15" s="28"/>
      <c r="G15" s="28"/>
      <c r="J15" s="21"/>
      <c r="K15" s="21"/>
      <c r="P15" s="21"/>
      <c r="T15" s="28"/>
      <c r="U15" s="28"/>
      <c r="Y15" s="28"/>
      <c r="Z15" s="28"/>
    </row>
    <row r="16" spans="1:29" ht="13.5" thickBot="1">
      <c r="A16" s="59">
        <v>14</v>
      </c>
      <c r="B16" s="60"/>
      <c r="C16" s="60"/>
      <c r="D16" s="60"/>
      <c r="E16" s="60"/>
      <c r="F16" s="61"/>
      <c r="G16" s="60"/>
      <c r="H16" s="61"/>
      <c r="I16" s="62"/>
      <c r="J16" s="62"/>
      <c r="K16" s="62"/>
      <c r="L16" s="62"/>
      <c r="M16" s="63"/>
      <c r="N16" s="62"/>
      <c r="O16" s="62"/>
      <c r="P16" s="62"/>
      <c r="Q16" s="62"/>
      <c r="R16" s="63"/>
      <c r="S16" s="62"/>
      <c r="T16" s="60"/>
      <c r="U16" s="60"/>
      <c r="V16" s="60"/>
      <c r="W16" s="61"/>
      <c r="X16" s="60"/>
      <c r="Y16" s="60"/>
      <c r="Z16" s="60"/>
      <c r="AA16" s="60"/>
      <c r="AB16" s="61"/>
    </row>
    <row r="17" spans="1:28">
      <c r="A17" s="47">
        <v>15</v>
      </c>
      <c r="B17" s="28"/>
      <c r="C17" s="28"/>
      <c r="D17" s="28"/>
      <c r="G17" s="28"/>
      <c r="J17" s="21"/>
      <c r="K17" s="21"/>
      <c r="P17" s="21"/>
      <c r="T17" s="28"/>
      <c r="U17" s="28"/>
      <c r="Y17" s="28"/>
      <c r="Z17" s="28"/>
    </row>
    <row r="18" spans="1:28">
      <c r="A18" s="47">
        <v>16</v>
      </c>
      <c r="B18" s="28"/>
      <c r="C18" s="28"/>
      <c r="D18" s="28"/>
      <c r="G18" s="28"/>
      <c r="J18" s="21"/>
      <c r="K18" s="21"/>
      <c r="P18" s="21"/>
      <c r="T18" s="28"/>
      <c r="U18" s="28"/>
      <c r="Y18" s="28"/>
      <c r="Z18" s="28"/>
    </row>
    <row r="19" spans="1:28">
      <c r="A19" s="47">
        <v>17</v>
      </c>
      <c r="B19" s="28"/>
      <c r="C19" s="28"/>
      <c r="D19" s="28"/>
      <c r="G19" s="28"/>
      <c r="J19" s="21"/>
      <c r="K19" s="21"/>
      <c r="P19" s="21"/>
      <c r="T19" s="28"/>
      <c r="U19" s="28"/>
      <c r="Y19" s="28"/>
      <c r="Z19" s="28"/>
    </row>
    <row r="20" spans="1:28">
      <c r="A20" s="47">
        <v>18</v>
      </c>
      <c r="B20" s="28"/>
      <c r="C20" s="28"/>
      <c r="D20" s="28"/>
      <c r="G20" s="28"/>
      <c r="J20" s="21"/>
      <c r="K20" s="21"/>
      <c r="P20" s="21"/>
      <c r="T20" s="28"/>
      <c r="U20" s="28"/>
      <c r="Y20" s="28"/>
      <c r="Z20" s="28"/>
    </row>
    <row r="21" spans="1:28" ht="13.5" thickBot="1">
      <c r="A21" s="59">
        <v>19</v>
      </c>
      <c r="B21" s="60"/>
      <c r="C21" s="60"/>
      <c r="D21" s="60"/>
      <c r="E21" s="60"/>
      <c r="F21" s="61"/>
      <c r="G21" s="60"/>
      <c r="H21" s="61"/>
      <c r="I21" s="62"/>
      <c r="J21" s="62"/>
      <c r="K21" s="62"/>
      <c r="L21" s="62"/>
      <c r="M21" s="63"/>
      <c r="N21" s="62"/>
      <c r="O21" s="62"/>
      <c r="P21" s="62"/>
      <c r="Q21" s="62"/>
      <c r="R21" s="63"/>
      <c r="S21" s="62"/>
      <c r="T21" s="60"/>
      <c r="U21" s="60"/>
      <c r="V21" s="60"/>
      <c r="W21" s="61"/>
      <c r="X21" s="60"/>
      <c r="Y21" s="60"/>
      <c r="Z21" s="60"/>
      <c r="AA21" s="60"/>
      <c r="AB21" s="61"/>
    </row>
    <row r="22" spans="1:28">
      <c r="A22" s="47">
        <v>20</v>
      </c>
      <c r="B22" s="28"/>
      <c r="C22" s="28"/>
      <c r="D22" s="28"/>
      <c r="G22" s="28"/>
      <c r="J22" s="21"/>
      <c r="K22" s="21"/>
      <c r="P22" s="21"/>
      <c r="T22" s="28"/>
      <c r="U22" s="28"/>
      <c r="Y22" s="28"/>
      <c r="Z22" s="28"/>
    </row>
    <row r="23" spans="1:28">
      <c r="A23" s="47">
        <v>21</v>
      </c>
      <c r="B23" s="28"/>
      <c r="C23" s="28"/>
      <c r="D23" s="28"/>
      <c r="G23" s="28"/>
      <c r="J23" s="21"/>
      <c r="K23" s="21"/>
      <c r="P23" s="21"/>
      <c r="T23" s="28"/>
      <c r="U23" s="28"/>
      <c r="Y23" s="28"/>
      <c r="Z23" s="28"/>
    </row>
    <row r="24" spans="1:28">
      <c r="A24" s="47">
        <v>22</v>
      </c>
      <c r="B24" s="28"/>
      <c r="C24" s="28"/>
      <c r="D24" s="28"/>
      <c r="G24" s="28"/>
      <c r="J24" s="21"/>
      <c r="K24" s="21"/>
      <c r="P24" s="21"/>
      <c r="T24" s="28"/>
      <c r="U24" s="28"/>
      <c r="Y24" s="28"/>
      <c r="Z24" s="28"/>
    </row>
    <row r="25" spans="1:28">
      <c r="A25" s="47">
        <v>23</v>
      </c>
      <c r="B25" s="28"/>
      <c r="C25" s="28"/>
      <c r="D25" s="28"/>
      <c r="G25" s="28"/>
      <c r="J25" s="21"/>
      <c r="K25" s="21"/>
      <c r="P25" s="21"/>
      <c r="T25" s="28"/>
      <c r="U25" s="28"/>
      <c r="Y25" s="28"/>
      <c r="Z25" s="28"/>
    </row>
    <row r="26" spans="1:28" ht="13.5" thickBot="1">
      <c r="A26" s="59">
        <v>24</v>
      </c>
      <c r="B26" s="60"/>
      <c r="C26" s="60"/>
      <c r="D26" s="60"/>
      <c r="E26" s="60"/>
      <c r="F26" s="61"/>
      <c r="G26" s="60"/>
      <c r="H26" s="61"/>
      <c r="I26" s="62"/>
      <c r="J26" s="62"/>
      <c r="K26" s="62"/>
      <c r="L26" s="62"/>
      <c r="M26" s="63"/>
      <c r="N26" s="62"/>
      <c r="O26" s="62"/>
      <c r="P26" s="62"/>
      <c r="Q26" s="62"/>
      <c r="R26" s="63"/>
      <c r="S26" s="62"/>
      <c r="T26" s="60"/>
      <c r="U26" s="60"/>
      <c r="V26" s="60"/>
      <c r="W26" s="61"/>
      <c r="X26" s="60"/>
      <c r="Y26" s="60"/>
      <c r="Z26" s="60"/>
      <c r="AA26" s="60"/>
      <c r="AB26" s="61"/>
    </row>
    <row r="27" spans="1:28">
      <c r="A27" s="47">
        <v>25</v>
      </c>
      <c r="B27" s="28"/>
      <c r="C27" s="28"/>
      <c r="D27" s="28"/>
      <c r="G27" s="28"/>
      <c r="J27" s="21"/>
      <c r="K27" s="21"/>
      <c r="P27" s="21"/>
      <c r="T27" s="28"/>
      <c r="U27" s="28"/>
      <c r="Y27" s="28"/>
      <c r="Z27" s="28"/>
    </row>
    <row r="28" spans="1:28">
      <c r="A28" s="47">
        <v>26</v>
      </c>
      <c r="B28" s="28"/>
      <c r="C28" s="28"/>
      <c r="D28" s="28"/>
      <c r="G28" s="28"/>
      <c r="J28" s="21"/>
      <c r="K28" s="21"/>
      <c r="P28" s="21"/>
      <c r="T28" s="28"/>
      <c r="U28" s="28"/>
      <c r="Y28" s="28"/>
      <c r="Z28" s="28"/>
    </row>
    <row r="29" spans="1:28">
      <c r="A29" s="47">
        <v>27</v>
      </c>
      <c r="B29" s="28"/>
      <c r="C29" s="28"/>
      <c r="D29" s="28"/>
      <c r="G29" s="28"/>
      <c r="J29" s="21"/>
      <c r="K29" s="21"/>
      <c r="P29" s="21"/>
      <c r="T29" s="28"/>
      <c r="U29" s="28"/>
      <c r="Y29" s="28"/>
      <c r="Z29" s="28"/>
    </row>
    <row r="30" spans="1:28">
      <c r="A30" s="47">
        <v>28</v>
      </c>
      <c r="B30" s="28"/>
      <c r="C30" s="28"/>
      <c r="D30" s="28"/>
      <c r="G30" s="28"/>
      <c r="J30" s="21"/>
      <c r="K30" s="21"/>
      <c r="P30" s="21"/>
      <c r="T30" s="28"/>
      <c r="U30" s="28"/>
      <c r="Y30" s="28"/>
      <c r="Z30" s="28"/>
    </row>
    <row r="31" spans="1:28" ht="13.5" thickBot="1">
      <c r="A31" s="59">
        <v>29</v>
      </c>
      <c r="B31" s="67"/>
      <c r="C31" s="67"/>
      <c r="D31" s="67"/>
      <c r="E31" s="67"/>
      <c r="F31" s="68"/>
      <c r="G31" s="67"/>
      <c r="H31" s="68"/>
      <c r="I31" s="67"/>
      <c r="J31" s="67"/>
      <c r="K31" s="67"/>
      <c r="L31" s="67"/>
      <c r="M31" s="68"/>
      <c r="N31" s="67"/>
      <c r="O31" s="67"/>
      <c r="P31" s="67"/>
      <c r="Q31" s="67"/>
      <c r="R31" s="68"/>
      <c r="S31" s="67"/>
      <c r="T31" s="67"/>
      <c r="U31" s="67"/>
      <c r="V31" s="67"/>
      <c r="W31" s="68"/>
      <c r="X31" s="67"/>
      <c r="Y31" s="60"/>
      <c r="Z31" s="60"/>
      <c r="AA31" s="60"/>
      <c r="AB31" s="61"/>
    </row>
    <row r="32" spans="1:28">
      <c r="A32" s="47">
        <v>30</v>
      </c>
      <c r="B32" s="46"/>
      <c r="C32" s="46"/>
      <c r="D32" s="46"/>
      <c r="E32" s="46"/>
      <c r="F32" s="65"/>
      <c r="G32" s="64"/>
      <c r="H32" s="65"/>
      <c r="I32" s="46"/>
      <c r="J32" s="46"/>
      <c r="K32" s="46"/>
      <c r="L32" s="46"/>
      <c r="M32" s="66"/>
      <c r="N32" s="46"/>
      <c r="O32" s="46"/>
      <c r="P32" s="46"/>
      <c r="Q32" s="46"/>
      <c r="R32" s="66"/>
      <c r="S32" s="46"/>
      <c r="T32" s="46"/>
      <c r="U32" s="46"/>
      <c r="V32" s="46"/>
      <c r="W32" s="66"/>
      <c r="X32" s="46"/>
      <c r="Y32" s="46"/>
      <c r="Z32" s="46"/>
      <c r="AA32" s="46"/>
      <c r="AB32" s="66"/>
    </row>
    <row r="33" spans="1:28">
      <c r="A33" s="47">
        <v>31</v>
      </c>
      <c r="B33" s="28"/>
      <c r="C33" s="28"/>
      <c r="D33" s="28"/>
      <c r="G33" s="28"/>
      <c r="J33" s="21"/>
      <c r="K33" s="21"/>
      <c r="P33" s="21"/>
      <c r="T33" s="28"/>
      <c r="U33" s="28"/>
      <c r="Y33" s="28"/>
      <c r="Z33" s="28"/>
    </row>
    <row r="34" spans="1:28">
      <c r="A34" s="47">
        <v>32</v>
      </c>
      <c r="B34" s="28"/>
      <c r="C34" s="28"/>
      <c r="D34" s="28"/>
      <c r="G34" s="28"/>
      <c r="J34" s="21"/>
      <c r="K34" s="21"/>
      <c r="P34" s="21"/>
      <c r="T34" s="28"/>
      <c r="U34" s="28"/>
      <c r="Y34" s="28"/>
      <c r="Z34" s="28"/>
    </row>
    <row r="35" spans="1:28">
      <c r="A35" s="47">
        <v>33</v>
      </c>
      <c r="B35" s="28"/>
      <c r="C35" s="28"/>
      <c r="D35" s="28"/>
      <c r="G35" s="28"/>
      <c r="J35" s="21"/>
      <c r="K35" s="21"/>
      <c r="P35" s="21"/>
      <c r="T35" s="28"/>
      <c r="U35" s="28"/>
      <c r="Y35" s="28"/>
      <c r="Z35" s="28"/>
    </row>
    <row r="36" spans="1:28" ht="13.5" thickBot="1">
      <c r="A36" s="59">
        <v>34</v>
      </c>
      <c r="B36" s="60"/>
      <c r="C36" s="60"/>
      <c r="D36" s="60"/>
      <c r="E36" s="60"/>
      <c r="F36" s="61"/>
      <c r="G36" s="60"/>
      <c r="H36" s="61"/>
      <c r="I36" s="62"/>
      <c r="J36" s="62"/>
      <c r="K36" s="62"/>
      <c r="L36" s="62"/>
      <c r="M36" s="63"/>
      <c r="N36" s="62"/>
      <c r="O36" s="62"/>
      <c r="P36" s="62"/>
      <c r="Q36" s="62"/>
      <c r="R36" s="63"/>
      <c r="S36" s="62"/>
      <c r="T36" s="60"/>
      <c r="U36" s="60"/>
      <c r="V36" s="60"/>
      <c r="W36" s="61"/>
      <c r="X36" s="60"/>
      <c r="Y36" s="60"/>
      <c r="Z36" s="60"/>
      <c r="AA36" s="60"/>
      <c r="AB36" s="61"/>
    </row>
    <row r="37" spans="1:28">
      <c r="A37" s="47">
        <v>35</v>
      </c>
      <c r="B37" s="28"/>
      <c r="C37" s="28"/>
      <c r="D37" s="28"/>
      <c r="G37" s="28"/>
      <c r="J37" s="21"/>
      <c r="K37" s="21"/>
      <c r="P37" s="21"/>
      <c r="T37" s="28"/>
      <c r="U37" s="28"/>
      <c r="Y37" s="28"/>
      <c r="Z37" s="28"/>
    </row>
    <row r="38" spans="1:28">
      <c r="A38" s="47">
        <v>36</v>
      </c>
      <c r="B38" s="28"/>
      <c r="C38" s="28"/>
      <c r="D38" s="28"/>
      <c r="G38" s="28"/>
      <c r="J38" s="21"/>
      <c r="K38" s="21"/>
      <c r="P38" s="21"/>
      <c r="T38" s="28"/>
      <c r="U38" s="28"/>
      <c r="Y38" s="28"/>
      <c r="Z38" s="28"/>
    </row>
    <row r="39" spans="1:28">
      <c r="A39" s="47">
        <v>37</v>
      </c>
      <c r="B39" s="28"/>
      <c r="C39" s="28"/>
      <c r="D39" s="28"/>
      <c r="G39" s="28"/>
      <c r="J39" s="21"/>
      <c r="K39" s="21"/>
      <c r="P39" s="21"/>
      <c r="T39" s="28"/>
      <c r="U39" s="28"/>
      <c r="Y39" s="28"/>
      <c r="Z39" s="28"/>
    </row>
    <row r="40" spans="1:28">
      <c r="A40" s="47">
        <v>38</v>
      </c>
      <c r="B40" s="28"/>
      <c r="C40" s="28"/>
      <c r="D40" s="28"/>
      <c r="G40" s="28"/>
      <c r="J40" s="21"/>
      <c r="K40" s="21"/>
      <c r="P40" s="21"/>
      <c r="T40" s="28"/>
      <c r="U40" s="28"/>
      <c r="Y40" s="28"/>
      <c r="Z40" s="28"/>
    </row>
    <row r="41" spans="1:28" ht="13.5" thickBot="1">
      <c r="A41" s="59">
        <v>39</v>
      </c>
      <c r="B41" s="60"/>
      <c r="C41" s="60"/>
      <c r="D41" s="60"/>
      <c r="E41" s="60"/>
      <c r="F41" s="61"/>
      <c r="G41" s="60"/>
      <c r="H41" s="61"/>
      <c r="I41" s="62"/>
      <c r="J41" s="62"/>
      <c r="K41" s="62"/>
      <c r="L41" s="62"/>
      <c r="M41" s="63"/>
      <c r="N41" s="62"/>
      <c r="O41" s="62"/>
      <c r="P41" s="62"/>
      <c r="Q41" s="62"/>
      <c r="R41" s="63"/>
      <c r="S41" s="62"/>
      <c r="T41" s="60"/>
      <c r="U41" s="60"/>
      <c r="V41" s="60"/>
      <c r="W41" s="61"/>
      <c r="X41" s="60"/>
      <c r="Y41" s="60"/>
      <c r="Z41" s="60"/>
      <c r="AA41" s="60"/>
      <c r="AB41" s="61"/>
    </row>
    <row r="42" spans="1:28">
      <c r="A42" s="47">
        <v>40</v>
      </c>
      <c r="B42" s="28"/>
      <c r="C42" s="28"/>
      <c r="D42" s="28"/>
      <c r="G42" s="28"/>
      <c r="J42" s="21"/>
      <c r="K42" s="21"/>
      <c r="P42" s="21"/>
      <c r="T42" s="28"/>
      <c r="U42" s="28"/>
      <c r="Y42" s="28"/>
      <c r="Z42" s="28"/>
    </row>
    <row r="43" spans="1:28">
      <c r="A43" s="47">
        <v>41</v>
      </c>
      <c r="B43" s="28"/>
      <c r="C43" s="28"/>
      <c r="D43" s="28"/>
      <c r="G43" s="28"/>
      <c r="J43" s="21"/>
      <c r="K43" s="21"/>
      <c r="P43" s="21"/>
      <c r="T43" s="28"/>
      <c r="U43" s="28"/>
      <c r="Y43" s="28"/>
      <c r="Z43" s="28"/>
    </row>
    <row r="44" spans="1:28">
      <c r="A44" s="47">
        <v>42</v>
      </c>
      <c r="B44" s="28"/>
      <c r="C44" s="28"/>
      <c r="D44" s="28"/>
      <c r="G44" s="28"/>
      <c r="J44" s="21"/>
      <c r="K44" s="21"/>
      <c r="P44" s="21"/>
      <c r="T44" s="28"/>
      <c r="U44" s="28"/>
      <c r="Y44" s="28"/>
      <c r="Z44" s="28"/>
    </row>
    <row r="45" spans="1:28">
      <c r="A45" s="47">
        <v>43</v>
      </c>
      <c r="B45" s="28"/>
      <c r="C45" s="28"/>
      <c r="D45" s="28"/>
      <c r="G45" s="28"/>
      <c r="J45" s="21"/>
      <c r="K45" s="21"/>
      <c r="P45" s="21"/>
      <c r="T45" s="28"/>
      <c r="U45" s="28"/>
      <c r="Y45" s="28"/>
      <c r="Z45" s="28"/>
    </row>
    <row r="46" spans="1:28" ht="13.5" thickBot="1">
      <c r="A46" s="59">
        <v>44</v>
      </c>
      <c r="B46" s="60"/>
      <c r="C46" s="60"/>
      <c r="D46" s="60"/>
      <c r="E46" s="60"/>
      <c r="F46" s="61"/>
      <c r="G46" s="60"/>
      <c r="H46" s="61"/>
      <c r="I46" s="62"/>
      <c r="J46" s="62"/>
      <c r="K46" s="62"/>
      <c r="L46" s="62"/>
      <c r="M46" s="63"/>
      <c r="N46" s="62"/>
      <c r="O46" s="62"/>
      <c r="P46" s="62"/>
      <c r="Q46" s="62"/>
      <c r="R46" s="63"/>
      <c r="S46" s="62"/>
      <c r="T46" s="60"/>
      <c r="U46" s="60"/>
      <c r="V46" s="60"/>
      <c r="W46" s="61"/>
      <c r="X46" s="60"/>
      <c r="Y46" s="60"/>
      <c r="Z46" s="60"/>
      <c r="AA46" s="60"/>
      <c r="AB46" s="61"/>
    </row>
    <row r="47" spans="1:28">
      <c r="A47" s="47">
        <v>45</v>
      </c>
      <c r="B47" s="28"/>
      <c r="C47" s="28"/>
      <c r="D47" s="28"/>
      <c r="G47" s="28"/>
      <c r="J47" s="21"/>
      <c r="K47" s="21"/>
      <c r="P47" s="21"/>
      <c r="T47" s="28"/>
      <c r="U47" s="28"/>
      <c r="Y47" s="28"/>
      <c r="Z47" s="28"/>
    </row>
    <row r="48" spans="1:28">
      <c r="A48" s="47">
        <v>46</v>
      </c>
      <c r="B48" s="28"/>
      <c r="C48" s="28"/>
      <c r="D48" s="28"/>
      <c r="G48" s="28"/>
      <c r="J48" s="21"/>
      <c r="K48" s="21"/>
      <c r="P48" s="21"/>
      <c r="T48" s="28"/>
      <c r="U48" s="28"/>
      <c r="Y48" s="28"/>
      <c r="Z48" s="28"/>
    </row>
    <row r="49" spans="1:28">
      <c r="A49" s="47">
        <v>47</v>
      </c>
      <c r="B49" s="28"/>
      <c r="C49" s="28"/>
      <c r="D49" s="28"/>
      <c r="G49" s="28"/>
      <c r="J49" s="21"/>
      <c r="K49" s="21"/>
      <c r="P49" s="21"/>
      <c r="T49" s="28"/>
      <c r="U49" s="28"/>
      <c r="Y49" s="28"/>
      <c r="Z49" s="28"/>
    </row>
    <row r="50" spans="1:28">
      <c r="A50" s="47">
        <v>48</v>
      </c>
      <c r="B50" s="28"/>
      <c r="C50" s="28"/>
      <c r="D50" s="28"/>
      <c r="G50" s="28"/>
      <c r="J50" s="21"/>
      <c r="K50" s="21"/>
      <c r="P50" s="21"/>
      <c r="T50" s="28"/>
      <c r="U50" s="28"/>
      <c r="Y50" s="28"/>
      <c r="Z50" s="28"/>
    </row>
    <row r="51" spans="1:28" ht="13.5" thickBot="1">
      <c r="A51" s="59">
        <v>49</v>
      </c>
      <c r="B51" s="60"/>
      <c r="C51" s="60"/>
      <c r="D51" s="60"/>
      <c r="E51" s="60"/>
      <c r="F51" s="61"/>
      <c r="G51" s="60"/>
      <c r="H51" s="61"/>
      <c r="I51" s="62"/>
      <c r="J51" s="62"/>
      <c r="K51" s="62"/>
      <c r="L51" s="62"/>
      <c r="M51" s="63"/>
      <c r="N51" s="62"/>
      <c r="O51" s="62"/>
      <c r="P51" s="62"/>
      <c r="Q51" s="62"/>
      <c r="R51" s="63"/>
      <c r="S51" s="62"/>
      <c r="T51" s="60"/>
      <c r="U51" s="60"/>
      <c r="V51" s="60"/>
      <c r="W51" s="61"/>
      <c r="X51" s="60"/>
      <c r="Y51" s="60"/>
      <c r="Z51" s="60"/>
      <c r="AA51" s="60"/>
      <c r="AB51" s="61"/>
    </row>
    <row r="52" spans="1:28">
      <c r="A52" s="47">
        <v>50</v>
      </c>
      <c r="B52" s="28"/>
      <c r="C52" s="28"/>
      <c r="D52" s="28"/>
      <c r="G52" s="28"/>
      <c r="J52" s="21"/>
      <c r="K52" s="21"/>
      <c r="P52" s="21"/>
      <c r="T52" s="28"/>
      <c r="U52" s="28"/>
      <c r="Y52" s="28"/>
      <c r="Z52" s="28"/>
    </row>
    <row r="53" spans="1:28">
      <c r="A53" s="47">
        <v>51</v>
      </c>
      <c r="B53" s="28"/>
      <c r="C53" s="28"/>
      <c r="D53" s="28"/>
      <c r="G53" s="28"/>
      <c r="J53" s="21"/>
      <c r="K53" s="21"/>
      <c r="P53" s="21"/>
      <c r="T53" s="28"/>
      <c r="U53" s="28"/>
      <c r="Y53" s="28"/>
      <c r="Z53" s="28"/>
    </row>
    <row r="54" spans="1:28">
      <c r="A54" s="47">
        <v>52</v>
      </c>
      <c r="B54" s="28"/>
      <c r="C54" s="28"/>
      <c r="D54" s="28"/>
      <c r="G54" s="28"/>
      <c r="J54" s="21"/>
      <c r="K54" s="21"/>
      <c r="P54" s="21"/>
      <c r="T54" s="28"/>
      <c r="U54" s="28"/>
      <c r="Y54" s="28"/>
      <c r="Z54" s="28"/>
    </row>
    <row r="55" spans="1:28">
      <c r="A55" s="47">
        <v>53</v>
      </c>
      <c r="B55" s="28"/>
      <c r="C55" s="28"/>
      <c r="D55" s="28"/>
      <c r="G55" s="28"/>
      <c r="J55" s="21"/>
      <c r="K55" s="21"/>
      <c r="P55" s="21"/>
      <c r="T55" s="28"/>
      <c r="U55" s="28"/>
      <c r="Y55" s="28"/>
      <c r="Z55" s="28"/>
    </row>
    <row r="56" spans="1:28" ht="13.5" thickBot="1">
      <c r="A56" s="59">
        <v>54</v>
      </c>
      <c r="B56" s="60"/>
      <c r="C56" s="60"/>
      <c r="D56" s="60"/>
      <c r="E56" s="60"/>
      <c r="F56" s="61"/>
      <c r="G56" s="60"/>
      <c r="H56" s="61"/>
      <c r="I56" s="62"/>
      <c r="J56" s="62"/>
      <c r="K56" s="62"/>
      <c r="L56" s="62"/>
      <c r="M56" s="63"/>
      <c r="N56" s="62"/>
      <c r="O56" s="62"/>
      <c r="P56" s="62"/>
      <c r="Q56" s="62"/>
      <c r="R56" s="63"/>
      <c r="S56" s="62"/>
      <c r="T56" s="60"/>
      <c r="U56" s="60"/>
      <c r="V56" s="60"/>
      <c r="W56" s="61"/>
      <c r="X56" s="60"/>
      <c r="Y56" s="60"/>
      <c r="Z56" s="60"/>
      <c r="AA56" s="60"/>
      <c r="AB56" s="61"/>
    </row>
    <row r="57" spans="1:28">
      <c r="A57" s="47">
        <v>55</v>
      </c>
      <c r="B57" s="28"/>
      <c r="C57" s="28"/>
      <c r="D57" s="28"/>
      <c r="G57" s="28"/>
      <c r="J57" s="21"/>
      <c r="K57" s="21"/>
      <c r="P57" s="21"/>
      <c r="T57" s="28"/>
      <c r="U57" s="28"/>
      <c r="Y57" s="28"/>
      <c r="Z57" s="28"/>
    </row>
    <row r="58" spans="1:28">
      <c r="A58" s="47">
        <v>56</v>
      </c>
      <c r="B58" s="28"/>
      <c r="C58" s="28"/>
      <c r="D58" s="28"/>
      <c r="G58" s="28"/>
      <c r="J58" s="21"/>
      <c r="K58" s="21"/>
      <c r="P58" s="21"/>
      <c r="T58" s="28"/>
      <c r="U58" s="28"/>
      <c r="Y58" s="28"/>
      <c r="Z58" s="28"/>
    </row>
    <row r="59" spans="1:28">
      <c r="A59" s="47">
        <v>57</v>
      </c>
      <c r="B59" s="28"/>
      <c r="C59" s="28"/>
      <c r="D59" s="28"/>
      <c r="G59" s="28"/>
      <c r="J59" s="21"/>
      <c r="K59" s="21"/>
      <c r="P59" s="21"/>
      <c r="T59" s="28"/>
      <c r="U59" s="28"/>
      <c r="Y59" s="28"/>
      <c r="Z59" s="28"/>
    </row>
    <row r="60" spans="1:28">
      <c r="A60" s="47">
        <v>58</v>
      </c>
      <c r="B60" s="28"/>
      <c r="C60" s="28"/>
      <c r="D60" s="28"/>
      <c r="G60" s="28"/>
      <c r="J60" s="21"/>
      <c r="K60" s="21"/>
      <c r="P60" s="21"/>
      <c r="T60" s="28"/>
      <c r="U60" s="28"/>
      <c r="Y60" s="28"/>
      <c r="Z60" s="28"/>
    </row>
    <row r="61" spans="1:28" ht="13.5" thickBot="1">
      <c r="A61" s="59">
        <v>59</v>
      </c>
      <c r="B61" s="67"/>
      <c r="C61" s="67"/>
      <c r="D61" s="67"/>
      <c r="E61" s="67"/>
      <c r="F61" s="68"/>
      <c r="G61" s="67"/>
      <c r="H61" s="68"/>
      <c r="I61" s="67"/>
      <c r="J61" s="67"/>
      <c r="K61" s="67"/>
      <c r="L61" s="67"/>
      <c r="M61" s="68"/>
      <c r="N61" s="67"/>
      <c r="O61" s="67"/>
      <c r="P61" s="67"/>
      <c r="Q61" s="67"/>
      <c r="R61" s="68"/>
      <c r="S61" s="67"/>
      <c r="T61" s="67"/>
      <c r="U61" s="67"/>
      <c r="V61" s="67"/>
      <c r="W61" s="68"/>
      <c r="X61" s="67"/>
      <c r="Y61" s="60"/>
      <c r="Z61" s="60"/>
      <c r="AA61" s="60"/>
      <c r="AB61" s="61"/>
    </row>
    <row r="62" spans="1:28">
      <c r="A62" s="47">
        <v>60</v>
      </c>
      <c r="B62" s="46"/>
      <c r="C62" s="46"/>
      <c r="D62" s="46"/>
      <c r="E62" s="46"/>
      <c r="F62" s="65"/>
      <c r="G62" s="64"/>
      <c r="H62" s="65"/>
      <c r="I62" s="46"/>
      <c r="J62" s="46"/>
      <c r="K62" s="46"/>
      <c r="L62" s="46"/>
      <c r="M62" s="66"/>
      <c r="N62" s="46"/>
      <c r="O62" s="46"/>
      <c r="P62" s="46"/>
      <c r="Q62" s="46"/>
      <c r="R62" s="66"/>
      <c r="S62" s="46"/>
      <c r="T62" s="46"/>
      <c r="U62" s="46"/>
      <c r="V62" s="46"/>
      <c r="W62" s="66"/>
      <c r="X62" s="46"/>
      <c r="Y62" s="46"/>
      <c r="Z62" s="46"/>
      <c r="AA62" s="46"/>
      <c r="AB62" s="66"/>
    </row>
    <row r="63" spans="1:28">
      <c r="A63" s="47">
        <v>61</v>
      </c>
      <c r="B63" s="28"/>
      <c r="C63" s="28"/>
      <c r="D63" s="28"/>
      <c r="G63" s="28"/>
      <c r="J63" s="21"/>
      <c r="K63" s="21"/>
      <c r="P63" s="21"/>
      <c r="T63" s="28"/>
      <c r="U63" s="28"/>
      <c r="Y63" s="28"/>
      <c r="Z63" s="28"/>
    </row>
    <row r="64" spans="1:28">
      <c r="A64" s="47">
        <v>62</v>
      </c>
      <c r="B64" s="28"/>
      <c r="C64" s="28"/>
      <c r="D64" s="28"/>
      <c r="G64" s="28"/>
      <c r="J64" s="21"/>
      <c r="K64" s="21"/>
      <c r="P64" s="21"/>
      <c r="T64" s="28"/>
      <c r="U64" s="28"/>
      <c r="Y64" s="28"/>
      <c r="Z64" s="28"/>
    </row>
    <row r="65" spans="1:28">
      <c r="A65" s="47">
        <v>63</v>
      </c>
      <c r="B65" s="28"/>
      <c r="C65" s="28"/>
      <c r="D65" s="28"/>
      <c r="G65" s="28"/>
      <c r="J65" s="21"/>
      <c r="K65" s="21"/>
      <c r="P65" s="21"/>
      <c r="T65" s="28"/>
      <c r="U65" s="28"/>
      <c r="Y65" s="28"/>
      <c r="Z65" s="28"/>
    </row>
    <row r="66" spans="1:28" ht="13.5" thickBot="1">
      <c r="A66" s="59">
        <v>64</v>
      </c>
      <c r="B66" s="60"/>
      <c r="C66" s="60"/>
      <c r="D66" s="60"/>
      <c r="E66" s="60"/>
      <c r="F66" s="61"/>
      <c r="G66" s="60"/>
      <c r="H66" s="61"/>
      <c r="I66" s="62"/>
      <c r="J66" s="62"/>
      <c r="K66" s="62"/>
      <c r="L66" s="62"/>
      <c r="M66" s="63"/>
      <c r="N66" s="62"/>
      <c r="O66" s="62"/>
      <c r="P66" s="62"/>
      <c r="Q66" s="62"/>
      <c r="R66" s="63"/>
      <c r="S66" s="62"/>
      <c r="T66" s="60"/>
      <c r="U66" s="60"/>
      <c r="V66" s="60"/>
      <c r="W66" s="61"/>
      <c r="X66" s="60"/>
      <c r="Y66" s="60"/>
      <c r="Z66" s="60"/>
      <c r="AA66" s="60"/>
      <c r="AB66" s="61"/>
    </row>
    <row r="67" spans="1:28">
      <c r="A67" s="47">
        <v>65</v>
      </c>
      <c r="B67" s="28"/>
      <c r="C67" s="28"/>
      <c r="D67" s="28"/>
      <c r="G67" s="28"/>
      <c r="J67" s="21"/>
      <c r="K67" s="21"/>
      <c r="P67" s="21"/>
      <c r="T67" s="28"/>
      <c r="U67" s="28"/>
      <c r="Y67" s="28"/>
      <c r="Z67" s="28"/>
    </row>
    <row r="68" spans="1:28">
      <c r="A68" s="47">
        <v>66</v>
      </c>
      <c r="B68" s="28"/>
      <c r="C68" s="28"/>
      <c r="D68" s="28"/>
      <c r="G68" s="28"/>
      <c r="J68" s="21"/>
      <c r="K68" s="21"/>
      <c r="P68" s="21"/>
      <c r="T68" s="28"/>
      <c r="U68" s="28"/>
      <c r="Y68" s="28"/>
      <c r="Z68" s="28"/>
    </row>
    <row r="69" spans="1:28">
      <c r="A69" s="47">
        <v>67</v>
      </c>
      <c r="B69" s="28"/>
      <c r="C69" s="28"/>
      <c r="D69" s="28"/>
      <c r="G69" s="28"/>
      <c r="J69" s="21"/>
      <c r="K69" s="21"/>
      <c r="P69" s="21"/>
      <c r="T69" s="28"/>
      <c r="U69" s="28"/>
      <c r="Y69" s="28"/>
      <c r="Z69" s="28"/>
    </row>
    <row r="70" spans="1:28">
      <c r="A70" s="47">
        <v>68</v>
      </c>
      <c r="B70" s="28"/>
      <c r="C70" s="28"/>
      <c r="D70" s="28"/>
      <c r="G70" s="28"/>
      <c r="J70" s="21"/>
      <c r="K70" s="21"/>
      <c r="P70" s="21"/>
      <c r="T70" s="28"/>
      <c r="U70" s="28"/>
      <c r="Y70" s="28"/>
      <c r="Z70" s="28"/>
    </row>
    <row r="71" spans="1:28" ht="13.5" thickBot="1">
      <c r="A71" s="59">
        <v>69</v>
      </c>
      <c r="B71" s="60"/>
      <c r="C71" s="60"/>
      <c r="D71" s="60"/>
      <c r="E71" s="60"/>
      <c r="F71" s="61"/>
      <c r="G71" s="60"/>
      <c r="H71" s="61"/>
      <c r="I71" s="62"/>
      <c r="J71" s="62"/>
      <c r="K71" s="62"/>
      <c r="L71" s="62"/>
      <c r="M71" s="63"/>
      <c r="N71" s="62"/>
      <c r="O71" s="62"/>
      <c r="P71" s="62"/>
      <c r="Q71" s="62"/>
      <c r="R71" s="63"/>
      <c r="S71" s="62"/>
      <c r="T71" s="60"/>
      <c r="U71" s="60"/>
      <c r="V71" s="60"/>
      <c r="W71" s="61"/>
      <c r="X71" s="60"/>
      <c r="Y71" s="60"/>
      <c r="Z71" s="60"/>
      <c r="AA71" s="60"/>
      <c r="AB71" s="61"/>
    </row>
    <row r="72" spans="1:28">
      <c r="A72" s="47">
        <v>70</v>
      </c>
      <c r="B72" s="28"/>
      <c r="C72" s="28"/>
      <c r="D72" s="28"/>
      <c r="G72" s="28"/>
      <c r="J72" s="21"/>
      <c r="K72" s="21"/>
      <c r="P72" s="21"/>
      <c r="T72" s="28"/>
      <c r="U72" s="28"/>
      <c r="Y72" s="28"/>
      <c r="Z72" s="28"/>
    </row>
    <row r="73" spans="1:28">
      <c r="A73" s="47">
        <v>71</v>
      </c>
      <c r="B73" s="28"/>
      <c r="C73" s="28"/>
      <c r="D73" s="28"/>
      <c r="G73" s="28"/>
      <c r="J73" s="21"/>
      <c r="K73" s="21"/>
      <c r="P73" s="21"/>
      <c r="T73" s="28"/>
      <c r="U73" s="28"/>
      <c r="Y73" s="28"/>
      <c r="Z73" s="28"/>
    </row>
    <row r="74" spans="1:28">
      <c r="A74" s="47">
        <v>72</v>
      </c>
      <c r="B74" s="28"/>
      <c r="C74" s="28"/>
      <c r="D74" s="28"/>
      <c r="G74" s="28"/>
      <c r="J74" s="21"/>
      <c r="K74" s="21"/>
      <c r="P74" s="21"/>
      <c r="T74" s="28"/>
      <c r="U74" s="28"/>
      <c r="Y74" s="28"/>
      <c r="Z74" s="28"/>
    </row>
    <row r="75" spans="1:28">
      <c r="A75" s="47">
        <v>73</v>
      </c>
      <c r="B75" s="28"/>
      <c r="C75" s="28"/>
      <c r="D75" s="28"/>
      <c r="G75" s="28"/>
      <c r="J75" s="21"/>
      <c r="K75" s="21"/>
      <c r="P75" s="21"/>
      <c r="T75" s="28"/>
      <c r="U75" s="28"/>
      <c r="Y75" s="28"/>
      <c r="Z75" s="28"/>
    </row>
    <row r="76" spans="1:28" ht="13.5" thickBot="1">
      <c r="A76" s="59">
        <v>74</v>
      </c>
      <c r="B76" s="60"/>
      <c r="C76" s="60"/>
      <c r="D76" s="60"/>
      <c r="E76" s="60"/>
      <c r="F76" s="61"/>
      <c r="G76" s="60"/>
      <c r="H76" s="61"/>
      <c r="I76" s="62"/>
      <c r="J76" s="62"/>
      <c r="K76" s="62"/>
      <c r="L76" s="62"/>
      <c r="M76" s="63"/>
      <c r="N76" s="62"/>
      <c r="O76" s="62"/>
      <c r="P76" s="62"/>
      <c r="Q76" s="62"/>
      <c r="R76" s="63"/>
      <c r="S76" s="62"/>
      <c r="T76" s="60"/>
      <c r="U76" s="60"/>
      <c r="V76" s="60"/>
      <c r="W76" s="61"/>
      <c r="X76" s="60"/>
      <c r="Y76" s="60"/>
      <c r="Z76" s="60"/>
      <c r="AA76" s="60"/>
      <c r="AB76" s="61"/>
    </row>
    <row r="77" spans="1:28">
      <c r="A77" s="47">
        <v>75</v>
      </c>
      <c r="B77" s="28"/>
      <c r="C77" s="28"/>
      <c r="D77" s="28"/>
      <c r="G77" s="28"/>
      <c r="J77" s="21"/>
      <c r="K77" s="21"/>
      <c r="P77" s="21"/>
      <c r="T77" s="28"/>
      <c r="U77" s="28"/>
      <c r="Y77" s="28"/>
      <c r="Z77" s="28"/>
    </row>
    <row r="78" spans="1:28">
      <c r="A78" s="47">
        <v>76</v>
      </c>
      <c r="B78" s="28"/>
      <c r="C78" s="28"/>
      <c r="D78" s="28"/>
      <c r="G78" s="28"/>
      <c r="J78" s="21"/>
      <c r="K78" s="21"/>
      <c r="P78" s="21"/>
      <c r="T78" s="28"/>
      <c r="U78" s="28"/>
      <c r="Y78" s="28"/>
      <c r="Z78" s="28"/>
    </row>
    <row r="79" spans="1:28">
      <c r="A79" s="47">
        <v>77</v>
      </c>
      <c r="B79" s="28"/>
      <c r="C79" s="28"/>
      <c r="D79" s="28"/>
      <c r="G79" s="28"/>
      <c r="J79" s="21"/>
      <c r="K79" s="21"/>
      <c r="P79" s="21"/>
      <c r="T79" s="28"/>
      <c r="U79" s="28"/>
      <c r="Y79" s="28"/>
      <c r="Z79" s="28"/>
    </row>
    <row r="80" spans="1:28">
      <c r="A80" s="47">
        <v>78</v>
      </c>
      <c r="B80" s="28"/>
      <c r="C80" s="28"/>
      <c r="D80" s="28"/>
      <c r="G80" s="28"/>
      <c r="J80" s="21"/>
      <c r="K80" s="21"/>
      <c r="P80" s="21"/>
      <c r="T80" s="28"/>
      <c r="U80" s="28"/>
      <c r="Y80" s="28"/>
      <c r="Z80" s="28"/>
    </row>
    <row r="81" spans="1:28" ht="13.5" thickBot="1">
      <c r="A81" s="59">
        <v>79</v>
      </c>
      <c r="B81" s="60"/>
      <c r="C81" s="60"/>
      <c r="D81" s="60"/>
      <c r="E81" s="60"/>
      <c r="F81" s="61"/>
      <c r="G81" s="60"/>
      <c r="H81" s="61"/>
      <c r="I81" s="62"/>
      <c r="J81" s="62"/>
      <c r="K81" s="62"/>
      <c r="L81" s="62"/>
      <c r="M81" s="63"/>
      <c r="N81" s="62"/>
      <c r="O81" s="62"/>
      <c r="P81" s="62"/>
      <c r="Q81" s="62"/>
      <c r="R81" s="63"/>
      <c r="S81" s="62"/>
      <c r="T81" s="60"/>
      <c r="U81" s="60"/>
      <c r="V81" s="60"/>
      <c r="W81" s="61"/>
      <c r="X81" s="60"/>
      <c r="Y81" s="60"/>
      <c r="Z81" s="60"/>
      <c r="AA81" s="60"/>
      <c r="AB81" s="61"/>
    </row>
    <row r="82" spans="1:28">
      <c r="A82" s="47">
        <v>80</v>
      </c>
      <c r="B82" s="28"/>
      <c r="C82" s="28"/>
      <c r="D82" s="28"/>
      <c r="G82" s="28"/>
      <c r="J82" s="21"/>
      <c r="K82" s="21"/>
      <c r="P82" s="21"/>
      <c r="T82" s="28"/>
      <c r="U82" s="28"/>
      <c r="Y82" s="28"/>
      <c r="Z82" s="28"/>
    </row>
    <row r="83" spans="1:28">
      <c r="A83" s="47">
        <v>81</v>
      </c>
      <c r="B83" s="28"/>
      <c r="C83" s="28"/>
      <c r="D83" s="28"/>
      <c r="G83" s="28"/>
      <c r="J83" s="21"/>
      <c r="K83" s="21"/>
      <c r="P83" s="21"/>
      <c r="T83" s="28"/>
      <c r="U83" s="28"/>
      <c r="Y83" s="28"/>
      <c r="Z83" s="28"/>
    </row>
    <row r="84" spans="1:28">
      <c r="A84" s="47">
        <v>82</v>
      </c>
      <c r="B84" s="28"/>
      <c r="C84" s="28"/>
      <c r="D84" s="28"/>
      <c r="G84" s="28"/>
      <c r="J84" s="21"/>
      <c r="K84" s="21"/>
      <c r="P84" s="21"/>
      <c r="T84" s="28"/>
      <c r="U84" s="28"/>
      <c r="Y84" s="28"/>
      <c r="Z84" s="28"/>
    </row>
    <row r="85" spans="1:28">
      <c r="A85" s="47">
        <v>83</v>
      </c>
      <c r="B85" s="28"/>
      <c r="C85" s="28"/>
      <c r="D85" s="28"/>
      <c r="G85" s="28"/>
      <c r="J85" s="21"/>
      <c r="K85" s="21"/>
      <c r="P85" s="21"/>
      <c r="T85" s="28"/>
      <c r="U85" s="28"/>
      <c r="Y85" s="28"/>
      <c r="Z85" s="28"/>
    </row>
    <row r="86" spans="1:28" ht="13.5" thickBot="1">
      <c r="A86" s="59">
        <v>84</v>
      </c>
      <c r="B86" s="60"/>
      <c r="C86" s="60"/>
      <c r="D86" s="60"/>
      <c r="E86" s="60"/>
      <c r="F86" s="61"/>
      <c r="G86" s="60"/>
      <c r="H86" s="61"/>
      <c r="I86" s="62"/>
      <c r="J86" s="62"/>
      <c r="K86" s="62"/>
      <c r="L86" s="62"/>
      <c r="M86" s="63"/>
      <c r="N86" s="62"/>
      <c r="O86" s="62"/>
      <c r="P86" s="62"/>
      <c r="Q86" s="62"/>
      <c r="R86" s="63"/>
      <c r="S86" s="62"/>
      <c r="T86" s="60"/>
      <c r="U86" s="60"/>
      <c r="V86" s="60"/>
      <c r="W86" s="61"/>
      <c r="X86" s="60"/>
      <c r="Y86" s="60"/>
      <c r="Z86" s="60"/>
      <c r="AA86" s="60"/>
      <c r="AB86" s="61"/>
    </row>
    <row r="87" spans="1:28">
      <c r="A87" s="47">
        <v>85</v>
      </c>
      <c r="B87" s="28"/>
      <c r="C87" s="28"/>
      <c r="D87" s="28"/>
      <c r="G87" s="28"/>
      <c r="J87" s="21"/>
      <c r="K87" s="21"/>
      <c r="P87" s="21"/>
      <c r="T87" s="28"/>
      <c r="U87" s="28"/>
      <c r="Y87" s="28"/>
      <c r="Z87" s="28"/>
    </row>
    <row r="88" spans="1:28">
      <c r="A88" s="47">
        <v>86</v>
      </c>
      <c r="B88" s="28"/>
      <c r="C88" s="28"/>
      <c r="D88" s="28"/>
      <c r="G88" s="28"/>
      <c r="J88" s="21"/>
      <c r="K88" s="21"/>
      <c r="P88" s="21"/>
      <c r="T88" s="28"/>
      <c r="U88" s="28"/>
      <c r="Y88" s="28"/>
      <c r="Z88" s="28"/>
    </row>
    <row r="89" spans="1:28">
      <c r="A89" s="47">
        <v>87</v>
      </c>
      <c r="B89" s="28"/>
      <c r="C89" s="28"/>
      <c r="D89" s="28"/>
      <c r="G89" s="28"/>
      <c r="J89" s="21"/>
      <c r="K89" s="21"/>
      <c r="P89" s="21"/>
      <c r="T89" s="28"/>
      <c r="U89" s="28"/>
      <c r="Y89" s="28"/>
      <c r="Z89" s="28"/>
    </row>
    <row r="90" spans="1:28">
      <c r="A90" s="47">
        <v>88</v>
      </c>
      <c r="B90" s="28"/>
      <c r="C90" s="28"/>
      <c r="D90" s="28"/>
      <c r="G90" s="28"/>
      <c r="J90" s="21"/>
      <c r="K90" s="21"/>
      <c r="P90" s="21"/>
      <c r="T90" s="28"/>
      <c r="U90" s="28"/>
      <c r="Y90" s="28"/>
      <c r="Z90" s="28"/>
    </row>
    <row r="91" spans="1:28" ht="13.5" thickBot="1">
      <c r="A91" s="59">
        <v>89</v>
      </c>
      <c r="B91" s="67"/>
      <c r="C91" s="67"/>
      <c r="D91" s="67"/>
      <c r="E91" s="67"/>
      <c r="F91" s="68"/>
      <c r="G91" s="67"/>
      <c r="H91" s="68"/>
      <c r="I91" s="67"/>
      <c r="J91" s="67"/>
      <c r="K91" s="67"/>
      <c r="L91" s="67"/>
      <c r="M91" s="68"/>
      <c r="N91" s="67"/>
      <c r="O91" s="67"/>
      <c r="P91" s="67"/>
      <c r="Q91" s="67"/>
      <c r="R91" s="68"/>
      <c r="S91" s="67"/>
      <c r="T91" s="67"/>
      <c r="U91" s="67"/>
      <c r="V91" s="67"/>
      <c r="W91" s="68"/>
      <c r="X91" s="67"/>
      <c r="Y91" s="60"/>
      <c r="Z91" s="60"/>
      <c r="AA91" s="60"/>
      <c r="AB91" s="61"/>
    </row>
    <row r="92" spans="1:28">
      <c r="A92" s="47">
        <v>90</v>
      </c>
      <c r="B92" s="46"/>
      <c r="C92" s="46"/>
      <c r="D92" s="46"/>
      <c r="E92" s="46"/>
      <c r="F92" s="65"/>
      <c r="G92" s="64"/>
      <c r="H92" s="65"/>
      <c r="I92" s="46"/>
      <c r="J92" s="46"/>
      <c r="K92" s="46"/>
      <c r="L92" s="46"/>
      <c r="M92" s="66"/>
      <c r="N92" s="46"/>
      <c r="O92" s="46"/>
      <c r="P92" s="46"/>
      <c r="Q92" s="46"/>
      <c r="R92" s="66"/>
      <c r="S92" s="46"/>
      <c r="T92" s="46"/>
      <c r="U92" s="46"/>
      <c r="V92" s="46"/>
      <c r="W92" s="66"/>
      <c r="X92" s="46"/>
      <c r="Y92" s="46"/>
      <c r="Z92" s="46"/>
      <c r="AA92" s="46"/>
      <c r="AB92" s="66"/>
    </row>
    <row r="93" spans="1:28">
      <c r="A93" s="47">
        <v>91</v>
      </c>
      <c r="B93" s="28"/>
      <c r="C93" s="28"/>
      <c r="D93" s="28"/>
      <c r="G93" s="28"/>
      <c r="J93" s="21"/>
      <c r="K93" s="21"/>
      <c r="P93" s="21"/>
      <c r="T93" s="28"/>
      <c r="U93" s="28"/>
      <c r="Y93" s="28"/>
      <c r="Z93" s="28"/>
    </row>
    <row r="94" spans="1:28">
      <c r="A94" s="47">
        <v>92</v>
      </c>
      <c r="B94" s="28"/>
      <c r="C94" s="28"/>
      <c r="D94" s="28"/>
      <c r="G94" s="28"/>
      <c r="J94" s="21"/>
      <c r="K94" s="21"/>
      <c r="P94" s="21"/>
      <c r="T94" s="28"/>
      <c r="U94" s="28"/>
      <c r="Y94" s="28"/>
      <c r="Z94" s="28"/>
    </row>
    <row r="95" spans="1:28">
      <c r="A95" s="47">
        <v>93</v>
      </c>
      <c r="B95" s="28"/>
      <c r="C95" s="28"/>
      <c r="D95" s="28"/>
      <c r="G95" s="28"/>
      <c r="J95" s="21"/>
      <c r="K95" s="21"/>
      <c r="P95" s="21"/>
      <c r="T95" s="28"/>
      <c r="U95" s="28"/>
      <c r="Y95" s="28"/>
      <c r="Z95" s="28"/>
    </row>
    <row r="96" spans="1:28" ht="13.5" thickBot="1">
      <c r="A96" s="59">
        <v>94</v>
      </c>
      <c r="B96" s="60"/>
      <c r="C96" s="60"/>
      <c r="D96" s="60"/>
      <c r="E96" s="60"/>
      <c r="F96" s="61"/>
      <c r="G96" s="60"/>
      <c r="H96" s="61"/>
      <c r="I96" s="62"/>
      <c r="J96" s="62"/>
      <c r="K96" s="62"/>
      <c r="L96" s="62"/>
      <c r="M96" s="63"/>
      <c r="N96" s="62"/>
      <c r="O96" s="62"/>
      <c r="P96" s="62"/>
      <c r="Q96" s="62"/>
      <c r="R96" s="63"/>
      <c r="S96" s="62"/>
      <c r="T96" s="60"/>
      <c r="U96" s="60"/>
      <c r="V96" s="60"/>
      <c r="W96" s="61"/>
      <c r="X96" s="60"/>
      <c r="Y96" s="60"/>
      <c r="Z96" s="60"/>
      <c r="AA96" s="60"/>
      <c r="AB96" s="61"/>
    </row>
    <row r="97" spans="1:28">
      <c r="A97" s="47">
        <v>95</v>
      </c>
      <c r="B97" s="28"/>
      <c r="C97" s="28"/>
      <c r="D97" s="28"/>
      <c r="G97" s="28"/>
      <c r="J97" s="21"/>
      <c r="K97" s="21"/>
      <c r="P97" s="21"/>
      <c r="T97" s="28"/>
      <c r="U97" s="28"/>
      <c r="Y97" s="28"/>
      <c r="Z97" s="28"/>
    </row>
    <row r="98" spans="1:28">
      <c r="A98" s="47">
        <v>96</v>
      </c>
      <c r="B98" s="28"/>
      <c r="C98" s="28"/>
      <c r="D98" s="28"/>
      <c r="G98" s="28"/>
      <c r="J98" s="21"/>
      <c r="K98" s="21"/>
      <c r="P98" s="21"/>
      <c r="T98" s="28"/>
      <c r="U98" s="28"/>
      <c r="Y98" s="28"/>
      <c r="Z98" s="28"/>
    </row>
    <row r="99" spans="1:28">
      <c r="A99" s="47">
        <v>97</v>
      </c>
      <c r="B99" s="28"/>
      <c r="C99" s="28"/>
      <c r="D99" s="28"/>
      <c r="G99" s="28"/>
      <c r="J99" s="21"/>
      <c r="K99" s="21"/>
      <c r="P99" s="21"/>
      <c r="T99" s="28"/>
      <c r="U99" s="28"/>
      <c r="Y99" s="28"/>
      <c r="Z99" s="28"/>
    </row>
    <row r="100" spans="1:28">
      <c r="A100" s="47">
        <v>98</v>
      </c>
      <c r="B100" s="28"/>
      <c r="C100" s="28"/>
      <c r="D100" s="28"/>
      <c r="G100" s="28"/>
      <c r="J100" s="21"/>
      <c r="K100" s="21"/>
      <c r="P100" s="21"/>
      <c r="T100" s="28"/>
      <c r="U100" s="28"/>
      <c r="Y100" s="28"/>
      <c r="Z100" s="28"/>
    </row>
    <row r="101" spans="1:28" ht="13.5" thickBot="1">
      <c r="A101" s="59">
        <v>99</v>
      </c>
      <c r="B101" s="60"/>
      <c r="C101" s="60"/>
      <c r="D101" s="60"/>
      <c r="E101" s="60"/>
      <c r="F101" s="61"/>
      <c r="G101" s="60"/>
      <c r="H101" s="61"/>
      <c r="I101" s="62"/>
      <c r="J101" s="62"/>
      <c r="K101" s="62"/>
      <c r="L101" s="62"/>
      <c r="M101" s="63"/>
      <c r="N101" s="62"/>
      <c r="O101" s="62"/>
      <c r="P101" s="62"/>
      <c r="Q101" s="62"/>
      <c r="R101" s="63"/>
      <c r="S101" s="62"/>
      <c r="T101" s="60"/>
      <c r="U101" s="60"/>
      <c r="V101" s="60"/>
      <c r="W101" s="61"/>
      <c r="X101" s="60"/>
      <c r="Y101" s="60"/>
      <c r="Z101" s="60"/>
      <c r="AA101" s="60"/>
      <c r="AB101" s="61"/>
    </row>
    <row r="102" spans="1:28">
      <c r="A102" s="47">
        <v>100</v>
      </c>
      <c r="B102" s="28"/>
      <c r="C102" s="28"/>
      <c r="D102" s="28"/>
      <c r="G102" s="28"/>
      <c r="J102" s="21"/>
      <c r="K102" s="21"/>
      <c r="P102" s="21"/>
      <c r="T102" s="28"/>
      <c r="U102" s="28"/>
      <c r="Y102" s="28"/>
      <c r="Z102" s="28"/>
    </row>
    <row r="103" spans="1:28">
      <c r="A103" s="47">
        <v>101</v>
      </c>
      <c r="B103" s="28"/>
      <c r="C103" s="28"/>
      <c r="D103" s="28"/>
      <c r="G103" s="28"/>
      <c r="J103" s="21"/>
      <c r="K103" s="21"/>
      <c r="P103" s="21"/>
      <c r="T103" s="28"/>
      <c r="U103" s="28"/>
      <c r="Y103" s="28"/>
      <c r="Z103" s="28"/>
    </row>
    <row r="104" spans="1:28">
      <c r="A104" s="47">
        <v>102</v>
      </c>
      <c r="B104" s="28"/>
      <c r="C104" s="28"/>
      <c r="D104" s="28"/>
      <c r="G104" s="28"/>
      <c r="J104" s="21"/>
      <c r="K104" s="21"/>
      <c r="P104" s="21"/>
      <c r="T104" s="28"/>
      <c r="U104" s="28"/>
      <c r="Y104" s="28"/>
      <c r="Z104" s="28"/>
    </row>
    <row r="105" spans="1:28">
      <c r="A105" s="47">
        <v>103</v>
      </c>
      <c r="B105" s="28"/>
      <c r="C105" s="28"/>
      <c r="D105" s="28"/>
      <c r="G105" s="28"/>
      <c r="J105" s="21"/>
      <c r="K105" s="21"/>
      <c r="P105" s="21"/>
      <c r="T105" s="28"/>
      <c r="U105" s="28"/>
      <c r="Y105" s="28"/>
      <c r="Z105" s="28"/>
    </row>
    <row r="106" spans="1:28" ht="13.5" thickBot="1">
      <c r="A106" s="59">
        <v>104</v>
      </c>
      <c r="B106" s="60"/>
      <c r="C106" s="60"/>
      <c r="D106" s="60"/>
      <c r="E106" s="60"/>
      <c r="F106" s="61"/>
      <c r="G106" s="60"/>
      <c r="H106" s="61"/>
      <c r="I106" s="62"/>
      <c r="J106" s="62"/>
      <c r="K106" s="62"/>
      <c r="L106" s="62"/>
      <c r="M106" s="63"/>
      <c r="N106" s="62"/>
      <c r="O106" s="62"/>
      <c r="P106" s="62"/>
      <c r="Q106" s="62"/>
      <c r="R106" s="63"/>
      <c r="S106" s="62"/>
      <c r="T106" s="60"/>
      <c r="U106" s="60"/>
      <c r="V106" s="60"/>
      <c r="W106" s="61"/>
      <c r="X106" s="60"/>
      <c r="Y106" s="60"/>
      <c r="Z106" s="60"/>
      <c r="AA106" s="60"/>
      <c r="AB106" s="61"/>
    </row>
    <row r="107" spans="1:28">
      <c r="A107" s="47">
        <v>105</v>
      </c>
      <c r="B107" s="28"/>
      <c r="C107" s="28"/>
      <c r="D107" s="28"/>
      <c r="G107" s="28"/>
      <c r="J107" s="21"/>
      <c r="K107" s="21"/>
      <c r="P107" s="21"/>
      <c r="T107" s="28"/>
      <c r="U107" s="28"/>
      <c r="Y107" s="28"/>
      <c r="Z107" s="28"/>
    </row>
    <row r="108" spans="1:28">
      <c r="A108" s="47">
        <v>106</v>
      </c>
      <c r="B108" s="28"/>
      <c r="C108" s="28"/>
      <c r="D108" s="28"/>
      <c r="G108" s="28"/>
      <c r="J108" s="21"/>
      <c r="K108" s="21"/>
      <c r="P108" s="21"/>
      <c r="T108" s="28"/>
      <c r="U108" s="28"/>
      <c r="Y108" s="28"/>
      <c r="Z108" s="28"/>
    </row>
    <row r="109" spans="1:28">
      <c r="A109" s="47">
        <v>107</v>
      </c>
      <c r="B109" s="28"/>
      <c r="C109" s="28"/>
      <c r="D109" s="28"/>
      <c r="G109" s="28"/>
      <c r="J109" s="21"/>
      <c r="K109" s="21"/>
      <c r="P109" s="21"/>
      <c r="T109" s="28"/>
      <c r="U109" s="28"/>
      <c r="Y109" s="28"/>
      <c r="Z109" s="28"/>
    </row>
    <row r="110" spans="1:28">
      <c r="A110" s="47">
        <v>108</v>
      </c>
      <c r="B110" s="28"/>
      <c r="C110" s="28"/>
      <c r="D110" s="28"/>
      <c r="G110" s="28"/>
      <c r="J110" s="21"/>
      <c r="K110" s="21"/>
      <c r="P110" s="21"/>
      <c r="T110" s="28"/>
      <c r="U110" s="28"/>
      <c r="Y110" s="28"/>
      <c r="Z110" s="28"/>
    </row>
    <row r="111" spans="1:28" ht="13.5" thickBot="1">
      <c r="A111" s="59">
        <v>109</v>
      </c>
      <c r="B111" s="60"/>
      <c r="C111" s="60"/>
      <c r="D111" s="60"/>
      <c r="E111" s="60"/>
      <c r="F111" s="61"/>
      <c r="G111" s="60"/>
      <c r="H111" s="61"/>
      <c r="I111" s="62"/>
      <c r="J111" s="62"/>
      <c r="K111" s="62"/>
      <c r="L111" s="62"/>
      <c r="M111" s="63"/>
      <c r="N111" s="62"/>
      <c r="O111" s="62"/>
      <c r="P111" s="62"/>
      <c r="Q111" s="62"/>
      <c r="R111" s="63"/>
      <c r="S111" s="62"/>
      <c r="T111" s="60"/>
      <c r="U111" s="60"/>
      <c r="V111" s="60"/>
      <c r="W111" s="61"/>
      <c r="X111" s="60"/>
      <c r="Y111" s="60"/>
      <c r="Z111" s="60"/>
      <c r="AA111" s="60"/>
      <c r="AB111" s="61"/>
    </row>
    <row r="112" spans="1:28">
      <c r="A112" s="47">
        <v>110</v>
      </c>
      <c r="B112" s="28"/>
      <c r="C112" s="28"/>
      <c r="D112" s="28"/>
      <c r="G112" s="28"/>
      <c r="J112" s="21"/>
      <c r="K112" s="21"/>
      <c r="P112" s="21"/>
      <c r="T112" s="28"/>
      <c r="U112" s="28"/>
      <c r="Y112" s="28"/>
      <c r="Z112" s="28"/>
    </row>
    <row r="113" spans="1:28">
      <c r="A113" s="47">
        <v>111</v>
      </c>
      <c r="B113" s="28"/>
      <c r="C113" s="28"/>
      <c r="D113" s="28"/>
      <c r="G113" s="28"/>
      <c r="J113" s="21"/>
      <c r="K113" s="21"/>
      <c r="P113" s="21"/>
      <c r="T113" s="28"/>
      <c r="U113" s="28"/>
      <c r="Y113" s="28"/>
      <c r="Z113" s="28"/>
    </row>
    <row r="114" spans="1:28">
      <c r="A114" s="47">
        <v>112</v>
      </c>
      <c r="B114" s="28"/>
      <c r="C114" s="28"/>
      <c r="D114" s="28"/>
      <c r="G114" s="28"/>
      <c r="J114" s="21"/>
      <c r="K114" s="21"/>
      <c r="P114" s="21"/>
      <c r="T114" s="28"/>
      <c r="U114" s="28"/>
      <c r="Y114" s="28"/>
      <c r="Z114" s="28"/>
    </row>
    <row r="115" spans="1:28">
      <c r="A115" s="47">
        <v>113</v>
      </c>
      <c r="B115" s="28"/>
      <c r="C115" s="28"/>
      <c r="D115" s="28"/>
      <c r="G115" s="28"/>
      <c r="J115" s="21"/>
      <c r="K115" s="21"/>
      <c r="P115" s="21"/>
      <c r="T115" s="28"/>
      <c r="U115" s="28"/>
      <c r="Y115" s="28"/>
      <c r="Z115" s="28"/>
    </row>
    <row r="116" spans="1:28" ht="13.5" thickBot="1">
      <c r="A116" s="59">
        <v>114</v>
      </c>
      <c r="B116" s="60"/>
      <c r="C116" s="60"/>
      <c r="D116" s="60"/>
      <c r="E116" s="60"/>
      <c r="F116" s="61"/>
      <c r="G116" s="60"/>
      <c r="H116" s="61"/>
      <c r="I116" s="62"/>
      <c r="J116" s="62"/>
      <c r="K116" s="62"/>
      <c r="L116" s="62"/>
      <c r="M116" s="63"/>
      <c r="N116" s="62"/>
      <c r="O116" s="62"/>
      <c r="P116" s="62"/>
      <c r="Q116" s="62"/>
      <c r="R116" s="63"/>
      <c r="S116" s="62"/>
      <c r="T116" s="60"/>
      <c r="U116" s="60"/>
      <c r="V116" s="60"/>
      <c r="W116" s="61"/>
      <c r="X116" s="60"/>
      <c r="Y116" s="60"/>
      <c r="Z116" s="60"/>
      <c r="AA116" s="60"/>
      <c r="AB116" s="61"/>
    </row>
    <row r="117" spans="1:28">
      <c r="A117" s="47">
        <v>115</v>
      </c>
      <c r="B117" s="28"/>
      <c r="C117" s="28"/>
      <c r="D117" s="28"/>
      <c r="G117" s="28"/>
      <c r="J117" s="21"/>
      <c r="K117" s="21"/>
      <c r="P117" s="21"/>
      <c r="T117" s="28"/>
      <c r="U117" s="28"/>
      <c r="Y117" s="28"/>
      <c r="Z117" s="28"/>
    </row>
    <row r="118" spans="1:28">
      <c r="A118" s="47">
        <v>116</v>
      </c>
      <c r="B118" s="28"/>
      <c r="C118" s="28"/>
      <c r="D118" s="28"/>
      <c r="G118" s="28"/>
      <c r="J118" s="21"/>
      <c r="K118" s="21"/>
      <c r="P118" s="21"/>
      <c r="T118" s="28"/>
      <c r="U118" s="28"/>
      <c r="Y118" s="28"/>
      <c r="Z118" s="28"/>
    </row>
    <row r="119" spans="1:28">
      <c r="A119" s="47">
        <v>117</v>
      </c>
      <c r="B119" s="28"/>
      <c r="C119" s="28"/>
      <c r="D119" s="28"/>
      <c r="G119" s="28"/>
      <c r="J119" s="21"/>
      <c r="K119" s="21"/>
      <c r="P119" s="21"/>
      <c r="T119" s="28"/>
      <c r="U119" s="28"/>
      <c r="Y119" s="28"/>
      <c r="Z119" s="28"/>
    </row>
    <row r="120" spans="1:28">
      <c r="A120" s="47">
        <v>118</v>
      </c>
      <c r="B120" s="28"/>
      <c r="C120" s="28"/>
      <c r="D120" s="28"/>
      <c r="G120" s="28"/>
      <c r="J120" s="21"/>
      <c r="K120" s="21"/>
      <c r="P120" s="21"/>
      <c r="T120" s="28"/>
      <c r="U120" s="28"/>
      <c r="Y120" s="28"/>
      <c r="Z120" s="28"/>
    </row>
    <row r="121" spans="1:28" ht="13.5" thickBot="1">
      <c r="A121" s="59">
        <v>119</v>
      </c>
      <c r="B121" s="67"/>
      <c r="C121" s="67"/>
      <c r="D121" s="67"/>
      <c r="E121" s="67"/>
      <c r="F121" s="68"/>
      <c r="G121" s="67"/>
      <c r="H121" s="68"/>
      <c r="I121" s="67"/>
      <c r="J121" s="67"/>
      <c r="K121" s="67"/>
      <c r="L121" s="67"/>
      <c r="M121" s="68"/>
      <c r="N121" s="67"/>
      <c r="O121" s="67"/>
      <c r="P121" s="67"/>
      <c r="Q121" s="67"/>
      <c r="R121" s="68"/>
      <c r="S121" s="67"/>
      <c r="T121" s="67"/>
      <c r="U121" s="67"/>
      <c r="V121" s="67"/>
      <c r="W121" s="68"/>
      <c r="X121" s="67"/>
      <c r="Y121" s="60"/>
      <c r="Z121" s="60"/>
      <c r="AA121" s="60"/>
      <c r="AB121" s="61"/>
    </row>
    <row r="122" spans="1:28">
      <c r="A122" s="47">
        <v>120</v>
      </c>
      <c r="B122" s="28"/>
      <c r="C122" s="28"/>
      <c r="D122" s="28"/>
      <c r="G122" s="28"/>
      <c r="J122" s="21"/>
      <c r="K122" s="21"/>
      <c r="P122" s="21"/>
      <c r="T122" s="28"/>
      <c r="U122" s="28"/>
      <c r="Y122" s="28"/>
      <c r="Z122" s="28"/>
    </row>
    <row r="123" spans="1:28">
      <c r="A123" s="47">
        <v>121</v>
      </c>
      <c r="B123" s="28"/>
      <c r="C123" s="28"/>
      <c r="D123" s="28"/>
      <c r="G123" s="28"/>
      <c r="J123" s="21"/>
      <c r="K123" s="21"/>
      <c r="P123" s="21"/>
      <c r="T123" s="28"/>
      <c r="U123" s="28"/>
      <c r="Y123" s="28"/>
      <c r="Z123" s="28"/>
    </row>
    <row r="124" spans="1:28">
      <c r="A124" s="47">
        <v>122</v>
      </c>
      <c r="B124" s="28"/>
      <c r="C124" s="28"/>
      <c r="D124" s="28"/>
      <c r="G124" s="28"/>
      <c r="J124" s="21"/>
      <c r="K124" s="21"/>
      <c r="P124" s="21"/>
      <c r="T124" s="28"/>
      <c r="U124" s="28"/>
      <c r="Y124" s="28"/>
      <c r="Z124" s="28"/>
    </row>
    <row r="125" spans="1:28">
      <c r="A125" s="47">
        <v>123</v>
      </c>
      <c r="B125" s="28"/>
      <c r="C125" s="28"/>
      <c r="D125" s="28"/>
      <c r="G125" s="28"/>
      <c r="J125" s="21"/>
      <c r="K125" s="21"/>
      <c r="P125" s="21"/>
      <c r="T125" s="28"/>
      <c r="U125" s="28"/>
      <c r="Y125" s="28"/>
      <c r="Z125" s="28"/>
    </row>
    <row r="126" spans="1:28" ht="13.5" thickBot="1">
      <c r="A126" s="59">
        <v>124</v>
      </c>
      <c r="B126" s="67"/>
      <c r="C126" s="67"/>
      <c r="D126" s="67"/>
      <c r="E126" s="67"/>
      <c r="F126" s="68"/>
      <c r="G126" s="67"/>
      <c r="H126" s="68"/>
      <c r="I126" s="67"/>
      <c r="J126" s="67"/>
      <c r="K126" s="67"/>
      <c r="L126" s="67"/>
      <c r="M126" s="68"/>
      <c r="N126" s="67"/>
      <c r="O126" s="67"/>
      <c r="P126" s="67"/>
      <c r="Q126" s="67"/>
      <c r="R126" s="68"/>
      <c r="S126" s="67"/>
      <c r="T126" s="67"/>
      <c r="U126" s="67"/>
      <c r="V126" s="67"/>
      <c r="W126" s="68"/>
      <c r="X126" s="67"/>
      <c r="Y126" s="60"/>
      <c r="Z126" s="60"/>
      <c r="AA126" s="60"/>
      <c r="AB126" s="61"/>
    </row>
    <row r="127" spans="1:28">
      <c r="A127" s="47">
        <v>125</v>
      </c>
      <c r="B127" s="28"/>
      <c r="C127" s="28"/>
      <c r="D127" s="28"/>
      <c r="G127" s="28"/>
      <c r="J127" s="21"/>
      <c r="K127" s="21"/>
      <c r="P127" s="21"/>
      <c r="T127" s="28"/>
      <c r="U127" s="28"/>
      <c r="Y127" s="28"/>
      <c r="Z127" s="28"/>
    </row>
    <row r="128" spans="1:28">
      <c r="A128" s="47">
        <v>126</v>
      </c>
      <c r="B128" s="28"/>
      <c r="C128" s="28"/>
      <c r="D128" s="28"/>
      <c r="G128" s="28"/>
      <c r="J128" s="21"/>
      <c r="K128" s="21"/>
      <c r="P128" s="21"/>
      <c r="T128" s="28"/>
      <c r="U128" s="28"/>
      <c r="Y128" s="28"/>
      <c r="Z128" s="28"/>
    </row>
    <row r="129" spans="1:28">
      <c r="A129" s="47">
        <v>127</v>
      </c>
      <c r="B129" s="28"/>
      <c r="C129" s="28"/>
      <c r="D129" s="28"/>
      <c r="G129" s="28"/>
      <c r="J129" s="21"/>
      <c r="K129" s="21"/>
      <c r="P129" s="21"/>
      <c r="T129" s="28"/>
      <c r="U129" s="28"/>
      <c r="Y129" s="28"/>
      <c r="Z129" s="28"/>
    </row>
    <row r="130" spans="1:28">
      <c r="A130" s="47">
        <v>128</v>
      </c>
      <c r="B130" s="28"/>
      <c r="C130" s="28"/>
      <c r="D130" s="28"/>
      <c r="G130" s="28"/>
      <c r="J130" s="21"/>
      <c r="K130" s="21"/>
      <c r="P130" s="21"/>
      <c r="T130" s="28"/>
      <c r="U130" s="28"/>
      <c r="Y130" s="28"/>
      <c r="Z130" s="28"/>
    </row>
    <row r="131" spans="1:28" ht="13.5" thickBot="1">
      <c r="A131" s="59">
        <v>129</v>
      </c>
      <c r="B131" s="67"/>
      <c r="C131" s="67"/>
      <c r="D131" s="67"/>
      <c r="E131" s="67"/>
      <c r="F131" s="68"/>
      <c r="G131" s="67"/>
      <c r="H131" s="68"/>
      <c r="I131" s="67"/>
      <c r="J131" s="67"/>
      <c r="K131" s="67"/>
      <c r="L131" s="67"/>
      <c r="M131" s="68"/>
      <c r="N131" s="67"/>
      <c r="O131" s="67"/>
      <c r="P131" s="67"/>
      <c r="Q131" s="67"/>
      <c r="R131" s="68"/>
      <c r="S131" s="67"/>
      <c r="T131" s="67"/>
      <c r="U131" s="67"/>
      <c r="V131" s="67"/>
      <c r="W131" s="68"/>
      <c r="X131" s="67"/>
      <c r="Y131" s="60"/>
      <c r="Z131" s="60"/>
      <c r="AA131" s="60"/>
      <c r="AB131" s="61"/>
    </row>
    <row r="132" spans="1:28">
      <c r="A132" s="47">
        <v>130</v>
      </c>
      <c r="B132" s="28"/>
      <c r="C132" s="28"/>
      <c r="D132" s="28"/>
      <c r="G132" s="28"/>
      <c r="J132" s="21"/>
      <c r="K132" s="21"/>
      <c r="P132" s="21"/>
      <c r="T132" s="28"/>
      <c r="U132" s="28"/>
      <c r="Y132" s="28"/>
      <c r="Z132" s="28"/>
    </row>
    <row r="133" spans="1:28">
      <c r="A133" s="47">
        <v>131</v>
      </c>
      <c r="B133" s="28"/>
      <c r="C133" s="28"/>
      <c r="D133" s="28"/>
      <c r="G133" s="28"/>
      <c r="J133" s="21"/>
      <c r="K133" s="21"/>
      <c r="P133" s="21"/>
      <c r="T133" s="28"/>
      <c r="U133" s="28"/>
      <c r="Y133" s="28"/>
      <c r="Z133" s="28"/>
    </row>
    <row r="134" spans="1:28">
      <c r="A134" s="47">
        <v>132</v>
      </c>
      <c r="B134" s="28"/>
      <c r="C134" s="28"/>
      <c r="D134" s="28"/>
      <c r="G134" s="28"/>
      <c r="J134" s="21"/>
      <c r="K134" s="21"/>
      <c r="P134" s="21"/>
      <c r="T134" s="28"/>
      <c r="U134" s="28"/>
      <c r="Y134" s="28"/>
      <c r="Z134" s="28"/>
    </row>
    <row r="135" spans="1:28">
      <c r="A135" s="47">
        <v>133</v>
      </c>
      <c r="B135" s="28"/>
      <c r="C135" s="28"/>
      <c r="D135" s="28"/>
      <c r="G135" s="28"/>
      <c r="J135" s="21"/>
      <c r="K135" s="21"/>
      <c r="P135" s="21"/>
      <c r="T135" s="28"/>
      <c r="U135" s="28"/>
      <c r="Y135" s="28"/>
      <c r="Z135" s="28"/>
    </row>
    <row r="136" spans="1:28" ht="13.5" thickBot="1">
      <c r="A136" s="59">
        <v>134</v>
      </c>
      <c r="B136" s="67"/>
      <c r="C136" s="67"/>
      <c r="D136" s="67"/>
      <c r="E136" s="67"/>
      <c r="F136" s="68"/>
      <c r="G136" s="67"/>
      <c r="H136" s="68"/>
      <c r="I136" s="67"/>
      <c r="J136" s="67"/>
      <c r="K136" s="67"/>
      <c r="L136" s="67"/>
      <c r="M136" s="68"/>
      <c r="N136" s="67"/>
      <c r="O136" s="67"/>
      <c r="P136" s="67"/>
      <c r="Q136" s="67"/>
      <c r="R136" s="68"/>
      <c r="S136" s="67"/>
      <c r="T136" s="67"/>
      <c r="U136" s="67"/>
      <c r="V136" s="67"/>
      <c r="W136" s="68"/>
      <c r="X136" s="67"/>
      <c r="Y136" s="60"/>
      <c r="Z136" s="60"/>
      <c r="AA136" s="60"/>
      <c r="AB136" s="61"/>
    </row>
    <row r="137" spans="1:28">
      <c r="A137" s="47">
        <v>135</v>
      </c>
      <c r="B137" s="28"/>
      <c r="C137" s="28"/>
      <c r="D137" s="28"/>
      <c r="G137" s="28"/>
      <c r="J137" s="21"/>
      <c r="K137" s="21"/>
      <c r="P137" s="21"/>
      <c r="T137" s="28"/>
      <c r="U137" s="28"/>
      <c r="Y137" s="28"/>
      <c r="Z137" s="28"/>
    </row>
    <row r="138" spans="1:28">
      <c r="A138" s="47">
        <v>136</v>
      </c>
      <c r="B138" s="28"/>
      <c r="C138" s="28"/>
      <c r="D138" s="28"/>
      <c r="G138" s="28"/>
      <c r="J138" s="21"/>
      <c r="K138" s="21"/>
      <c r="P138" s="21"/>
      <c r="T138" s="28"/>
      <c r="U138" s="28"/>
      <c r="Y138" s="28"/>
      <c r="Z138" s="28"/>
    </row>
    <row r="139" spans="1:28">
      <c r="A139" s="47">
        <v>137</v>
      </c>
      <c r="B139" s="28"/>
      <c r="C139" s="28"/>
      <c r="D139" s="28"/>
      <c r="G139" s="28"/>
      <c r="J139" s="21"/>
      <c r="K139" s="21"/>
      <c r="P139" s="21"/>
      <c r="T139" s="28"/>
      <c r="U139" s="28"/>
      <c r="Y139" s="28"/>
      <c r="Z139" s="28"/>
    </row>
    <row r="140" spans="1:28">
      <c r="A140" s="47">
        <v>138</v>
      </c>
      <c r="B140" s="28"/>
      <c r="C140" s="28"/>
      <c r="D140" s="28"/>
      <c r="G140" s="28"/>
      <c r="J140" s="21"/>
      <c r="K140" s="21"/>
      <c r="P140" s="21"/>
      <c r="T140" s="28"/>
      <c r="U140" s="28"/>
      <c r="Y140" s="28"/>
      <c r="Z140" s="28"/>
    </row>
    <row r="141" spans="1:28" ht="13.5" thickBot="1">
      <c r="A141" s="59">
        <v>139</v>
      </c>
      <c r="B141" s="67"/>
      <c r="C141" s="67"/>
      <c r="D141" s="67"/>
      <c r="E141" s="67"/>
      <c r="F141" s="68"/>
      <c r="G141" s="67"/>
      <c r="H141" s="68"/>
      <c r="I141" s="67"/>
      <c r="J141" s="67"/>
      <c r="K141" s="67"/>
      <c r="L141" s="67"/>
      <c r="M141" s="68"/>
      <c r="N141" s="67"/>
      <c r="O141" s="67"/>
      <c r="P141" s="67"/>
      <c r="Q141" s="67"/>
      <c r="R141" s="68"/>
      <c r="S141" s="67"/>
      <c r="T141" s="67"/>
      <c r="U141" s="67"/>
      <c r="V141" s="67"/>
      <c r="W141" s="68"/>
      <c r="X141" s="67"/>
      <c r="Y141" s="60"/>
      <c r="Z141" s="60"/>
      <c r="AA141" s="60"/>
      <c r="AB141" s="61"/>
    </row>
    <row r="142" spans="1:28">
      <c r="A142" s="47">
        <v>140</v>
      </c>
      <c r="B142" s="28"/>
      <c r="C142" s="28"/>
      <c r="D142" s="28"/>
      <c r="G142" s="28"/>
      <c r="J142" s="21"/>
      <c r="K142" s="21"/>
      <c r="P142" s="21"/>
      <c r="T142" s="28"/>
      <c r="U142" s="28"/>
      <c r="Y142" s="28"/>
      <c r="Z142" s="28"/>
    </row>
    <row r="143" spans="1:28">
      <c r="A143" s="47">
        <v>141</v>
      </c>
      <c r="B143" s="28"/>
      <c r="C143" s="28"/>
      <c r="D143" s="28"/>
      <c r="G143" s="28"/>
      <c r="J143" s="21"/>
      <c r="K143" s="21"/>
      <c r="P143" s="21"/>
      <c r="T143" s="28"/>
      <c r="U143" s="28"/>
      <c r="Y143" s="28"/>
      <c r="Z143" s="28"/>
    </row>
    <row r="144" spans="1:28">
      <c r="A144" s="47">
        <v>142</v>
      </c>
      <c r="B144" s="28"/>
      <c r="C144" s="28"/>
      <c r="D144" s="28"/>
      <c r="G144" s="28"/>
      <c r="J144" s="21"/>
      <c r="K144" s="21"/>
      <c r="P144" s="21"/>
      <c r="T144" s="28"/>
      <c r="U144" s="28"/>
      <c r="Y144" s="28"/>
      <c r="Z144" s="28"/>
    </row>
    <row r="145" spans="1:28">
      <c r="A145" s="47">
        <v>143</v>
      </c>
      <c r="B145" s="28"/>
      <c r="C145" s="28"/>
      <c r="D145" s="28"/>
      <c r="G145" s="28"/>
      <c r="J145" s="21"/>
      <c r="K145" s="21"/>
      <c r="P145" s="21"/>
      <c r="T145" s="28"/>
      <c r="U145" s="28"/>
      <c r="Y145" s="28"/>
      <c r="Z145" s="28"/>
    </row>
    <row r="146" spans="1:28" ht="13.5" thickBot="1">
      <c r="A146" s="59">
        <v>144</v>
      </c>
      <c r="B146" s="67"/>
      <c r="C146" s="67"/>
      <c r="D146" s="67"/>
      <c r="E146" s="67"/>
      <c r="F146" s="68"/>
      <c r="G146" s="67"/>
      <c r="H146" s="68"/>
      <c r="I146" s="67"/>
      <c r="J146" s="67"/>
      <c r="K146" s="67"/>
      <c r="L146" s="67"/>
      <c r="M146" s="68"/>
      <c r="N146" s="67"/>
      <c r="O146" s="67"/>
      <c r="P146" s="67"/>
      <c r="Q146" s="67"/>
      <c r="R146" s="68"/>
      <c r="S146" s="67"/>
      <c r="T146" s="67"/>
      <c r="U146" s="67"/>
      <c r="V146" s="67"/>
      <c r="W146" s="68"/>
      <c r="X146" s="67"/>
      <c r="Y146" s="60"/>
      <c r="Z146" s="60"/>
      <c r="AA146" s="60"/>
      <c r="AB146" s="61"/>
    </row>
    <row r="147" spans="1:28">
      <c r="A147" s="47">
        <v>145</v>
      </c>
      <c r="B147" s="28"/>
      <c r="C147" s="28"/>
      <c r="D147" s="28"/>
      <c r="G147" s="28"/>
      <c r="J147" s="21"/>
      <c r="K147" s="21"/>
      <c r="P147" s="21"/>
      <c r="T147" s="28"/>
      <c r="U147" s="28"/>
      <c r="Y147" s="28"/>
      <c r="Z147" s="28"/>
    </row>
    <row r="148" spans="1:28">
      <c r="A148" s="47">
        <v>146</v>
      </c>
      <c r="B148" s="28"/>
      <c r="C148" s="28"/>
      <c r="D148" s="28"/>
      <c r="G148" s="28"/>
      <c r="J148" s="21"/>
      <c r="K148" s="21"/>
      <c r="P148" s="21"/>
      <c r="T148" s="28"/>
      <c r="U148" s="28"/>
      <c r="Y148" s="28"/>
      <c r="Z148" s="28"/>
    </row>
    <row r="149" spans="1:28">
      <c r="A149" s="47">
        <v>147</v>
      </c>
      <c r="B149" s="28"/>
      <c r="C149" s="28"/>
      <c r="D149" s="28"/>
      <c r="G149" s="28"/>
      <c r="J149" s="21"/>
      <c r="K149" s="21"/>
      <c r="P149" s="21"/>
      <c r="T149" s="28"/>
      <c r="U149" s="28"/>
      <c r="Y149" s="28"/>
      <c r="Z149" s="28"/>
    </row>
    <row r="150" spans="1:28">
      <c r="A150" s="47">
        <v>148</v>
      </c>
      <c r="B150" s="28"/>
      <c r="C150" s="28"/>
      <c r="D150" s="28"/>
      <c r="G150" s="28"/>
      <c r="J150" s="21"/>
      <c r="K150" s="21"/>
      <c r="P150" s="21"/>
      <c r="T150" s="28"/>
      <c r="U150" s="28"/>
      <c r="Y150" s="28"/>
      <c r="Z150" s="28"/>
    </row>
    <row r="151" spans="1:28" ht="13.5" thickBot="1">
      <c r="A151" s="59">
        <v>149</v>
      </c>
      <c r="B151" s="67"/>
      <c r="C151" s="67"/>
      <c r="D151" s="67"/>
      <c r="E151" s="67"/>
      <c r="F151" s="68"/>
      <c r="G151" s="67"/>
      <c r="H151" s="68"/>
      <c r="I151" s="67"/>
      <c r="J151" s="67"/>
      <c r="K151" s="67"/>
      <c r="L151" s="67"/>
      <c r="M151" s="68"/>
      <c r="N151" s="67"/>
      <c r="O151" s="67"/>
      <c r="P151" s="67"/>
      <c r="Q151" s="67"/>
      <c r="R151" s="68"/>
      <c r="S151" s="67"/>
      <c r="T151" s="67"/>
      <c r="U151" s="67"/>
      <c r="V151" s="67"/>
      <c r="W151" s="68"/>
      <c r="X151" s="67"/>
      <c r="Y151" s="60"/>
      <c r="Z151" s="60"/>
      <c r="AA151" s="60"/>
      <c r="AB151" s="61"/>
    </row>
    <row r="152" spans="1:28">
      <c r="A152" s="47">
        <v>150</v>
      </c>
      <c r="B152" s="28"/>
      <c r="C152" s="28"/>
      <c r="D152" s="28"/>
      <c r="G152" s="28"/>
      <c r="J152" s="21"/>
      <c r="K152" s="21"/>
      <c r="P152" s="21"/>
      <c r="T152" s="28"/>
      <c r="U152" s="28"/>
      <c r="Y152" s="28"/>
      <c r="Z152" s="28"/>
    </row>
    <row r="153" spans="1:28">
      <c r="A153" s="47">
        <v>151</v>
      </c>
      <c r="B153" s="28"/>
      <c r="C153" s="28"/>
      <c r="D153" s="28"/>
      <c r="G153" s="28"/>
      <c r="J153" s="21"/>
      <c r="K153" s="21"/>
      <c r="P153" s="21"/>
      <c r="T153" s="28"/>
      <c r="U153" s="28"/>
      <c r="Y153" s="28"/>
      <c r="Z153" s="28"/>
    </row>
    <row r="154" spans="1:28">
      <c r="A154" s="47">
        <v>152</v>
      </c>
      <c r="B154" s="28"/>
      <c r="C154" s="28"/>
      <c r="D154" s="28"/>
      <c r="G154" s="28"/>
      <c r="J154" s="21"/>
      <c r="K154" s="21"/>
      <c r="P154" s="21"/>
      <c r="T154" s="28"/>
      <c r="U154" s="28"/>
      <c r="Y154" s="28"/>
      <c r="Z154" s="28"/>
    </row>
    <row r="155" spans="1:28">
      <c r="A155" s="47">
        <v>153</v>
      </c>
      <c r="B155" s="28"/>
      <c r="C155" s="28"/>
      <c r="D155" s="28"/>
      <c r="G155" s="28"/>
      <c r="J155" s="21"/>
      <c r="K155" s="21"/>
      <c r="P155" s="21"/>
      <c r="T155" s="28"/>
      <c r="U155" s="28"/>
      <c r="Y155" s="28"/>
      <c r="Z155" s="28"/>
    </row>
    <row r="156" spans="1:28" ht="13.5" thickBot="1">
      <c r="A156" s="59">
        <v>154</v>
      </c>
      <c r="B156" s="67"/>
      <c r="C156" s="67"/>
      <c r="D156" s="67"/>
      <c r="E156" s="67"/>
      <c r="F156" s="68"/>
      <c r="G156" s="67"/>
      <c r="H156" s="68"/>
      <c r="I156" s="67"/>
      <c r="J156" s="67"/>
      <c r="K156" s="67"/>
      <c r="L156" s="67"/>
      <c r="M156" s="68"/>
      <c r="N156" s="67"/>
      <c r="O156" s="67"/>
      <c r="P156" s="67"/>
      <c r="Q156" s="67"/>
      <c r="R156" s="68"/>
      <c r="S156" s="67"/>
      <c r="T156" s="67"/>
      <c r="U156" s="67"/>
      <c r="V156" s="67"/>
      <c r="W156" s="68"/>
      <c r="X156" s="67"/>
      <c r="Y156" s="60"/>
      <c r="Z156" s="60"/>
      <c r="AA156" s="60"/>
      <c r="AB156" s="61"/>
    </row>
    <row r="157" spans="1:28">
      <c r="A157" s="47">
        <v>155</v>
      </c>
      <c r="B157" s="28"/>
      <c r="C157" s="28"/>
      <c r="D157" s="28"/>
      <c r="G157" s="28"/>
      <c r="J157" s="21"/>
      <c r="K157" s="21"/>
      <c r="P157" s="21"/>
      <c r="T157" s="28"/>
      <c r="U157" s="28"/>
      <c r="Y157" s="28"/>
      <c r="Z157" s="28"/>
    </row>
    <row r="158" spans="1:28">
      <c r="A158" s="47">
        <v>156</v>
      </c>
      <c r="B158" s="28"/>
      <c r="C158" s="28"/>
      <c r="D158" s="28"/>
      <c r="G158" s="28"/>
      <c r="J158" s="21"/>
      <c r="K158" s="21"/>
      <c r="P158" s="21"/>
      <c r="T158" s="28"/>
      <c r="U158" s="28"/>
      <c r="Y158" s="28"/>
      <c r="Z158" s="28"/>
    </row>
    <row r="159" spans="1:28">
      <c r="A159" s="47">
        <v>157</v>
      </c>
      <c r="B159" s="28"/>
      <c r="C159" s="28"/>
      <c r="D159" s="28"/>
      <c r="G159" s="28"/>
      <c r="J159" s="21"/>
      <c r="K159" s="21"/>
      <c r="P159" s="21"/>
      <c r="T159" s="28"/>
      <c r="U159" s="28"/>
      <c r="Y159" s="28"/>
      <c r="Z159" s="28"/>
    </row>
    <row r="160" spans="1:28">
      <c r="A160" s="47">
        <v>158</v>
      </c>
      <c r="B160" s="28"/>
      <c r="C160" s="28"/>
      <c r="D160" s="28"/>
      <c r="G160" s="28"/>
      <c r="J160" s="21"/>
      <c r="K160" s="21"/>
      <c r="P160" s="21"/>
      <c r="T160" s="28"/>
      <c r="U160" s="28"/>
      <c r="Y160" s="28"/>
      <c r="Z160" s="28"/>
    </row>
    <row r="161" spans="1:28" ht="13.5" thickBot="1">
      <c r="A161" s="59">
        <v>159</v>
      </c>
      <c r="B161" s="67"/>
      <c r="C161" s="67"/>
      <c r="D161" s="67"/>
      <c r="E161" s="67"/>
      <c r="F161" s="68"/>
      <c r="G161" s="67"/>
      <c r="H161" s="68"/>
      <c r="I161" s="67"/>
      <c r="J161" s="67"/>
      <c r="K161" s="67"/>
      <c r="L161" s="67"/>
      <c r="M161" s="68"/>
      <c r="N161" s="67"/>
      <c r="O161" s="67"/>
      <c r="P161" s="67"/>
      <c r="Q161" s="67"/>
      <c r="R161" s="68"/>
      <c r="S161" s="67"/>
      <c r="T161" s="67"/>
      <c r="U161" s="67"/>
      <c r="V161" s="67"/>
      <c r="W161" s="68"/>
      <c r="X161" s="67"/>
      <c r="Y161" s="60"/>
      <c r="Z161" s="60"/>
      <c r="AA161" s="60"/>
      <c r="AB161" s="61"/>
    </row>
    <row r="162" spans="1:28">
      <c r="A162" s="47">
        <v>160</v>
      </c>
      <c r="B162" s="28"/>
      <c r="C162" s="28"/>
      <c r="D162" s="28"/>
      <c r="G162" s="28"/>
      <c r="J162" s="21"/>
      <c r="K162" s="21"/>
      <c r="P162" s="21"/>
      <c r="T162" s="28"/>
      <c r="U162" s="28"/>
      <c r="Y162" s="28"/>
      <c r="Z162" s="28"/>
    </row>
    <row r="163" spans="1:28">
      <c r="A163" s="47">
        <v>161</v>
      </c>
      <c r="B163" s="28"/>
      <c r="C163" s="28"/>
      <c r="D163" s="28"/>
      <c r="G163" s="28"/>
      <c r="J163" s="21"/>
      <c r="K163" s="21"/>
      <c r="P163" s="21"/>
      <c r="T163" s="28"/>
      <c r="U163" s="28"/>
      <c r="Y163" s="28"/>
      <c r="Z163" s="28"/>
    </row>
    <row r="164" spans="1:28">
      <c r="A164" s="47">
        <v>162</v>
      </c>
      <c r="B164" s="28"/>
      <c r="C164" s="28"/>
      <c r="D164" s="28"/>
      <c r="G164" s="28"/>
      <c r="J164" s="21"/>
      <c r="K164" s="21"/>
      <c r="P164" s="21"/>
      <c r="T164" s="28"/>
      <c r="U164" s="28"/>
      <c r="Y164" s="28"/>
      <c r="Z164" s="28"/>
    </row>
    <row r="165" spans="1:28">
      <c r="A165" s="47">
        <v>163</v>
      </c>
      <c r="B165" s="28"/>
      <c r="C165" s="28"/>
      <c r="D165" s="28"/>
      <c r="G165" s="28"/>
      <c r="J165" s="21"/>
      <c r="K165" s="21"/>
      <c r="P165" s="21"/>
      <c r="T165" s="28"/>
      <c r="U165" s="28"/>
      <c r="Y165" s="28"/>
      <c r="Z165" s="28"/>
    </row>
    <row r="166" spans="1:28" ht="13.5" thickBot="1">
      <c r="A166" s="59">
        <v>164</v>
      </c>
      <c r="B166" s="67"/>
      <c r="C166" s="67"/>
      <c r="D166" s="67"/>
      <c r="E166" s="67"/>
      <c r="F166" s="68"/>
      <c r="G166" s="67"/>
      <c r="H166" s="68"/>
      <c r="I166" s="67"/>
      <c r="J166" s="67"/>
      <c r="K166" s="67"/>
      <c r="L166" s="67"/>
      <c r="M166" s="68"/>
      <c r="N166" s="67"/>
      <c r="O166" s="67"/>
      <c r="P166" s="67"/>
      <c r="Q166" s="67"/>
      <c r="R166" s="68"/>
      <c r="S166" s="67"/>
      <c r="T166" s="67"/>
      <c r="U166" s="67"/>
      <c r="V166" s="67"/>
      <c r="W166" s="68"/>
      <c r="X166" s="67"/>
      <c r="Y166" s="60"/>
      <c r="Z166" s="60"/>
      <c r="AA166" s="60"/>
      <c r="AB166" s="61"/>
    </row>
    <row r="167" spans="1:28">
      <c r="A167" s="47">
        <v>165</v>
      </c>
      <c r="B167" s="28"/>
      <c r="C167" s="28"/>
      <c r="D167" s="28"/>
      <c r="G167" s="28"/>
      <c r="J167" s="21"/>
      <c r="K167" s="21"/>
      <c r="P167" s="21"/>
      <c r="T167" s="28"/>
      <c r="U167" s="28"/>
      <c r="Y167" s="28"/>
      <c r="Z167" s="28"/>
    </row>
    <row r="168" spans="1:28">
      <c r="A168" s="47">
        <v>166</v>
      </c>
      <c r="B168" s="28"/>
      <c r="C168" s="28"/>
      <c r="D168" s="28"/>
      <c r="G168" s="28"/>
      <c r="J168" s="21"/>
      <c r="K168" s="21"/>
      <c r="P168" s="21"/>
      <c r="T168" s="28"/>
      <c r="U168" s="28"/>
      <c r="Y168" s="28"/>
      <c r="Z168" s="28"/>
    </row>
    <row r="169" spans="1:28">
      <c r="A169" s="47">
        <v>167</v>
      </c>
      <c r="B169" s="28"/>
      <c r="C169" s="28"/>
      <c r="D169" s="28"/>
      <c r="G169" s="28"/>
      <c r="J169" s="21"/>
      <c r="K169" s="21"/>
      <c r="P169" s="21"/>
      <c r="T169" s="28"/>
      <c r="U169" s="28"/>
      <c r="Y169" s="28"/>
      <c r="Z169" s="28"/>
    </row>
    <row r="170" spans="1:28">
      <c r="A170" s="47">
        <v>168</v>
      </c>
      <c r="B170" s="28"/>
      <c r="C170" s="28"/>
      <c r="D170" s="28"/>
      <c r="G170" s="28"/>
      <c r="J170" s="21"/>
      <c r="K170" s="21"/>
      <c r="P170" s="21"/>
      <c r="T170" s="28"/>
      <c r="U170" s="28"/>
      <c r="Y170" s="28"/>
      <c r="Z170" s="28"/>
    </row>
    <row r="171" spans="1:28" ht="13.5" thickBot="1">
      <c r="A171" s="59">
        <v>169</v>
      </c>
      <c r="B171" s="67"/>
      <c r="C171" s="67"/>
      <c r="D171" s="67"/>
      <c r="E171" s="67"/>
      <c r="F171" s="68"/>
      <c r="G171" s="67"/>
      <c r="H171" s="68"/>
      <c r="I171" s="67"/>
      <c r="J171" s="67"/>
      <c r="K171" s="67"/>
      <c r="L171" s="67"/>
      <c r="M171" s="68"/>
      <c r="N171" s="67"/>
      <c r="O171" s="67"/>
      <c r="P171" s="67"/>
      <c r="Q171" s="67"/>
      <c r="R171" s="68"/>
      <c r="S171" s="67"/>
      <c r="T171" s="67"/>
      <c r="U171" s="67"/>
      <c r="V171" s="67"/>
      <c r="W171" s="68"/>
      <c r="X171" s="67"/>
      <c r="Y171" s="60"/>
      <c r="Z171" s="60"/>
      <c r="AA171" s="60"/>
      <c r="AB171" s="61"/>
    </row>
    <row r="172" spans="1:28">
      <c r="A172" s="47">
        <v>170</v>
      </c>
      <c r="B172" s="28"/>
      <c r="C172" s="28"/>
      <c r="D172" s="28"/>
      <c r="G172" s="28"/>
      <c r="J172" s="21"/>
      <c r="K172" s="21"/>
      <c r="P172" s="21"/>
      <c r="T172" s="28"/>
      <c r="U172" s="28"/>
      <c r="Y172" s="28"/>
      <c r="Z172" s="28"/>
    </row>
    <row r="173" spans="1:28">
      <c r="A173" s="47">
        <v>171</v>
      </c>
      <c r="B173" s="28"/>
      <c r="C173" s="28"/>
      <c r="D173" s="28"/>
      <c r="G173" s="28"/>
      <c r="J173" s="21"/>
      <c r="K173" s="21"/>
      <c r="P173" s="21"/>
      <c r="T173" s="28"/>
      <c r="U173" s="28"/>
      <c r="Y173" s="28"/>
      <c r="Z173" s="28"/>
    </row>
    <row r="174" spans="1:28">
      <c r="A174" s="47">
        <v>172</v>
      </c>
      <c r="B174" s="28"/>
      <c r="C174" s="28"/>
      <c r="D174" s="28"/>
      <c r="G174" s="28"/>
      <c r="J174" s="21"/>
      <c r="K174" s="21"/>
      <c r="P174" s="21"/>
      <c r="T174" s="28"/>
      <c r="U174" s="28"/>
      <c r="Y174" s="28"/>
      <c r="Z174" s="28"/>
    </row>
    <row r="175" spans="1:28">
      <c r="A175" s="47">
        <v>173</v>
      </c>
      <c r="B175" s="28"/>
      <c r="C175" s="28"/>
      <c r="D175" s="28"/>
      <c r="G175" s="28"/>
      <c r="J175" s="21"/>
      <c r="K175" s="21"/>
      <c r="P175" s="21"/>
      <c r="T175" s="28"/>
      <c r="U175" s="28"/>
      <c r="Y175" s="28"/>
      <c r="Z175" s="28"/>
    </row>
    <row r="176" spans="1:28" ht="13.5" thickBot="1">
      <c r="A176" s="59">
        <v>174</v>
      </c>
      <c r="B176" s="67"/>
      <c r="C176" s="67"/>
      <c r="D176" s="67"/>
      <c r="E176" s="67"/>
      <c r="F176" s="68"/>
      <c r="G176" s="67"/>
      <c r="H176" s="68"/>
      <c r="I176" s="67"/>
      <c r="J176" s="67"/>
      <c r="K176" s="67"/>
      <c r="L176" s="67"/>
      <c r="M176" s="68"/>
      <c r="N176" s="67"/>
      <c r="O176" s="67"/>
      <c r="P176" s="67"/>
      <c r="Q176" s="67"/>
      <c r="R176" s="68"/>
      <c r="S176" s="67"/>
      <c r="T176" s="67"/>
      <c r="U176" s="67"/>
      <c r="V176" s="67"/>
      <c r="W176" s="68"/>
      <c r="X176" s="67"/>
      <c r="Y176" s="60"/>
      <c r="Z176" s="60"/>
      <c r="AA176" s="60"/>
      <c r="AB176" s="61"/>
    </row>
    <row r="177" spans="1:28">
      <c r="A177" s="47">
        <v>175</v>
      </c>
      <c r="B177" s="28"/>
      <c r="C177" s="28"/>
      <c r="D177" s="28"/>
      <c r="G177" s="28"/>
      <c r="J177" s="21"/>
      <c r="K177" s="21"/>
      <c r="P177" s="21"/>
      <c r="T177" s="28"/>
      <c r="U177" s="28"/>
      <c r="Y177" s="28"/>
      <c r="Z177" s="28"/>
    </row>
    <row r="178" spans="1:28">
      <c r="A178" s="47">
        <v>176</v>
      </c>
      <c r="B178" s="28"/>
      <c r="C178" s="28"/>
      <c r="D178" s="28"/>
      <c r="G178" s="28"/>
      <c r="J178" s="21"/>
      <c r="K178" s="21"/>
      <c r="P178" s="21"/>
      <c r="T178" s="28"/>
      <c r="U178" s="28"/>
      <c r="Y178" s="28"/>
      <c r="Z178" s="28"/>
    </row>
    <row r="179" spans="1:28">
      <c r="A179" s="47">
        <v>177</v>
      </c>
      <c r="B179" s="28"/>
      <c r="C179" s="28"/>
      <c r="D179" s="28"/>
      <c r="G179" s="28"/>
      <c r="J179" s="21"/>
      <c r="K179" s="21"/>
      <c r="P179" s="21"/>
      <c r="T179" s="28"/>
      <c r="U179" s="28"/>
      <c r="Y179" s="28"/>
      <c r="Z179" s="28"/>
    </row>
    <row r="180" spans="1:28">
      <c r="A180" s="47">
        <v>178</v>
      </c>
      <c r="B180" s="28"/>
      <c r="C180" s="28"/>
      <c r="D180" s="28"/>
      <c r="G180" s="28"/>
      <c r="J180" s="21"/>
      <c r="K180" s="21"/>
      <c r="P180" s="21"/>
      <c r="T180" s="28"/>
      <c r="U180" s="28"/>
      <c r="Y180" s="28"/>
      <c r="Z180" s="28"/>
    </row>
    <row r="181" spans="1:28" ht="13.5" thickBot="1">
      <c r="A181" s="59">
        <v>179</v>
      </c>
      <c r="B181" s="67"/>
      <c r="C181" s="67"/>
      <c r="D181" s="67"/>
      <c r="E181" s="67"/>
      <c r="F181" s="68"/>
      <c r="G181" s="67"/>
      <c r="H181" s="68"/>
      <c r="I181" s="67"/>
      <c r="J181" s="67"/>
      <c r="K181" s="67"/>
      <c r="L181" s="67"/>
      <c r="M181" s="68"/>
      <c r="N181" s="67"/>
      <c r="O181" s="67"/>
      <c r="P181" s="67"/>
      <c r="Q181" s="67"/>
      <c r="R181" s="68"/>
      <c r="S181" s="67"/>
      <c r="T181" s="67"/>
      <c r="U181" s="67"/>
      <c r="V181" s="67"/>
      <c r="W181" s="68"/>
      <c r="X181" s="67"/>
      <c r="Y181" s="60"/>
      <c r="Z181" s="60"/>
      <c r="AA181" s="60"/>
      <c r="AB181" s="61"/>
    </row>
    <row r="182" spans="1:28">
      <c r="A182" s="47">
        <v>180</v>
      </c>
      <c r="B182" s="28"/>
      <c r="C182" s="28"/>
      <c r="D182" s="28"/>
      <c r="G182" s="28"/>
      <c r="J182" s="21"/>
      <c r="K182" s="21"/>
      <c r="P182" s="21"/>
      <c r="T182" s="28"/>
      <c r="U182" s="28"/>
      <c r="Y182" s="28"/>
      <c r="Z182" s="28"/>
    </row>
    <row r="183" spans="1:28">
      <c r="A183" s="47">
        <v>181</v>
      </c>
      <c r="B183" s="28"/>
      <c r="C183" s="28"/>
      <c r="D183" s="28"/>
      <c r="G183" s="28"/>
      <c r="J183" s="21"/>
      <c r="K183" s="21"/>
      <c r="P183" s="21"/>
      <c r="T183" s="28"/>
      <c r="U183" s="28"/>
      <c r="Y183" s="28"/>
      <c r="Z183" s="28"/>
    </row>
    <row r="184" spans="1:28">
      <c r="A184" s="47">
        <v>182</v>
      </c>
      <c r="B184" s="28"/>
      <c r="C184" s="28"/>
      <c r="D184" s="28"/>
      <c r="G184" s="28"/>
      <c r="J184" s="21"/>
      <c r="K184" s="21"/>
      <c r="P184" s="21"/>
      <c r="T184" s="28"/>
      <c r="U184" s="28"/>
      <c r="Y184" s="28"/>
      <c r="Z184" s="28"/>
    </row>
    <row r="185" spans="1:28">
      <c r="A185" s="47">
        <v>183</v>
      </c>
      <c r="B185" s="28"/>
      <c r="C185" s="28"/>
      <c r="D185" s="28"/>
      <c r="G185" s="28"/>
      <c r="J185" s="21"/>
      <c r="K185" s="21"/>
      <c r="P185" s="21"/>
      <c r="T185" s="28"/>
      <c r="U185" s="28"/>
      <c r="Y185" s="28"/>
      <c r="Z185" s="28"/>
    </row>
    <row r="186" spans="1:28" ht="13.5" thickBot="1">
      <c r="A186" s="59">
        <v>184</v>
      </c>
      <c r="B186" s="67"/>
      <c r="C186" s="67"/>
      <c r="D186" s="67"/>
      <c r="E186" s="67"/>
      <c r="F186" s="68"/>
      <c r="G186" s="67"/>
      <c r="H186" s="68"/>
      <c r="I186" s="67"/>
      <c r="J186" s="67"/>
      <c r="K186" s="67"/>
      <c r="L186" s="67"/>
      <c r="M186" s="68"/>
      <c r="N186" s="67"/>
      <c r="O186" s="67"/>
      <c r="P186" s="67"/>
      <c r="Q186" s="67"/>
      <c r="R186" s="68"/>
      <c r="S186" s="67"/>
      <c r="T186" s="67"/>
      <c r="U186" s="67"/>
      <c r="V186" s="67"/>
      <c r="W186" s="68"/>
      <c r="X186" s="67"/>
      <c r="Y186" s="60"/>
      <c r="Z186" s="60"/>
      <c r="AA186" s="60"/>
      <c r="AB186" s="61"/>
    </row>
    <row r="187" spans="1:28">
      <c r="A187" s="47">
        <v>185</v>
      </c>
      <c r="B187" s="28"/>
      <c r="C187" s="28"/>
      <c r="D187" s="28"/>
      <c r="G187" s="28"/>
      <c r="J187" s="21"/>
      <c r="K187" s="21"/>
      <c r="P187" s="21"/>
      <c r="T187" s="28"/>
      <c r="U187" s="28"/>
      <c r="Y187" s="28"/>
      <c r="Z187" s="28"/>
    </row>
    <row r="188" spans="1:28">
      <c r="A188" s="47">
        <v>186</v>
      </c>
      <c r="B188" s="28"/>
      <c r="C188" s="28"/>
      <c r="D188" s="28"/>
      <c r="G188" s="28"/>
      <c r="J188" s="21"/>
      <c r="K188" s="21"/>
      <c r="P188" s="21"/>
      <c r="T188" s="28"/>
      <c r="U188" s="28"/>
      <c r="Y188" s="28"/>
      <c r="Z188" s="28"/>
    </row>
    <row r="189" spans="1:28">
      <c r="A189" s="47">
        <v>187</v>
      </c>
      <c r="B189" s="28"/>
      <c r="C189" s="28"/>
      <c r="D189" s="28"/>
      <c r="G189" s="28"/>
      <c r="J189" s="21"/>
      <c r="K189" s="21"/>
      <c r="P189" s="21"/>
      <c r="T189" s="28"/>
      <c r="U189" s="28"/>
      <c r="Y189" s="28"/>
      <c r="Z189" s="28"/>
    </row>
    <row r="190" spans="1:28">
      <c r="A190" s="47">
        <v>188</v>
      </c>
      <c r="B190" s="28"/>
      <c r="C190" s="28"/>
      <c r="D190" s="28"/>
      <c r="G190" s="28"/>
      <c r="J190" s="21"/>
      <c r="K190" s="21"/>
      <c r="P190" s="21"/>
      <c r="T190" s="28"/>
      <c r="U190" s="28"/>
      <c r="Y190" s="28"/>
      <c r="Z190" s="28"/>
    </row>
    <row r="191" spans="1:28" ht="13.5" thickBot="1">
      <c r="A191" s="59">
        <v>189</v>
      </c>
      <c r="B191" s="67"/>
      <c r="C191" s="67"/>
      <c r="D191" s="67"/>
      <c r="E191" s="67"/>
      <c r="F191" s="68"/>
      <c r="G191" s="67"/>
      <c r="H191" s="68"/>
      <c r="I191" s="67"/>
      <c r="J191" s="67"/>
      <c r="K191" s="67"/>
      <c r="L191" s="67"/>
      <c r="M191" s="68"/>
      <c r="N191" s="67"/>
      <c r="O191" s="67"/>
      <c r="P191" s="67"/>
      <c r="Q191" s="67"/>
      <c r="R191" s="68"/>
      <c r="S191" s="67"/>
      <c r="T191" s="67"/>
      <c r="U191" s="67"/>
      <c r="V191" s="67"/>
      <c r="W191" s="68"/>
      <c r="X191" s="67"/>
      <c r="Y191" s="60"/>
      <c r="Z191" s="60"/>
      <c r="AA191" s="60"/>
      <c r="AB191" s="61"/>
    </row>
    <row r="192" spans="1:28">
      <c r="A192" s="47">
        <v>190</v>
      </c>
      <c r="B192" s="28"/>
      <c r="C192" s="28"/>
      <c r="D192" s="28"/>
      <c r="G192" s="28"/>
      <c r="J192" s="21"/>
      <c r="K192" s="21"/>
      <c r="P192" s="21"/>
      <c r="T192" s="28"/>
      <c r="U192" s="28"/>
      <c r="Y192" s="28"/>
      <c r="Z192" s="28"/>
    </row>
    <row r="193" spans="1:28">
      <c r="A193" s="47">
        <v>191</v>
      </c>
      <c r="B193" s="28"/>
      <c r="C193" s="28"/>
      <c r="D193" s="28"/>
      <c r="G193" s="28"/>
      <c r="J193" s="21"/>
      <c r="K193" s="21"/>
      <c r="P193" s="21"/>
      <c r="T193" s="28"/>
      <c r="U193" s="28"/>
      <c r="Y193" s="28"/>
      <c r="Z193" s="28"/>
    </row>
    <row r="194" spans="1:28">
      <c r="A194" s="47">
        <v>192</v>
      </c>
      <c r="B194" s="28"/>
      <c r="C194" s="28"/>
      <c r="D194" s="28"/>
      <c r="G194" s="28"/>
      <c r="J194" s="21"/>
      <c r="K194" s="21"/>
      <c r="P194" s="21"/>
      <c r="T194" s="28"/>
      <c r="U194" s="28"/>
      <c r="Y194" s="28"/>
      <c r="Z194" s="28"/>
    </row>
    <row r="195" spans="1:28">
      <c r="A195" s="47">
        <v>193</v>
      </c>
      <c r="B195" s="28"/>
      <c r="C195" s="28"/>
      <c r="D195" s="28"/>
      <c r="G195" s="28"/>
      <c r="J195" s="21"/>
      <c r="K195" s="21"/>
      <c r="P195" s="21"/>
      <c r="T195" s="28"/>
      <c r="U195" s="28"/>
      <c r="Y195" s="28"/>
      <c r="Z195" s="28"/>
    </row>
    <row r="196" spans="1:28" ht="13.5" thickBot="1">
      <c r="A196" s="59">
        <v>194</v>
      </c>
      <c r="B196" s="67"/>
      <c r="C196" s="67"/>
      <c r="D196" s="67"/>
      <c r="E196" s="67"/>
      <c r="F196" s="68"/>
      <c r="G196" s="67"/>
      <c r="H196" s="68"/>
      <c r="I196" s="67"/>
      <c r="J196" s="67"/>
      <c r="K196" s="67"/>
      <c r="L196" s="67"/>
      <c r="M196" s="68"/>
      <c r="N196" s="67"/>
      <c r="O196" s="67"/>
      <c r="P196" s="67"/>
      <c r="Q196" s="67"/>
      <c r="R196" s="68"/>
      <c r="S196" s="67"/>
      <c r="T196" s="67"/>
      <c r="U196" s="67"/>
      <c r="V196" s="67"/>
      <c r="W196" s="68"/>
      <c r="X196" s="67"/>
      <c r="Y196" s="60"/>
      <c r="Z196" s="60"/>
      <c r="AA196" s="60"/>
      <c r="AB196" s="61"/>
    </row>
    <row r="197" spans="1:28">
      <c r="A197" s="47">
        <v>195</v>
      </c>
      <c r="B197" s="28"/>
      <c r="C197" s="28"/>
      <c r="D197" s="28"/>
      <c r="G197" s="28"/>
      <c r="J197" s="21"/>
      <c r="K197" s="21"/>
      <c r="P197" s="21"/>
      <c r="T197" s="28"/>
      <c r="U197" s="28"/>
      <c r="Y197" s="28"/>
      <c r="Z197" s="28"/>
    </row>
    <row r="198" spans="1:28">
      <c r="A198" s="47">
        <v>196</v>
      </c>
      <c r="B198" s="28"/>
      <c r="C198" s="28"/>
      <c r="D198" s="28"/>
      <c r="G198" s="28"/>
      <c r="J198" s="21"/>
      <c r="K198" s="21"/>
      <c r="P198" s="21"/>
      <c r="T198" s="28"/>
      <c r="U198" s="28"/>
      <c r="Y198" s="28"/>
      <c r="Z198" s="28"/>
    </row>
    <row r="199" spans="1:28">
      <c r="A199" s="47">
        <v>197</v>
      </c>
      <c r="B199" s="28"/>
      <c r="C199" s="28"/>
      <c r="D199" s="28"/>
      <c r="G199" s="28"/>
      <c r="J199" s="21"/>
      <c r="K199" s="21"/>
      <c r="P199" s="21"/>
      <c r="T199" s="28"/>
      <c r="U199" s="28"/>
      <c r="Y199" s="28"/>
      <c r="Z199" s="28"/>
    </row>
    <row r="200" spans="1:28">
      <c r="A200" s="47">
        <v>198</v>
      </c>
      <c r="B200" s="28"/>
      <c r="C200" s="28"/>
      <c r="D200" s="28"/>
      <c r="G200" s="28"/>
      <c r="J200" s="21"/>
      <c r="K200" s="21"/>
      <c r="P200" s="21"/>
      <c r="T200" s="28"/>
      <c r="U200" s="28"/>
      <c r="Y200" s="28"/>
      <c r="Z200" s="28"/>
    </row>
    <row r="201" spans="1:28" ht="13.5" thickBot="1">
      <c r="A201" s="59">
        <v>199</v>
      </c>
      <c r="B201" s="67"/>
      <c r="C201" s="67"/>
      <c r="D201" s="67"/>
      <c r="E201" s="67"/>
      <c r="F201" s="68"/>
      <c r="G201" s="67"/>
      <c r="H201" s="68"/>
      <c r="I201" s="67"/>
      <c r="J201" s="67"/>
      <c r="K201" s="67"/>
      <c r="L201" s="67"/>
      <c r="M201" s="68"/>
      <c r="N201" s="67"/>
      <c r="O201" s="67"/>
      <c r="P201" s="67"/>
      <c r="Q201" s="67"/>
      <c r="R201" s="68"/>
      <c r="S201" s="67"/>
      <c r="T201" s="67"/>
      <c r="U201" s="67"/>
      <c r="V201" s="67"/>
      <c r="W201" s="68"/>
      <c r="X201" s="67"/>
      <c r="Y201" s="60"/>
      <c r="Z201" s="60"/>
      <c r="AA201" s="60"/>
      <c r="AB201" s="61"/>
    </row>
    <row r="202" spans="1:28">
      <c r="A202" s="47">
        <v>200</v>
      </c>
      <c r="B202" s="28"/>
      <c r="C202" s="28"/>
      <c r="D202" s="28"/>
      <c r="G202" s="28"/>
      <c r="J202" s="21"/>
      <c r="K202" s="21"/>
      <c r="P202" s="21"/>
      <c r="T202" s="28"/>
      <c r="U202" s="28"/>
      <c r="Y202" s="28"/>
      <c r="Z202" s="28"/>
    </row>
    <row r="203" spans="1:28">
      <c r="A203" s="47">
        <v>201</v>
      </c>
      <c r="B203" s="28"/>
      <c r="C203" s="28"/>
      <c r="D203" s="28"/>
      <c r="G203" s="28"/>
      <c r="J203" s="21"/>
      <c r="K203" s="21"/>
      <c r="P203" s="21"/>
      <c r="T203" s="28"/>
      <c r="U203" s="28"/>
      <c r="Y203" s="28"/>
      <c r="Z203" s="28"/>
    </row>
    <row r="204" spans="1:28">
      <c r="A204" s="47">
        <v>202</v>
      </c>
      <c r="B204" s="28"/>
      <c r="C204" s="28"/>
      <c r="D204" s="28"/>
      <c r="G204" s="28"/>
      <c r="J204" s="21"/>
      <c r="K204" s="21"/>
      <c r="P204" s="21"/>
      <c r="T204" s="28"/>
      <c r="U204" s="28"/>
      <c r="Y204" s="28"/>
      <c r="Z204" s="28"/>
    </row>
    <row r="205" spans="1:28">
      <c r="A205" s="47">
        <v>203</v>
      </c>
      <c r="B205" s="28"/>
      <c r="C205" s="28"/>
      <c r="D205" s="28"/>
      <c r="G205" s="28"/>
      <c r="J205" s="21"/>
      <c r="K205" s="21"/>
      <c r="P205" s="21"/>
      <c r="T205" s="28"/>
      <c r="U205" s="28"/>
      <c r="Y205" s="28"/>
      <c r="Z205" s="28"/>
    </row>
    <row r="206" spans="1:28" ht="13.5" thickBot="1">
      <c r="A206" s="59">
        <v>204</v>
      </c>
      <c r="B206" s="67"/>
      <c r="C206" s="67"/>
      <c r="D206" s="67"/>
      <c r="E206" s="67"/>
      <c r="F206" s="68"/>
      <c r="G206" s="67"/>
      <c r="H206" s="68"/>
      <c r="I206" s="67"/>
      <c r="J206" s="67"/>
      <c r="K206" s="67"/>
      <c r="L206" s="67"/>
      <c r="M206" s="68"/>
      <c r="N206" s="67"/>
      <c r="O206" s="67"/>
      <c r="P206" s="67"/>
      <c r="Q206" s="67"/>
      <c r="R206" s="68"/>
      <c r="S206" s="67"/>
      <c r="T206" s="67"/>
      <c r="U206" s="67"/>
      <c r="V206" s="67"/>
      <c r="W206" s="68"/>
      <c r="X206" s="67"/>
      <c r="Y206" s="60"/>
      <c r="Z206" s="60"/>
      <c r="AA206" s="60"/>
      <c r="AB206" s="61"/>
    </row>
    <row r="207" spans="1:28">
      <c r="A207" s="47">
        <v>205</v>
      </c>
      <c r="B207" s="28"/>
      <c r="C207" s="28"/>
      <c r="D207" s="28"/>
      <c r="G207" s="28"/>
      <c r="J207" s="21"/>
      <c r="K207" s="21"/>
      <c r="P207" s="21"/>
      <c r="T207" s="28"/>
      <c r="U207" s="28"/>
      <c r="Y207" s="28"/>
      <c r="Z207" s="28"/>
    </row>
    <row r="208" spans="1:28">
      <c r="A208" s="47">
        <v>206</v>
      </c>
      <c r="B208" s="28"/>
      <c r="C208" s="28"/>
      <c r="D208" s="28"/>
      <c r="G208" s="28"/>
      <c r="J208" s="21"/>
      <c r="K208" s="21"/>
      <c r="P208" s="21"/>
      <c r="T208" s="28"/>
      <c r="U208" s="28"/>
      <c r="Y208" s="28"/>
      <c r="Z208" s="28"/>
    </row>
    <row r="209" spans="1:28">
      <c r="A209" s="47">
        <v>207</v>
      </c>
      <c r="B209" s="28"/>
      <c r="C209" s="28"/>
      <c r="D209" s="28"/>
      <c r="G209" s="28"/>
      <c r="J209" s="21"/>
      <c r="K209" s="21"/>
      <c r="P209" s="21"/>
      <c r="T209" s="28"/>
      <c r="U209" s="28"/>
      <c r="Y209" s="28"/>
      <c r="Z209" s="28"/>
    </row>
    <row r="210" spans="1:28">
      <c r="A210" s="47">
        <v>208</v>
      </c>
      <c r="B210" s="28"/>
      <c r="C210" s="28"/>
      <c r="D210" s="28"/>
      <c r="G210" s="28"/>
      <c r="J210" s="21"/>
      <c r="K210" s="21"/>
      <c r="P210" s="21"/>
      <c r="T210" s="28"/>
      <c r="U210" s="28"/>
      <c r="Y210" s="28"/>
      <c r="Z210" s="28"/>
    </row>
    <row r="211" spans="1:28" ht="13.5" thickBot="1">
      <c r="A211" s="59">
        <v>209</v>
      </c>
      <c r="B211" s="67"/>
      <c r="C211" s="67"/>
      <c r="D211" s="67"/>
      <c r="E211" s="67"/>
      <c r="F211" s="68"/>
      <c r="G211" s="67"/>
      <c r="H211" s="68"/>
      <c r="I211" s="67"/>
      <c r="J211" s="67"/>
      <c r="K211" s="67"/>
      <c r="L211" s="67"/>
      <c r="M211" s="68"/>
      <c r="N211" s="67"/>
      <c r="O211" s="67"/>
      <c r="P211" s="67"/>
      <c r="Q211" s="67"/>
      <c r="R211" s="68"/>
      <c r="S211" s="67"/>
      <c r="T211" s="67"/>
      <c r="U211" s="67"/>
      <c r="V211" s="67"/>
      <c r="W211" s="68"/>
      <c r="X211" s="67"/>
      <c r="Y211" s="60"/>
      <c r="Z211" s="60"/>
      <c r="AA211" s="60"/>
      <c r="AB211" s="61"/>
    </row>
    <row r="212" spans="1:28">
      <c r="A212" s="47">
        <v>210</v>
      </c>
      <c r="B212" s="28"/>
      <c r="C212" s="28"/>
      <c r="D212" s="28"/>
      <c r="G212" s="28"/>
      <c r="J212" s="21"/>
      <c r="K212" s="21"/>
      <c r="P212" s="21"/>
      <c r="T212" s="28"/>
      <c r="U212" s="28"/>
      <c r="Y212" s="28"/>
      <c r="Z212" s="28"/>
    </row>
    <row r="213" spans="1:28">
      <c r="A213" s="47">
        <v>211</v>
      </c>
      <c r="B213" s="28"/>
      <c r="C213" s="28"/>
      <c r="D213" s="28"/>
      <c r="G213" s="28"/>
      <c r="J213" s="21"/>
      <c r="K213" s="21"/>
      <c r="P213" s="21"/>
      <c r="T213" s="28"/>
      <c r="U213" s="28"/>
      <c r="Y213" s="28"/>
      <c r="Z213" s="28"/>
    </row>
    <row r="214" spans="1:28">
      <c r="A214" s="47">
        <v>212</v>
      </c>
      <c r="B214" s="28"/>
      <c r="C214" s="28"/>
      <c r="D214" s="28"/>
      <c r="G214" s="28"/>
      <c r="J214" s="21"/>
      <c r="K214" s="21"/>
      <c r="P214" s="21"/>
      <c r="T214" s="28"/>
      <c r="U214" s="28"/>
      <c r="Y214" s="28"/>
      <c r="Z214" s="28"/>
    </row>
    <row r="215" spans="1:28">
      <c r="A215" s="47">
        <v>213</v>
      </c>
      <c r="B215" s="28"/>
      <c r="C215" s="28"/>
      <c r="D215" s="28"/>
      <c r="G215" s="28"/>
      <c r="J215" s="21"/>
      <c r="K215" s="21"/>
      <c r="P215" s="21"/>
      <c r="T215" s="28"/>
      <c r="U215" s="28"/>
      <c r="Y215" s="28"/>
      <c r="Z215" s="28"/>
    </row>
    <row r="216" spans="1:28" ht="13.5" thickBot="1">
      <c r="A216" s="59">
        <v>214</v>
      </c>
      <c r="B216" s="67"/>
      <c r="C216" s="67"/>
      <c r="D216" s="67"/>
      <c r="E216" s="67"/>
      <c r="F216" s="68"/>
      <c r="G216" s="67"/>
      <c r="H216" s="68"/>
      <c r="I216" s="67"/>
      <c r="J216" s="67"/>
      <c r="K216" s="67"/>
      <c r="L216" s="67"/>
      <c r="M216" s="68"/>
      <c r="N216" s="67"/>
      <c r="O216" s="67"/>
      <c r="P216" s="67"/>
      <c r="Q216" s="67"/>
      <c r="R216" s="68"/>
      <c r="S216" s="67"/>
      <c r="T216" s="67"/>
      <c r="U216" s="67"/>
      <c r="V216" s="67"/>
      <c r="W216" s="68"/>
      <c r="X216" s="67"/>
      <c r="Y216" s="60"/>
      <c r="Z216" s="60"/>
      <c r="AA216" s="60"/>
      <c r="AB216" s="61"/>
    </row>
    <row r="217" spans="1:28">
      <c r="A217" s="47">
        <v>215</v>
      </c>
      <c r="B217" s="28"/>
      <c r="C217" s="28"/>
      <c r="D217" s="28"/>
      <c r="G217" s="28"/>
      <c r="J217" s="21"/>
      <c r="K217" s="21"/>
      <c r="P217" s="21"/>
      <c r="T217" s="28"/>
      <c r="U217" s="28"/>
      <c r="Y217" s="28"/>
      <c r="Z217" s="28"/>
    </row>
    <row r="218" spans="1:28">
      <c r="A218" s="47">
        <v>216</v>
      </c>
      <c r="B218" s="28"/>
      <c r="C218" s="28"/>
      <c r="D218" s="28"/>
      <c r="G218" s="28"/>
      <c r="J218" s="21"/>
      <c r="K218" s="21"/>
      <c r="P218" s="21"/>
      <c r="T218" s="28"/>
      <c r="U218" s="28"/>
      <c r="Y218" s="28"/>
      <c r="Z218" s="28"/>
    </row>
    <row r="219" spans="1:28">
      <c r="A219" s="47">
        <v>217</v>
      </c>
      <c r="B219" s="28"/>
      <c r="C219" s="28"/>
      <c r="D219" s="28"/>
      <c r="G219" s="28"/>
      <c r="J219" s="21"/>
      <c r="K219" s="21"/>
      <c r="P219" s="21"/>
      <c r="T219" s="28"/>
      <c r="U219" s="28"/>
      <c r="Y219" s="28"/>
      <c r="Z219" s="28"/>
    </row>
    <row r="220" spans="1:28">
      <c r="A220" s="47">
        <v>218</v>
      </c>
      <c r="B220" s="28"/>
      <c r="C220" s="28"/>
      <c r="D220" s="28"/>
      <c r="G220" s="28"/>
      <c r="J220" s="21"/>
      <c r="K220" s="21"/>
      <c r="P220" s="21"/>
      <c r="T220" s="28"/>
      <c r="U220" s="28"/>
      <c r="Y220" s="28"/>
      <c r="Z220" s="28"/>
    </row>
    <row r="221" spans="1:28" ht="13.5" thickBot="1">
      <c r="A221" s="59">
        <v>219</v>
      </c>
      <c r="B221" s="67"/>
      <c r="C221" s="67"/>
      <c r="D221" s="67"/>
      <c r="E221" s="67"/>
      <c r="F221" s="68"/>
      <c r="G221" s="67"/>
      <c r="H221" s="68"/>
      <c r="I221" s="67"/>
      <c r="J221" s="67"/>
      <c r="K221" s="67"/>
      <c r="L221" s="67"/>
      <c r="M221" s="68"/>
      <c r="N221" s="67"/>
      <c r="O221" s="67"/>
      <c r="P221" s="67"/>
      <c r="Q221" s="67"/>
      <c r="R221" s="68"/>
      <c r="S221" s="67"/>
      <c r="T221" s="67"/>
      <c r="U221" s="67"/>
      <c r="V221" s="67"/>
      <c r="W221" s="68"/>
      <c r="X221" s="67"/>
      <c r="Y221" s="60"/>
      <c r="Z221" s="60"/>
      <c r="AA221" s="60"/>
      <c r="AB221" s="61"/>
    </row>
    <row r="222" spans="1:28">
      <c r="A222" s="47">
        <v>220</v>
      </c>
      <c r="B222" s="28"/>
      <c r="C222" s="28"/>
      <c r="D222" s="28"/>
      <c r="G222" s="28"/>
      <c r="J222" s="21"/>
      <c r="K222" s="21"/>
      <c r="P222" s="21"/>
      <c r="T222" s="28"/>
      <c r="U222" s="28"/>
      <c r="Y222" s="28"/>
      <c r="Z222" s="28"/>
    </row>
    <row r="223" spans="1:28">
      <c r="A223" s="47">
        <v>221</v>
      </c>
      <c r="B223" s="28"/>
      <c r="C223" s="28"/>
      <c r="D223" s="28"/>
      <c r="G223" s="28"/>
      <c r="J223" s="21"/>
      <c r="K223" s="21"/>
      <c r="P223" s="21"/>
      <c r="T223" s="28"/>
      <c r="U223" s="28"/>
      <c r="Y223" s="28"/>
      <c r="Z223" s="28"/>
    </row>
    <row r="224" spans="1:28">
      <c r="A224" s="47">
        <v>222</v>
      </c>
      <c r="B224" s="28"/>
      <c r="C224" s="28"/>
      <c r="D224" s="28"/>
      <c r="G224" s="28"/>
      <c r="J224" s="21"/>
      <c r="K224" s="21"/>
      <c r="P224" s="21"/>
      <c r="T224" s="28"/>
      <c r="U224" s="28"/>
      <c r="Y224" s="28"/>
      <c r="Z224" s="28"/>
    </row>
    <row r="225" spans="1:28">
      <c r="A225" s="47">
        <v>223</v>
      </c>
      <c r="B225" s="28"/>
      <c r="C225" s="28"/>
      <c r="D225" s="28"/>
      <c r="G225" s="28"/>
      <c r="J225" s="21"/>
      <c r="K225" s="21"/>
      <c r="P225" s="21"/>
      <c r="T225" s="28"/>
      <c r="U225" s="28"/>
      <c r="Y225" s="28"/>
      <c r="Z225" s="28"/>
    </row>
    <row r="226" spans="1:28" ht="13.5" thickBot="1">
      <c r="A226" s="59">
        <v>224</v>
      </c>
      <c r="B226" s="67"/>
      <c r="C226" s="67"/>
      <c r="D226" s="67"/>
      <c r="E226" s="67"/>
      <c r="F226" s="68"/>
      <c r="G226" s="67"/>
      <c r="H226" s="68"/>
      <c r="I226" s="67"/>
      <c r="J226" s="67"/>
      <c r="K226" s="67"/>
      <c r="L226" s="67"/>
      <c r="M226" s="68"/>
      <c r="N226" s="67"/>
      <c r="O226" s="67"/>
      <c r="P226" s="67"/>
      <c r="Q226" s="67"/>
      <c r="R226" s="68"/>
      <c r="S226" s="67"/>
      <c r="T226" s="67"/>
      <c r="U226" s="67"/>
      <c r="V226" s="67"/>
      <c r="W226" s="68"/>
      <c r="X226" s="67"/>
      <c r="Y226" s="60"/>
      <c r="Z226" s="60"/>
      <c r="AA226" s="60"/>
      <c r="AB226" s="61"/>
    </row>
    <row r="227" spans="1:28">
      <c r="A227" s="47">
        <v>225</v>
      </c>
      <c r="B227" s="28"/>
      <c r="C227" s="28"/>
      <c r="D227" s="28"/>
      <c r="G227" s="28"/>
      <c r="J227" s="21"/>
      <c r="K227" s="21"/>
      <c r="P227" s="21"/>
      <c r="T227" s="28"/>
      <c r="U227" s="28"/>
      <c r="Y227" s="28"/>
      <c r="Z227" s="28"/>
    </row>
    <row r="228" spans="1:28">
      <c r="A228" s="47">
        <v>226</v>
      </c>
      <c r="B228" s="28"/>
      <c r="C228" s="28"/>
      <c r="D228" s="28"/>
      <c r="G228" s="28"/>
      <c r="J228" s="21"/>
      <c r="K228" s="21"/>
      <c r="P228" s="21"/>
      <c r="T228" s="28"/>
      <c r="U228" s="28"/>
      <c r="Y228" s="28"/>
      <c r="Z228" s="28"/>
    </row>
    <row r="229" spans="1:28">
      <c r="A229" s="47">
        <v>227</v>
      </c>
      <c r="B229" s="28"/>
      <c r="C229" s="28"/>
      <c r="D229" s="28"/>
      <c r="G229" s="28"/>
      <c r="J229" s="21"/>
      <c r="K229" s="21"/>
      <c r="P229" s="21"/>
      <c r="T229" s="28"/>
      <c r="U229" s="28"/>
      <c r="Y229" s="28"/>
      <c r="Z229" s="28"/>
    </row>
    <row r="230" spans="1:28">
      <c r="A230" s="47">
        <v>228</v>
      </c>
      <c r="B230" s="28"/>
      <c r="C230" s="28"/>
      <c r="D230" s="28"/>
      <c r="G230" s="28"/>
      <c r="J230" s="21"/>
      <c r="K230" s="21"/>
      <c r="P230" s="21"/>
      <c r="T230" s="28"/>
      <c r="U230" s="28"/>
      <c r="Y230" s="28"/>
      <c r="Z230" s="28"/>
    </row>
    <row r="231" spans="1:28" ht="13.5" thickBot="1">
      <c r="A231" s="59">
        <v>229</v>
      </c>
      <c r="B231" s="67"/>
      <c r="C231" s="67"/>
      <c r="D231" s="67"/>
      <c r="E231" s="67"/>
      <c r="F231" s="68"/>
      <c r="G231" s="67"/>
      <c r="H231" s="68"/>
      <c r="I231" s="67"/>
      <c r="J231" s="67"/>
      <c r="K231" s="67"/>
      <c r="L231" s="67"/>
      <c r="M231" s="68"/>
      <c r="N231" s="67"/>
      <c r="O231" s="67"/>
      <c r="P231" s="67"/>
      <c r="Q231" s="67"/>
      <c r="R231" s="68"/>
      <c r="S231" s="67"/>
      <c r="T231" s="67"/>
      <c r="U231" s="67"/>
      <c r="V231" s="67"/>
      <c r="W231" s="68"/>
      <c r="X231" s="67"/>
      <c r="Y231" s="60"/>
      <c r="Z231" s="60"/>
      <c r="AA231" s="60"/>
      <c r="AB231" s="61"/>
    </row>
    <row r="232" spans="1:28">
      <c r="A232" s="47">
        <v>230</v>
      </c>
      <c r="B232" s="28"/>
      <c r="C232" s="28"/>
      <c r="D232" s="28"/>
      <c r="G232" s="28"/>
      <c r="J232" s="21"/>
      <c r="K232" s="21"/>
      <c r="P232" s="21"/>
      <c r="T232" s="28"/>
      <c r="U232" s="28"/>
      <c r="Y232" s="28"/>
      <c r="Z232" s="28"/>
    </row>
    <row r="233" spans="1:28">
      <c r="A233" s="47">
        <v>231</v>
      </c>
      <c r="B233" s="28"/>
      <c r="C233" s="28"/>
      <c r="D233" s="28"/>
      <c r="G233" s="28"/>
      <c r="J233" s="21"/>
      <c r="K233" s="21"/>
      <c r="P233" s="21"/>
      <c r="T233" s="28"/>
      <c r="U233" s="28"/>
      <c r="Y233" s="28"/>
      <c r="Z233" s="28"/>
    </row>
    <row r="234" spans="1:28">
      <c r="A234" s="47">
        <v>232</v>
      </c>
      <c r="B234" s="28"/>
      <c r="C234" s="28"/>
      <c r="D234" s="28"/>
      <c r="G234" s="28"/>
      <c r="J234" s="21"/>
      <c r="K234" s="21"/>
      <c r="P234" s="21"/>
      <c r="T234" s="28"/>
      <c r="U234" s="28"/>
      <c r="Y234" s="28"/>
      <c r="Z234" s="28"/>
    </row>
    <row r="235" spans="1:28">
      <c r="A235" s="47">
        <v>233</v>
      </c>
      <c r="B235" s="28"/>
      <c r="C235" s="28"/>
      <c r="D235" s="28"/>
      <c r="G235" s="28"/>
      <c r="J235" s="21"/>
      <c r="K235" s="21"/>
      <c r="P235" s="21"/>
      <c r="T235" s="28"/>
      <c r="U235" s="28"/>
      <c r="Y235" s="28"/>
      <c r="Z235" s="28"/>
    </row>
    <row r="236" spans="1:28" ht="13.5" thickBot="1">
      <c r="A236" s="59">
        <v>234</v>
      </c>
      <c r="B236" s="67"/>
      <c r="C236" s="67"/>
      <c r="D236" s="67"/>
      <c r="E236" s="67"/>
      <c r="F236" s="68"/>
      <c r="G236" s="67"/>
      <c r="H236" s="68"/>
      <c r="I236" s="67"/>
      <c r="J236" s="67"/>
      <c r="K236" s="67"/>
      <c r="L236" s="67"/>
      <c r="M236" s="68"/>
      <c r="N236" s="67"/>
      <c r="O236" s="67"/>
      <c r="P236" s="67"/>
      <c r="Q236" s="67"/>
      <c r="R236" s="68"/>
      <c r="S236" s="67"/>
      <c r="T236" s="67"/>
      <c r="U236" s="67"/>
      <c r="V236" s="67"/>
      <c r="W236" s="68"/>
      <c r="X236" s="67"/>
      <c r="Y236" s="60"/>
      <c r="Z236" s="60"/>
      <c r="AA236" s="60"/>
      <c r="AB236" s="61"/>
    </row>
    <row r="237" spans="1:28">
      <c r="A237" s="47">
        <v>235</v>
      </c>
      <c r="B237" s="28"/>
      <c r="C237" s="28"/>
      <c r="D237" s="28"/>
      <c r="G237" s="28"/>
      <c r="J237" s="21"/>
      <c r="K237" s="21"/>
      <c r="P237" s="21"/>
      <c r="T237" s="28"/>
      <c r="U237" s="28"/>
      <c r="Y237" s="28"/>
      <c r="Z237" s="28"/>
    </row>
    <row r="238" spans="1:28">
      <c r="A238" s="47">
        <v>236</v>
      </c>
      <c r="B238" s="28"/>
      <c r="C238" s="28"/>
      <c r="D238" s="28"/>
      <c r="G238" s="28"/>
      <c r="J238" s="21"/>
      <c r="K238" s="21"/>
      <c r="P238" s="21"/>
      <c r="T238" s="28"/>
      <c r="U238" s="28"/>
      <c r="Y238" s="28"/>
      <c r="Z238" s="28"/>
    </row>
    <row r="239" spans="1:28">
      <c r="A239" s="47">
        <v>237</v>
      </c>
      <c r="B239" s="28"/>
      <c r="C239" s="28"/>
      <c r="D239" s="28"/>
      <c r="G239" s="28"/>
      <c r="J239" s="21"/>
      <c r="K239" s="21"/>
      <c r="P239" s="21"/>
      <c r="T239" s="28"/>
      <c r="U239" s="28"/>
      <c r="Y239" s="28"/>
      <c r="Z239" s="28"/>
    </row>
    <row r="240" spans="1:28">
      <c r="A240" s="47">
        <v>238</v>
      </c>
      <c r="B240" s="28"/>
      <c r="C240" s="28"/>
      <c r="D240" s="28"/>
      <c r="G240" s="28"/>
      <c r="J240" s="21"/>
      <c r="K240" s="21"/>
      <c r="P240" s="21"/>
      <c r="T240" s="28"/>
      <c r="U240" s="28"/>
      <c r="Y240" s="28"/>
      <c r="Z240" s="28"/>
    </row>
    <row r="241" spans="1:28" ht="13.5" thickBot="1">
      <c r="A241" s="59">
        <v>239</v>
      </c>
      <c r="B241" s="67"/>
      <c r="C241" s="67"/>
      <c r="D241" s="67"/>
      <c r="E241" s="67"/>
      <c r="F241" s="68"/>
      <c r="G241" s="67"/>
      <c r="H241" s="68"/>
      <c r="I241" s="67"/>
      <c r="J241" s="67"/>
      <c r="K241" s="67"/>
      <c r="L241" s="67"/>
      <c r="M241" s="68"/>
      <c r="N241" s="67"/>
      <c r="O241" s="67"/>
      <c r="P241" s="67"/>
      <c r="Q241" s="67"/>
      <c r="R241" s="68"/>
      <c r="S241" s="67"/>
      <c r="T241" s="67"/>
      <c r="U241" s="67"/>
      <c r="V241" s="67"/>
      <c r="W241" s="68"/>
      <c r="X241" s="67"/>
      <c r="Y241" s="60"/>
      <c r="Z241" s="60"/>
      <c r="AA241" s="60"/>
      <c r="AB241" s="61"/>
    </row>
    <row r="242" spans="1:28">
      <c r="A242" s="47">
        <v>240</v>
      </c>
      <c r="B242" s="28"/>
      <c r="C242" s="28"/>
      <c r="D242" s="28"/>
      <c r="G242" s="28"/>
      <c r="J242" s="21"/>
      <c r="K242" s="21"/>
      <c r="P242" s="21"/>
      <c r="T242" s="28"/>
      <c r="U242" s="28"/>
      <c r="Y242" s="28"/>
      <c r="Z242" s="28"/>
    </row>
    <row r="243" spans="1:28">
      <c r="A243" s="47">
        <v>241</v>
      </c>
      <c r="B243" s="28"/>
      <c r="C243" s="28"/>
      <c r="D243" s="28"/>
      <c r="G243" s="28"/>
      <c r="J243" s="21"/>
      <c r="K243" s="21"/>
      <c r="P243" s="21"/>
      <c r="T243" s="28"/>
      <c r="U243" s="28"/>
      <c r="Y243" s="28"/>
      <c r="Z243" s="28"/>
    </row>
    <row r="244" spans="1:28">
      <c r="A244" s="47">
        <v>242</v>
      </c>
      <c r="B244" s="28"/>
      <c r="C244" s="28"/>
      <c r="D244" s="28"/>
      <c r="G244" s="28"/>
      <c r="J244" s="21"/>
      <c r="K244" s="21"/>
      <c r="P244" s="21"/>
      <c r="T244" s="28"/>
      <c r="U244" s="28"/>
      <c r="Y244" s="28"/>
      <c r="Z244" s="28"/>
    </row>
    <row r="245" spans="1:28">
      <c r="A245" s="47">
        <v>243</v>
      </c>
      <c r="B245" s="28"/>
      <c r="C245" s="28"/>
      <c r="D245" s="28"/>
      <c r="G245" s="28"/>
      <c r="J245" s="21"/>
      <c r="K245" s="21"/>
      <c r="P245" s="21"/>
      <c r="T245" s="28"/>
      <c r="U245" s="28"/>
      <c r="Y245" s="28"/>
      <c r="Z245" s="28"/>
    </row>
    <row r="246" spans="1:28" ht="13.5" thickBot="1">
      <c r="A246" s="59">
        <v>244</v>
      </c>
      <c r="B246" s="67"/>
      <c r="C246" s="67"/>
      <c r="D246" s="67"/>
      <c r="E246" s="67"/>
      <c r="F246" s="68"/>
      <c r="G246" s="67"/>
      <c r="H246" s="68"/>
      <c r="I246" s="67"/>
      <c r="J246" s="67"/>
      <c r="K246" s="67"/>
      <c r="L246" s="67"/>
      <c r="M246" s="68"/>
      <c r="N246" s="67"/>
      <c r="O246" s="67"/>
      <c r="P246" s="67"/>
      <c r="Q246" s="67"/>
      <c r="R246" s="68"/>
      <c r="S246" s="67"/>
      <c r="T246" s="67"/>
      <c r="U246" s="67"/>
      <c r="V246" s="67"/>
      <c r="W246" s="68"/>
      <c r="X246" s="67"/>
      <c r="Y246" s="60"/>
      <c r="Z246" s="60"/>
      <c r="AA246" s="60"/>
      <c r="AB246" s="61"/>
    </row>
    <row r="247" spans="1:28">
      <c r="A247" s="47">
        <v>245</v>
      </c>
      <c r="B247" s="28"/>
      <c r="C247" s="28"/>
      <c r="D247" s="28"/>
      <c r="G247" s="28"/>
      <c r="J247" s="21"/>
      <c r="K247" s="21"/>
      <c r="P247" s="21"/>
      <c r="T247" s="28"/>
      <c r="U247" s="28"/>
      <c r="Y247" s="28"/>
      <c r="Z247" s="28"/>
    </row>
    <row r="248" spans="1:28">
      <c r="A248" s="47">
        <v>246</v>
      </c>
      <c r="B248" s="28"/>
      <c r="C248" s="28"/>
      <c r="D248" s="28"/>
      <c r="G248" s="28"/>
      <c r="J248" s="21"/>
      <c r="K248" s="21"/>
      <c r="P248" s="21"/>
      <c r="T248" s="28"/>
      <c r="U248" s="28"/>
      <c r="Y248" s="28"/>
      <c r="Z248" s="28"/>
    </row>
    <row r="249" spans="1:28">
      <c r="A249" s="47">
        <v>247</v>
      </c>
      <c r="B249" s="28"/>
      <c r="C249" s="28"/>
      <c r="D249" s="28"/>
      <c r="G249" s="28"/>
      <c r="J249" s="21"/>
      <c r="K249" s="21"/>
      <c r="P249" s="21"/>
      <c r="T249" s="28"/>
      <c r="U249" s="28"/>
      <c r="Y249" s="28"/>
      <c r="Z249" s="28"/>
    </row>
    <row r="250" spans="1:28">
      <c r="A250" s="47">
        <v>248</v>
      </c>
      <c r="B250" s="28"/>
      <c r="C250" s="28"/>
      <c r="D250" s="28"/>
      <c r="G250" s="28"/>
      <c r="J250" s="21"/>
      <c r="K250" s="21"/>
      <c r="P250" s="21"/>
      <c r="T250" s="28"/>
      <c r="U250" s="28"/>
      <c r="Y250" s="28"/>
      <c r="Z250" s="28"/>
    </row>
    <row r="251" spans="1:28" ht="13.5" thickBot="1">
      <c r="A251" s="59">
        <v>249</v>
      </c>
      <c r="B251" s="67"/>
      <c r="C251" s="67"/>
      <c r="D251" s="67"/>
      <c r="E251" s="67"/>
      <c r="F251" s="68"/>
      <c r="G251" s="67"/>
      <c r="H251" s="68"/>
      <c r="I251" s="67"/>
      <c r="J251" s="67"/>
      <c r="K251" s="67"/>
      <c r="L251" s="67"/>
      <c r="M251" s="68"/>
      <c r="N251" s="67"/>
      <c r="O251" s="67"/>
      <c r="P251" s="67"/>
      <c r="Q251" s="67"/>
      <c r="R251" s="68"/>
      <c r="S251" s="67"/>
      <c r="T251" s="67"/>
      <c r="U251" s="67"/>
      <c r="V251" s="67"/>
      <c r="W251" s="68"/>
      <c r="X251" s="67"/>
      <c r="Y251" s="60"/>
      <c r="Z251" s="60"/>
      <c r="AA251" s="60"/>
      <c r="AB251" s="61"/>
    </row>
    <row r="252" spans="1:28">
      <c r="A252" s="47">
        <v>250</v>
      </c>
      <c r="B252" s="28"/>
      <c r="C252" s="28"/>
      <c r="D252" s="28"/>
      <c r="G252" s="28"/>
      <c r="J252" s="21"/>
      <c r="K252" s="21"/>
      <c r="P252" s="21"/>
      <c r="T252" s="28"/>
      <c r="U252" s="28"/>
      <c r="Y252" s="28"/>
      <c r="Z252" s="28"/>
    </row>
    <row r="253" spans="1:28">
      <c r="A253" s="47">
        <v>251</v>
      </c>
      <c r="B253" s="28"/>
      <c r="C253" s="28"/>
      <c r="D253" s="28"/>
      <c r="G253" s="28"/>
      <c r="J253" s="21"/>
      <c r="K253" s="21"/>
      <c r="P253" s="21"/>
      <c r="T253" s="28"/>
      <c r="U253" s="28"/>
      <c r="Y253" s="28"/>
      <c r="Z253" s="28"/>
    </row>
    <row r="254" spans="1:28">
      <c r="A254" s="47">
        <v>252</v>
      </c>
      <c r="B254" s="28"/>
      <c r="C254" s="28"/>
      <c r="D254" s="28"/>
      <c r="G254" s="28"/>
      <c r="J254" s="21"/>
      <c r="K254" s="21"/>
      <c r="P254" s="21"/>
      <c r="T254" s="28"/>
      <c r="U254" s="28"/>
      <c r="Y254" s="28"/>
      <c r="Z254" s="28"/>
    </row>
    <row r="255" spans="1:28">
      <c r="A255" s="47">
        <v>253</v>
      </c>
      <c r="B255" s="28"/>
      <c r="C255" s="28"/>
      <c r="D255" s="28"/>
      <c r="G255" s="28"/>
      <c r="J255" s="21"/>
      <c r="K255" s="21"/>
      <c r="P255" s="21"/>
      <c r="T255" s="28"/>
      <c r="U255" s="28"/>
      <c r="Y255" s="28"/>
      <c r="Z255" s="28"/>
    </row>
    <row r="256" spans="1:28" ht="13.5" thickBot="1">
      <c r="A256" s="59">
        <v>254</v>
      </c>
      <c r="B256" s="67"/>
      <c r="C256" s="67"/>
      <c r="D256" s="67"/>
      <c r="E256" s="67"/>
      <c r="F256" s="68"/>
      <c r="G256" s="67"/>
      <c r="H256" s="68"/>
      <c r="I256" s="67"/>
      <c r="J256" s="67"/>
      <c r="K256" s="67"/>
      <c r="L256" s="67"/>
      <c r="M256" s="68"/>
      <c r="N256" s="67"/>
      <c r="O256" s="67"/>
      <c r="P256" s="67"/>
      <c r="Q256" s="67"/>
      <c r="R256" s="68"/>
      <c r="S256" s="67"/>
      <c r="T256" s="67"/>
      <c r="U256" s="67"/>
      <c r="V256" s="67"/>
      <c r="W256" s="68"/>
      <c r="X256" s="67"/>
      <c r="Y256" s="60"/>
      <c r="Z256" s="60"/>
      <c r="AA256" s="60"/>
      <c r="AB256" s="61"/>
    </row>
    <row r="257" spans="1:28">
      <c r="A257" s="47">
        <v>255</v>
      </c>
      <c r="B257" s="28"/>
      <c r="C257" s="28"/>
      <c r="D257" s="28"/>
      <c r="G257" s="28"/>
      <c r="J257" s="21"/>
      <c r="K257" s="21"/>
      <c r="P257" s="21"/>
      <c r="T257" s="28"/>
      <c r="U257" s="28"/>
      <c r="Y257" s="28"/>
      <c r="Z257" s="28"/>
    </row>
    <row r="258" spans="1:28">
      <c r="A258" s="47">
        <v>256</v>
      </c>
      <c r="B258" s="28"/>
      <c r="C258" s="28"/>
      <c r="D258" s="28"/>
      <c r="G258" s="28"/>
      <c r="J258" s="21"/>
      <c r="K258" s="21"/>
      <c r="P258" s="21"/>
      <c r="T258" s="28"/>
      <c r="U258" s="28"/>
      <c r="Y258" s="28"/>
      <c r="Z258" s="28"/>
    </row>
    <row r="259" spans="1:28">
      <c r="A259" s="47">
        <v>257</v>
      </c>
      <c r="B259" s="28"/>
      <c r="C259" s="28"/>
      <c r="D259" s="28"/>
      <c r="G259" s="28"/>
      <c r="J259" s="21"/>
      <c r="K259" s="21"/>
      <c r="P259" s="21"/>
      <c r="T259" s="28"/>
      <c r="U259" s="28"/>
      <c r="Y259" s="28"/>
      <c r="Z259" s="28"/>
    </row>
    <row r="260" spans="1:28">
      <c r="A260" s="47">
        <v>258</v>
      </c>
      <c r="B260" s="28"/>
      <c r="C260" s="28"/>
      <c r="D260" s="28"/>
      <c r="G260" s="28"/>
      <c r="J260" s="21"/>
      <c r="K260" s="21"/>
      <c r="P260" s="21"/>
      <c r="T260" s="28"/>
      <c r="U260" s="28"/>
      <c r="Y260" s="28"/>
      <c r="Z260" s="28"/>
    </row>
    <row r="261" spans="1:28" ht="13.5" thickBot="1">
      <c r="A261" s="59">
        <v>259</v>
      </c>
      <c r="B261" s="67"/>
      <c r="C261" s="67"/>
      <c r="D261" s="67"/>
      <c r="E261" s="67"/>
      <c r="F261" s="68"/>
      <c r="G261" s="67"/>
      <c r="H261" s="68"/>
      <c r="I261" s="67"/>
      <c r="J261" s="67"/>
      <c r="K261" s="67"/>
      <c r="L261" s="67"/>
      <c r="M261" s="68"/>
      <c r="N261" s="67"/>
      <c r="O261" s="67"/>
      <c r="P261" s="67"/>
      <c r="Q261" s="67"/>
      <c r="R261" s="68"/>
      <c r="S261" s="67"/>
      <c r="T261" s="67"/>
      <c r="U261" s="67"/>
      <c r="V261" s="67"/>
      <c r="W261" s="68"/>
      <c r="X261" s="67"/>
      <c r="Y261" s="60"/>
      <c r="Z261" s="60"/>
      <c r="AA261" s="60"/>
      <c r="AB261" s="61"/>
    </row>
    <row r="262" spans="1:28">
      <c r="A262" s="47">
        <v>260</v>
      </c>
      <c r="B262" s="28"/>
      <c r="C262" s="28"/>
      <c r="D262" s="28"/>
      <c r="G262" s="28"/>
      <c r="J262" s="21"/>
      <c r="K262" s="21"/>
      <c r="P262" s="21"/>
      <c r="T262" s="28"/>
      <c r="U262" s="28"/>
      <c r="Y262" s="28"/>
      <c r="Z262" s="28"/>
    </row>
    <row r="263" spans="1:28">
      <c r="A263" s="47">
        <v>261</v>
      </c>
      <c r="B263" s="28"/>
      <c r="C263" s="28"/>
      <c r="D263" s="28"/>
      <c r="G263" s="28"/>
      <c r="J263" s="21"/>
      <c r="K263" s="21"/>
      <c r="P263" s="21"/>
      <c r="T263" s="28"/>
      <c r="U263" s="28"/>
      <c r="Y263" s="28"/>
      <c r="Z263" s="28"/>
    </row>
    <row r="264" spans="1:28">
      <c r="A264" s="47">
        <v>262</v>
      </c>
      <c r="B264" s="28"/>
      <c r="C264" s="28"/>
      <c r="D264" s="28"/>
      <c r="G264" s="28"/>
      <c r="J264" s="21"/>
      <c r="K264" s="21"/>
      <c r="P264" s="21"/>
      <c r="T264" s="28"/>
      <c r="U264" s="28"/>
      <c r="Y264" s="28"/>
      <c r="Z264" s="28"/>
    </row>
    <row r="265" spans="1:28">
      <c r="A265" s="47">
        <v>263</v>
      </c>
      <c r="B265" s="28"/>
      <c r="C265" s="28"/>
      <c r="D265" s="28"/>
      <c r="G265" s="28"/>
      <c r="J265" s="21"/>
      <c r="K265" s="21"/>
      <c r="P265" s="21"/>
      <c r="T265" s="28"/>
      <c r="U265" s="28"/>
      <c r="Y265" s="28"/>
      <c r="Z265" s="28"/>
    </row>
    <row r="266" spans="1:28" ht="13.5" thickBot="1">
      <c r="A266" s="59">
        <v>264</v>
      </c>
      <c r="B266" s="67"/>
      <c r="C266" s="67"/>
      <c r="D266" s="67"/>
      <c r="E266" s="67"/>
      <c r="F266" s="68"/>
      <c r="G266" s="67"/>
      <c r="H266" s="68"/>
      <c r="I266" s="67"/>
      <c r="J266" s="67"/>
      <c r="K266" s="67"/>
      <c r="L266" s="67"/>
      <c r="M266" s="68"/>
      <c r="N266" s="67"/>
      <c r="O266" s="67"/>
      <c r="P266" s="67"/>
      <c r="Q266" s="67"/>
      <c r="R266" s="68"/>
      <c r="S266" s="67"/>
      <c r="T266" s="67"/>
      <c r="U266" s="67"/>
      <c r="V266" s="67"/>
      <c r="W266" s="68"/>
      <c r="X266" s="67"/>
      <c r="Y266" s="60"/>
      <c r="Z266" s="60"/>
      <c r="AA266" s="60"/>
      <c r="AB266" s="61"/>
    </row>
    <row r="267" spans="1:28">
      <c r="A267" s="47">
        <v>265</v>
      </c>
      <c r="B267" s="28"/>
      <c r="C267" s="28"/>
      <c r="D267" s="28"/>
      <c r="G267" s="28"/>
      <c r="J267" s="21"/>
      <c r="K267" s="21"/>
      <c r="P267" s="21"/>
      <c r="T267" s="28"/>
      <c r="U267" s="28"/>
      <c r="Y267" s="28"/>
      <c r="Z267" s="28"/>
    </row>
    <row r="268" spans="1:28">
      <c r="A268" s="47">
        <v>266</v>
      </c>
      <c r="B268" s="28"/>
      <c r="C268" s="28"/>
      <c r="D268" s="28"/>
      <c r="G268" s="28"/>
      <c r="J268" s="21"/>
      <c r="K268" s="21"/>
      <c r="P268" s="21"/>
      <c r="T268" s="28"/>
      <c r="U268" s="28"/>
      <c r="Y268" s="28"/>
      <c r="Z268" s="28"/>
    </row>
    <row r="269" spans="1:28">
      <c r="A269" s="47">
        <v>267</v>
      </c>
      <c r="B269" s="28"/>
      <c r="C269" s="28"/>
      <c r="D269" s="28"/>
      <c r="G269" s="28"/>
      <c r="J269" s="21"/>
      <c r="K269" s="21"/>
      <c r="P269" s="21"/>
      <c r="T269" s="28"/>
      <c r="U269" s="28"/>
      <c r="Y269" s="28"/>
      <c r="Z269" s="28"/>
    </row>
    <row r="270" spans="1:28">
      <c r="A270" s="47">
        <v>268</v>
      </c>
      <c r="B270" s="28"/>
      <c r="C270" s="28"/>
      <c r="D270" s="28"/>
      <c r="G270" s="28"/>
      <c r="J270" s="21"/>
      <c r="K270" s="21"/>
      <c r="P270" s="21"/>
      <c r="T270" s="28"/>
      <c r="U270" s="28"/>
      <c r="Y270" s="28"/>
      <c r="Z270" s="28"/>
    </row>
    <row r="271" spans="1:28" ht="13.5" thickBot="1">
      <c r="A271" s="59">
        <v>269</v>
      </c>
      <c r="B271" s="67"/>
      <c r="C271" s="67"/>
      <c r="D271" s="67"/>
      <c r="E271" s="67"/>
      <c r="F271" s="68"/>
      <c r="G271" s="67"/>
      <c r="H271" s="68"/>
      <c r="I271" s="67"/>
      <c r="J271" s="67"/>
      <c r="K271" s="67"/>
      <c r="L271" s="67"/>
      <c r="M271" s="68"/>
      <c r="N271" s="67"/>
      <c r="O271" s="67"/>
      <c r="P271" s="67"/>
      <c r="Q271" s="67"/>
      <c r="R271" s="68"/>
      <c r="S271" s="67"/>
      <c r="T271" s="67"/>
      <c r="U271" s="67"/>
      <c r="V271" s="67"/>
      <c r="W271" s="68"/>
      <c r="X271" s="67"/>
      <c r="Y271" s="60"/>
      <c r="Z271" s="60"/>
      <c r="AA271" s="60"/>
      <c r="AB271" s="61"/>
    </row>
    <row r="272" spans="1:28">
      <c r="A272" s="47">
        <v>270</v>
      </c>
      <c r="B272" s="28"/>
      <c r="C272" s="28"/>
      <c r="D272" s="28"/>
      <c r="G272" s="28"/>
      <c r="J272" s="21"/>
      <c r="K272" s="21"/>
      <c r="P272" s="21"/>
      <c r="T272" s="28"/>
      <c r="U272" s="28"/>
      <c r="Y272" s="28"/>
      <c r="Z272" s="28"/>
    </row>
    <row r="273" spans="1:28">
      <c r="A273" s="47">
        <v>271</v>
      </c>
      <c r="B273" s="28"/>
      <c r="C273" s="28"/>
      <c r="D273" s="28"/>
      <c r="G273" s="28"/>
      <c r="J273" s="21"/>
      <c r="K273" s="21"/>
      <c r="P273" s="21"/>
      <c r="T273" s="28"/>
      <c r="U273" s="28"/>
      <c r="Y273" s="28"/>
      <c r="Z273" s="28"/>
    </row>
    <row r="274" spans="1:28">
      <c r="A274" s="47">
        <v>272</v>
      </c>
      <c r="B274" s="28"/>
      <c r="C274" s="28"/>
      <c r="D274" s="28"/>
      <c r="G274" s="28"/>
      <c r="J274" s="21"/>
      <c r="K274" s="21"/>
      <c r="P274" s="21"/>
      <c r="T274" s="28"/>
      <c r="U274" s="28"/>
      <c r="Y274" s="28"/>
      <c r="Z274" s="28"/>
    </row>
    <row r="275" spans="1:28">
      <c r="A275" s="47">
        <v>273</v>
      </c>
      <c r="B275" s="28"/>
      <c r="C275" s="28"/>
      <c r="D275" s="28"/>
      <c r="G275" s="28"/>
      <c r="J275" s="21"/>
      <c r="K275" s="21"/>
      <c r="P275" s="21"/>
      <c r="T275" s="28"/>
      <c r="U275" s="28"/>
      <c r="Y275" s="28"/>
      <c r="Z275" s="28"/>
    </row>
    <row r="276" spans="1:28" ht="13.5" thickBot="1">
      <c r="A276" s="59">
        <v>274</v>
      </c>
      <c r="B276" s="67"/>
      <c r="C276" s="67"/>
      <c r="D276" s="67"/>
      <c r="E276" s="67"/>
      <c r="F276" s="68"/>
      <c r="G276" s="67"/>
      <c r="H276" s="68"/>
      <c r="I276" s="67"/>
      <c r="J276" s="67"/>
      <c r="K276" s="67"/>
      <c r="L276" s="67"/>
      <c r="M276" s="68"/>
      <c r="N276" s="67"/>
      <c r="O276" s="67"/>
      <c r="P276" s="67"/>
      <c r="Q276" s="67"/>
      <c r="R276" s="68"/>
      <c r="S276" s="67"/>
      <c r="T276" s="67"/>
      <c r="U276" s="67"/>
      <c r="V276" s="67"/>
      <c r="W276" s="68"/>
      <c r="X276" s="67"/>
      <c r="Y276" s="60"/>
      <c r="Z276" s="60"/>
      <c r="AA276" s="60"/>
      <c r="AB276" s="61"/>
    </row>
    <row r="277" spans="1:28">
      <c r="A277" s="47">
        <v>275</v>
      </c>
      <c r="B277" s="28"/>
      <c r="C277" s="28"/>
      <c r="D277" s="28"/>
      <c r="G277" s="28"/>
      <c r="J277" s="21"/>
      <c r="K277" s="21"/>
      <c r="P277" s="21"/>
      <c r="T277" s="28"/>
      <c r="U277" s="28"/>
      <c r="Y277" s="28"/>
      <c r="Z277" s="28"/>
    </row>
    <row r="278" spans="1:28">
      <c r="A278" s="47">
        <v>276</v>
      </c>
      <c r="B278" s="28"/>
      <c r="C278" s="28"/>
      <c r="D278" s="28"/>
      <c r="G278" s="28"/>
      <c r="J278" s="21"/>
      <c r="K278" s="21"/>
      <c r="P278" s="21"/>
      <c r="T278" s="28"/>
      <c r="U278" s="28"/>
      <c r="Y278" s="28"/>
      <c r="Z278" s="28"/>
    </row>
    <row r="279" spans="1:28">
      <c r="A279" s="47">
        <v>277</v>
      </c>
      <c r="B279" s="28"/>
      <c r="C279" s="28"/>
      <c r="D279" s="28"/>
      <c r="G279" s="28"/>
      <c r="J279" s="21"/>
      <c r="K279" s="21"/>
      <c r="P279" s="21"/>
      <c r="T279" s="28"/>
      <c r="U279" s="28"/>
      <c r="Y279" s="28"/>
      <c r="Z279" s="28"/>
    </row>
    <row r="280" spans="1:28">
      <c r="A280" s="47">
        <v>278</v>
      </c>
      <c r="B280" s="28"/>
      <c r="C280" s="28"/>
      <c r="D280" s="28"/>
      <c r="G280" s="28"/>
      <c r="J280" s="21"/>
      <c r="K280" s="21"/>
      <c r="P280" s="21"/>
      <c r="T280" s="28"/>
      <c r="U280" s="28"/>
      <c r="Y280" s="28"/>
      <c r="Z280" s="28"/>
    </row>
    <row r="281" spans="1:28" ht="13.5" thickBot="1">
      <c r="A281" s="59">
        <v>279</v>
      </c>
      <c r="B281" s="67"/>
      <c r="C281" s="67"/>
      <c r="D281" s="67"/>
      <c r="E281" s="67"/>
      <c r="F281" s="68"/>
      <c r="G281" s="67"/>
      <c r="H281" s="68"/>
      <c r="I281" s="67"/>
      <c r="J281" s="67"/>
      <c r="K281" s="67"/>
      <c r="L281" s="67"/>
      <c r="M281" s="68"/>
      <c r="N281" s="67"/>
      <c r="O281" s="67"/>
      <c r="P281" s="67"/>
      <c r="Q281" s="67"/>
      <c r="R281" s="68"/>
      <c r="S281" s="67"/>
      <c r="T281" s="67"/>
      <c r="U281" s="67"/>
      <c r="V281" s="67"/>
      <c r="W281" s="68"/>
      <c r="X281" s="67"/>
      <c r="Y281" s="60"/>
      <c r="Z281" s="60"/>
      <c r="AA281" s="60"/>
      <c r="AB281" s="61"/>
    </row>
    <row r="282" spans="1:28">
      <c r="A282" s="47">
        <v>280</v>
      </c>
      <c r="B282" s="28"/>
      <c r="C282" s="28"/>
      <c r="D282" s="28"/>
      <c r="G282" s="28"/>
      <c r="J282" s="21"/>
      <c r="K282" s="21"/>
      <c r="P282" s="21"/>
      <c r="T282" s="28"/>
      <c r="U282" s="28"/>
      <c r="Y282" s="28"/>
      <c r="Z282" s="28"/>
    </row>
    <row r="283" spans="1:28">
      <c r="A283" s="47">
        <v>281</v>
      </c>
      <c r="B283" s="28"/>
      <c r="C283" s="28"/>
      <c r="D283" s="28"/>
      <c r="G283" s="28"/>
      <c r="J283" s="21"/>
      <c r="K283" s="21"/>
      <c r="P283" s="21"/>
      <c r="T283" s="28"/>
      <c r="U283" s="28"/>
      <c r="Y283" s="28"/>
      <c r="Z283" s="28"/>
    </row>
    <row r="284" spans="1:28">
      <c r="A284" s="47">
        <v>282</v>
      </c>
      <c r="B284" s="28"/>
      <c r="C284" s="28"/>
      <c r="D284" s="28"/>
      <c r="G284" s="28"/>
      <c r="J284" s="21"/>
      <c r="K284" s="21"/>
      <c r="P284" s="21"/>
      <c r="T284" s="28"/>
      <c r="U284" s="28"/>
      <c r="Y284" s="28"/>
      <c r="Z284" s="28"/>
    </row>
    <row r="285" spans="1:28">
      <c r="A285" s="47">
        <v>283</v>
      </c>
      <c r="B285" s="28"/>
      <c r="C285" s="28"/>
      <c r="D285" s="28"/>
      <c r="G285" s="28"/>
      <c r="J285" s="21"/>
      <c r="K285" s="21"/>
      <c r="P285" s="21"/>
      <c r="T285" s="28"/>
      <c r="U285" s="28"/>
      <c r="Y285" s="28"/>
      <c r="Z285" s="28"/>
    </row>
    <row r="286" spans="1:28" ht="13.5" thickBot="1">
      <c r="A286" s="59">
        <v>284</v>
      </c>
      <c r="B286" s="67"/>
      <c r="C286" s="67"/>
      <c r="D286" s="67"/>
      <c r="E286" s="67"/>
      <c r="F286" s="68"/>
      <c r="G286" s="67"/>
      <c r="H286" s="68"/>
      <c r="I286" s="67"/>
      <c r="J286" s="67"/>
      <c r="K286" s="67"/>
      <c r="L286" s="67"/>
      <c r="M286" s="68"/>
      <c r="N286" s="67"/>
      <c r="O286" s="67"/>
      <c r="P286" s="67"/>
      <c r="Q286" s="67"/>
      <c r="R286" s="68"/>
      <c r="S286" s="67"/>
      <c r="T286" s="67"/>
      <c r="U286" s="67"/>
      <c r="V286" s="67"/>
      <c r="W286" s="68"/>
      <c r="X286" s="67"/>
      <c r="Y286" s="60"/>
      <c r="Z286" s="60"/>
      <c r="AA286" s="60"/>
      <c r="AB286" s="61"/>
    </row>
    <row r="287" spans="1:28">
      <c r="A287" s="47">
        <v>285</v>
      </c>
      <c r="B287" s="28"/>
      <c r="C287" s="28"/>
      <c r="D287" s="28"/>
      <c r="G287" s="28"/>
      <c r="J287" s="21"/>
      <c r="K287" s="21"/>
      <c r="P287" s="21"/>
      <c r="T287" s="28"/>
      <c r="U287" s="28"/>
      <c r="Y287" s="28"/>
      <c r="Z287" s="28"/>
    </row>
    <row r="288" spans="1:28">
      <c r="A288" s="47">
        <v>286</v>
      </c>
      <c r="B288" s="28"/>
      <c r="C288" s="28"/>
      <c r="D288" s="28"/>
      <c r="G288" s="28"/>
      <c r="J288" s="21"/>
      <c r="K288" s="21"/>
      <c r="P288" s="21"/>
      <c r="T288" s="28"/>
      <c r="U288" s="28"/>
      <c r="Y288" s="28"/>
      <c r="Z288" s="28"/>
    </row>
    <row r="289" spans="1:28">
      <c r="A289" s="47">
        <v>287</v>
      </c>
      <c r="B289" s="28"/>
      <c r="C289" s="28"/>
      <c r="D289" s="28"/>
      <c r="G289" s="28"/>
      <c r="J289" s="21"/>
      <c r="K289" s="21"/>
      <c r="P289" s="21"/>
      <c r="T289" s="28"/>
      <c r="U289" s="28"/>
      <c r="Y289" s="28"/>
      <c r="Z289" s="28"/>
    </row>
    <row r="290" spans="1:28">
      <c r="A290" s="47">
        <v>288</v>
      </c>
      <c r="B290" s="28"/>
      <c r="C290" s="28"/>
      <c r="D290" s="28"/>
      <c r="G290" s="28"/>
      <c r="J290" s="21"/>
      <c r="K290" s="21"/>
      <c r="P290" s="21"/>
      <c r="T290" s="28"/>
      <c r="U290" s="28"/>
      <c r="Y290" s="28"/>
      <c r="Z290" s="28"/>
    </row>
    <row r="291" spans="1:28" ht="13.5" thickBot="1">
      <c r="A291" s="59">
        <v>289</v>
      </c>
      <c r="B291" s="67"/>
      <c r="C291" s="67"/>
      <c r="D291" s="67"/>
      <c r="E291" s="67"/>
      <c r="F291" s="68"/>
      <c r="G291" s="67"/>
      <c r="H291" s="68"/>
      <c r="I291" s="67"/>
      <c r="J291" s="67"/>
      <c r="K291" s="67"/>
      <c r="L291" s="67"/>
      <c r="M291" s="68"/>
      <c r="N291" s="67"/>
      <c r="O291" s="67"/>
      <c r="P291" s="67"/>
      <c r="Q291" s="67"/>
      <c r="R291" s="68"/>
      <c r="S291" s="67"/>
      <c r="T291" s="67"/>
      <c r="U291" s="67"/>
      <c r="V291" s="67"/>
      <c r="W291" s="68"/>
      <c r="X291" s="67"/>
      <c r="Y291" s="60"/>
      <c r="Z291" s="60"/>
      <c r="AA291" s="60"/>
      <c r="AB291" s="61"/>
    </row>
    <row r="292" spans="1:28">
      <c r="A292" s="47">
        <v>290</v>
      </c>
      <c r="B292" s="28"/>
      <c r="C292" s="28"/>
      <c r="D292" s="28"/>
      <c r="G292" s="28"/>
      <c r="J292" s="21"/>
      <c r="K292" s="21"/>
      <c r="P292" s="21"/>
      <c r="T292" s="28"/>
      <c r="U292" s="28"/>
      <c r="Y292" s="28"/>
      <c r="Z292" s="28"/>
    </row>
    <row r="293" spans="1:28">
      <c r="A293" s="47">
        <v>291</v>
      </c>
      <c r="B293" s="28"/>
      <c r="C293" s="28"/>
      <c r="D293" s="28"/>
      <c r="G293" s="28"/>
      <c r="J293" s="21"/>
      <c r="K293" s="21"/>
      <c r="P293" s="21"/>
      <c r="T293" s="28"/>
      <c r="U293" s="28"/>
      <c r="Y293" s="28"/>
      <c r="Z293" s="28"/>
    </row>
    <row r="294" spans="1:28">
      <c r="A294" s="47">
        <v>292</v>
      </c>
      <c r="B294" s="28"/>
      <c r="C294" s="28"/>
      <c r="D294" s="28"/>
      <c r="G294" s="28"/>
      <c r="J294" s="21"/>
      <c r="K294" s="21"/>
      <c r="P294" s="21"/>
      <c r="T294" s="28"/>
      <c r="U294" s="28"/>
      <c r="Y294" s="28"/>
      <c r="Z294" s="28"/>
    </row>
    <row r="295" spans="1:28">
      <c r="A295" s="47">
        <v>293</v>
      </c>
      <c r="B295" s="28"/>
      <c r="C295" s="28"/>
      <c r="D295" s="28"/>
      <c r="G295" s="28"/>
      <c r="J295" s="21"/>
      <c r="K295" s="21"/>
      <c r="P295" s="21"/>
      <c r="T295" s="28"/>
      <c r="U295" s="28"/>
      <c r="Y295" s="28"/>
      <c r="Z295" s="28"/>
    </row>
    <row r="296" spans="1:28" ht="13.5" thickBot="1">
      <c r="A296" s="59">
        <v>294</v>
      </c>
      <c r="B296" s="67"/>
      <c r="C296" s="67"/>
      <c r="D296" s="67"/>
      <c r="E296" s="67"/>
      <c r="F296" s="68"/>
      <c r="G296" s="67"/>
      <c r="H296" s="68"/>
      <c r="I296" s="67"/>
      <c r="J296" s="67"/>
      <c r="K296" s="67"/>
      <c r="L296" s="67"/>
      <c r="M296" s="68"/>
      <c r="N296" s="67"/>
      <c r="O296" s="67"/>
      <c r="P296" s="67"/>
      <c r="Q296" s="67"/>
      <c r="R296" s="68"/>
      <c r="S296" s="67"/>
      <c r="T296" s="67"/>
      <c r="U296" s="67"/>
      <c r="V296" s="67"/>
      <c r="W296" s="68"/>
      <c r="X296" s="67"/>
      <c r="Y296" s="60"/>
      <c r="Z296" s="60"/>
      <c r="AA296" s="60"/>
      <c r="AB296" s="61"/>
    </row>
    <row r="297" spans="1:28">
      <c r="A297" s="47">
        <v>295</v>
      </c>
      <c r="B297" s="28"/>
      <c r="C297" s="28"/>
      <c r="D297" s="28"/>
      <c r="G297" s="28"/>
      <c r="J297" s="21"/>
      <c r="K297" s="21"/>
      <c r="P297" s="21"/>
      <c r="T297" s="28"/>
      <c r="U297" s="28"/>
      <c r="Y297" s="28"/>
      <c r="Z297" s="28"/>
    </row>
    <row r="298" spans="1:28">
      <c r="A298" s="47">
        <v>296</v>
      </c>
      <c r="B298" s="28"/>
      <c r="C298" s="28"/>
      <c r="D298" s="28"/>
      <c r="G298" s="28"/>
      <c r="J298" s="21"/>
      <c r="K298" s="21"/>
      <c r="P298" s="21"/>
      <c r="T298" s="28"/>
      <c r="U298" s="28"/>
      <c r="Y298" s="28"/>
      <c r="Z298" s="28"/>
    </row>
    <row r="299" spans="1:28">
      <c r="A299" s="47">
        <v>297</v>
      </c>
      <c r="B299" s="28"/>
      <c r="C299" s="28"/>
      <c r="D299" s="28"/>
      <c r="G299" s="28"/>
      <c r="J299" s="21"/>
      <c r="K299" s="21"/>
      <c r="P299" s="21"/>
      <c r="T299" s="28"/>
      <c r="U299" s="28"/>
      <c r="Y299" s="28"/>
      <c r="Z299" s="28"/>
    </row>
    <row r="300" spans="1:28">
      <c r="A300" s="47">
        <v>298</v>
      </c>
      <c r="B300" s="28"/>
      <c r="C300" s="28"/>
      <c r="D300" s="28"/>
      <c r="G300" s="28"/>
      <c r="J300" s="21"/>
      <c r="K300" s="21"/>
      <c r="P300" s="21"/>
      <c r="T300" s="28"/>
      <c r="U300" s="28"/>
      <c r="Y300" s="28"/>
      <c r="Z300" s="28"/>
    </row>
    <row r="301" spans="1:28" ht="13.5" thickBot="1">
      <c r="A301" s="59">
        <v>299</v>
      </c>
      <c r="B301" s="67"/>
      <c r="C301" s="67"/>
      <c r="D301" s="67"/>
      <c r="E301" s="67"/>
      <c r="F301" s="68"/>
      <c r="G301" s="67"/>
      <c r="H301" s="68"/>
      <c r="I301" s="67"/>
      <c r="J301" s="67"/>
      <c r="K301" s="67"/>
      <c r="L301" s="67"/>
      <c r="M301" s="68"/>
      <c r="N301" s="67"/>
      <c r="O301" s="67"/>
      <c r="P301" s="67"/>
      <c r="Q301" s="67"/>
      <c r="R301" s="68"/>
      <c r="S301" s="67"/>
      <c r="T301" s="67"/>
      <c r="U301" s="67"/>
      <c r="V301" s="67"/>
      <c r="W301" s="68"/>
      <c r="X301" s="67"/>
      <c r="Y301" s="60"/>
      <c r="Z301" s="60"/>
      <c r="AA301" s="60"/>
      <c r="AB301" s="61"/>
    </row>
    <row r="302" spans="1:28">
      <c r="A302" s="47">
        <v>300</v>
      </c>
      <c r="B302" s="28"/>
      <c r="C302" s="28"/>
      <c r="D302" s="28"/>
      <c r="G302" s="28"/>
      <c r="J302" s="21"/>
      <c r="K302" s="21"/>
      <c r="P302" s="21"/>
      <c r="T302" s="28"/>
      <c r="U302" s="28"/>
      <c r="Y302" s="28"/>
      <c r="Z302" s="28"/>
    </row>
    <row r="303" spans="1:28">
      <c r="A303" s="47">
        <v>301</v>
      </c>
      <c r="B303" s="28"/>
      <c r="C303" s="28"/>
      <c r="D303" s="28"/>
      <c r="G303" s="28"/>
      <c r="J303" s="21"/>
      <c r="K303" s="21"/>
      <c r="P303" s="21"/>
      <c r="T303" s="28"/>
      <c r="U303" s="28"/>
      <c r="Y303" s="28"/>
      <c r="Z303" s="28"/>
    </row>
    <row r="304" spans="1:28">
      <c r="A304" s="47">
        <v>302</v>
      </c>
      <c r="B304" s="28"/>
      <c r="C304" s="28"/>
      <c r="D304" s="28"/>
      <c r="G304" s="28"/>
      <c r="J304" s="21"/>
      <c r="K304" s="21"/>
      <c r="P304" s="21"/>
      <c r="T304" s="28"/>
      <c r="U304" s="28"/>
      <c r="Y304" s="28"/>
      <c r="Z304" s="28"/>
    </row>
    <row r="305" spans="1:28">
      <c r="A305" s="47">
        <v>303</v>
      </c>
      <c r="B305" s="28"/>
      <c r="C305" s="28"/>
      <c r="D305" s="28"/>
      <c r="G305" s="28"/>
      <c r="J305" s="21"/>
      <c r="K305" s="21"/>
      <c r="P305" s="21"/>
      <c r="T305" s="28"/>
      <c r="U305" s="28"/>
      <c r="Y305" s="28"/>
      <c r="Z305" s="28"/>
    </row>
    <row r="306" spans="1:28" ht="13.5" thickBot="1">
      <c r="A306" s="59">
        <v>304</v>
      </c>
      <c r="B306" s="67"/>
      <c r="C306" s="67"/>
      <c r="D306" s="67"/>
      <c r="E306" s="67"/>
      <c r="F306" s="68"/>
      <c r="G306" s="67"/>
      <c r="H306" s="68"/>
      <c r="I306" s="67"/>
      <c r="J306" s="67"/>
      <c r="K306" s="67"/>
      <c r="L306" s="67"/>
      <c r="M306" s="68"/>
      <c r="N306" s="67"/>
      <c r="O306" s="67"/>
      <c r="P306" s="67"/>
      <c r="Q306" s="67"/>
      <c r="R306" s="68"/>
      <c r="S306" s="67"/>
      <c r="T306" s="67"/>
      <c r="U306" s="67"/>
      <c r="V306" s="67"/>
      <c r="W306" s="68"/>
      <c r="X306" s="67"/>
      <c r="Y306" s="60"/>
      <c r="Z306" s="60"/>
      <c r="AA306" s="60"/>
      <c r="AB306" s="61"/>
    </row>
    <row r="307" spans="1:28">
      <c r="A307" s="47">
        <v>305</v>
      </c>
      <c r="B307" s="28"/>
      <c r="C307" s="28"/>
      <c r="D307" s="28"/>
      <c r="G307" s="28"/>
      <c r="J307" s="21"/>
      <c r="K307" s="21"/>
      <c r="P307" s="21"/>
      <c r="T307" s="28"/>
      <c r="U307" s="28"/>
      <c r="Y307" s="28"/>
      <c r="Z307" s="28"/>
    </row>
    <row r="308" spans="1:28">
      <c r="A308" s="47">
        <v>306</v>
      </c>
      <c r="B308" s="28"/>
      <c r="C308" s="28"/>
      <c r="D308" s="28"/>
      <c r="G308" s="28"/>
      <c r="J308" s="21"/>
      <c r="K308" s="21"/>
      <c r="P308" s="21"/>
      <c r="T308" s="28"/>
      <c r="U308" s="28"/>
      <c r="Y308" s="28"/>
      <c r="Z308" s="28"/>
    </row>
    <row r="309" spans="1:28">
      <c r="A309" s="47">
        <v>307</v>
      </c>
      <c r="B309" s="28"/>
      <c r="C309" s="28"/>
      <c r="D309" s="28"/>
      <c r="G309" s="28"/>
      <c r="J309" s="21"/>
      <c r="K309" s="21"/>
      <c r="P309" s="21"/>
      <c r="T309" s="28"/>
      <c r="U309" s="28"/>
      <c r="Y309" s="28"/>
      <c r="Z309" s="28"/>
    </row>
    <row r="310" spans="1:28">
      <c r="A310" s="47">
        <v>308</v>
      </c>
      <c r="B310" s="28"/>
      <c r="C310" s="28"/>
      <c r="D310" s="28"/>
      <c r="G310" s="28"/>
      <c r="J310" s="21"/>
      <c r="K310" s="21"/>
      <c r="P310" s="21"/>
      <c r="T310" s="28"/>
      <c r="U310" s="28"/>
      <c r="Y310" s="28"/>
      <c r="Z310" s="28"/>
    </row>
    <row r="311" spans="1:28" ht="13.5" thickBot="1">
      <c r="A311" s="59">
        <v>309</v>
      </c>
      <c r="B311" s="67"/>
      <c r="C311" s="67"/>
      <c r="D311" s="67"/>
      <c r="E311" s="67"/>
      <c r="F311" s="68"/>
      <c r="G311" s="67"/>
      <c r="H311" s="68"/>
      <c r="I311" s="67"/>
      <c r="J311" s="67"/>
      <c r="K311" s="67"/>
      <c r="L311" s="67"/>
      <c r="M311" s="68"/>
      <c r="N311" s="67"/>
      <c r="O311" s="67"/>
      <c r="P311" s="67"/>
      <c r="Q311" s="67"/>
      <c r="R311" s="68"/>
      <c r="S311" s="67"/>
      <c r="T311" s="67"/>
      <c r="U311" s="67"/>
      <c r="V311" s="67"/>
      <c r="W311" s="68"/>
      <c r="X311" s="67"/>
      <c r="Y311" s="60"/>
      <c r="Z311" s="60"/>
      <c r="AA311" s="60"/>
      <c r="AB311" s="61"/>
    </row>
    <row r="312" spans="1:28">
      <c r="A312" s="47">
        <v>310</v>
      </c>
      <c r="B312" s="28"/>
      <c r="C312" s="28"/>
      <c r="D312" s="28"/>
      <c r="G312" s="28"/>
      <c r="J312" s="21"/>
      <c r="K312" s="21"/>
      <c r="P312" s="21"/>
      <c r="T312" s="28"/>
      <c r="U312" s="28"/>
      <c r="Y312" s="28"/>
      <c r="Z312" s="28"/>
    </row>
    <row r="313" spans="1:28">
      <c r="A313" s="47">
        <v>311</v>
      </c>
      <c r="B313" s="28"/>
      <c r="C313" s="28"/>
      <c r="D313" s="28"/>
      <c r="G313" s="28"/>
      <c r="J313" s="21"/>
      <c r="K313" s="21"/>
      <c r="P313" s="21"/>
      <c r="T313" s="28"/>
      <c r="U313" s="28"/>
      <c r="Y313" s="28"/>
      <c r="Z313" s="28"/>
    </row>
    <row r="314" spans="1:28">
      <c r="A314" s="47">
        <v>312</v>
      </c>
      <c r="B314" s="28"/>
      <c r="C314" s="28"/>
      <c r="D314" s="28"/>
      <c r="G314" s="28"/>
      <c r="J314" s="21"/>
      <c r="K314" s="21"/>
      <c r="P314" s="21"/>
      <c r="T314" s="28"/>
      <c r="U314" s="28"/>
      <c r="Y314" s="28"/>
      <c r="Z314" s="28"/>
    </row>
    <row r="315" spans="1:28">
      <c r="A315" s="47">
        <v>313</v>
      </c>
      <c r="B315" s="28"/>
      <c r="C315" s="28"/>
      <c r="D315" s="28"/>
      <c r="G315" s="28"/>
      <c r="J315" s="21"/>
      <c r="K315" s="21"/>
      <c r="P315" s="21"/>
      <c r="T315" s="28"/>
      <c r="U315" s="28"/>
      <c r="Y315" s="28"/>
      <c r="Z315" s="28"/>
    </row>
    <row r="316" spans="1:28" ht="13.5" thickBot="1">
      <c r="A316" s="59">
        <v>314</v>
      </c>
      <c r="B316" s="67"/>
      <c r="C316" s="67"/>
      <c r="D316" s="67"/>
      <c r="E316" s="67"/>
      <c r="F316" s="68"/>
      <c r="G316" s="67"/>
      <c r="H316" s="68"/>
      <c r="I316" s="67"/>
      <c r="J316" s="67"/>
      <c r="K316" s="67"/>
      <c r="L316" s="67"/>
      <c r="M316" s="68"/>
      <c r="N316" s="67"/>
      <c r="O316" s="67"/>
      <c r="P316" s="67"/>
      <c r="Q316" s="67"/>
      <c r="R316" s="68"/>
      <c r="S316" s="67"/>
      <c r="T316" s="67"/>
      <c r="U316" s="67"/>
      <c r="V316" s="67"/>
      <c r="W316" s="68"/>
      <c r="X316" s="67"/>
      <c r="Y316" s="60"/>
      <c r="Z316" s="60"/>
      <c r="AA316" s="60"/>
      <c r="AB316" s="61"/>
    </row>
    <row r="317" spans="1:28">
      <c r="A317" s="47">
        <v>315</v>
      </c>
      <c r="B317" s="28"/>
      <c r="C317" s="28"/>
      <c r="D317" s="28"/>
      <c r="G317" s="28"/>
      <c r="J317" s="21"/>
      <c r="K317" s="21"/>
      <c r="P317" s="21"/>
      <c r="T317" s="28"/>
      <c r="U317" s="28"/>
      <c r="Y317" s="28"/>
      <c r="Z317" s="28"/>
    </row>
    <row r="318" spans="1:28">
      <c r="A318" s="47">
        <v>316</v>
      </c>
      <c r="B318" s="28"/>
      <c r="C318" s="28"/>
      <c r="D318" s="28"/>
      <c r="G318" s="28"/>
      <c r="J318" s="21"/>
      <c r="K318" s="21"/>
      <c r="P318" s="21"/>
      <c r="T318" s="28"/>
      <c r="U318" s="28"/>
      <c r="Y318" s="28"/>
      <c r="Z318" s="28"/>
    </row>
    <row r="319" spans="1:28">
      <c r="A319" s="47">
        <v>317</v>
      </c>
      <c r="B319" s="28"/>
      <c r="C319" s="28"/>
      <c r="D319" s="28"/>
      <c r="G319" s="28"/>
      <c r="J319" s="21"/>
      <c r="K319" s="21"/>
      <c r="P319" s="21"/>
      <c r="T319" s="28"/>
      <c r="U319" s="28"/>
      <c r="Y319" s="28"/>
      <c r="Z319" s="28"/>
    </row>
    <row r="320" spans="1:28">
      <c r="A320" s="47">
        <v>318</v>
      </c>
      <c r="B320" s="28"/>
      <c r="C320" s="28"/>
      <c r="D320" s="28"/>
      <c r="G320" s="28"/>
      <c r="J320" s="21"/>
      <c r="K320" s="21"/>
      <c r="P320" s="21"/>
      <c r="T320" s="28"/>
      <c r="U320" s="28"/>
      <c r="Y320" s="28"/>
      <c r="Z320" s="28"/>
    </row>
    <row r="321" spans="1:28" ht="13.5" thickBot="1">
      <c r="A321" s="59">
        <v>319</v>
      </c>
      <c r="B321" s="67"/>
      <c r="C321" s="67"/>
      <c r="D321" s="67"/>
      <c r="E321" s="67"/>
      <c r="F321" s="68"/>
      <c r="G321" s="67"/>
      <c r="H321" s="68"/>
      <c r="I321" s="67"/>
      <c r="J321" s="67"/>
      <c r="K321" s="67"/>
      <c r="L321" s="67"/>
      <c r="M321" s="68"/>
      <c r="N321" s="67"/>
      <c r="O321" s="67"/>
      <c r="P321" s="67"/>
      <c r="Q321" s="67"/>
      <c r="R321" s="68"/>
      <c r="S321" s="67"/>
      <c r="T321" s="67"/>
      <c r="U321" s="67"/>
      <c r="V321" s="67"/>
      <c r="W321" s="68"/>
      <c r="X321" s="67"/>
      <c r="Y321" s="60"/>
      <c r="Z321" s="60"/>
      <c r="AA321" s="60"/>
      <c r="AB321" s="61"/>
    </row>
    <row r="322" spans="1:28">
      <c r="A322" s="47">
        <v>320</v>
      </c>
      <c r="B322" s="28"/>
      <c r="C322" s="28"/>
      <c r="D322" s="28"/>
      <c r="G322" s="28"/>
      <c r="J322" s="21"/>
      <c r="K322" s="21"/>
      <c r="P322" s="21"/>
      <c r="T322" s="28"/>
      <c r="U322" s="28"/>
      <c r="Y322" s="28"/>
      <c r="Z322" s="28"/>
    </row>
    <row r="323" spans="1:28">
      <c r="A323" s="47">
        <v>321</v>
      </c>
      <c r="B323" s="28"/>
      <c r="C323" s="28"/>
      <c r="D323" s="28"/>
      <c r="G323" s="28"/>
      <c r="J323" s="21"/>
      <c r="K323" s="21"/>
      <c r="P323" s="21"/>
      <c r="T323" s="28"/>
      <c r="U323" s="28"/>
      <c r="Y323" s="28"/>
      <c r="Z323" s="28"/>
    </row>
    <row r="324" spans="1:28">
      <c r="A324" s="47">
        <v>322</v>
      </c>
      <c r="B324" s="28"/>
      <c r="C324" s="28"/>
      <c r="D324" s="28"/>
      <c r="G324" s="28"/>
      <c r="J324" s="21"/>
      <c r="K324" s="21"/>
      <c r="P324" s="21"/>
      <c r="T324" s="28"/>
      <c r="U324" s="28"/>
      <c r="Y324" s="28"/>
      <c r="Z324" s="28"/>
    </row>
    <row r="325" spans="1:28">
      <c r="A325" s="47">
        <v>323</v>
      </c>
      <c r="B325" s="28"/>
      <c r="C325" s="28"/>
      <c r="D325" s="28"/>
      <c r="G325" s="28"/>
      <c r="J325" s="21"/>
      <c r="K325" s="21"/>
      <c r="P325" s="21"/>
      <c r="T325" s="28"/>
      <c r="U325" s="28"/>
      <c r="Y325" s="28"/>
      <c r="Z325" s="28"/>
    </row>
    <row r="326" spans="1:28" ht="13.5" thickBot="1">
      <c r="A326" s="59">
        <v>324</v>
      </c>
      <c r="B326" s="67"/>
      <c r="C326" s="67"/>
      <c r="D326" s="67"/>
      <c r="E326" s="67"/>
      <c r="F326" s="68"/>
      <c r="G326" s="67"/>
      <c r="H326" s="68"/>
      <c r="I326" s="67"/>
      <c r="J326" s="67"/>
      <c r="K326" s="67"/>
      <c r="L326" s="67"/>
      <c r="M326" s="68"/>
      <c r="N326" s="67"/>
      <c r="O326" s="67"/>
      <c r="P326" s="67"/>
      <c r="Q326" s="67"/>
      <c r="R326" s="68"/>
      <c r="S326" s="67"/>
      <c r="T326" s="67"/>
      <c r="U326" s="67"/>
      <c r="V326" s="67"/>
      <c r="W326" s="68"/>
      <c r="X326" s="67"/>
      <c r="Y326" s="60"/>
      <c r="Z326" s="60"/>
      <c r="AA326" s="60"/>
      <c r="AB326" s="61"/>
    </row>
    <row r="327" spans="1:28">
      <c r="A327" s="47">
        <v>325</v>
      </c>
      <c r="B327" s="28"/>
      <c r="C327" s="28"/>
      <c r="D327" s="28"/>
      <c r="G327" s="28"/>
      <c r="J327" s="21"/>
      <c r="K327" s="21"/>
      <c r="P327" s="21"/>
      <c r="T327" s="28"/>
      <c r="U327" s="28"/>
      <c r="Y327" s="28"/>
      <c r="Z327" s="28"/>
    </row>
    <row r="328" spans="1:28">
      <c r="A328" s="47">
        <v>326</v>
      </c>
      <c r="B328" s="28"/>
      <c r="C328" s="28"/>
      <c r="D328" s="28"/>
      <c r="G328" s="28"/>
      <c r="J328" s="21"/>
      <c r="K328" s="21"/>
      <c r="P328" s="21"/>
      <c r="T328" s="28"/>
      <c r="U328" s="28"/>
      <c r="Y328" s="28"/>
      <c r="Z328" s="28"/>
    </row>
    <row r="329" spans="1:28">
      <c r="A329" s="47">
        <v>327</v>
      </c>
      <c r="B329" s="28"/>
      <c r="C329" s="28"/>
      <c r="D329" s="28"/>
      <c r="G329" s="28"/>
      <c r="J329" s="21"/>
      <c r="K329" s="21"/>
      <c r="P329" s="21"/>
      <c r="T329" s="28"/>
      <c r="U329" s="28"/>
      <c r="Y329" s="28"/>
      <c r="Z329" s="28"/>
    </row>
    <row r="330" spans="1:28">
      <c r="A330" s="47">
        <v>328</v>
      </c>
      <c r="B330" s="28"/>
      <c r="C330" s="28"/>
      <c r="D330" s="28"/>
      <c r="G330" s="28"/>
      <c r="J330" s="21"/>
      <c r="K330" s="21"/>
      <c r="P330" s="21"/>
      <c r="T330" s="28"/>
      <c r="U330" s="28"/>
      <c r="Y330" s="28"/>
      <c r="Z330" s="28"/>
    </row>
    <row r="331" spans="1:28" ht="13.5" thickBot="1">
      <c r="A331" s="59">
        <v>329</v>
      </c>
      <c r="B331" s="67"/>
      <c r="C331" s="67"/>
      <c r="D331" s="67"/>
      <c r="E331" s="67"/>
      <c r="F331" s="68"/>
      <c r="G331" s="67"/>
      <c r="H331" s="68"/>
      <c r="I331" s="67"/>
      <c r="J331" s="67"/>
      <c r="K331" s="67"/>
      <c r="L331" s="67"/>
      <c r="M331" s="68"/>
      <c r="N331" s="67"/>
      <c r="O331" s="67"/>
      <c r="P331" s="67"/>
      <c r="Q331" s="67"/>
      <c r="R331" s="68"/>
      <c r="S331" s="67"/>
      <c r="T331" s="67"/>
      <c r="U331" s="67"/>
      <c r="V331" s="67"/>
      <c r="W331" s="68"/>
      <c r="X331" s="67"/>
      <c r="Y331" s="60"/>
      <c r="Z331" s="60"/>
      <c r="AA331" s="60"/>
      <c r="AB331" s="61"/>
    </row>
    <row r="332" spans="1:28">
      <c r="A332" s="47">
        <v>330</v>
      </c>
      <c r="B332" s="28"/>
      <c r="C332" s="28"/>
      <c r="D332" s="28"/>
      <c r="G332" s="28"/>
      <c r="J332" s="21"/>
      <c r="K332" s="21"/>
      <c r="P332" s="21"/>
      <c r="T332" s="28"/>
      <c r="U332" s="28"/>
      <c r="Y332" s="28"/>
      <c r="Z332" s="28"/>
    </row>
    <row r="333" spans="1:28">
      <c r="A333" s="47">
        <v>331</v>
      </c>
      <c r="B333" s="28"/>
      <c r="C333" s="28"/>
      <c r="D333" s="28"/>
      <c r="G333" s="28"/>
      <c r="J333" s="21"/>
      <c r="K333" s="21"/>
      <c r="P333" s="21"/>
      <c r="T333" s="28"/>
      <c r="U333" s="28"/>
      <c r="Y333" s="28"/>
      <c r="Z333" s="28"/>
    </row>
    <row r="334" spans="1:28">
      <c r="A334" s="47">
        <v>332</v>
      </c>
      <c r="B334" s="28"/>
      <c r="C334" s="28"/>
      <c r="D334" s="28"/>
      <c r="G334" s="28"/>
      <c r="J334" s="21"/>
      <c r="K334" s="21"/>
      <c r="P334" s="21"/>
      <c r="T334" s="28"/>
      <c r="U334" s="28"/>
      <c r="Y334" s="28"/>
      <c r="Z334" s="28"/>
    </row>
    <row r="335" spans="1:28">
      <c r="A335" s="47">
        <v>333</v>
      </c>
      <c r="B335" s="28"/>
      <c r="C335" s="28"/>
      <c r="D335" s="28"/>
      <c r="G335" s="28"/>
      <c r="J335" s="21"/>
      <c r="K335" s="21"/>
      <c r="P335" s="21"/>
      <c r="T335" s="28"/>
      <c r="U335" s="28"/>
      <c r="Y335" s="28"/>
      <c r="Z335" s="28"/>
    </row>
    <row r="336" spans="1:28" ht="13.5" thickBot="1">
      <c r="A336" s="59">
        <v>334</v>
      </c>
      <c r="B336" s="67"/>
      <c r="C336" s="67"/>
      <c r="D336" s="67"/>
      <c r="E336" s="67"/>
      <c r="F336" s="68"/>
      <c r="G336" s="67"/>
      <c r="H336" s="68"/>
      <c r="I336" s="67"/>
      <c r="J336" s="67"/>
      <c r="K336" s="67"/>
      <c r="L336" s="67"/>
      <c r="M336" s="68"/>
      <c r="N336" s="67"/>
      <c r="O336" s="67"/>
      <c r="P336" s="67"/>
      <c r="Q336" s="67"/>
      <c r="R336" s="68"/>
      <c r="S336" s="67"/>
      <c r="T336" s="67"/>
      <c r="U336" s="67"/>
      <c r="V336" s="67"/>
      <c r="W336" s="68"/>
      <c r="X336" s="67"/>
      <c r="Y336" s="60"/>
      <c r="Z336" s="60"/>
      <c r="AA336" s="60"/>
      <c r="AB336" s="61"/>
    </row>
    <row r="337" spans="1:28">
      <c r="A337" s="47">
        <v>335</v>
      </c>
      <c r="B337" s="28"/>
      <c r="C337" s="28"/>
      <c r="D337" s="28"/>
      <c r="G337" s="28"/>
      <c r="J337" s="21"/>
      <c r="K337" s="21"/>
      <c r="P337" s="21"/>
      <c r="T337" s="28"/>
      <c r="U337" s="28"/>
      <c r="Y337" s="28"/>
      <c r="Z337" s="28"/>
    </row>
    <row r="338" spans="1:28">
      <c r="A338" s="47">
        <v>336</v>
      </c>
      <c r="B338" s="28"/>
      <c r="C338" s="28"/>
      <c r="D338" s="28"/>
      <c r="G338" s="28"/>
      <c r="J338" s="21"/>
      <c r="K338" s="21"/>
      <c r="P338" s="21"/>
      <c r="T338" s="28"/>
      <c r="U338" s="28"/>
      <c r="Y338" s="28"/>
      <c r="Z338" s="28"/>
    </row>
    <row r="339" spans="1:28">
      <c r="A339" s="47">
        <v>337</v>
      </c>
      <c r="B339" s="28"/>
      <c r="C339" s="28"/>
      <c r="D339" s="28"/>
      <c r="G339" s="28"/>
      <c r="J339" s="21"/>
      <c r="K339" s="21"/>
      <c r="P339" s="21"/>
      <c r="T339" s="28"/>
      <c r="U339" s="28"/>
      <c r="Y339" s="28"/>
      <c r="Z339" s="28"/>
    </row>
    <row r="340" spans="1:28">
      <c r="A340" s="47">
        <v>338</v>
      </c>
      <c r="B340" s="28"/>
      <c r="C340" s="28"/>
      <c r="D340" s="28"/>
      <c r="G340" s="28"/>
      <c r="J340" s="21"/>
      <c r="K340" s="21"/>
      <c r="P340" s="21"/>
      <c r="T340" s="28"/>
      <c r="U340" s="28"/>
      <c r="Y340" s="28"/>
      <c r="Z340" s="28"/>
    </row>
    <row r="341" spans="1:28" ht="13.5" thickBot="1">
      <c r="A341" s="59">
        <v>339</v>
      </c>
      <c r="B341" s="67"/>
      <c r="C341" s="67"/>
      <c r="D341" s="67"/>
      <c r="E341" s="67"/>
      <c r="F341" s="68"/>
      <c r="G341" s="67"/>
      <c r="H341" s="68"/>
      <c r="I341" s="67"/>
      <c r="J341" s="67"/>
      <c r="K341" s="67"/>
      <c r="L341" s="67"/>
      <c r="M341" s="68"/>
      <c r="N341" s="67"/>
      <c r="O341" s="67"/>
      <c r="P341" s="67"/>
      <c r="Q341" s="67"/>
      <c r="R341" s="68"/>
      <c r="S341" s="67"/>
      <c r="T341" s="67"/>
      <c r="U341" s="67"/>
      <c r="V341" s="67"/>
      <c r="W341" s="68"/>
      <c r="X341" s="67"/>
      <c r="Y341" s="60"/>
      <c r="Z341" s="60"/>
      <c r="AA341" s="60"/>
      <c r="AB341" s="61"/>
    </row>
    <row r="342" spans="1:28">
      <c r="A342" s="47">
        <v>340</v>
      </c>
      <c r="B342" s="28"/>
      <c r="C342" s="28"/>
      <c r="D342" s="28"/>
      <c r="G342" s="28"/>
      <c r="J342" s="21"/>
      <c r="K342" s="21"/>
      <c r="P342" s="21"/>
      <c r="T342" s="28"/>
      <c r="U342" s="28"/>
      <c r="Y342" s="28"/>
      <c r="Z342" s="28"/>
    </row>
    <row r="343" spans="1:28">
      <c r="A343" s="47">
        <v>341</v>
      </c>
      <c r="B343" s="28"/>
      <c r="C343" s="28"/>
      <c r="D343" s="28"/>
      <c r="G343" s="28"/>
      <c r="J343" s="21"/>
      <c r="K343" s="21"/>
      <c r="P343" s="21"/>
      <c r="T343" s="28"/>
      <c r="U343" s="28"/>
      <c r="Y343" s="28"/>
      <c r="Z343" s="28"/>
    </row>
    <row r="344" spans="1:28">
      <c r="A344" s="47">
        <v>342</v>
      </c>
      <c r="B344" s="28"/>
      <c r="C344" s="28"/>
      <c r="D344" s="28"/>
      <c r="G344" s="28"/>
      <c r="J344" s="21"/>
      <c r="K344" s="21"/>
      <c r="P344" s="21"/>
      <c r="T344" s="28"/>
      <c r="U344" s="28"/>
      <c r="Y344" s="28"/>
      <c r="Z344" s="28"/>
    </row>
    <row r="345" spans="1:28">
      <c r="A345" s="47">
        <v>343</v>
      </c>
      <c r="B345" s="28"/>
      <c r="C345" s="28"/>
      <c r="D345" s="28"/>
      <c r="G345" s="28"/>
      <c r="J345" s="21"/>
      <c r="K345" s="21"/>
      <c r="P345" s="21"/>
      <c r="T345" s="28"/>
      <c r="U345" s="28"/>
      <c r="Y345" s="28"/>
      <c r="Z345" s="28"/>
    </row>
    <row r="346" spans="1:28" ht="13.5" thickBot="1">
      <c r="A346" s="59">
        <v>344</v>
      </c>
      <c r="B346" s="67"/>
      <c r="C346" s="67"/>
      <c r="D346" s="67"/>
      <c r="E346" s="67"/>
      <c r="F346" s="68"/>
      <c r="G346" s="67"/>
      <c r="H346" s="68"/>
      <c r="I346" s="67"/>
      <c r="J346" s="67"/>
      <c r="K346" s="67"/>
      <c r="L346" s="67"/>
      <c r="M346" s="68"/>
      <c r="N346" s="67"/>
      <c r="O346" s="67"/>
      <c r="P346" s="67"/>
      <c r="Q346" s="67"/>
      <c r="R346" s="68"/>
      <c r="S346" s="67"/>
      <c r="T346" s="67"/>
      <c r="U346" s="67"/>
      <c r="V346" s="67"/>
      <c r="W346" s="68"/>
      <c r="X346" s="67"/>
      <c r="Y346" s="60"/>
      <c r="Z346" s="60"/>
      <c r="AA346" s="60"/>
      <c r="AB346" s="61"/>
    </row>
    <row r="347" spans="1:28">
      <c r="A347" s="47">
        <v>345</v>
      </c>
      <c r="B347" s="28"/>
      <c r="C347" s="28"/>
      <c r="D347" s="28"/>
      <c r="G347" s="28"/>
      <c r="J347" s="21"/>
      <c r="K347" s="21"/>
      <c r="P347" s="21"/>
      <c r="T347" s="28"/>
      <c r="U347" s="28"/>
      <c r="Y347" s="28"/>
      <c r="Z347" s="28"/>
    </row>
    <row r="348" spans="1:28">
      <c r="A348" s="47">
        <v>346</v>
      </c>
      <c r="B348" s="28"/>
      <c r="C348" s="28"/>
      <c r="D348" s="28"/>
      <c r="G348" s="28"/>
      <c r="J348" s="21"/>
      <c r="K348" s="21"/>
      <c r="P348" s="21"/>
      <c r="T348" s="28"/>
      <c r="U348" s="28"/>
      <c r="Y348" s="28"/>
      <c r="Z348" s="28"/>
    </row>
    <row r="349" spans="1:28">
      <c r="A349" s="47">
        <v>347</v>
      </c>
      <c r="B349" s="28"/>
      <c r="C349" s="28"/>
      <c r="D349" s="28"/>
      <c r="G349" s="28"/>
      <c r="J349" s="21"/>
      <c r="K349" s="21"/>
      <c r="P349" s="21"/>
      <c r="T349" s="28"/>
      <c r="U349" s="28"/>
      <c r="Y349" s="28"/>
      <c r="Z349" s="28"/>
    </row>
    <row r="350" spans="1:28">
      <c r="A350" s="47">
        <v>348</v>
      </c>
      <c r="B350" s="28"/>
      <c r="C350" s="28"/>
      <c r="D350" s="28"/>
      <c r="G350" s="28"/>
      <c r="J350" s="21"/>
      <c r="K350" s="21"/>
      <c r="P350" s="21"/>
      <c r="T350" s="28"/>
      <c r="U350" s="28"/>
      <c r="Y350" s="28"/>
      <c r="Z350" s="28"/>
    </row>
    <row r="351" spans="1:28" ht="13.5" thickBot="1">
      <c r="A351" s="59">
        <v>349</v>
      </c>
      <c r="B351" s="67"/>
      <c r="C351" s="67"/>
      <c r="D351" s="67"/>
      <c r="E351" s="67"/>
      <c r="F351" s="68"/>
      <c r="G351" s="67"/>
      <c r="H351" s="68"/>
      <c r="I351" s="67"/>
      <c r="J351" s="67"/>
      <c r="K351" s="67"/>
      <c r="L351" s="67"/>
      <c r="M351" s="68"/>
      <c r="N351" s="67"/>
      <c r="O351" s="67"/>
      <c r="P351" s="67"/>
      <c r="Q351" s="67"/>
      <c r="R351" s="68"/>
      <c r="S351" s="67"/>
      <c r="T351" s="67"/>
      <c r="U351" s="67"/>
      <c r="V351" s="67"/>
      <c r="W351" s="68"/>
      <c r="X351" s="67"/>
      <c r="Y351" s="60"/>
      <c r="Z351" s="60"/>
      <c r="AA351" s="60"/>
      <c r="AB351" s="61"/>
    </row>
    <row r="352" spans="1:28">
      <c r="A352" s="47">
        <v>350</v>
      </c>
      <c r="B352" s="28"/>
      <c r="C352" s="28"/>
      <c r="D352" s="28"/>
      <c r="G352" s="28"/>
      <c r="J352" s="21"/>
      <c r="K352" s="21"/>
      <c r="P352" s="21"/>
      <c r="T352" s="28"/>
      <c r="U352" s="28"/>
      <c r="Y352" s="28"/>
      <c r="Z352" s="28"/>
    </row>
    <row r="353" spans="1:28">
      <c r="A353" s="47">
        <v>351</v>
      </c>
      <c r="B353" s="28"/>
      <c r="C353" s="28"/>
      <c r="D353" s="28"/>
      <c r="G353" s="28"/>
      <c r="J353" s="21"/>
      <c r="K353" s="21"/>
      <c r="P353" s="21"/>
      <c r="T353" s="28"/>
      <c r="U353" s="28"/>
      <c r="Y353" s="28"/>
      <c r="Z353" s="28"/>
    </row>
    <row r="354" spans="1:28">
      <c r="A354" s="47">
        <v>352</v>
      </c>
      <c r="B354" s="28"/>
      <c r="C354" s="28"/>
      <c r="D354" s="28"/>
      <c r="G354" s="28"/>
      <c r="J354" s="21"/>
      <c r="K354" s="21"/>
      <c r="P354" s="21"/>
      <c r="T354" s="28"/>
      <c r="U354" s="28"/>
      <c r="Y354" s="28"/>
      <c r="Z354" s="28"/>
    </row>
    <row r="355" spans="1:28">
      <c r="A355" s="47">
        <v>353</v>
      </c>
      <c r="B355" s="28"/>
      <c r="C355" s="28"/>
      <c r="D355" s="28"/>
      <c r="G355" s="28"/>
      <c r="J355" s="21"/>
      <c r="K355" s="21"/>
      <c r="P355" s="21"/>
      <c r="T355" s="28"/>
      <c r="U355" s="28"/>
      <c r="Y355" s="28"/>
      <c r="Z355" s="28"/>
    </row>
    <row r="356" spans="1:28" ht="13.5" thickBot="1">
      <c r="A356" s="59">
        <v>354</v>
      </c>
      <c r="B356" s="67"/>
      <c r="C356" s="67"/>
      <c r="D356" s="67"/>
      <c r="E356" s="67"/>
      <c r="F356" s="68"/>
      <c r="G356" s="67"/>
      <c r="H356" s="68"/>
      <c r="I356" s="67"/>
      <c r="J356" s="67"/>
      <c r="K356" s="67"/>
      <c r="L356" s="67"/>
      <c r="M356" s="68"/>
      <c r="N356" s="67"/>
      <c r="O356" s="67"/>
      <c r="P356" s="67"/>
      <c r="Q356" s="67"/>
      <c r="R356" s="68"/>
      <c r="S356" s="67"/>
      <c r="T356" s="67"/>
      <c r="U356" s="67"/>
      <c r="V356" s="67"/>
      <c r="W356" s="68"/>
      <c r="X356" s="67"/>
      <c r="Y356" s="60"/>
      <c r="Z356" s="60"/>
      <c r="AA356" s="60"/>
      <c r="AB356" s="61"/>
    </row>
    <row r="357" spans="1:28">
      <c r="A357" s="47">
        <v>355</v>
      </c>
      <c r="B357" s="28"/>
      <c r="C357" s="28"/>
      <c r="D357" s="28"/>
      <c r="G357" s="28"/>
      <c r="J357" s="21"/>
      <c r="K357" s="21"/>
      <c r="P357" s="21"/>
      <c r="T357" s="28"/>
      <c r="U357" s="28"/>
      <c r="Y357" s="28"/>
      <c r="Z357" s="28"/>
    </row>
    <row r="358" spans="1:28">
      <c r="A358" s="47">
        <v>356</v>
      </c>
      <c r="B358" s="28"/>
      <c r="C358" s="28"/>
      <c r="D358" s="28"/>
      <c r="G358" s="28"/>
      <c r="J358" s="21"/>
      <c r="K358" s="21"/>
      <c r="P358" s="21"/>
      <c r="T358" s="28"/>
      <c r="U358" s="28"/>
      <c r="Y358" s="28"/>
      <c r="Z358" s="28"/>
    </row>
    <row r="359" spans="1:28">
      <c r="A359" s="47">
        <v>357</v>
      </c>
      <c r="B359" s="28"/>
      <c r="C359" s="28"/>
      <c r="D359" s="28"/>
      <c r="G359" s="28"/>
      <c r="J359" s="21"/>
      <c r="K359" s="21"/>
      <c r="P359" s="21"/>
      <c r="T359" s="28"/>
      <c r="U359" s="28"/>
      <c r="Y359" s="28"/>
      <c r="Z359" s="28"/>
    </row>
    <row r="360" spans="1:28">
      <c r="A360" s="47">
        <v>358</v>
      </c>
      <c r="B360" s="28"/>
      <c r="C360" s="28"/>
      <c r="D360" s="28"/>
      <c r="G360" s="28"/>
      <c r="J360" s="21"/>
      <c r="K360" s="21"/>
      <c r="P360" s="21"/>
      <c r="T360" s="28"/>
      <c r="U360" s="28"/>
      <c r="Y360" s="28"/>
      <c r="Z360" s="28"/>
    </row>
    <row r="361" spans="1:28" ht="13.5" thickBot="1">
      <c r="A361" s="59">
        <v>359</v>
      </c>
      <c r="B361" s="67"/>
      <c r="C361" s="67"/>
      <c r="D361" s="67"/>
      <c r="E361" s="67"/>
      <c r="F361" s="68"/>
      <c r="G361" s="67"/>
      <c r="H361" s="68"/>
      <c r="I361" s="67"/>
      <c r="J361" s="67"/>
      <c r="K361" s="67"/>
      <c r="L361" s="67"/>
      <c r="M361" s="68"/>
      <c r="N361" s="67"/>
      <c r="O361" s="67"/>
      <c r="P361" s="67"/>
      <c r="Q361" s="67"/>
      <c r="R361" s="68"/>
      <c r="S361" s="67"/>
      <c r="T361" s="67"/>
      <c r="U361" s="67"/>
      <c r="V361" s="67"/>
      <c r="W361" s="68"/>
      <c r="X361" s="67"/>
      <c r="Y361" s="60"/>
      <c r="Z361" s="60"/>
      <c r="AA361" s="60"/>
      <c r="AB361" s="61"/>
    </row>
    <row r="362" spans="1:28">
      <c r="A362" s="47">
        <v>360</v>
      </c>
      <c r="B362" s="28"/>
      <c r="C362" s="28"/>
      <c r="D362" s="28"/>
      <c r="G362" s="28"/>
      <c r="J362" s="21"/>
      <c r="K362" s="21"/>
      <c r="P362" s="21"/>
      <c r="T362" s="28"/>
      <c r="U362" s="28"/>
      <c r="Y362" s="28"/>
      <c r="Z362" s="28"/>
    </row>
    <row r="363" spans="1:28">
      <c r="A363" s="47">
        <v>361</v>
      </c>
      <c r="B363" s="28"/>
      <c r="C363" s="28"/>
      <c r="D363" s="28"/>
      <c r="G363" s="28"/>
      <c r="J363" s="21"/>
      <c r="K363" s="21"/>
      <c r="P363" s="21"/>
      <c r="T363" s="28"/>
      <c r="U363" s="28"/>
      <c r="Y363" s="28"/>
      <c r="Z363" s="28"/>
    </row>
    <row r="364" spans="1:28">
      <c r="A364" s="47">
        <v>362</v>
      </c>
      <c r="B364" s="28"/>
      <c r="C364" s="28"/>
      <c r="D364" s="28"/>
      <c r="G364" s="28"/>
      <c r="J364" s="21"/>
      <c r="K364" s="21"/>
      <c r="P364" s="21"/>
      <c r="T364" s="28"/>
      <c r="U364" s="28"/>
      <c r="Y364" s="28"/>
      <c r="Z364" s="28"/>
    </row>
    <row r="365" spans="1:28">
      <c r="A365" s="47">
        <v>363</v>
      </c>
      <c r="B365" s="28"/>
      <c r="C365" s="28"/>
      <c r="D365" s="28"/>
      <c r="G365" s="28"/>
      <c r="J365" s="21"/>
      <c r="K365" s="21"/>
      <c r="P365" s="21"/>
      <c r="T365" s="28"/>
      <c r="U365" s="28"/>
      <c r="Y365" s="28"/>
      <c r="Z365" s="28"/>
    </row>
    <row r="366" spans="1:28" ht="13.5" thickBot="1">
      <c r="A366" s="59">
        <v>364</v>
      </c>
      <c r="B366" s="67"/>
      <c r="C366" s="67"/>
      <c r="D366" s="67"/>
      <c r="E366" s="67"/>
      <c r="F366" s="68"/>
      <c r="G366" s="67"/>
      <c r="H366" s="68"/>
      <c r="I366" s="67"/>
      <c r="J366" s="67"/>
      <c r="K366" s="67"/>
      <c r="L366" s="67"/>
      <c r="M366" s="68"/>
      <c r="N366" s="67"/>
      <c r="O366" s="67"/>
      <c r="P366" s="67"/>
      <c r="Q366" s="67"/>
      <c r="R366" s="68"/>
      <c r="S366" s="67"/>
      <c r="T366" s="67"/>
      <c r="U366" s="67"/>
      <c r="V366" s="67"/>
      <c r="W366" s="68"/>
      <c r="X366" s="67"/>
      <c r="Y366" s="60"/>
      <c r="Z366" s="60"/>
      <c r="AA366" s="60"/>
      <c r="AB366" s="61"/>
    </row>
    <row r="367" spans="1:28">
      <c r="A367" s="47">
        <v>365</v>
      </c>
      <c r="B367" s="28"/>
      <c r="C367" s="28"/>
      <c r="D367" s="28"/>
      <c r="G367" s="28"/>
      <c r="J367" s="21"/>
      <c r="K367" s="21"/>
      <c r="P367" s="21"/>
      <c r="T367" s="28"/>
      <c r="U367" s="28"/>
      <c r="Y367" s="28"/>
      <c r="Z367" s="28"/>
    </row>
    <row r="368" spans="1:28">
      <c r="A368" s="47">
        <v>366</v>
      </c>
      <c r="B368" s="28"/>
      <c r="C368" s="28"/>
      <c r="D368" s="28"/>
      <c r="G368" s="28"/>
      <c r="J368" s="21"/>
      <c r="K368" s="21"/>
      <c r="P368" s="21"/>
      <c r="T368" s="28"/>
      <c r="U368" s="28"/>
      <c r="Y368" s="28"/>
      <c r="Z368" s="28"/>
    </row>
    <row r="369" spans="1:28">
      <c r="A369" s="47">
        <v>367</v>
      </c>
      <c r="B369" s="28"/>
      <c r="C369" s="28"/>
      <c r="D369" s="28"/>
      <c r="G369" s="28"/>
      <c r="J369" s="21"/>
      <c r="K369" s="21"/>
      <c r="P369" s="21"/>
      <c r="T369" s="28"/>
      <c r="U369" s="28"/>
      <c r="Y369" s="28"/>
      <c r="Z369" s="28"/>
    </row>
    <row r="370" spans="1:28">
      <c r="A370" s="47">
        <v>368</v>
      </c>
      <c r="B370" s="28"/>
      <c r="C370" s="28"/>
      <c r="D370" s="28"/>
      <c r="G370" s="28"/>
      <c r="J370" s="21"/>
      <c r="K370" s="21"/>
      <c r="P370" s="21"/>
      <c r="T370" s="28"/>
      <c r="U370" s="28"/>
      <c r="Y370" s="28"/>
      <c r="Z370" s="28"/>
    </row>
    <row r="371" spans="1:28" ht="13.5" thickBot="1">
      <c r="A371" s="59">
        <v>369</v>
      </c>
      <c r="B371" s="67"/>
      <c r="C371" s="67"/>
      <c r="D371" s="67"/>
      <c r="E371" s="67"/>
      <c r="F371" s="68"/>
      <c r="G371" s="67"/>
      <c r="H371" s="68"/>
      <c r="I371" s="67"/>
      <c r="J371" s="67"/>
      <c r="K371" s="67"/>
      <c r="L371" s="67"/>
      <c r="M371" s="68"/>
      <c r="N371" s="67"/>
      <c r="O371" s="67"/>
      <c r="P371" s="67"/>
      <c r="Q371" s="67"/>
      <c r="R371" s="68"/>
      <c r="S371" s="67"/>
      <c r="T371" s="67"/>
      <c r="U371" s="67"/>
      <c r="V371" s="67"/>
      <c r="W371" s="68"/>
      <c r="X371" s="67"/>
      <c r="Y371" s="60"/>
      <c r="Z371" s="60"/>
      <c r="AA371" s="60"/>
      <c r="AB371" s="61"/>
    </row>
    <row r="372" spans="1:28">
      <c r="A372" s="47">
        <v>370</v>
      </c>
      <c r="B372" s="28"/>
      <c r="C372" s="28"/>
      <c r="D372" s="28"/>
      <c r="G372" s="28"/>
      <c r="J372" s="21"/>
      <c r="K372" s="21"/>
      <c r="P372" s="21"/>
      <c r="T372" s="28"/>
      <c r="U372" s="28"/>
      <c r="Y372" s="28"/>
      <c r="Z372" s="28"/>
    </row>
    <row r="373" spans="1:28">
      <c r="A373" s="47">
        <v>371</v>
      </c>
      <c r="B373" s="28"/>
      <c r="C373" s="28"/>
      <c r="D373" s="28"/>
      <c r="G373" s="28"/>
      <c r="J373" s="21"/>
      <c r="K373" s="21"/>
      <c r="P373" s="21"/>
      <c r="T373" s="28"/>
      <c r="U373" s="28"/>
      <c r="Y373" s="28"/>
      <c r="Z373" s="28"/>
    </row>
    <row r="374" spans="1:28">
      <c r="A374" s="47">
        <v>372</v>
      </c>
      <c r="B374" s="28"/>
      <c r="C374" s="28"/>
      <c r="D374" s="28"/>
      <c r="G374" s="28"/>
      <c r="J374" s="21"/>
      <c r="K374" s="21"/>
      <c r="P374" s="21"/>
      <c r="T374" s="28"/>
      <c r="U374" s="28"/>
      <c r="Y374" s="28"/>
      <c r="Z374" s="28"/>
    </row>
    <row r="375" spans="1:28">
      <c r="A375" s="47">
        <v>373</v>
      </c>
      <c r="B375" s="28"/>
      <c r="C375" s="28"/>
      <c r="D375" s="28"/>
      <c r="G375" s="28"/>
      <c r="J375" s="21"/>
      <c r="K375" s="21"/>
      <c r="P375" s="21"/>
      <c r="T375" s="28"/>
      <c r="U375" s="28"/>
      <c r="Y375" s="28"/>
      <c r="Z375" s="28"/>
    </row>
    <row r="376" spans="1:28" ht="13.5" thickBot="1">
      <c r="A376" s="59">
        <v>374</v>
      </c>
      <c r="B376" s="67"/>
      <c r="C376" s="67"/>
      <c r="D376" s="67"/>
      <c r="E376" s="67"/>
      <c r="F376" s="68"/>
      <c r="G376" s="67"/>
      <c r="H376" s="68"/>
      <c r="I376" s="67"/>
      <c r="J376" s="67"/>
      <c r="K376" s="67"/>
      <c r="L376" s="67"/>
      <c r="M376" s="68"/>
      <c r="N376" s="67"/>
      <c r="O376" s="67"/>
      <c r="P376" s="67"/>
      <c r="Q376" s="67"/>
      <c r="R376" s="68"/>
      <c r="S376" s="67"/>
      <c r="T376" s="67"/>
      <c r="U376" s="67"/>
      <c r="V376" s="67"/>
      <c r="W376" s="68"/>
      <c r="X376" s="67"/>
      <c r="Y376" s="60"/>
      <c r="Z376" s="60"/>
      <c r="AA376" s="60"/>
      <c r="AB376" s="61"/>
    </row>
    <row r="377" spans="1:28">
      <c r="A377" s="47">
        <v>375</v>
      </c>
      <c r="B377" s="28"/>
      <c r="C377" s="28"/>
      <c r="D377" s="28"/>
      <c r="G377" s="28"/>
      <c r="J377" s="21"/>
      <c r="K377" s="21"/>
      <c r="P377" s="21"/>
      <c r="T377" s="28"/>
      <c r="U377" s="28"/>
      <c r="Y377" s="28"/>
      <c r="Z377" s="28"/>
    </row>
    <row r="378" spans="1:28">
      <c r="A378" s="47">
        <v>376</v>
      </c>
      <c r="B378" s="28"/>
      <c r="C378" s="28"/>
      <c r="D378" s="28"/>
      <c r="G378" s="28"/>
      <c r="J378" s="21"/>
      <c r="K378" s="21"/>
      <c r="P378" s="21"/>
      <c r="T378" s="28"/>
      <c r="U378" s="28"/>
      <c r="Y378" s="28"/>
      <c r="Z378" s="28"/>
    </row>
    <row r="379" spans="1:28">
      <c r="A379" s="47">
        <v>377</v>
      </c>
      <c r="B379" s="28"/>
      <c r="C379" s="28"/>
      <c r="D379" s="28"/>
      <c r="G379" s="28"/>
      <c r="J379" s="21"/>
      <c r="K379" s="21"/>
      <c r="P379" s="21"/>
      <c r="T379" s="28"/>
      <c r="U379" s="28"/>
      <c r="Y379" s="28"/>
      <c r="Z379" s="28"/>
    </row>
    <row r="380" spans="1:28">
      <c r="A380" s="47">
        <v>378</v>
      </c>
      <c r="B380" s="28"/>
      <c r="C380" s="28"/>
      <c r="D380" s="28"/>
      <c r="G380" s="28"/>
      <c r="J380" s="21"/>
      <c r="K380" s="21"/>
      <c r="P380" s="21"/>
      <c r="T380" s="28"/>
      <c r="U380" s="28"/>
      <c r="Y380" s="28"/>
      <c r="Z380" s="28"/>
    </row>
    <row r="381" spans="1:28" ht="13.5" thickBot="1">
      <c r="A381" s="59">
        <v>379</v>
      </c>
      <c r="B381" s="67"/>
      <c r="C381" s="67"/>
      <c r="D381" s="67"/>
      <c r="E381" s="67"/>
      <c r="F381" s="68"/>
      <c r="G381" s="67"/>
      <c r="H381" s="68"/>
      <c r="I381" s="67"/>
      <c r="J381" s="67"/>
      <c r="K381" s="67"/>
      <c r="L381" s="67"/>
      <c r="M381" s="68"/>
      <c r="N381" s="67"/>
      <c r="O381" s="67"/>
      <c r="P381" s="67"/>
      <c r="Q381" s="67"/>
      <c r="R381" s="68"/>
      <c r="S381" s="67"/>
      <c r="T381" s="67"/>
      <c r="U381" s="67"/>
      <c r="V381" s="67"/>
      <c r="W381" s="68"/>
      <c r="X381" s="67"/>
      <c r="Y381" s="60"/>
      <c r="Z381" s="60"/>
      <c r="AA381" s="60"/>
      <c r="AB381" s="61"/>
    </row>
    <row r="382" spans="1:28">
      <c r="A382" s="47">
        <v>380</v>
      </c>
      <c r="B382" s="28"/>
      <c r="C382" s="28"/>
      <c r="D382" s="28"/>
      <c r="G382" s="28"/>
      <c r="J382" s="21"/>
      <c r="K382" s="21"/>
      <c r="P382" s="21"/>
      <c r="T382" s="28"/>
      <c r="U382" s="28"/>
      <c r="Y382" s="28"/>
      <c r="Z382" s="28"/>
    </row>
    <row r="383" spans="1:28">
      <c r="A383" s="47">
        <v>381</v>
      </c>
      <c r="B383" s="28"/>
      <c r="C383" s="28"/>
      <c r="D383" s="28"/>
      <c r="G383" s="28"/>
      <c r="J383" s="21"/>
      <c r="K383" s="21"/>
      <c r="P383" s="21"/>
      <c r="T383" s="28"/>
      <c r="U383" s="28"/>
      <c r="Y383" s="28"/>
      <c r="Z383" s="28"/>
    </row>
    <row r="384" spans="1:28">
      <c r="A384" s="47">
        <v>382</v>
      </c>
      <c r="B384" s="28"/>
      <c r="C384" s="28"/>
      <c r="D384" s="28"/>
      <c r="G384" s="28"/>
      <c r="J384" s="21"/>
      <c r="K384" s="21"/>
      <c r="P384" s="21"/>
      <c r="T384" s="28"/>
      <c r="U384" s="28"/>
      <c r="Y384" s="28"/>
      <c r="Z384" s="28"/>
    </row>
    <row r="385" spans="1:28">
      <c r="A385" s="47">
        <v>383</v>
      </c>
      <c r="B385" s="28"/>
      <c r="C385" s="28"/>
      <c r="D385" s="28"/>
      <c r="G385" s="28"/>
      <c r="J385" s="21"/>
      <c r="K385" s="21"/>
      <c r="P385" s="21"/>
      <c r="T385" s="28"/>
      <c r="U385" s="28"/>
      <c r="Y385" s="28"/>
      <c r="Z385" s="28"/>
    </row>
    <row r="386" spans="1:28" ht="13.5" thickBot="1">
      <c r="A386" s="59">
        <v>384</v>
      </c>
      <c r="B386" s="67"/>
      <c r="C386" s="67"/>
      <c r="D386" s="67"/>
      <c r="E386" s="67"/>
      <c r="F386" s="68"/>
      <c r="G386" s="67"/>
      <c r="H386" s="68"/>
      <c r="I386" s="67"/>
      <c r="J386" s="67"/>
      <c r="K386" s="67"/>
      <c r="L386" s="67"/>
      <c r="M386" s="68"/>
      <c r="N386" s="67"/>
      <c r="O386" s="67"/>
      <c r="P386" s="67"/>
      <c r="Q386" s="67"/>
      <c r="R386" s="68"/>
      <c r="S386" s="67"/>
      <c r="T386" s="67"/>
      <c r="U386" s="67"/>
      <c r="V386" s="67"/>
      <c r="W386" s="68"/>
      <c r="X386" s="67"/>
      <c r="Y386" s="60"/>
      <c r="Z386" s="60"/>
      <c r="AA386" s="60"/>
      <c r="AB386" s="61"/>
    </row>
    <row r="387" spans="1:28">
      <c r="A387" s="47">
        <v>385</v>
      </c>
      <c r="B387" s="28"/>
      <c r="C387" s="28"/>
      <c r="D387" s="28"/>
      <c r="G387" s="28"/>
      <c r="J387" s="21"/>
      <c r="K387" s="21"/>
      <c r="P387" s="21"/>
      <c r="T387" s="28"/>
      <c r="U387" s="28"/>
      <c r="Y387" s="28"/>
      <c r="Z387" s="28"/>
    </row>
    <row r="388" spans="1:28">
      <c r="A388" s="47">
        <v>386</v>
      </c>
      <c r="B388" s="28"/>
      <c r="C388" s="28"/>
      <c r="D388" s="28"/>
      <c r="G388" s="28"/>
      <c r="J388" s="21"/>
      <c r="K388" s="21"/>
      <c r="P388" s="21"/>
      <c r="T388" s="28"/>
      <c r="U388" s="28"/>
      <c r="Y388" s="28"/>
      <c r="Z388" s="28"/>
    </row>
    <row r="389" spans="1:28">
      <c r="A389" s="47">
        <v>387</v>
      </c>
      <c r="B389" s="28"/>
      <c r="C389" s="28"/>
      <c r="D389" s="28"/>
      <c r="G389" s="28"/>
      <c r="J389" s="21"/>
      <c r="K389" s="21"/>
      <c r="P389" s="21"/>
      <c r="T389" s="28"/>
      <c r="U389" s="28"/>
      <c r="Y389" s="28"/>
      <c r="Z389" s="28"/>
    </row>
    <row r="390" spans="1:28">
      <c r="A390" s="47">
        <v>388</v>
      </c>
      <c r="B390" s="28"/>
      <c r="C390" s="28"/>
      <c r="D390" s="28"/>
      <c r="G390" s="28"/>
      <c r="J390" s="21"/>
      <c r="K390" s="21"/>
      <c r="P390" s="21"/>
      <c r="T390" s="28"/>
      <c r="U390" s="28"/>
      <c r="Y390" s="28"/>
      <c r="Z390" s="28"/>
    </row>
    <row r="391" spans="1:28" ht="13.5" thickBot="1">
      <c r="A391" s="59">
        <v>389</v>
      </c>
      <c r="B391" s="67"/>
      <c r="C391" s="67"/>
      <c r="D391" s="67"/>
      <c r="E391" s="67"/>
      <c r="F391" s="68"/>
      <c r="G391" s="67"/>
      <c r="H391" s="68"/>
      <c r="I391" s="67"/>
      <c r="J391" s="67"/>
      <c r="K391" s="67"/>
      <c r="L391" s="67"/>
      <c r="M391" s="68"/>
      <c r="N391" s="67"/>
      <c r="O391" s="67"/>
      <c r="P391" s="67"/>
      <c r="Q391" s="67"/>
      <c r="R391" s="68"/>
      <c r="S391" s="67"/>
      <c r="T391" s="67"/>
      <c r="U391" s="67"/>
      <c r="V391" s="67"/>
      <c r="W391" s="68"/>
      <c r="X391" s="67"/>
      <c r="Y391" s="60"/>
      <c r="Z391" s="60"/>
      <c r="AA391" s="60"/>
      <c r="AB391" s="61"/>
    </row>
    <row r="392" spans="1:28">
      <c r="A392" s="47">
        <v>390</v>
      </c>
      <c r="B392" s="28"/>
      <c r="C392" s="28"/>
      <c r="D392" s="28"/>
      <c r="G392" s="28"/>
      <c r="J392" s="21"/>
      <c r="K392" s="21"/>
      <c r="P392" s="21"/>
      <c r="T392" s="28"/>
      <c r="U392" s="28"/>
      <c r="Y392" s="28"/>
      <c r="Z392" s="28"/>
    </row>
    <row r="393" spans="1:28">
      <c r="A393" s="47">
        <v>391</v>
      </c>
      <c r="B393" s="28"/>
      <c r="C393" s="28"/>
      <c r="D393" s="28"/>
      <c r="G393" s="28"/>
      <c r="J393" s="21"/>
      <c r="K393" s="21"/>
      <c r="P393" s="21"/>
      <c r="T393" s="28"/>
      <c r="U393" s="28"/>
      <c r="Y393" s="28"/>
      <c r="Z393" s="28"/>
    </row>
    <row r="394" spans="1:28">
      <c r="A394" s="47">
        <v>392</v>
      </c>
      <c r="B394" s="28"/>
      <c r="C394" s="28"/>
      <c r="D394" s="28"/>
      <c r="G394" s="28"/>
      <c r="J394" s="21"/>
      <c r="K394" s="21"/>
      <c r="P394" s="21"/>
      <c r="T394" s="28"/>
      <c r="U394" s="28"/>
      <c r="Y394" s="28"/>
      <c r="Z394" s="28"/>
    </row>
    <row r="395" spans="1:28">
      <c r="A395" s="47">
        <v>393</v>
      </c>
      <c r="B395" s="28"/>
      <c r="C395" s="28"/>
      <c r="D395" s="28"/>
      <c r="G395" s="28"/>
      <c r="J395" s="21"/>
      <c r="K395" s="21"/>
      <c r="P395" s="21"/>
      <c r="T395" s="28"/>
      <c r="U395" s="28"/>
      <c r="Y395" s="28"/>
      <c r="Z395" s="28"/>
    </row>
    <row r="396" spans="1:28" ht="13.5" thickBot="1">
      <c r="A396" s="59">
        <v>394</v>
      </c>
      <c r="B396" s="67"/>
      <c r="C396" s="67"/>
      <c r="D396" s="67"/>
      <c r="E396" s="67"/>
      <c r="F396" s="68"/>
      <c r="G396" s="67"/>
      <c r="H396" s="68"/>
      <c r="I396" s="67"/>
      <c r="J396" s="67"/>
      <c r="K396" s="67"/>
      <c r="L396" s="67"/>
      <c r="M396" s="68"/>
      <c r="N396" s="67"/>
      <c r="O396" s="67"/>
      <c r="P396" s="67"/>
      <c r="Q396" s="67"/>
      <c r="R396" s="68"/>
      <c r="S396" s="67"/>
      <c r="T396" s="67"/>
      <c r="U396" s="67"/>
      <c r="V396" s="67"/>
      <c r="W396" s="68"/>
      <c r="X396" s="67"/>
      <c r="Y396" s="60"/>
      <c r="Z396" s="60"/>
      <c r="AA396" s="60"/>
      <c r="AB396" s="61"/>
    </row>
    <row r="397" spans="1:28">
      <c r="A397" s="47">
        <v>395</v>
      </c>
      <c r="B397" s="28"/>
      <c r="C397" s="28"/>
      <c r="D397" s="28"/>
      <c r="G397" s="28"/>
      <c r="J397" s="21"/>
      <c r="K397" s="21"/>
      <c r="P397" s="21"/>
      <c r="T397" s="28"/>
      <c r="U397" s="28"/>
      <c r="Y397" s="28"/>
      <c r="Z397" s="28"/>
    </row>
    <row r="398" spans="1:28">
      <c r="A398" s="47">
        <v>396</v>
      </c>
      <c r="B398" s="28"/>
      <c r="C398" s="28"/>
      <c r="D398" s="28"/>
      <c r="G398" s="28"/>
      <c r="J398" s="21"/>
      <c r="K398" s="21"/>
      <c r="P398" s="21"/>
      <c r="T398" s="28"/>
      <c r="U398" s="28"/>
      <c r="Y398" s="28"/>
      <c r="Z398" s="28"/>
    </row>
    <row r="399" spans="1:28">
      <c r="A399" s="47">
        <v>397</v>
      </c>
      <c r="B399" s="28"/>
      <c r="C399" s="28"/>
      <c r="D399" s="28"/>
      <c r="G399" s="28"/>
      <c r="J399" s="21"/>
      <c r="K399" s="21"/>
      <c r="P399" s="21"/>
      <c r="T399" s="28"/>
      <c r="U399" s="28"/>
      <c r="Y399" s="28"/>
      <c r="Z399" s="28"/>
    </row>
    <row r="400" spans="1:28">
      <c r="A400" s="47">
        <v>398</v>
      </c>
      <c r="B400" s="28"/>
      <c r="C400" s="28"/>
      <c r="D400" s="28"/>
      <c r="G400" s="28"/>
      <c r="J400" s="21"/>
      <c r="K400" s="21"/>
      <c r="P400" s="21"/>
      <c r="T400" s="28"/>
      <c r="U400" s="28"/>
      <c r="Y400" s="28"/>
      <c r="Z400" s="28"/>
    </row>
    <row r="401" spans="1:28" ht="13.5" thickBot="1">
      <c r="A401" s="59">
        <v>399</v>
      </c>
      <c r="B401" s="67"/>
      <c r="C401" s="67"/>
      <c r="D401" s="67"/>
      <c r="E401" s="67"/>
      <c r="F401" s="68"/>
      <c r="G401" s="67"/>
      <c r="H401" s="68"/>
      <c r="I401" s="67"/>
      <c r="J401" s="67"/>
      <c r="K401" s="67"/>
      <c r="L401" s="67"/>
      <c r="M401" s="68"/>
      <c r="N401" s="67"/>
      <c r="O401" s="67"/>
      <c r="P401" s="67"/>
      <c r="Q401" s="67"/>
      <c r="R401" s="68"/>
      <c r="S401" s="67"/>
      <c r="T401" s="67"/>
      <c r="U401" s="67"/>
      <c r="V401" s="67"/>
      <c r="W401" s="68"/>
      <c r="X401" s="67"/>
      <c r="Y401" s="60"/>
      <c r="Z401" s="60"/>
      <c r="AA401" s="60"/>
      <c r="AB401" s="61"/>
    </row>
    <row r="402" spans="1:28">
      <c r="A402" s="47">
        <v>400</v>
      </c>
      <c r="B402" s="28"/>
      <c r="C402" s="28"/>
      <c r="D402" s="28"/>
      <c r="G402" s="28"/>
      <c r="J402" s="21"/>
      <c r="K402" s="21"/>
      <c r="P402" s="21"/>
      <c r="T402" s="28"/>
      <c r="U402" s="28"/>
      <c r="Y402" s="28"/>
      <c r="Z402" s="28"/>
    </row>
    <row r="403" spans="1:28">
      <c r="A403" s="47">
        <v>401</v>
      </c>
      <c r="B403" s="28"/>
      <c r="C403" s="28"/>
      <c r="D403" s="28"/>
      <c r="G403" s="28"/>
      <c r="J403" s="21"/>
      <c r="K403" s="21"/>
      <c r="P403" s="21"/>
      <c r="T403" s="28"/>
      <c r="U403" s="28"/>
      <c r="Y403" s="28"/>
      <c r="Z403" s="28"/>
    </row>
    <row r="404" spans="1:28">
      <c r="A404" s="47">
        <v>402</v>
      </c>
      <c r="B404" s="28"/>
      <c r="C404" s="28"/>
      <c r="D404" s="28"/>
      <c r="G404" s="28"/>
      <c r="J404" s="21"/>
      <c r="K404" s="21"/>
      <c r="P404" s="21"/>
      <c r="T404" s="28"/>
      <c r="U404" s="28"/>
      <c r="Y404" s="28"/>
      <c r="Z404" s="28"/>
    </row>
    <row r="405" spans="1:28">
      <c r="A405" s="47">
        <v>403</v>
      </c>
      <c r="B405" s="28"/>
      <c r="C405" s="28"/>
      <c r="D405" s="28"/>
      <c r="G405" s="28"/>
      <c r="J405" s="21"/>
      <c r="K405" s="21"/>
      <c r="P405" s="21"/>
      <c r="T405" s="28"/>
      <c r="U405" s="28"/>
      <c r="Y405" s="28"/>
      <c r="Z405" s="28"/>
    </row>
    <row r="406" spans="1:28" ht="13.5" thickBot="1">
      <c r="A406" s="59">
        <v>404</v>
      </c>
      <c r="B406" s="67"/>
      <c r="C406" s="67"/>
      <c r="D406" s="67"/>
      <c r="E406" s="67"/>
      <c r="F406" s="68"/>
      <c r="G406" s="67"/>
      <c r="H406" s="68"/>
      <c r="I406" s="67"/>
      <c r="J406" s="67"/>
      <c r="K406" s="67"/>
      <c r="L406" s="67"/>
      <c r="M406" s="68"/>
      <c r="N406" s="67"/>
      <c r="O406" s="67"/>
      <c r="P406" s="67"/>
      <c r="Q406" s="67"/>
      <c r="R406" s="68"/>
      <c r="S406" s="67"/>
      <c r="T406" s="67"/>
      <c r="U406" s="67"/>
      <c r="V406" s="67"/>
      <c r="W406" s="68"/>
      <c r="X406" s="67"/>
      <c r="Y406" s="60"/>
      <c r="Z406" s="60"/>
      <c r="AA406" s="60"/>
      <c r="AB406" s="61"/>
    </row>
    <row r="407" spans="1:28">
      <c r="A407" s="47">
        <v>405</v>
      </c>
      <c r="B407" s="28"/>
      <c r="C407" s="28"/>
      <c r="D407" s="28"/>
      <c r="G407" s="28"/>
      <c r="J407" s="21"/>
      <c r="K407" s="21"/>
      <c r="P407" s="21"/>
      <c r="T407" s="28"/>
      <c r="U407" s="28"/>
      <c r="Y407" s="28"/>
      <c r="Z407" s="28"/>
    </row>
    <row r="408" spans="1:28">
      <c r="A408" s="47">
        <v>406</v>
      </c>
      <c r="B408" s="28"/>
      <c r="C408" s="28"/>
      <c r="D408" s="28"/>
      <c r="G408" s="28"/>
      <c r="J408" s="21"/>
      <c r="K408" s="21"/>
      <c r="P408" s="21"/>
      <c r="T408" s="28"/>
      <c r="U408" s="28"/>
      <c r="Y408" s="28"/>
      <c r="Z408" s="28"/>
    </row>
    <row r="409" spans="1:28">
      <c r="A409" s="47">
        <v>407</v>
      </c>
      <c r="B409" s="28"/>
      <c r="C409" s="28"/>
      <c r="D409" s="28"/>
      <c r="G409" s="28"/>
      <c r="J409" s="21"/>
      <c r="K409" s="21"/>
      <c r="P409" s="21"/>
      <c r="T409" s="28"/>
      <c r="U409" s="28"/>
      <c r="Y409" s="28"/>
      <c r="Z409" s="28"/>
    </row>
    <row r="410" spans="1:28">
      <c r="A410" s="47">
        <v>408</v>
      </c>
      <c r="B410" s="28"/>
      <c r="C410" s="28"/>
      <c r="D410" s="28"/>
      <c r="G410" s="28"/>
      <c r="J410" s="21"/>
      <c r="K410" s="21"/>
      <c r="P410" s="21"/>
      <c r="T410" s="28"/>
      <c r="U410" s="28"/>
      <c r="Y410" s="28"/>
      <c r="Z410" s="28"/>
    </row>
    <row r="411" spans="1:28" ht="13.5" thickBot="1">
      <c r="A411" s="59">
        <v>409</v>
      </c>
      <c r="B411" s="67"/>
      <c r="C411" s="67"/>
      <c r="D411" s="67"/>
      <c r="E411" s="67"/>
      <c r="F411" s="68"/>
      <c r="G411" s="67"/>
      <c r="H411" s="68"/>
      <c r="I411" s="67"/>
      <c r="J411" s="67"/>
      <c r="K411" s="67"/>
      <c r="L411" s="67"/>
      <c r="M411" s="68"/>
      <c r="N411" s="67"/>
      <c r="O411" s="67"/>
      <c r="P411" s="67"/>
      <c r="Q411" s="67"/>
      <c r="R411" s="68"/>
      <c r="S411" s="67"/>
      <c r="T411" s="67"/>
      <c r="U411" s="67"/>
      <c r="V411" s="67"/>
      <c r="W411" s="68"/>
      <c r="X411" s="67"/>
      <c r="Y411" s="60"/>
      <c r="Z411" s="60"/>
      <c r="AA411" s="60"/>
      <c r="AB411" s="61"/>
    </row>
    <row r="412" spans="1:28">
      <c r="A412" s="47">
        <v>410</v>
      </c>
      <c r="B412" s="28"/>
      <c r="C412" s="28"/>
      <c r="D412" s="28"/>
      <c r="G412" s="28"/>
      <c r="J412" s="21"/>
      <c r="K412" s="21"/>
      <c r="P412" s="21"/>
      <c r="T412" s="28"/>
      <c r="U412" s="28"/>
      <c r="Y412" s="28"/>
      <c r="Z412" s="28"/>
    </row>
    <row r="413" spans="1:28">
      <c r="A413" s="47">
        <v>411</v>
      </c>
      <c r="B413" s="28"/>
      <c r="C413" s="28"/>
      <c r="D413" s="28"/>
      <c r="G413" s="28"/>
      <c r="J413" s="21"/>
      <c r="K413" s="21"/>
      <c r="P413" s="21"/>
      <c r="T413" s="28"/>
      <c r="U413" s="28"/>
      <c r="Y413" s="28"/>
      <c r="Z413" s="28"/>
    </row>
    <row r="414" spans="1:28">
      <c r="A414" s="47">
        <v>412</v>
      </c>
      <c r="B414" s="28"/>
      <c r="C414" s="28"/>
      <c r="D414" s="28"/>
      <c r="G414" s="28"/>
      <c r="J414" s="21"/>
      <c r="K414" s="21"/>
      <c r="P414" s="21"/>
      <c r="T414" s="28"/>
      <c r="U414" s="28"/>
      <c r="Y414" s="28"/>
      <c r="Z414" s="28"/>
    </row>
    <row r="415" spans="1:28">
      <c r="A415" s="47">
        <v>413</v>
      </c>
      <c r="B415" s="28"/>
      <c r="C415" s="28"/>
      <c r="D415" s="28"/>
      <c r="G415" s="28"/>
      <c r="J415" s="21"/>
      <c r="K415" s="21"/>
      <c r="P415" s="21"/>
      <c r="T415" s="28"/>
      <c r="U415" s="28"/>
      <c r="Y415" s="28"/>
      <c r="Z415" s="28"/>
    </row>
    <row r="416" spans="1:28" ht="13.5" thickBot="1">
      <c r="A416" s="59">
        <v>414</v>
      </c>
      <c r="B416" s="67"/>
      <c r="C416" s="67"/>
      <c r="D416" s="67"/>
      <c r="E416" s="67"/>
      <c r="F416" s="68"/>
      <c r="G416" s="67"/>
      <c r="H416" s="68"/>
      <c r="I416" s="67"/>
      <c r="J416" s="67"/>
      <c r="K416" s="67"/>
      <c r="L416" s="67"/>
      <c r="M416" s="68"/>
      <c r="N416" s="67"/>
      <c r="O416" s="67"/>
      <c r="P416" s="67"/>
      <c r="Q416" s="67"/>
      <c r="R416" s="68"/>
      <c r="S416" s="67"/>
      <c r="T416" s="67"/>
      <c r="U416" s="67"/>
      <c r="V416" s="67"/>
      <c r="W416" s="68"/>
      <c r="X416" s="67"/>
      <c r="Y416" s="60"/>
      <c r="Z416" s="60"/>
      <c r="AA416" s="60"/>
      <c r="AB416" s="61"/>
    </row>
    <row r="417" spans="1:28">
      <c r="A417" s="47">
        <v>415</v>
      </c>
      <c r="B417" s="28"/>
      <c r="C417" s="28"/>
      <c r="D417" s="28"/>
      <c r="G417" s="28"/>
      <c r="J417" s="21"/>
      <c r="K417" s="21"/>
      <c r="P417" s="21"/>
      <c r="T417" s="28"/>
      <c r="U417" s="28"/>
      <c r="Y417" s="28"/>
      <c r="Z417" s="28"/>
    </row>
    <row r="418" spans="1:28">
      <c r="A418" s="47">
        <v>416</v>
      </c>
      <c r="B418" s="28"/>
      <c r="C418" s="28"/>
      <c r="D418" s="28"/>
      <c r="G418" s="28"/>
      <c r="J418" s="21"/>
      <c r="K418" s="21"/>
      <c r="P418" s="21"/>
      <c r="T418" s="28"/>
      <c r="U418" s="28"/>
      <c r="Y418" s="28"/>
      <c r="Z418" s="28"/>
    </row>
    <row r="419" spans="1:28">
      <c r="A419" s="47">
        <v>417</v>
      </c>
      <c r="B419" s="28"/>
      <c r="C419" s="28"/>
      <c r="D419" s="28"/>
      <c r="G419" s="28"/>
      <c r="J419" s="21"/>
      <c r="K419" s="21"/>
      <c r="P419" s="21"/>
      <c r="T419" s="28"/>
      <c r="U419" s="28"/>
      <c r="Y419" s="28"/>
      <c r="Z419" s="28"/>
    </row>
    <row r="420" spans="1:28">
      <c r="A420" s="47">
        <v>418</v>
      </c>
      <c r="B420" s="28"/>
      <c r="C420" s="28"/>
      <c r="D420" s="28"/>
      <c r="G420" s="28"/>
      <c r="J420" s="21"/>
      <c r="K420" s="21"/>
      <c r="P420" s="21"/>
      <c r="T420" s="28"/>
      <c r="U420" s="28"/>
      <c r="Y420" s="28"/>
      <c r="Z420" s="28"/>
    </row>
    <row r="421" spans="1:28" ht="13.5" thickBot="1">
      <c r="A421" s="59">
        <v>419</v>
      </c>
      <c r="B421" s="67"/>
      <c r="C421" s="67"/>
      <c r="D421" s="67"/>
      <c r="E421" s="67"/>
      <c r="F421" s="68"/>
      <c r="G421" s="67"/>
      <c r="H421" s="68"/>
      <c r="I421" s="67"/>
      <c r="J421" s="67"/>
      <c r="K421" s="67"/>
      <c r="L421" s="67"/>
      <c r="M421" s="68"/>
      <c r="N421" s="67"/>
      <c r="O421" s="67"/>
      <c r="P421" s="67"/>
      <c r="Q421" s="67"/>
      <c r="R421" s="68"/>
      <c r="S421" s="67"/>
      <c r="T421" s="67"/>
      <c r="U421" s="67"/>
      <c r="V421" s="67"/>
      <c r="W421" s="68"/>
      <c r="X421" s="67"/>
      <c r="Y421" s="60"/>
      <c r="Z421" s="60"/>
      <c r="AA421" s="60"/>
      <c r="AB421" s="61"/>
    </row>
    <row r="422" spans="1:28">
      <c r="A422" s="47">
        <v>420</v>
      </c>
      <c r="B422" s="28"/>
      <c r="C422" s="28"/>
      <c r="D422" s="28"/>
      <c r="G422" s="28"/>
      <c r="J422" s="21"/>
      <c r="K422" s="21"/>
      <c r="P422" s="21"/>
      <c r="T422" s="28"/>
      <c r="U422" s="28"/>
      <c r="Y422" s="28"/>
      <c r="Z422" s="28"/>
    </row>
    <row r="423" spans="1:28">
      <c r="A423" s="47">
        <v>421</v>
      </c>
      <c r="B423" s="28"/>
      <c r="C423" s="28"/>
      <c r="D423" s="28"/>
      <c r="G423" s="28"/>
      <c r="J423" s="21"/>
      <c r="K423" s="21"/>
      <c r="P423" s="21"/>
      <c r="T423" s="28"/>
      <c r="U423" s="28"/>
      <c r="Y423" s="28"/>
      <c r="Z423" s="28"/>
    </row>
    <row r="424" spans="1:28">
      <c r="A424" s="47">
        <v>422</v>
      </c>
      <c r="B424" s="28"/>
      <c r="C424" s="28"/>
      <c r="D424" s="28"/>
      <c r="G424" s="28"/>
      <c r="J424" s="21"/>
      <c r="K424" s="21"/>
      <c r="P424" s="21"/>
      <c r="T424" s="28"/>
      <c r="U424" s="28"/>
      <c r="Y424" s="28"/>
      <c r="Z424" s="28"/>
    </row>
    <row r="425" spans="1:28">
      <c r="A425" s="47">
        <v>423</v>
      </c>
      <c r="B425" s="28"/>
      <c r="C425" s="28"/>
      <c r="D425" s="28"/>
      <c r="G425" s="28"/>
      <c r="J425" s="21"/>
      <c r="K425" s="21"/>
      <c r="P425" s="21"/>
      <c r="T425" s="28"/>
      <c r="U425" s="28"/>
      <c r="Y425" s="28"/>
      <c r="Z425" s="28"/>
    </row>
    <row r="426" spans="1:28" ht="13.5" thickBot="1">
      <c r="A426" s="59">
        <v>424</v>
      </c>
      <c r="B426" s="67"/>
      <c r="C426" s="67"/>
      <c r="D426" s="67"/>
      <c r="E426" s="67"/>
      <c r="F426" s="68"/>
      <c r="G426" s="67"/>
      <c r="H426" s="68"/>
      <c r="I426" s="67"/>
      <c r="J426" s="67"/>
      <c r="K426" s="67"/>
      <c r="L426" s="67"/>
      <c r="M426" s="68"/>
      <c r="N426" s="67"/>
      <c r="O426" s="67"/>
      <c r="P426" s="67"/>
      <c r="Q426" s="67"/>
      <c r="R426" s="68"/>
      <c r="S426" s="67"/>
      <c r="T426" s="67"/>
      <c r="U426" s="67"/>
      <c r="V426" s="67"/>
      <c r="W426" s="68"/>
      <c r="X426" s="67"/>
      <c r="Y426" s="60"/>
      <c r="Z426" s="60"/>
      <c r="AA426" s="60"/>
      <c r="AB426" s="61"/>
    </row>
    <row r="427" spans="1:28">
      <c r="A427" s="47">
        <v>425</v>
      </c>
      <c r="B427" s="28"/>
      <c r="C427" s="28"/>
      <c r="D427" s="28"/>
      <c r="G427" s="28"/>
      <c r="J427" s="21"/>
      <c r="K427" s="21"/>
      <c r="P427" s="21"/>
      <c r="T427" s="28"/>
      <c r="U427" s="28"/>
      <c r="Y427" s="28"/>
      <c r="Z427" s="28"/>
    </row>
    <row r="428" spans="1:28">
      <c r="A428" s="47">
        <v>426</v>
      </c>
      <c r="B428" s="28"/>
      <c r="C428" s="28"/>
      <c r="D428" s="28"/>
      <c r="G428" s="28"/>
      <c r="J428" s="21"/>
      <c r="K428" s="21"/>
      <c r="P428" s="21"/>
      <c r="T428" s="28"/>
      <c r="U428" s="28"/>
      <c r="Y428" s="28"/>
      <c r="Z428" s="28"/>
    </row>
    <row r="429" spans="1:28">
      <c r="A429" s="47">
        <v>427</v>
      </c>
      <c r="B429" s="28"/>
      <c r="C429" s="28"/>
      <c r="D429" s="28"/>
      <c r="G429" s="28"/>
      <c r="J429" s="21"/>
      <c r="K429" s="21"/>
      <c r="P429" s="21"/>
      <c r="T429" s="28"/>
      <c r="U429" s="28"/>
      <c r="Y429" s="28"/>
      <c r="Z429" s="28"/>
    </row>
    <row r="430" spans="1:28">
      <c r="A430" s="47">
        <v>428</v>
      </c>
      <c r="B430" s="28"/>
      <c r="C430" s="28"/>
      <c r="D430" s="28"/>
      <c r="G430" s="28"/>
      <c r="J430" s="21"/>
      <c r="K430" s="21"/>
      <c r="P430" s="21"/>
      <c r="T430" s="28"/>
      <c r="U430" s="28"/>
      <c r="Y430" s="28"/>
      <c r="Z430" s="28"/>
    </row>
    <row r="431" spans="1:28" ht="13.5" thickBot="1">
      <c r="A431" s="59">
        <v>429</v>
      </c>
      <c r="B431" s="67"/>
      <c r="C431" s="67"/>
      <c r="D431" s="67"/>
      <c r="E431" s="67"/>
      <c r="F431" s="68"/>
      <c r="G431" s="67"/>
      <c r="H431" s="68"/>
      <c r="I431" s="67"/>
      <c r="J431" s="67"/>
      <c r="K431" s="67"/>
      <c r="L431" s="67"/>
      <c r="M431" s="68"/>
      <c r="N431" s="67"/>
      <c r="O431" s="67"/>
      <c r="P431" s="67"/>
      <c r="Q431" s="67"/>
      <c r="R431" s="68"/>
      <c r="S431" s="67"/>
      <c r="T431" s="67"/>
      <c r="U431" s="67"/>
      <c r="V431" s="67"/>
      <c r="W431" s="68"/>
      <c r="X431" s="67"/>
      <c r="Y431" s="60"/>
      <c r="Z431" s="60"/>
      <c r="AA431" s="60"/>
      <c r="AB431" s="61"/>
    </row>
    <row r="432" spans="1:28">
      <c r="A432" s="47">
        <v>430</v>
      </c>
      <c r="B432" s="28"/>
      <c r="C432" s="28"/>
      <c r="D432" s="28"/>
      <c r="G432" s="28"/>
      <c r="J432" s="21"/>
      <c r="K432" s="21"/>
      <c r="P432" s="21"/>
      <c r="T432" s="28"/>
      <c r="U432" s="28"/>
      <c r="Y432" s="28"/>
      <c r="Z432" s="28"/>
    </row>
    <row r="433" spans="1:28">
      <c r="A433" s="47">
        <v>431</v>
      </c>
      <c r="B433" s="28"/>
      <c r="C433" s="28"/>
      <c r="D433" s="28"/>
      <c r="G433" s="28"/>
      <c r="J433" s="21"/>
      <c r="K433" s="21"/>
      <c r="P433" s="21"/>
      <c r="T433" s="28"/>
      <c r="U433" s="28"/>
      <c r="Y433" s="28"/>
      <c r="Z433" s="28"/>
    </row>
    <row r="434" spans="1:28">
      <c r="A434" s="47">
        <v>432</v>
      </c>
      <c r="B434" s="28"/>
      <c r="C434" s="28"/>
      <c r="D434" s="28"/>
      <c r="G434" s="28"/>
      <c r="J434" s="21"/>
      <c r="K434" s="21"/>
      <c r="P434" s="21"/>
      <c r="T434" s="28"/>
      <c r="U434" s="28"/>
      <c r="Y434" s="28"/>
      <c r="Z434" s="28"/>
    </row>
    <row r="435" spans="1:28">
      <c r="A435" s="47">
        <v>433</v>
      </c>
      <c r="B435" s="28"/>
      <c r="C435" s="28"/>
      <c r="D435" s="28"/>
      <c r="G435" s="28"/>
      <c r="J435" s="21"/>
      <c r="K435" s="21"/>
      <c r="P435" s="21"/>
      <c r="T435" s="28"/>
      <c r="U435" s="28"/>
      <c r="Y435" s="28"/>
      <c r="Z435" s="28"/>
    </row>
    <row r="436" spans="1:28" ht="13.5" thickBot="1">
      <c r="A436" s="59">
        <v>434</v>
      </c>
      <c r="B436" s="67"/>
      <c r="C436" s="67"/>
      <c r="D436" s="67"/>
      <c r="E436" s="67"/>
      <c r="F436" s="68"/>
      <c r="G436" s="67"/>
      <c r="H436" s="68"/>
      <c r="I436" s="67"/>
      <c r="J436" s="67"/>
      <c r="K436" s="67"/>
      <c r="L436" s="67"/>
      <c r="M436" s="68"/>
      <c r="N436" s="67"/>
      <c r="O436" s="67"/>
      <c r="P436" s="67"/>
      <c r="Q436" s="67"/>
      <c r="R436" s="68"/>
      <c r="S436" s="67"/>
      <c r="T436" s="67"/>
      <c r="U436" s="67"/>
      <c r="V436" s="67"/>
      <c r="W436" s="68"/>
      <c r="X436" s="67"/>
      <c r="Y436" s="60"/>
      <c r="Z436" s="60"/>
      <c r="AA436" s="60"/>
      <c r="AB436" s="61"/>
    </row>
    <row r="437" spans="1:28">
      <c r="A437" s="47">
        <v>435</v>
      </c>
      <c r="B437" s="28"/>
      <c r="C437" s="28"/>
      <c r="D437" s="28"/>
      <c r="G437" s="28"/>
      <c r="J437" s="21"/>
      <c r="K437" s="21"/>
      <c r="P437" s="21"/>
      <c r="T437" s="28"/>
      <c r="U437" s="28"/>
      <c r="Y437" s="28"/>
      <c r="Z437" s="28"/>
    </row>
    <row r="438" spans="1:28">
      <c r="A438" s="47">
        <v>436</v>
      </c>
      <c r="B438" s="28"/>
      <c r="C438" s="28"/>
      <c r="D438" s="28"/>
      <c r="G438" s="28"/>
      <c r="J438" s="21"/>
      <c r="K438" s="21"/>
      <c r="P438" s="21"/>
      <c r="T438" s="28"/>
      <c r="U438" s="28"/>
      <c r="Y438" s="28"/>
      <c r="Z438" s="28"/>
    </row>
    <row r="439" spans="1:28">
      <c r="A439" s="47">
        <v>437</v>
      </c>
      <c r="B439" s="28"/>
      <c r="C439" s="28"/>
      <c r="D439" s="28"/>
      <c r="G439" s="28"/>
      <c r="J439" s="21"/>
      <c r="K439" s="21"/>
      <c r="P439" s="21"/>
      <c r="T439" s="28"/>
      <c r="U439" s="28"/>
      <c r="Y439" s="28"/>
      <c r="Z439" s="28"/>
    </row>
    <row r="440" spans="1:28">
      <c r="A440" s="47">
        <v>438</v>
      </c>
      <c r="B440" s="28"/>
      <c r="C440" s="28"/>
      <c r="D440" s="28"/>
      <c r="G440" s="28"/>
      <c r="J440" s="21"/>
      <c r="K440" s="21"/>
      <c r="P440" s="21"/>
      <c r="T440" s="28"/>
      <c r="U440" s="28"/>
      <c r="Y440" s="28"/>
      <c r="Z440" s="28"/>
    </row>
    <row r="441" spans="1:28" ht="13.5" thickBot="1">
      <c r="A441" s="59">
        <v>439</v>
      </c>
      <c r="B441" s="67"/>
      <c r="C441" s="67"/>
      <c r="D441" s="67"/>
      <c r="E441" s="67"/>
      <c r="F441" s="68"/>
      <c r="G441" s="67"/>
      <c r="H441" s="68"/>
      <c r="I441" s="67"/>
      <c r="J441" s="67"/>
      <c r="K441" s="67"/>
      <c r="L441" s="67"/>
      <c r="M441" s="68"/>
      <c r="N441" s="67"/>
      <c r="O441" s="67"/>
      <c r="P441" s="67"/>
      <c r="Q441" s="67"/>
      <c r="R441" s="68"/>
      <c r="S441" s="67"/>
      <c r="T441" s="67"/>
      <c r="U441" s="67"/>
      <c r="V441" s="67"/>
      <c r="W441" s="68"/>
      <c r="X441" s="67"/>
      <c r="Y441" s="60"/>
      <c r="Z441" s="60"/>
      <c r="AA441" s="60"/>
      <c r="AB441" s="61"/>
    </row>
    <row r="442" spans="1:28">
      <c r="A442" s="47">
        <v>440</v>
      </c>
      <c r="B442" s="28"/>
      <c r="C442" s="28"/>
      <c r="D442" s="28"/>
      <c r="G442" s="28"/>
      <c r="J442" s="21"/>
      <c r="K442" s="21"/>
      <c r="P442" s="21"/>
      <c r="T442" s="28"/>
      <c r="U442" s="28"/>
      <c r="Y442" s="28"/>
      <c r="Z442" s="28"/>
    </row>
    <row r="443" spans="1:28">
      <c r="A443" s="47">
        <v>441</v>
      </c>
      <c r="B443" s="28"/>
      <c r="C443" s="28"/>
      <c r="D443" s="28"/>
      <c r="G443" s="28"/>
      <c r="J443" s="21"/>
      <c r="K443" s="21"/>
      <c r="P443" s="21"/>
      <c r="T443" s="28"/>
      <c r="U443" s="28"/>
      <c r="Y443" s="28"/>
      <c r="Z443" s="28"/>
    </row>
    <row r="444" spans="1:28">
      <c r="A444" s="47">
        <v>442</v>
      </c>
      <c r="B444" s="28"/>
      <c r="C444" s="28"/>
      <c r="D444" s="28"/>
      <c r="G444" s="28"/>
      <c r="J444" s="21"/>
      <c r="K444" s="21"/>
      <c r="P444" s="21"/>
      <c r="T444" s="28"/>
      <c r="U444" s="28"/>
      <c r="Y444" s="28"/>
      <c r="Z444" s="28"/>
    </row>
    <row r="445" spans="1:28">
      <c r="A445" s="47">
        <v>443</v>
      </c>
      <c r="B445" s="28"/>
      <c r="C445" s="28"/>
      <c r="D445" s="28"/>
      <c r="G445" s="28"/>
      <c r="J445" s="21"/>
      <c r="K445" s="21"/>
      <c r="P445" s="21"/>
      <c r="T445" s="28"/>
      <c r="U445" s="28"/>
      <c r="Y445" s="28"/>
      <c r="Z445" s="28"/>
    </row>
    <row r="446" spans="1:28" ht="13.5" thickBot="1">
      <c r="A446" s="59">
        <v>444</v>
      </c>
      <c r="B446" s="67"/>
      <c r="C446" s="67"/>
      <c r="D446" s="67"/>
      <c r="E446" s="67"/>
      <c r="F446" s="68"/>
      <c r="G446" s="67"/>
      <c r="H446" s="68"/>
      <c r="I446" s="67"/>
      <c r="J446" s="67"/>
      <c r="K446" s="67"/>
      <c r="L446" s="67"/>
      <c r="M446" s="68"/>
      <c r="N446" s="67"/>
      <c r="O446" s="67"/>
      <c r="P446" s="67"/>
      <c r="Q446" s="67"/>
      <c r="R446" s="68"/>
      <c r="S446" s="67"/>
      <c r="T446" s="67"/>
      <c r="U446" s="67"/>
      <c r="V446" s="67"/>
      <c r="W446" s="68"/>
      <c r="X446" s="67"/>
      <c r="Y446" s="60"/>
      <c r="Z446" s="60"/>
      <c r="AA446" s="60"/>
      <c r="AB446" s="61"/>
    </row>
    <row r="447" spans="1:28">
      <c r="A447" s="47">
        <v>445</v>
      </c>
      <c r="B447" s="28"/>
      <c r="C447" s="28"/>
      <c r="D447" s="28"/>
      <c r="G447" s="28"/>
      <c r="J447" s="21"/>
      <c r="K447" s="21"/>
      <c r="P447" s="21"/>
      <c r="T447" s="28"/>
      <c r="U447" s="28"/>
      <c r="Y447" s="28"/>
      <c r="Z447" s="28"/>
    </row>
    <row r="448" spans="1:28">
      <c r="A448" s="47">
        <v>446</v>
      </c>
      <c r="B448" s="28"/>
      <c r="C448" s="28"/>
      <c r="D448" s="28"/>
      <c r="G448" s="28"/>
      <c r="J448" s="21"/>
      <c r="K448" s="21"/>
      <c r="P448" s="21"/>
      <c r="T448" s="28"/>
      <c r="U448" s="28"/>
      <c r="Y448" s="28"/>
      <c r="Z448" s="28"/>
    </row>
    <row r="449" spans="1:28">
      <c r="A449" s="47">
        <v>447</v>
      </c>
      <c r="B449" s="28"/>
      <c r="C449" s="28"/>
      <c r="D449" s="28"/>
      <c r="G449" s="28"/>
      <c r="J449" s="21"/>
      <c r="K449" s="21"/>
      <c r="P449" s="21"/>
      <c r="T449" s="28"/>
      <c r="U449" s="28"/>
      <c r="Y449" s="28"/>
      <c r="Z449" s="28"/>
    </row>
    <row r="450" spans="1:28">
      <c r="A450" s="47">
        <v>448</v>
      </c>
      <c r="B450" s="28"/>
      <c r="C450" s="28"/>
      <c r="D450" s="28"/>
      <c r="G450" s="28"/>
      <c r="J450" s="21"/>
      <c r="K450" s="21"/>
      <c r="P450" s="21"/>
      <c r="T450" s="28"/>
      <c r="U450" s="28"/>
      <c r="Y450" s="28"/>
      <c r="Z450" s="28"/>
    </row>
    <row r="451" spans="1:28" ht="13.5" thickBot="1">
      <c r="A451" s="59">
        <v>449</v>
      </c>
      <c r="B451" s="67"/>
      <c r="C451" s="67"/>
      <c r="D451" s="67"/>
      <c r="E451" s="67"/>
      <c r="F451" s="68"/>
      <c r="G451" s="67"/>
      <c r="H451" s="68"/>
      <c r="I451" s="67"/>
      <c r="J451" s="67"/>
      <c r="K451" s="67"/>
      <c r="L451" s="67"/>
      <c r="M451" s="68"/>
      <c r="N451" s="67"/>
      <c r="O451" s="67"/>
      <c r="P451" s="67"/>
      <c r="Q451" s="67"/>
      <c r="R451" s="68"/>
      <c r="S451" s="67"/>
      <c r="T451" s="67"/>
      <c r="U451" s="67"/>
      <c r="V451" s="67"/>
      <c r="W451" s="68"/>
      <c r="X451" s="67"/>
      <c r="Y451" s="60"/>
      <c r="Z451" s="60"/>
      <c r="AA451" s="60"/>
      <c r="AB451" s="61"/>
    </row>
    <row r="452" spans="1:28">
      <c r="A452" s="47">
        <v>450</v>
      </c>
      <c r="B452" s="28"/>
      <c r="C452" s="28"/>
      <c r="D452" s="28"/>
      <c r="G452" s="28"/>
      <c r="J452" s="21"/>
      <c r="K452" s="21"/>
      <c r="P452" s="21"/>
      <c r="T452" s="28"/>
      <c r="U452" s="28"/>
      <c r="Y452" s="28"/>
      <c r="Z452" s="28"/>
    </row>
    <row r="453" spans="1:28">
      <c r="A453" s="47">
        <v>451</v>
      </c>
      <c r="B453" s="28"/>
      <c r="C453" s="28"/>
      <c r="D453" s="28"/>
      <c r="G453" s="28"/>
      <c r="J453" s="21"/>
      <c r="K453" s="21"/>
      <c r="P453" s="21"/>
      <c r="T453" s="28"/>
      <c r="U453" s="28"/>
      <c r="Y453" s="28"/>
      <c r="Z453" s="28"/>
    </row>
    <row r="454" spans="1:28">
      <c r="A454" s="47">
        <v>452</v>
      </c>
      <c r="B454" s="28"/>
      <c r="C454" s="28"/>
      <c r="D454" s="28"/>
      <c r="G454" s="28"/>
      <c r="J454" s="21"/>
      <c r="K454" s="21"/>
      <c r="P454" s="21"/>
      <c r="T454" s="28"/>
      <c r="U454" s="28"/>
      <c r="Y454" s="28"/>
      <c r="Z454" s="28"/>
    </row>
    <row r="455" spans="1:28">
      <c r="A455" s="47">
        <v>453</v>
      </c>
      <c r="B455" s="28"/>
      <c r="C455" s="28"/>
      <c r="D455" s="28"/>
      <c r="G455" s="28"/>
      <c r="J455" s="21"/>
      <c r="K455" s="21"/>
      <c r="P455" s="21"/>
      <c r="T455" s="28"/>
      <c r="U455" s="28"/>
      <c r="Y455" s="28"/>
      <c r="Z455" s="28"/>
    </row>
    <row r="456" spans="1:28" ht="13.5" thickBot="1">
      <c r="A456" s="59">
        <v>454</v>
      </c>
      <c r="B456" s="67"/>
      <c r="C456" s="67"/>
      <c r="D456" s="67"/>
      <c r="E456" s="67"/>
      <c r="F456" s="68"/>
      <c r="G456" s="67"/>
      <c r="H456" s="68"/>
      <c r="I456" s="67"/>
      <c r="J456" s="67"/>
      <c r="K456" s="67"/>
      <c r="L456" s="67"/>
      <c r="M456" s="68"/>
      <c r="N456" s="67"/>
      <c r="O456" s="67"/>
      <c r="P456" s="67"/>
      <c r="Q456" s="67"/>
      <c r="R456" s="68"/>
      <c r="S456" s="67"/>
      <c r="T456" s="67"/>
      <c r="U456" s="67"/>
      <c r="V456" s="67"/>
      <c r="W456" s="68"/>
      <c r="X456" s="67"/>
      <c r="Y456" s="60"/>
      <c r="Z456" s="60"/>
      <c r="AA456" s="60"/>
      <c r="AB456" s="61"/>
    </row>
    <row r="457" spans="1:28">
      <c r="A457" s="47">
        <v>455</v>
      </c>
      <c r="B457" s="28"/>
      <c r="C457" s="28"/>
      <c r="D457" s="28"/>
      <c r="G457" s="28"/>
      <c r="J457" s="21"/>
      <c r="K457" s="21"/>
      <c r="P457" s="21"/>
      <c r="T457" s="28"/>
      <c r="U457" s="28"/>
      <c r="Y457" s="28"/>
      <c r="Z457" s="28"/>
    </row>
    <row r="458" spans="1:28">
      <c r="A458" s="47">
        <v>456</v>
      </c>
      <c r="B458" s="28"/>
      <c r="C458" s="28"/>
      <c r="D458" s="28"/>
      <c r="G458" s="28"/>
      <c r="J458" s="21"/>
      <c r="K458" s="21"/>
      <c r="P458" s="21"/>
      <c r="T458" s="28"/>
      <c r="U458" s="28"/>
      <c r="Y458" s="28"/>
      <c r="Z458" s="28"/>
    </row>
    <row r="459" spans="1:28">
      <c r="A459" s="47">
        <v>457</v>
      </c>
      <c r="B459" s="28"/>
      <c r="C459" s="28"/>
      <c r="D459" s="28"/>
      <c r="G459" s="28"/>
      <c r="J459" s="21"/>
      <c r="K459" s="21"/>
      <c r="P459" s="21"/>
      <c r="T459" s="28"/>
      <c r="U459" s="28"/>
      <c r="Y459" s="28"/>
      <c r="Z459" s="28"/>
    </row>
    <row r="460" spans="1:28">
      <c r="A460" s="47">
        <v>458</v>
      </c>
      <c r="B460" s="28"/>
      <c r="C460" s="28"/>
      <c r="D460" s="28"/>
      <c r="G460" s="28"/>
      <c r="J460" s="21"/>
      <c r="K460" s="21"/>
      <c r="P460" s="21"/>
      <c r="T460" s="28"/>
      <c r="U460" s="28"/>
      <c r="Y460" s="28"/>
      <c r="Z460" s="28"/>
    </row>
    <row r="461" spans="1:28" ht="13.5" thickBot="1">
      <c r="A461" s="59">
        <v>459</v>
      </c>
      <c r="B461" s="67"/>
      <c r="C461" s="67"/>
      <c r="D461" s="67"/>
      <c r="E461" s="67"/>
      <c r="F461" s="68"/>
      <c r="G461" s="67"/>
      <c r="H461" s="68"/>
      <c r="I461" s="67"/>
      <c r="J461" s="67"/>
      <c r="K461" s="67"/>
      <c r="L461" s="67"/>
      <c r="M461" s="68"/>
      <c r="N461" s="67"/>
      <c r="O461" s="67"/>
      <c r="P461" s="67"/>
      <c r="Q461" s="67"/>
      <c r="R461" s="68"/>
      <c r="S461" s="67"/>
      <c r="T461" s="67"/>
      <c r="U461" s="67"/>
      <c r="V461" s="67"/>
      <c r="W461" s="68"/>
      <c r="X461" s="67"/>
      <c r="Y461" s="60"/>
      <c r="Z461" s="60"/>
      <c r="AA461" s="60"/>
      <c r="AB461" s="61"/>
    </row>
    <row r="462" spans="1:28">
      <c r="A462" s="47">
        <v>460</v>
      </c>
      <c r="B462" s="28"/>
      <c r="C462" s="28"/>
      <c r="D462" s="28"/>
      <c r="G462" s="28"/>
      <c r="J462" s="21"/>
      <c r="K462" s="21"/>
      <c r="P462" s="21"/>
      <c r="T462" s="28"/>
      <c r="U462" s="28"/>
      <c r="Y462" s="28"/>
      <c r="Z462" s="28"/>
    </row>
    <row r="463" spans="1:28">
      <c r="A463" s="47">
        <v>461</v>
      </c>
      <c r="B463" s="28"/>
      <c r="C463" s="28"/>
      <c r="D463" s="28"/>
      <c r="G463" s="28"/>
      <c r="J463" s="21"/>
      <c r="K463" s="21"/>
      <c r="P463" s="21"/>
      <c r="T463" s="28"/>
      <c r="U463" s="28"/>
      <c r="Y463" s="28"/>
      <c r="Z463" s="28"/>
    </row>
    <row r="464" spans="1:28">
      <c r="A464" s="47">
        <v>462</v>
      </c>
      <c r="B464" s="28"/>
      <c r="C464" s="28"/>
      <c r="D464" s="28"/>
      <c r="G464" s="28"/>
      <c r="J464" s="21"/>
      <c r="K464" s="21"/>
      <c r="P464" s="21"/>
      <c r="T464" s="28"/>
      <c r="U464" s="28"/>
      <c r="Y464" s="28"/>
      <c r="Z464" s="28"/>
    </row>
    <row r="465" spans="1:28">
      <c r="A465" s="47">
        <v>463</v>
      </c>
      <c r="B465" s="28"/>
      <c r="C465" s="28"/>
      <c r="D465" s="28"/>
      <c r="G465" s="28"/>
      <c r="J465" s="21"/>
      <c r="K465" s="21"/>
      <c r="P465" s="21"/>
      <c r="T465" s="28"/>
      <c r="U465" s="28"/>
      <c r="Y465" s="28"/>
      <c r="Z465" s="28"/>
    </row>
    <row r="466" spans="1:28" ht="13.5" thickBot="1">
      <c r="A466" s="59">
        <v>464</v>
      </c>
      <c r="B466" s="67"/>
      <c r="C466" s="67"/>
      <c r="D466" s="67"/>
      <c r="E466" s="67"/>
      <c r="F466" s="68"/>
      <c r="G466" s="67"/>
      <c r="H466" s="68"/>
      <c r="I466" s="67"/>
      <c r="J466" s="67"/>
      <c r="K466" s="67"/>
      <c r="L466" s="67"/>
      <c r="M466" s="68"/>
      <c r="N466" s="67"/>
      <c r="O466" s="67"/>
      <c r="P466" s="67"/>
      <c r="Q466" s="67"/>
      <c r="R466" s="68"/>
      <c r="S466" s="67"/>
      <c r="T466" s="67"/>
      <c r="U466" s="67"/>
      <c r="V466" s="67"/>
      <c r="W466" s="68"/>
      <c r="X466" s="67"/>
      <c r="Y466" s="60"/>
      <c r="Z466" s="60"/>
      <c r="AA466" s="60"/>
      <c r="AB466" s="61"/>
    </row>
    <row r="467" spans="1:28">
      <c r="A467" s="47">
        <v>465</v>
      </c>
      <c r="B467" s="28"/>
      <c r="C467" s="28"/>
      <c r="D467" s="28"/>
      <c r="G467" s="28"/>
      <c r="J467" s="21"/>
      <c r="K467" s="21"/>
      <c r="P467" s="21"/>
      <c r="T467" s="28"/>
      <c r="U467" s="28"/>
      <c r="Y467" s="28"/>
      <c r="Z467" s="28"/>
    </row>
    <row r="468" spans="1:28">
      <c r="A468" s="47">
        <v>466</v>
      </c>
      <c r="B468" s="28"/>
      <c r="C468" s="28"/>
      <c r="D468" s="28"/>
      <c r="G468" s="28"/>
      <c r="J468" s="21"/>
      <c r="K468" s="21"/>
      <c r="P468" s="21"/>
      <c r="T468" s="28"/>
      <c r="U468" s="28"/>
      <c r="Y468" s="28"/>
      <c r="Z468" s="28"/>
    </row>
    <row r="469" spans="1:28">
      <c r="A469" s="47">
        <v>467</v>
      </c>
      <c r="B469" s="28"/>
      <c r="C469" s="28"/>
      <c r="D469" s="28"/>
      <c r="G469" s="28"/>
      <c r="J469" s="21"/>
      <c r="K469" s="21"/>
      <c r="P469" s="21"/>
      <c r="T469" s="28"/>
      <c r="U469" s="28"/>
      <c r="Y469" s="28"/>
      <c r="Z469" s="28"/>
    </row>
    <row r="470" spans="1:28">
      <c r="A470" s="47">
        <v>468</v>
      </c>
      <c r="B470" s="28"/>
      <c r="C470" s="28"/>
      <c r="D470" s="28"/>
      <c r="G470" s="28"/>
      <c r="J470" s="21"/>
      <c r="K470" s="21"/>
      <c r="P470" s="21"/>
      <c r="T470" s="28"/>
      <c r="U470" s="28"/>
      <c r="Y470" s="28"/>
      <c r="Z470" s="28"/>
    </row>
    <row r="471" spans="1:28" ht="13.5" thickBot="1">
      <c r="A471" s="59">
        <v>469</v>
      </c>
      <c r="B471" s="67"/>
      <c r="C471" s="67"/>
      <c r="D471" s="67"/>
      <c r="E471" s="67"/>
      <c r="F471" s="68"/>
      <c r="G471" s="67"/>
      <c r="H471" s="68"/>
      <c r="I471" s="67"/>
      <c r="J471" s="67"/>
      <c r="K471" s="67"/>
      <c r="L471" s="67"/>
      <c r="M471" s="68"/>
      <c r="N471" s="67"/>
      <c r="O471" s="67"/>
      <c r="P471" s="67"/>
      <c r="Q471" s="67"/>
      <c r="R471" s="68"/>
      <c r="S471" s="67"/>
      <c r="T471" s="67"/>
      <c r="U471" s="67"/>
      <c r="V471" s="67"/>
      <c r="W471" s="68"/>
      <c r="X471" s="67"/>
      <c r="Y471" s="60"/>
      <c r="Z471" s="60"/>
      <c r="AA471" s="60"/>
      <c r="AB471" s="61"/>
    </row>
    <row r="472" spans="1:28">
      <c r="A472" s="47">
        <v>470</v>
      </c>
      <c r="B472" s="28"/>
      <c r="C472" s="28"/>
      <c r="D472" s="28"/>
      <c r="G472" s="28"/>
      <c r="J472" s="21"/>
      <c r="K472" s="21"/>
      <c r="P472" s="21"/>
      <c r="T472" s="28"/>
      <c r="U472" s="28"/>
      <c r="Y472" s="28"/>
      <c r="Z472" s="28"/>
    </row>
    <row r="473" spans="1:28">
      <c r="A473" s="47">
        <v>471</v>
      </c>
      <c r="B473" s="28"/>
      <c r="C473" s="28"/>
      <c r="D473" s="28"/>
      <c r="G473" s="28"/>
      <c r="J473" s="21"/>
      <c r="K473" s="21"/>
      <c r="P473" s="21"/>
      <c r="T473" s="28"/>
      <c r="U473" s="28"/>
      <c r="Y473" s="28"/>
      <c r="Z473" s="28"/>
    </row>
    <row r="474" spans="1:28">
      <c r="A474" s="47">
        <v>472</v>
      </c>
      <c r="B474" s="28"/>
      <c r="C474" s="28"/>
      <c r="D474" s="28"/>
      <c r="G474" s="28"/>
      <c r="J474" s="21"/>
      <c r="K474" s="21"/>
      <c r="P474" s="21"/>
      <c r="T474" s="28"/>
      <c r="U474" s="28"/>
      <c r="Y474" s="28"/>
      <c r="Z474" s="28"/>
    </row>
    <row r="475" spans="1:28">
      <c r="A475" s="47">
        <v>473</v>
      </c>
      <c r="B475" s="28"/>
      <c r="C475" s="28"/>
      <c r="D475" s="28"/>
      <c r="G475" s="28"/>
      <c r="J475" s="21"/>
      <c r="K475" s="21"/>
      <c r="P475" s="21"/>
      <c r="T475" s="28"/>
      <c r="U475" s="28"/>
      <c r="Y475" s="28"/>
      <c r="Z475" s="28"/>
    </row>
    <row r="476" spans="1:28" ht="13.5" thickBot="1">
      <c r="A476" s="59">
        <v>474</v>
      </c>
      <c r="B476" s="67"/>
      <c r="C476" s="67"/>
      <c r="D476" s="67"/>
      <c r="E476" s="67"/>
      <c r="F476" s="68"/>
      <c r="G476" s="67"/>
      <c r="H476" s="68"/>
      <c r="I476" s="67"/>
      <c r="J476" s="67"/>
      <c r="K476" s="67"/>
      <c r="L476" s="67"/>
      <c r="M476" s="68"/>
      <c r="N476" s="67"/>
      <c r="O476" s="67"/>
      <c r="P476" s="67"/>
      <c r="Q476" s="67"/>
      <c r="R476" s="68"/>
      <c r="S476" s="67"/>
      <c r="T476" s="67"/>
      <c r="U476" s="67"/>
      <c r="V476" s="67"/>
      <c r="W476" s="68"/>
      <c r="X476" s="67"/>
      <c r="Y476" s="60"/>
      <c r="Z476" s="60"/>
      <c r="AA476" s="60"/>
      <c r="AB476" s="61"/>
    </row>
    <row r="477" spans="1:28">
      <c r="A477" s="47">
        <v>475</v>
      </c>
      <c r="B477" s="28"/>
      <c r="C477" s="28"/>
      <c r="D477" s="28"/>
      <c r="G477" s="28"/>
      <c r="J477" s="21"/>
      <c r="K477" s="21"/>
      <c r="P477" s="21"/>
      <c r="T477" s="28"/>
      <c r="U477" s="28"/>
      <c r="Y477" s="28"/>
      <c r="Z477" s="28"/>
    </row>
    <row r="478" spans="1:28">
      <c r="A478" s="47">
        <v>476</v>
      </c>
      <c r="B478" s="28"/>
      <c r="C478" s="28"/>
      <c r="D478" s="28"/>
      <c r="G478" s="28"/>
      <c r="J478" s="21"/>
      <c r="K478" s="21"/>
      <c r="P478" s="21"/>
      <c r="T478" s="28"/>
      <c r="U478" s="28"/>
      <c r="Y478" s="28"/>
      <c r="Z478" s="28"/>
    </row>
    <row r="479" spans="1:28">
      <c r="A479" s="47">
        <v>477</v>
      </c>
      <c r="B479" s="28"/>
      <c r="C479" s="28"/>
      <c r="D479" s="28"/>
      <c r="G479" s="28"/>
      <c r="J479" s="21"/>
      <c r="K479" s="21"/>
      <c r="P479" s="21"/>
      <c r="T479" s="28"/>
      <c r="U479" s="28"/>
      <c r="Y479" s="28"/>
      <c r="Z479" s="28"/>
    </row>
    <row r="480" spans="1:28">
      <c r="A480" s="47">
        <v>478</v>
      </c>
      <c r="B480" s="28"/>
      <c r="C480" s="28"/>
      <c r="D480" s="28"/>
      <c r="G480" s="28"/>
      <c r="J480" s="21"/>
      <c r="K480" s="21"/>
      <c r="P480" s="21"/>
      <c r="T480" s="28"/>
      <c r="U480" s="28"/>
      <c r="Y480" s="28"/>
      <c r="Z480" s="28"/>
    </row>
    <row r="481" spans="1:28" ht="13.5" thickBot="1">
      <c r="A481" s="59">
        <v>479</v>
      </c>
      <c r="B481" s="67"/>
      <c r="C481" s="67"/>
      <c r="D481" s="67"/>
      <c r="E481" s="67"/>
      <c r="F481" s="68"/>
      <c r="G481" s="67"/>
      <c r="H481" s="68"/>
      <c r="I481" s="67"/>
      <c r="J481" s="67"/>
      <c r="K481" s="67"/>
      <c r="L481" s="67"/>
      <c r="M481" s="68"/>
      <c r="N481" s="67"/>
      <c r="O481" s="67"/>
      <c r="P481" s="67"/>
      <c r="Q481" s="67"/>
      <c r="R481" s="68"/>
      <c r="S481" s="67"/>
      <c r="T481" s="67"/>
      <c r="U481" s="67"/>
      <c r="V481" s="67"/>
      <c r="W481" s="68"/>
      <c r="X481" s="67"/>
      <c r="Y481" s="60"/>
      <c r="Z481" s="60"/>
      <c r="AA481" s="60"/>
      <c r="AB481" s="61"/>
    </row>
    <row r="482" spans="1:28">
      <c r="A482" s="47">
        <v>480</v>
      </c>
      <c r="B482" s="28"/>
      <c r="C482" s="28"/>
      <c r="D482" s="28"/>
      <c r="G482" s="28"/>
      <c r="J482" s="21"/>
      <c r="K482" s="21"/>
      <c r="P482" s="21"/>
      <c r="T482" s="28"/>
      <c r="U482" s="28"/>
      <c r="Y482" s="28"/>
      <c r="Z482" s="28"/>
    </row>
    <row r="483" spans="1:28">
      <c r="A483" s="47">
        <v>481</v>
      </c>
      <c r="B483" s="28"/>
      <c r="C483" s="28"/>
      <c r="D483" s="28"/>
      <c r="G483" s="28"/>
      <c r="J483" s="21"/>
      <c r="K483" s="21"/>
      <c r="P483" s="21"/>
      <c r="T483" s="28"/>
      <c r="U483" s="28"/>
      <c r="Y483" s="28"/>
      <c r="Z483" s="28"/>
    </row>
    <row r="484" spans="1:28">
      <c r="A484" s="47">
        <v>482</v>
      </c>
      <c r="B484" s="28"/>
      <c r="C484" s="28"/>
      <c r="D484" s="28"/>
      <c r="G484" s="28"/>
      <c r="J484" s="21"/>
      <c r="K484" s="21"/>
      <c r="P484" s="21"/>
      <c r="T484" s="28"/>
      <c r="U484" s="28"/>
      <c r="Y484" s="28"/>
      <c r="Z484" s="28"/>
    </row>
    <row r="485" spans="1:28">
      <c r="A485" s="47">
        <v>483</v>
      </c>
      <c r="B485" s="28"/>
      <c r="C485" s="28"/>
      <c r="D485" s="28"/>
      <c r="G485" s="28"/>
      <c r="J485" s="21"/>
      <c r="K485" s="21"/>
      <c r="P485" s="21"/>
      <c r="T485" s="28"/>
      <c r="U485" s="28"/>
      <c r="Y485" s="28"/>
      <c r="Z485" s="28"/>
    </row>
    <row r="486" spans="1:28" ht="13.5" thickBot="1">
      <c r="A486" s="59">
        <v>484</v>
      </c>
      <c r="B486" s="67"/>
      <c r="C486" s="67"/>
      <c r="D486" s="67"/>
      <c r="E486" s="67"/>
      <c r="F486" s="68"/>
      <c r="G486" s="67"/>
      <c r="H486" s="68"/>
      <c r="I486" s="67"/>
      <c r="J486" s="67"/>
      <c r="K486" s="67"/>
      <c r="L486" s="67"/>
      <c r="M486" s="68"/>
      <c r="N486" s="67"/>
      <c r="O486" s="67"/>
      <c r="P486" s="67"/>
      <c r="Q486" s="67"/>
      <c r="R486" s="68"/>
      <c r="S486" s="67"/>
      <c r="T486" s="67"/>
      <c r="U486" s="67"/>
      <c r="V486" s="67"/>
      <c r="W486" s="68"/>
      <c r="X486" s="67"/>
      <c r="Y486" s="60"/>
      <c r="Z486" s="60"/>
      <c r="AA486" s="60"/>
      <c r="AB486" s="61"/>
    </row>
    <row r="487" spans="1:28">
      <c r="A487" s="47">
        <v>485</v>
      </c>
      <c r="B487" s="28"/>
      <c r="C487" s="28"/>
      <c r="D487" s="28"/>
      <c r="G487" s="28"/>
      <c r="J487" s="21"/>
      <c r="K487" s="21"/>
      <c r="P487" s="21"/>
      <c r="T487" s="28"/>
      <c r="U487" s="28"/>
      <c r="Y487" s="28"/>
      <c r="Z487" s="28"/>
    </row>
    <row r="488" spans="1:28">
      <c r="A488" s="47">
        <v>486</v>
      </c>
      <c r="B488" s="28"/>
      <c r="C488" s="28"/>
      <c r="D488" s="28"/>
      <c r="G488" s="28"/>
      <c r="J488" s="21"/>
      <c r="K488" s="21"/>
      <c r="P488" s="21"/>
      <c r="T488" s="28"/>
      <c r="U488" s="28"/>
      <c r="Y488" s="28"/>
      <c r="Z488" s="28"/>
    </row>
    <row r="489" spans="1:28">
      <c r="A489" s="47">
        <v>487</v>
      </c>
      <c r="B489" s="28"/>
      <c r="C489" s="28"/>
      <c r="D489" s="28"/>
      <c r="G489" s="28"/>
      <c r="J489" s="21"/>
      <c r="K489" s="21"/>
      <c r="P489" s="21"/>
      <c r="T489" s="28"/>
      <c r="U489" s="28"/>
      <c r="Y489" s="28"/>
      <c r="Z489" s="28"/>
    </row>
    <row r="490" spans="1:28">
      <c r="A490" s="47">
        <v>488</v>
      </c>
      <c r="B490" s="28"/>
      <c r="C490" s="28"/>
      <c r="D490" s="28"/>
      <c r="G490" s="28"/>
      <c r="J490" s="21"/>
      <c r="K490" s="21"/>
      <c r="P490" s="21"/>
      <c r="T490" s="28"/>
      <c r="U490" s="28"/>
      <c r="Y490" s="28"/>
      <c r="Z490" s="28"/>
    </row>
    <row r="491" spans="1:28" ht="13.5" thickBot="1">
      <c r="A491" s="59">
        <v>489</v>
      </c>
      <c r="B491" s="67"/>
      <c r="C491" s="67"/>
      <c r="D491" s="67"/>
      <c r="E491" s="67"/>
      <c r="F491" s="68"/>
      <c r="G491" s="67"/>
      <c r="H491" s="68"/>
      <c r="I491" s="67"/>
      <c r="J491" s="67"/>
      <c r="K491" s="67"/>
      <c r="L491" s="67"/>
      <c r="M491" s="68"/>
      <c r="N491" s="67"/>
      <c r="O491" s="67"/>
      <c r="P491" s="67"/>
      <c r="Q491" s="67"/>
      <c r="R491" s="68"/>
      <c r="S491" s="67"/>
      <c r="T491" s="67"/>
      <c r="U491" s="67"/>
      <c r="V491" s="67"/>
      <c r="W491" s="68"/>
      <c r="X491" s="67"/>
      <c r="Y491" s="60"/>
      <c r="Z491" s="60"/>
      <c r="AA491" s="60"/>
      <c r="AB491" s="61"/>
    </row>
    <row r="492" spans="1:28">
      <c r="A492" s="47">
        <v>490</v>
      </c>
      <c r="B492" s="28"/>
      <c r="C492" s="28"/>
      <c r="D492" s="28"/>
      <c r="G492" s="28"/>
      <c r="J492" s="21"/>
      <c r="K492" s="21"/>
      <c r="P492" s="21"/>
      <c r="T492" s="28"/>
      <c r="U492" s="28"/>
      <c r="Y492" s="28"/>
      <c r="Z492" s="28"/>
    </row>
    <row r="493" spans="1:28">
      <c r="A493" s="47">
        <v>491</v>
      </c>
      <c r="B493" s="28"/>
      <c r="C493" s="28"/>
      <c r="D493" s="28"/>
      <c r="G493" s="28"/>
      <c r="J493" s="21"/>
      <c r="K493" s="21"/>
      <c r="P493" s="21"/>
      <c r="T493" s="28"/>
      <c r="U493" s="28"/>
      <c r="Y493" s="28"/>
      <c r="Z493" s="28"/>
    </row>
    <row r="494" spans="1:28">
      <c r="A494" s="47">
        <v>492</v>
      </c>
      <c r="B494" s="28"/>
      <c r="C494" s="28"/>
      <c r="D494" s="28"/>
      <c r="G494" s="28"/>
      <c r="J494" s="21"/>
      <c r="K494" s="21"/>
      <c r="P494" s="21"/>
      <c r="T494" s="28"/>
      <c r="U494" s="28"/>
      <c r="Y494" s="28"/>
      <c r="Z494" s="28"/>
    </row>
    <row r="495" spans="1:28">
      <c r="A495" s="47">
        <v>493</v>
      </c>
      <c r="B495" s="28"/>
      <c r="C495" s="28"/>
      <c r="D495" s="28"/>
      <c r="G495" s="28"/>
      <c r="J495" s="21"/>
      <c r="K495" s="21"/>
      <c r="P495" s="21"/>
      <c r="T495" s="28"/>
      <c r="U495" s="28"/>
      <c r="Y495" s="28"/>
      <c r="Z495" s="28"/>
    </row>
    <row r="496" spans="1:28" ht="13.5" thickBot="1">
      <c r="A496" s="59">
        <v>494</v>
      </c>
      <c r="B496" s="67"/>
      <c r="C496" s="67"/>
      <c r="D496" s="67"/>
      <c r="E496" s="67"/>
      <c r="F496" s="68"/>
      <c r="G496" s="67"/>
      <c r="H496" s="68"/>
      <c r="I496" s="67"/>
      <c r="J496" s="67"/>
      <c r="K496" s="67"/>
      <c r="L496" s="67"/>
      <c r="M496" s="68"/>
      <c r="N496" s="67"/>
      <c r="O496" s="67"/>
      <c r="P496" s="67"/>
      <c r="Q496" s="67"/>
      <c r="R496" s="68"/>
      <c r="S496" s="67"/>
      <c r="T496" s="67"/>
      <c r="U496" s="67"/>
      <c r="V496" s="67"/>
      <c r="W496" s="68"/>
      <c r="X496" s="67"/>
      <c r="Y496" s="60"/>
      <c r="Z496" s="60"/>
      <c r="AA496" s="60"/>
      <c r="AB496" s="61"/>
    </row>
    <row r="497" spans="1:28">
      <c r="A497" s="47">
        <v>495</v>
      </c>
      <c r="B497" s="28"/>
      <c r="C497" s="28"/>
      <c r="D497" s="28"/>
      <c r="G497" s="28"/>
      <c r="J497" s="21"/>
      <c r="K497" s="21"/>
      <c r="P497" s="21"/>
      <c r="T497" s="28"/>
      <c r="U497" s="28"/>
      <c r="Y497" s="28"/>
      <c r="Z497" s="28"/>
    </row>
    <row r="498" spans="1:28">
      <c r="A498" s="47">
        <v>496</v>
      </c>
      <c r="B498" s="28"/>
      <c r="C498" s="28"/>
      <c r="D498" s="28"/>
      <c r="G498" s="28"/>
      <c r="J498" s="21"/>
      <c r="K498" s="21"/>
      <c r="P498" s="21"/>
      <c r="T498" s="28"/>
      <c r="U498" s="28"/>
      <c r="Y498" s="28"/>
      <c r="Z498" s="28"/>
    </row>
    <row r="499" spans="1:28">
      <c r="A499" s="47">
        <v>497</v>
      </c>
      <c r="B499" s="28"/>
      <c r="C499" s="28"/>
      <c r="D499" s="28"/>
      <c r="G499" s="28"/>
      <c r="J499" s="21"/>
      <c r="K499" s="21"/>
      <c r="P499" s="21"/>
      <c r="T499" s="28"/>
      <c r="U499" s="28"/>
      <c r="Y499" s="28"/>
      <c r="Z499" s="28"/>
    </row>
    <row r="500" spans="1:28">
      <c r="A500" s="47">
        <v>498</v>
      </c>
      <c r="B500" s="28"/>
      <c r="C500" s="28"/>
      <c r="D500" s="28"/>
      <c r="G500" s="28"/>
      <c r="J500" s="21"/>
      <c r="K500" s="21"/>
      <c r="P500" s="21"/>
      <c r="T500" s="28"/>
      <c r="U500" s="28"/>
      <c r="Y500" s="28"/>
      <c r="Z500" s="28"/>
    </row>
    <row r="501" spans="1:28" ht="13.5" thickBot="1">
      <c r="A501" s="59">
        <v>499</v>
      </c>
      <c r="B501" s="67"/>
      <c r="C501" s="67"/>
      <c r="D501" s="67"/>
      <c r="E501" s="67"/>
      <c r="F501" s="68"/>
      <c r="G501" s="67"/>
      <c r="H501" s="68"/>
      <c r="I501" s="67"/>
      <c r="J501" s="67"/>
      <c r="K501" s="67"/>
      <c r="L501" s="67"/>
      <c r="M501" s="68"/>
      <c r="N501" s="67"/>
      <c r="O501" s="67"/>
      <c r="P501" s="67"/>
      <c r="Q501" s="67"/>
      <c r="R501" s="68"/>
      <c r="S501" s="67"/>
      <c r="T501" s="67"/>
      <c r="U501" s="67"/>
      <c r="V501" s="67"/>
      <c r="W501" s="68"/>
      <c r="X501" s="67"/>
      <c r="Y501" s="60"/>
      <c r="Z501" s="60"/>
      <c r="AA501" s="60"/>
      <c r="AB501" s="61"/>
    </row>
    <row r="502" spans="1:28">
      <c r="A502" s="47">
        <v>500</v>
      </c>
      <c r="B502" s="28"/>
      <c r="C502" s="28"/>
      <c r="D502" s="28"/>
      <c r="G502" s="28"/>
      <c r="J502" s="21"/>
      <c r="K502" s="21"/>
      <c r="P502" s="21"/>
      <c r="T502" s="28"/>
      <c r="U502" s="28"/>
      <c r="Y502" s="28"/>
      <c r="Z502" s="28"/>
    </row>
    <row r="503" spans="1:28">
      <c r="A503" s="47">
        <v>501</v>
      </c>
      <c r="B503" s="28"/>
      <c r="C503" s="28"/>
      <c r="D503" s="28"/>
      <c r="G503" s="28"/>
      <c r="J503" s="21"/>
      <c r="K503" s="21"/>
      <c r="P503" s="21"/>
      <c r="T503" s="28"/>
      <c r="U503" s="28"/>
      <c r="Y503" s="28"/>
      <c r="Z503" s="28"/>
    </row>
    <row r="504" spans="1:28">
      <c r="A504" s="47">
        <v>502</v>
      </c>
      <c r="B504" s="28"/>
      <c r="C504" s="28"/>
      <c r="D504" s="28"/>
      <c r="G504" s="28"/>
      <c r="J504" s="21"/>
      <c r="K504" s="21"/>
      <c r="P504" s="21"/>
      <c r="T504" s="28"/>
      <c r="U504" s="28"/>
      <c r="Y504" s="28"/>
      <c r="Z504" s="28"/>
    </row>
    <row r="505" spans="1:28">
      <c r="A505" s="47">
        <v>503</v>
      </c>
      <c r="B505" s="28"/>
      <c r="C505" s="28"/>
      <c r="D505" s="28"/>
      <c r="G505" s="28"/>
      <c r="J505" s="21"/>
      <c r="K505" s="21"/>
      <c r="P505" s="21"/>
      <c r="T505" s="28"/>
      <c r="U505" s="28"/>
      <c r="Y505" s="28"/>
      <c r="Z505" s="28"/>
    </row>
    <row r="506" spans="1:28" ht="13.5" thickBot="1">
      <c r="A506" s="59">
        <v>504</v>
      </c>
      <c r="B506" s="67"/>
      <c r="C506" s="67"/>
      <c r="D506" s="67"/>
      <c r="E506" s="67"/>
      <c r="F506" s="68"/>
      <c r="G506" s="67"/>
      <c r="H506" s="68"/>
      <c r="I506" s="67"/>
      <c r="J506" s="67"/>
      <c r="K506" s="67"/>
      <c r="L506" s="67"/>
      <c r="M506" s="68"/>
      <c r="N506" s="67"/>
      <c r="O506" s="67"/>
      <c r="P506" s="67"/>
      <c r="Q506" s="67"/>
      <c r="R506" s="68"/>
      <c r="S506" s="67"/>
      <c r="T506" s="67"/>
      <c r="U506" s="67"/>
      <c r="V506" s="67"/>
      <c r="W506" s="68"/>
      <c r="X506" s="67"/>
      <c r="Y506" s="60"/>
      <c r="Z506" s="60"/>
      <c r="AA506" s="60"/>
      <c r="AB506" s="61"/>
    </row>
    <row r="507" spans="1:28">
      <c r="A507" s="47">
        <v>505</v>
      </c>
      <c r="B507" s="28"/>
      <c r="C507" s="28"/>
      <c r="D507" s="28"/>
      <c r="G507" s="28"/>
      <c r="J507" s="21"/>
      <c r="K507" s="21"/>
      <c r="P507" s="21"/>
      <c r="T507" s="28"/>
      <c r="U507" s="28"/>
      <c r="Y507" s="28"/>
      <c r="Z507" s="28"/>
    </row>
    <row r="508" spans="1:28">
      <c r="A508" s="47">
        <v>506</v>
      </c>
      <c r="B508" s="28"/>
      <c r="C508" s="28"/>
      <c r="D508" s="28"/>
      <c r="G508" s="28"/>
      <c r="J508" s="21"/>
      <c r="K508" s="21"/>
      <c r="P508" s="21"/>
      <c r="T508" s="28"/>
      <c r="U508" s="28"/>
      <c r="Y508" s="28"/>
      <c r="Z508" s="28"/>
    </row>
    <row r="509" spans="1:28">
      <c r="A509" s="47">
        <v>507</v>
      </c>
      <c r="B509" s="28"/>
      <c r="C509" s="28"/>
      <c r="D509" s="28"/>
      <c r="G509" s="28"/>
      <c r="J509" s="21"/>
      <c r="K509" s="21"/>
      <c r="P509" s="21"/>
      <c r="T509" s="28"/>
      <c r="U509" s="28"/>
      <c r="Y509" s="28"/>
      <c r="Z509" s="28"/>
    </row>
    <row r="510" spans="1:28">
      <c r="A510" s="47">
        <v>508</v>
      </c>
      <c r="B510" s="28"/>
      <c r="C510" s="28"/>
      <c r="D510" s="28"/>
      <c r="G510" s="28"/>
      <c r="J510" s="21"/>
      <c r="K510" s="21"/>
      <c r="P510" s="21"/>
      <c r="T510" s="28"/>
      <c r="U510" s="28"/>
      <c r="Y510" s="28"/>
      <c r="Z510" s="28"/>
    </row>
    <row r="511" spans="1:28" ht="13.5" thickBot="1">
      <c r="A511" s="59">
        <v>509</v>
      </c>
      <c r="B511" s="67"/>
      <c r="C511" s="67"/>
      <c r="D511" s="67"/>
      <c r="E511" s="67"/>
      <c r="F511" s="68"/>
      <c r="G511" s="67"/>
      <c r="H511" s="68"/>
      <c r="I511" s="67"/>
      <c r="J511" s="67"/>
      <c r="K511" s="67"/>
      <c r="L511" s="67"/>
      <c r="M511" s="68"/>
      <c r="N511" s="67"/>
      <c r="O511" s="67"/>
      <c r="P511" s="67"/>
      <c r="Q511" s="67"/>
      <c r="R511" s="68"/>
      <c r="S511" s="67"/>
      <c r="T511" s="67"/>
      <c r="U511" s="67"/>
      <c r="V511" s="67"/>
      <c r="W511" s="68"/>
      <c r="X511" s="67"/>
      <c r="Y511" s="60"/>
      <c r="Z511" s="60"/>
      <c r="AA511" s="60"/>
      <c r="AB511" s="61"/>
    </row>
    <row r="512" spans="1:28">
      <c r="A512" s="47">
        <v>510</v>
      </c>
      <c r="B512" s="28"/>
      <c r="C512" s="28"/>
      <c r="D512" s="28"/>
      <c r="G512" s="28"/>
      <c r="J512" s="21"/>
      <c r="K512" s="21"/>
      <c r="P512" s="21"/>
      <c r="T512" s="28"/>
      <c r="U512" s="28"/>
      <c r="Y512" s="28"/>
      <c r="Z512" s="28"/>
    </row>
    <row r="513" spans="1:28">
      <c r="A513" s="47">
        <v>511</v>
      </c>
      <c r="B513" s="28"/>
      <c r="C513" s="28"/>
      <c r="D513" s="28"/>
      <c r="G513" s="28"/>
      <c r="J513" s="21"/>
      <c r="K513" s="21"/>
      <c r="P513" s="21"/>
      <c r="T513" s="28"/>
      <c r="U513" s="28"/>
      <c r="Y513" s="28"/>
      <c r="Z513" s="28"/>
    </row>
    <row r="514" spans="1:28">
      <c r="A514" s="47">
        <v>512</v>
      </c>
      <c r="B514" s="28"/>
      <c r="C514" s="28"/>
      <c r="D514" s="28"/>
      <c r="G514" s="28"/>
      <c r="J514" s="21"/>
      <c r="K514" s="21"/>
      <c r="P514" s="21"/>
      <c r="T514" s="28"/>
      <c r="U514" s="28"/>
      <c r="Y514" s="28"/>
      <c r="Z514" s="28"/>
    </row>
    <row r="515" spans="1:28">
      <c r="A515" s="47">
        <v>513</v>
      </c>
      <c r="B515" s="28"/>
      <c r="C515" s="28"/>
      <c r="D515" s="28"/>
      <c r="G515" s="28"/>
      <c r="J515" s="21"/>
      <c r="K515" s="21"/>
      <c r="P515" s="21"/>
      <c r="T515" s="28"/>
      <c r="U515" s="28"/>
      <c r="Y515" s="28"/>
      <c r="Z515" s="28"/>
    </row>
    <row r="516" spans="1:28" ht="13.5" thickBot="1">
      <c r="A516" s="59">
        <v>514</v>
      </c>
      <c r="B516" s="67"/>
      <c r="C516" s="67"/>
      <c r="D516" s="67"/>
      <c r="E516" s="67"/>
      <c r="F516" s="68"/>
      <c r="G516" s="67"/>
      <c r="H516" s="68"/>
      <c r="I516" s="67"/>
      <c r="J516" s="67"/>
      <c r="K516" s="67"/>
      <c r="L516" s="67"/>
      <c r="M516" s="68"/>
      <c r="N516" s="67"/>
      <c r="O516" s="67"/>
      <c r="P516" s="67"/>
      <c r="Q516" s="67"/>
      <c r="R516" s="68"/>
      <c r="S516" s="67"/>
      <c r="T516" s="67"/>
      <c r="U516" s="67"/>
      <c r="V516" s="67"/>
      <c r="W516" s="68"/>
      <c r="X516" s="67"/>
      <c r="Y516" s="60"/>
      <c r="Z516" s="60"/>
      <c r="AA516" s="60"/>
      <c r="AB516" s="61"/>
    </row>
    <row r="517" spans="1:28">
      <c r="A517" s="47">
        <v>515</v>
      </c>
      <c r="B517" s="28"/>
      <c r="C517" s="28"/>
      <c r="D517" s="28"/>
      <c r="G517" s="28"/>
      <c r="J517" s="21"/>
      <c r="K517" s="21"/>
      <c r="P517" s="21"/>
      <c r="T517" s="28"/>
      <c r="U517" s="28"/>
      <c r="Y517" s="28"/>
      <c r="Z517" s="28"/>
    </row>
    <row r="518" spans="1:28">
      <c r="A518" s="47">
        <v>516</v>
      </c>
      <c r="B518" s="28"/>
      <c r="C518" s="28"/>
      <c r="D518" s="28"/>
      <c r="G518" s="28"/>
      <c r="J518" s="21"/>
      <c r="K518" s="21"/>
      <c r="P518" s="21"/>
      <c r="T518" s="28"/>
      <c r="U518" s="28"/>
      <c r="Y518" s="28"/>
      <c r="Z518" s="28"/>
    </row>
    <row r="519" spans="1:28">
      <c r="A519" s="47">
        <v>517</v>
      </c>
      <c r="B519" s="28"/>
      <c r="C519" s="28"/>
      <c r="D519" s="28"/>
      <c r="G519" s="28"/>
      <c r="J519" s="21"/>
      <c r="K519" s="21"/>
      <c r="P519" s="21"/>
      <c r="T519" s="28"/>
      <c r="U519" s="28"/>
      <c r="Y519" s="28"/>
      <c r="Z519" s="28"/>
    </row>
    <row r="520" spans="1:28">
      <c r="A520" s="47">
        <v>518</v>
      </c>
      <c r="B520" s="28"/>
      <c r="C520" s="28"/>
      <c r="D520" s="28"/>
      <c r="G520" s="28"/>
      <c r="J520" s="21"/>
      <c r="K520" s="21"/>
      <c r="P520" s="21"/>
      <c r="T520" s="28"/>
      <c r="U520" s="28"/>
      <c r="Y520" s="28"/>
      <c r="Z520" s="28"/>
    </row>
    <row r="521" spans="1:28" ht="13.5" thickBot="1">
      <c r="A521" s="59">
        <v>519</v>
      </c>
      <c r="B521" s="67"/>
      <c r="C521" s="67"/>
      <c r="D521" s="67"/>
      <c r="E521" s="67"/>
      <c r="F521" s="68"/>
      <c r="G521" s="67"/>
      <c r="H521" s="68"/>
      <c r="I521" s="67"/>
      <c r="J521" s="67"/>
      <c r="K521" s="67"/>
      <c r="L521" s="67"/>
      <c r="M521" s="68"/>
      <c r="N521" s="67"/>
      <c r="O521" s="67"/>
      <c r="P521" s="67"/>
      <c r="Q521" s="67"/>
      <c r="R521" s="68"/>
      <c r="S521" s="67"/>
      <c r="T521" s="67"/>
      <c r="U521" s="67"/>
      <c r="V521" s="67"/>
      <c r="W521" s="68"/>
      <c r="X521" s="67"/>
      <c r="Y521" s="60"/>
      <c r="Z521" s="60"/>
      <c r="AA521" s="60"/>
      <c r="AB521" s="61"/>
    </row>
    <row r="522" spans="1:28">
      <c r="A522" s="47">
        <v>520</v>
      </c>
      <c r="B522" s="28"/>
      <c r="C522" s="28"/>
      <c r="D522" s="28"/>
      <c r="G522" s="28"/>
      <c r="J522" s="21"/>
      <c r="K522" s="21"/>
      <c r="P522" s="21"/>
      <c r="T522" s="28"/>
      <c r="U522" s="28"/>
      <c r="Y522" s="28"/>
      <c r="Z522" s="28"/>
    </row>
    <row r="523" spans="1:28">
      <c r="A523" s="47">
        <v>521</v>
      </c>
      <c r="B523" s="28"/>
      <c r="C523" s="28"/>
      <c r="D523" s="28"/>
      <c r="G523" s="28"/>
      <c r="J523" s="21"/>
      <c r="K523" s="21"/>
      <c r="P523" s="21"/>
      <c r="T523" s="28"/>
      <c r="U523" s="28"/>
      <c r="Y523" s="28"/>
      <c r="Z523" s="28"/>
    </row>
    <row r="524" spans="1:28">
      <c r="A524" s="47">
        <v>522</v>
      </c>
      <c r="B524" s="28"/>
      <c r="C524" s="28"/>
      <c r="D524" s="28"/>
      <c r="G524" s="28"/>
      <c r="J524" s="21"/>
      <c r="K524" s="21"/>
      <c r="P524" s="21"/>
      <c r="T524" s="28"/>
      <c r="U524" s="28"/>
      <c r="Y524" s="28"/>
      <c r="Z524" s="28"/>
    </row>
    <row r="525" spans="1:28">
      <c r="A525" s="47">
        <v>523</v>
      </c>
      <c r="B525" s="28"/>
      <c r="C525" s="28"/>
      <c r="D525" s="28"/>
      <c r="G525" s="28"/>
      <c r="J525" s="21"/>
      <c r="K525" s="21"/>
      <c r="P525" s="21"/>
      <c r="T525" s="28"/>
      <c r="U525" s="28"/>
      <c r="Y525" s="28"/>
      <c r="Z525" s="28"/>
    </row>
    <row r="526" spans="1:28" ht="13.5" thickBot="1">
      <c r="A526" s="59">
        <v>524</v>
      </c>
      <c r="B526" s="67"/>
      <c r="C526" s="67"/>
      <c r="D526" s="67"/>
      <c r="E526" s="67"/>
      <c r="F526" s="68"/>
      <c r="G526" s="67"/>
      <c r="H526" s="68"/>
      <c r="I526" s="67"/>
      <c r="J526" s="67"/>
      <c r="K526" s="67"/>
      <c r="L526" s="67"/>
      <c r="M526" s="68"/>
      <c r="N526" s="67"/>
      <c r="O526" s="67"/>
      <c r="P526" s="67"/>
      <c r="Q526" s="67"/>
      <c r="R526" s="68"/>
      <c r="S526" s="67"/>
      <c r="T526" s="67"/>
      <c r="U526" s="67"/>
      <c r="V526" s="67"/>
      <c r="W526" s="68"/>
      <c r="X526" s="67"/>
      <c r="Y526" s="60"/>
      <c r="Z526" s="60"/>
      <c r="AA526" s="60"/>
      <c r="AB526" s="61"/>
    </row>
    <row r="527" spans="1:28">
      <c r="A527" s="47">
        <v>525</v>
      </c>
      <c r="B527" s="28"/>
      <c r="C527" s="28"/>
      <c r="D527" s="28"/>
      <c r="G527" s="28"/>
      <c r="J527" s="21"/>
      <c r="K527" s="21"/>
      <c r="P527" s="21"/>
      <c r="T527" s="28"/>
      <c r="U527" s="28"/>
      <c r="Y527" s="28"/>
      <c r="Z527" s="28"/>
    </row>
    <row r="528" spans="1:28">
      <c r="A528" s="47">
        <v>526</v>
      </c>
      <c r="B528" s="28"/>
      <c r="C528" s="28"/>
      <c r="D528" s="28"/>
      <c r="G528" s="28"/>
      <c r="J528" s="21"/>
      <c r="K528" s="21"/>
      <c r="P528" s="21"/>
      <c r="T528" s="28"/>
      <c r="U528" s="28"/>
      <c r="Y528" s="28"/>
      <c r="Z528" s="28"/>
    </row>
    <row r="529" spans="1:28">
      <c r="A529" s="47">
        <v>527</v>
      </c>
      <c r="B529" s="28"/>
      <c r="C529" s="28"/>
      <c r="D529" s="28"/>
      <c r="G529" s="28"/>
      <c r="J529" s="21"/>
      <c r="K529" s="21"/>
      <c r="P529" s="21"/>
      <c r="T529" s="28"/>
      <c r="U529" s="28"/>
      <c r="Y529" s="28"/>
      <c r="Z529" s="28"/>
    </row>
    <row r="530" spans="1:28">
      <c r="A530" s="47">
        <v>528</v>
      </c>
      <c r="B530" s="28"/>
      <c r="C530" s="28"/>
      <c r="D530" s="28"/>
      <c r="G530" s="28"/>
      <c r="J530" s="21"/>
      <c r="K530" s="21"/>
      <c r="P530" s="21"/>
      <c r="T530" s="28"/>
      <c r="U530" s="28"/>
      <c r="Y530" s="28"/>
      <c r="Z530" s="28"/>
    </row>
    <row r="531" spans="1:28" ht="13.5" thickBot="1">
      <c r="A531" s="59">
        <v>529</v>
      </c>
      <c r="B531" s="67"/>
      <c r="C531" s="67"/>
      <c r="D531" s="67"/>
      <c r="E531" s="67"/>
      <c r="F531" s="68"/>
      <c r="G531" s="67"/>
      <c r="H531" s="68"/>
      <c r="I531" s="67"/>
      <c r="J531" s="67"/>
      <c r="K531" s="67"/>
      <c r="L531" s="67"/>
      <c r="M531" s="68"/>
      <c r="N531" s="67"/>
      <c r="O531" s="67"/>
      <c r="P531" s="67"/>
      <c r="Q531" s="67"/>
      <c r="R531" s="68"/>
      <c r="S531" s="67"/>
      <c r="T531" s="67"/>
      <c r="U531" s="67"/>
      <c r="V531" s="67"/>
      <c r="W531" s="68"/>
      <c r="X531" s="67"/>
      <c r="Y531" s="60"/>
      <c r="Z531" s="60"/>
      <c r="AA531" s="60"/>
      <c r="AB531" s="61"/>
    </row>
    <row r="532" spans="1:28">
      <c r="A532" s="47">
        <v>530</v>
      </c>
      <c r="B532" s="28"/>
      <c r="C532" s="28"/>
      <c r="D532" s="28"/>
      <c r="G532" s="28"/>
      <c r="J532" s="21"/>
      <c r="K532" s="21"/>
      <c r="P532" s="21"/>
      <c r="T532" s="28"/>
      <c r="U532" s="28"/>
      <c r="Y532" s="28"/>
      <c r="Z532" s="28"/>
    </row>
    <row r="533" spans="1:28">
      <c r="A533" s="47">
        <v>531</v>
      </c>
      <c r="B533" s="28"/>
      <c r="C533" s="28"/>
      <c r="D533" s="28"/>
      <c r="G533" s="28"/>
      <c r="J533" s="21"/>
      <c r="K533" s="21"/>
      <c r="P533" s="21"/>
      <c r="T533" s="28"/>
      <c r="U533" s="28"/>
      <c r="Y533" s="28"/>
      <c r="Z533" s="28"/>
    </row>
    <row r="534" spans="1:28">
      <c r="A534" s="47">
        <v>532</v>
      </c>
      <c r="B534" s="28"/>
      <c r="C534" s="28"/>
      <c r="D534" s="28"/>
      <c r="G534" s="28"/>
      <c r="J534" s="21"/>
      <c r="K534" s="21"/>
      <c r="P534" s="21"/>
      <c r="T534" s="28"/>
      <c r="U534" s="28"/>
      <c r="Y534" s="28"/>
      <c r="Z534" s="28"/>
    </row>
    <row r="535" spans="1:28">
      <c r="A535" s="47">
        <v>533</v>
      </c>
      <c r="B535" s="28"/>
      <c r="C535" s="28"/>
      <c r="D535" s="28"/>
      <c r="G535" s="28"/>
      <c r="J535" s="21"/>
      <c r="K535" s="21"/>
      <c r="P535" s="21"/>
      <c r="T535" s="28"/>
      <c r="U535" s="28"/>
      <c r="Y535" s="28"/>
      <c r="Z535" s="28"/>
    </row>
    <row r="536" spans="1:28" ht="13.5" thickBot="1">
      <c r="A536" s="59">
        <v>534</v>
      </c>
      <c r="B536" s="67"/>
      <c r="C536" s="67"/>
      <c r="D536" s="67"/>
      <c r="E536" s="67"/>
      <c r="F536" s="68"/>
      <c r="G536" s="67"/>
      <c r="H536" s="68"/>
      <c r="I536" s="67"/>
      <c r="J536" s="67"/>
      <c r="K536" s="67"/>
      <c r="L536" s="67"/>
      <c r="M536" s="68"/>
      <c r="N536" s="67"/>
      <c r="O536" s="67"/>
      <c r="P536" s="67"/>
      <c r="Q536" s="67"/>
      <c r="R536" s="68"/>
      <c r="S536" s="67"/>
      <c r="T536" s="67"/>
      <c r="U536" s="67"/>
      <c r="V536" s="67"/>
      <c r="W536" s="68"/>
      <c r="X536" s="67"/>
      <c r="Y536" s="60"/>
      <c r="Z536" s="60"/>
      <c r="AA536" s="60"/>
      <c r="AB536" s="61"/>
    </row>
    <row r="537" spans="1:28">
      <c r="A537" s="47">
        <v>535</v>
      </c>
      <c r="B537" s="28"/>
      <c r="C537" s="28"/>
      <c r="D537" s="28"/>
      <c r="G537" s="28"/>
      <c r="J537" s="21"/>
      <c r="K537" s="21"/>
      <c r="P537" s="21"/>
      <c r="T537" s="28"/>
      <c r="U537" s="28"/>
      <c r="Y537" s="28"/>
      <c r="Z537" s="28"/>
    </row>
    <row r="538" spans="1:28">
      <c r="A538" s="47">
        <v>536</v>
      </c>
      <c r="B538" s="28"/>
      <c r="C538" s="28"/>
      <c r="D538" s="28"/>
      <c r="G538" s="28"/>
      <c r="J538" s="21"/>
      <c r="K538" s="21"/>
      <c r="P538" s="21"/>
      <c r="T538" s="28"/>
      <c r="U538" s="28"/>
      <c r="Y538" s="28"/>
      <c r="Z538" s="28"/>
    </row>
    <row r="539" spans="1:28">
      <c r="A539" s="47">
        <v>537</v>
      </c>
      <c r="B539" s="28"/>
      <c r="C539" s="28"/>
      <c r="D539" s="28"/>
      <c r="G539" s="28"/>
      <c r="J539" s="21"/>
      <c r="K539" s="21"/>
      <c r="P539" s="21"/>
      <c r="T539" s="28"/>
      <c r="U539" s="28"/>
      <c r="Y539" s="28"/>
      <c r="Z539" s="28"/>
    </row>
    <row r="540" spans="1:28">
      <c r="A540" s="47">
        <v>538</v>
      </c>
      <c r="B540" s="28"/>
      <c r="C540" s="28"/>
      <c r="D540" s="28"/>
      <c r="G540" s="28"/>
      <c r="J540" s="21"/>
      <c r="K540" s="21"/>
      <c r="P540" s="21"/>
      <c r="T540" s="28"/>
      <c r="U540" s="28"/>
      <c r="Y540" s="28"/>
      <c r="Z540" s="28"/>
    </row>
    <row r="541" spans="1:28" ht="13.5" thickBot="1">
      <c r="A541" s="59">
        <v>539</v>
      </c>
      <c r="B541" s="67"/>
      <c r="C541" s="67"/>
      <c r="D541" s="67"/>
      <c r="E541" s="67"/>
      <c r="F541" s="68"/>
      <c r="G541" s="67"/>
      <c r="H541" s="68"/>
      <c r="I541" s="67"/>
      <c r="J541" s="67"/>
      <c r="K541" s="67"/>
      <c r="L541" s="67"/>
      <c r="M541" s="68"/>
      <c r="N541" s="67"/>
      <c r="O541" s="67"/>
      <c r="P541" s="67"/>
      <c r="Q541" s="67"/>
      <c r="R541" s="68"/>
      <c r="S541" s="67"/>
      <c r="T541" s="67"/>
      <c r="U541" s="67"/>
      <c r="V541" s="67"/>
      <c r="W541" s="68"/>
      <c r="X541" s="67"/>
      <c r="Y541" s="60"/>
      <c r="Z541" s="60"/>
      <c r="AA541" s="60"/>
      <c r="AB541" s="61"/>
    </row>
    <row r="542" spans="1:28">
      <c r="A542" s="47">
        <v>540</v>
      </c>
      <c r="B542" s="28"/>
      <c r="C542" s="28"/>
      <c r="D542" s="28"/>
      <c r="G542" s="28"/>
      <c r="J542" s="21"/>
      <c r="K542" s="21"/>
      <c r="P542" s="21"/>
      <c r="T542" s="28"/>
      <c r="U542" s="28"/>
      <c r="Y542" s="28"/>
      <c r="Z542" s="28"/>
    </row>
    <row r="543" spans="1:28">
      <c r="A543" s="47">
        <v>541</v>
      </c>
      <c r="B543" s="28"/>
      <c r="C543" s="28"/>
      <c r="D543" s="28"/>
      <c r="G543" s="28"/>
      <c r="J543" s="21"/>
      <c r="K543" s="21"/>
      <c r="P543" s="21"/>
      <c r="T543" s="28"/>
      <c r="U543" s="28"/>
      <c r="Y543" s="28"/>
      <c r="Z543" s="28"/>
    </row>
    <row r="544" spans="1:28">
      <c r="A544" s="47">
        <v>542</v>
      </c>
      <c r="B544" s="28"/>
      <c r="C544" s="28"/>
      <c r="D544" s="28"/>
      <c r="G544" s="28"/>
      <c r="J544" s="21"/>
      <c r="K544" s="21"/>
      <c r="P544" s="21"/>
      <c r="T544" s="28"/>
      <c r="U544" s="28"/>
      <c r="Y544" s="28"/>
      <c r="Z544" s="28"/>
    </row>
    <row r="545" spans="1:28">
      <c r="A545" s="47">
        <v>543</v>
      </c>
      <c r="B545" s="28"/>
      <c r="C545" s="28"/>
      <c r="D545" s="28"/>
      <c r="G545" s="28"/>
      <c r="J545" s="21"/>
      <c r="K545" s="21"/>
      <c r="P545" s="21"/>
      <c r="T545" s="28"/>
      <c r="U545" s="28"/>
      <c r="Y545" s="28"/>
      <c r="Z545" s="28"/>
    </row>
    <row r="546" spans="1:28" ht="13.5" thickBot="1">
      <c r="A546" s="59">
        <v>544</v>
      </c>
      <c r="B546" s="67"/>
      <c r="C546" s="67"/>
      <c r="D546" s="67"/>
      <c r="E546" s="67"/>
      <c r="F546" s="68"/>
      <c r="G546" s="67"/>
      <c r="H546" s="68"/>
      <c r="I546" s="67"/>
      <c r="J546" s="67"/>
      <c r="K546" s="67"/>
      <c r="L546" s="67"/>
      <c r="M546" s="68"/>
      <c r="N546" s="67"/>
      <c r="O546" s="67"/>
      <c r="P546" s="67"/>
      <c r="Q546" s="67"/>
      <c r="R546" s="68"/>
      <c r="S546" s="67"/>
      <c r="T546" s="67"/>
      <c r="U546" s="67"/>
      <c r="V546" s="67"/>
      <c r="W546" s="68"/>
      <c r="X546" s="67"/>
      <c r="Y546" s="60"/>
      <c r="Z546" s="60"/>
      <c r="AA546" s="60"/>
      <c r="AB546" s="61"/>
    </row>
    <row r="547" spans="1:28">
      <c r="A547" s="47">
        <v>545</v>
      </c>
      <c r="B547" s="28"/>
      <c r="C547" s="28"/>
      <c r="D547" s="28"/>
      <c r="G547" s="28"/>
      <c r="J547" s="21"/>
      <c r="K547" s="21"/>
      <c r="P547" s="21"/>
      <c r="T547" s="28"/>
      <c r="U547" s="28"/>
      <c r="Y547" s="28"/>
      <c r="Z547" s="28"/>
    </row>
    <row r="548" spans="1:28">
      <c r="A548" s="47">
        <v>546</v>
      </c>
      <c r="B548" s="28"/>
      <c r="C548" s="28"/>
      <c r="D548" s="28"/>
      <c r="G548" s="28"/>
      <c r="J548" s="21"/>
      <c r="K548" s="21"/>
      <c r="P548" s="21"/>
      <c r="T548" s="28"/>
      <c r="U548" s="28"/>
      <c r="Y548" s="28"/>
      <c r="Z548" s="28"/>
    </row>
    <row r="549" spans="1:28">
      <c r="A549" s="47">
        <v>547</v>
      </c>
      <c r="B549" s="28"/>
      <c r="C549" s="28"/>
      <c r="D549" s="28"/>
      <c r="G549" s="28"/>
      <c r="J549" s="21"/>
      <c r="K549" s="21"/>
      <c r="P549" s="21"/>
      <c r="T549" s="28"/>
      <c r="U549" s="28"/>
      <c r="Y549" s="28"/>
      <c r="Z549" s="28"/>
    </row>
    <row r="550" spans="1:28">
      <c r="A550" s="47">
        <v>548</v>
      </c>
      <c r="B550" s="28"/>
      <c r="C550" s="28"/>
      <c r="D550" s="28"/>
      <c r="G550" s="28"/>
      <c r="J550" s="21"/>
      <c r="K550" s="21"/>
      <c r="P550" s="21"/>
      <c r="T550" s="28"/>
      <c r="U550" s="28"/>
      <c r="Y550" s="28"/>
      <c r="Z550" s="28"/>
    </row>
    <row r="551" spans="1:28" ht="13.5" thickBot="1">
      <c r="A551" s="59">
        <v>549</v>
      </c>
      <c r="B551" s="67"/>
      <c r="C551" s="67"/>
      <c r="D551" s="67"/>
      <c r="E551" s="67"/>
      <c r="F551" s="68"/>
      <c r="G551" s="67"/>
      <c r="H551" s="68"/>
      <c r="I551" s="67"/>
      <c r="J551" s="67"/>
      <c r="K551" s="67"/>
      <c r="L551" s="67"/>
      <c r="M551" s="68"/>
      <c r="N551" s="67"/>
      <c r="O551" s="67"/>
      <c r="P551" s="67"/>
      <c r="Q551" s="67"/>
      <c r="R551" s="68"/>
      <c r="S551" s="67"/>
      <c r="T551" s="67"/>
      <c r="U551" s="67"/>
      <c r="V551" s="67"/>
      <c r="W551" s="68"/>
      <c r="X551" s="67"/>
      <c r="Y551" s="60"/>
      <c r="Z551" s="60"/>
      <c r="AA551" s="60"/>
      <c r="AB551" s="61"/>
    </row>
    <row r="552" spans="1:28">
      <c r="A552" s="47">
        <v>550</v>
      </c>
      <c r="B552" s="28"/>
      <c r="C552" s="28"/>
      <c r="D552" s="28"/>
      <c r="G552" s="28"/>
      <c r="J552" s="21"/>
      <c r="K552" s="21"/>
      <c r="P552" s="21"/>
      <c r="T552" s="28"/>
      <c r="U552" s="28"/>
      <c r="Y552" s="28"/>
      <c r="Z552" s="28"/>
    </row>
    <row r="553" spans="1:28">
      <c r="A553" s="47">
        <v>551</v>
      </c>
      <c r="B553" s="28"/>
      <c r="C553" s="28"/>
      <c r="D553" s="28"/>
      <c r="G553" s="28"/>
      <c r="J553" s="21"/>
      <c r="K553" s="21"/>
      <c r="P553" s="21"/>
      <c r="T553" s="28"/>
      <c r="U553" s="28"/>
      <c r="Y553" s="28"/>
      <c r="Z553" s="28"/>
    </row>
    <row r="554" spans="1:28">
      <c r="A554" s="47">
        <v>552</v>
      </c>
      <c r="B554" s="28"/>
      <c r="C554" s="28"/>
      <c r="D554" s="28"/>
      <c r="G554" s="28"/>
      <c r="J554" s="21"/>
      <c r="K554" s="21"/>
      <c r="P554" s="21"/>
      <c r="T554" s="28"/>
      <c r="U554" s="28"/>
      <c r="Y554" s="28"/>
      <c r="Z554" s="28"/>
    </row>
    <row r="555" spans="1:28">
      <c r="A555" s="47">
        <v>553</v>
      </c>
      <c r="B555" s="28"/>
      <c r="C555" s="28"/>
      <c r="D555" s="28"/>
      <c r="G555" s="28"/>
      <c r="J555" s="21"/>
      <c r="K555" s="21"/>
      <c r="P555" s="21"/>
      <c r="T555" s="28"/>
      <c r="U555" s="28"/>
      <c r="Y555" s="28"/>
      <c r="Z555" s="28"/>
    </row>
    <row r="556" spans="1:28" ht="13.5" thickBot="1">
      <c r="A556" s="59">
        <v>554</v>
      </c>
      <c r="B556" s="67"/>
      <c r="C556" s="67"/>
      <c r="D556" s="67"/>
      <c r="E556" s="67"/>
      <c r="F556" s="68"/>
      <c r="G556" s="67"/>
      <c r="H556" s="68"/>
      <c r="I556" s="67"/>
      <c r="J556" s="67"/>
      <c r="K556" s="67"/>
      <c r="L556" s="67"/>
      <c r="M556" s="68"/>
      <c r="N556" s="67"/>
      <c r="O556" s="67"/>
      <c r="P556" s="67"/>
      <c r="Q556" s="67"/>
      <c r="R556" s="68"/>
      <c r="S556" s="67"/>
      <c r="T556" s="67"/>
      <c r="U556" s="67"/>
      <c r="V556" s="67"/>
      <c r="W556" s="68"/>
      <c r="X556" s="67"/>
      <c r="Y556" s="60"/>
      <c r="Z556" s="60"/>
      <c r="AA556" s="60"/>
      <c r="AB556" s="61"/>
    </row>
    <row r="557" spans="1:28">
      <c r="A557" s="47">
        <v>555</v>
      </c>
      <c r="B557" s="28"/>
      <c r="C557" s="28"/>
      <c r="D557" s="28"/>
      <c r="G557" s="28"/>
      <c r="J557" s="21"/>
      <c r="K557" s="21"/>
      <c r="P557" s="21"/>
      <c r="T557" s="28"/>
      <c r="U557" s="28"/>
      <c r="Y557" s="28"/>
      <c r="Z557" s="28"/>
    </row>
    <row r="558" spans="1:28">
      <c r="A558" s="47">
        <v>556</v>
      </c>
      <c r="B558" s="28"/>
      <c r="C558" s="28"/>
      <c r="D558" s="28"/>
      <c r="G558" s="28"/>
      <c r="J558" s="21"/>
      <c r="K558" s="21"/>
      <c r="P558" s="21"/>
      <c r="T558" s="28"/>
      <c r="U558" s="28"/>
      <c r="Y558" s="28"/>
      <c r="Z558" s="28"/>
    </row>
    <row r="559" spans="1:28">
      <c r="A559" s="47">
        <v>557</v>
      </c>
      <c r="B559" s="28"/>
      <c r="C559" s="28"/>
      <c r="D559" s="28"/>
      <c r="G559" s="28"/>
      <c r="J559" s="21"/>
      <c r="K559" s="21"/>
      <c r="P559" s="21"/>
      <c r="T559" s="28"/>
      <c r="U559" s="28"/>
      <c r="Y559" s="28"/>
      <c r="Z559" s="28"/>
    </row>
    <row r="560" spans="1:28">
      <c r="A560" s="47">
        <v>558</v>
      </c>
      <c r="B560" s="28"/>
      <c r="C560" s="28"/>
      <c r="D560" s="28"/>
      <c r="G560" s="28"/>
      <c r="J560" s="21"/>
      <c r="K560" s="21"/>
      <c r="P560" s="21"/>
      <c r="T560" s="28"/>
      <c r="U560" s="28"/>
      <c r="Y560" s="28"/>
      <c r="Z560" s="28"/>
    </row>
    <row r="561" spans="1:28" ht="13.5" thickBot="1">
      <c r="A561" s="59">
        <v>559</v>
      </c>
      <c r="B561" s="67"/>
      <c r="C561" s="67"/>
      <c r="D561" s="67"/>
      <c r="E561" s="67"/>
      <c r="F561" s="68"/>
      <c r="G561" s="67"/>
      <c r="H561" s="68"/>
      <c r="I561" s="67"/>
      <c r="J561" s="67"/>
      <c r="K561" s="67"/>
      <c r="L561" s="67"/>
      <c r="M561" s="68"/>
      <c r="N561" s="67"/>
      <c r="O561" s="67"/>
      <c r="P561" s="67"/>
      <c r="Q561" s="67"/>
      <c r="R561" s="68"/>
      <c r="S561" s="67"/>
      <c r="T561" s="67"/>
      <c r="U561" s="67"/>
      <c r="V561" s="67"/>
      <c r="W561" s="68"/>
      <c r="X561" s="67"/>
      <c r="Y561" s="60"/>
      <c r="Z561" s="60"/>
      <c r="AA561" s="60"/>
      <c r="AB561" s="61"/>
    </row>
    <row r="562" spans="1:28">
      <c r="A562" s="47">
        <v>560</v>
      </c>
      <c r="B562" s="28"/>
      <c r="C562" s="28"/>
      <c r="D562" s="28"/>
      <c r="G562" s="28"/>
      <c r="J562" s="21"/>
      <c r="K562" s="21"/>
      <c r="P562" s="21"/>
      <c r="T562" s="28"/>
      <c r="U562" s="28"/>
      <c r="Y562" s="28"/>
      <c r="Z562" s="28"/>
    </row>
    <row r="563" spans="1:28">
      <c r="A563" s="47">
        <v>561</v>
      </c>
      <c r="B563" s="28"/>
      <c r="C563" s="28"/>
      <c r="D563" s="28"/>
      <c r="G563" s="28"/>
      <c r="J563" s="21"/>
      <c r="K563" s="21"/>
      <c r="P563" s="21"/>
      <c r="T563" s="28"/>
      <c r="U563" s="28"/>
      <c r="Y563" s="28"/>
      <c r="Z563" s="28"/>
    </row>
    <row r="564" spans="1:28">
      <c r="A564" s="47">
        <v>562</v>
      </c>
      <c r="B564" s="28"/>
      <c r="C564" s="28"/>
      <c r="D564" s="28"/>
      <c r="G564" s="28"/>
      <c r="J564" s="21"/>
      <c r="K564" s="21"/>
      <c r="P564" s="21"/>
      <c r="T564" s="28"/>
      <c r="U564" s="28"/>
      <c r="Y564" s="28"/>
      <c r="Z564" s="28"/>
    </row>
    <row r="565" spans="1:28">
      <c r="A565" s="47">
        <v>563</v>
      </c>
      <c r="B565" s="28"/>
      <c r="C565" s="28"/>
      <c r="D565" s="28"/>
      <c r="G565" s="28"/>
      <c r="J565" s="21"/>
      <c r="K565" s="21"/>
      <c r="P565" s="21"/>
      <c r="T565" s="28"/>
      <c r="U565" s="28"/>
      <c r="Y565" s="28"/>
      <c r="Z565" s="28"/>
    </row>
    <row r="566" spans="1:28" ht="13.5" thickBot="1">
      <c r="A566" s="59">
        <v>564</v>
      </c>
      <c r="B566" s="67"/>
      <c r="C566" s="67"/>
      <c r="D566" s="67"/>
      <c r="E566" s="67"/>
      <c r="F566" s="68"/>
      <c r="G566" s="67"/>
      <c r="H566" s="68"/>
      <c r="I566" s="67"/>
      <c r="J566" s="67"/>
      <c r="K566" s="67"/>
      <c r="L566" s="67"/>
      <c r="M566" s="68"/>
      <c r="N566" s="67"/>
      <c r="O566" s="67"/>
      <c r="P566" s="67"/>
      <c r="Q566" s="67"/>
      <c r="R566" s="68"/>
      <c r="S566" s="67"/>
      <c r="T566" s="67"/>
      <c r="U566" s="67"/>
      <c r="V566" s="67"/>
      <c r="W566" s="68"/>
      <c r="X566" s="67"/>
      <c r="Y566" s="60"/>
      <c r="Z566" s="60"/>
      <c r="AA566" s="60"/>
      <c r="AB566" s="61"/>
    </row>
    <row r="567" spans="1:28">
      <c r="A567" s="47">
        <v>565</v>
      </c>
      <c r="B567" s="28"/>
      <c r="C567" s="28"/>
      <c r="D567" s="28"/>
      <c r="G567" s="28"/>
      <c r="J567" s="21"/>
      <c r="K567" s="21"/>
      <c r="P567" s="21"/>
      <c r="T567" s="28"/>
      <c r="U567" s="28"/>
      <c r="Y567" s="28"/>
      <c r="Z567" s="28"/>
    </row>
    <row r="568" spans="1:28">
      <c r="A568" s="47">
        <v>566</v>
      </c>
      <c r="B568" s="28"/>
      <c r="C568" s="28"/>
      <c r="D568" s="28"/>
      <c r="G568" s="28"/>
      <c r="J568" s="21"/>
      <c r="K568" s="21"/>
      <c r="P568" s="21"/>
      <c r="T568" s="28"/>
      <c r="U568" s="28"/>
      <c r="Y568" s="28"/>
      <c r="Z568" s="28"/>
    </row>
    <row r="569" spans="1:28">
      <c r="A569" s="47">
        <v>567</v>
      </c>
      <c r="B569" s="28"/>
      <c r="C569" s="28"/>
      <c r="D569" s="28"/>
      <c r="G569" s="28"/>
      <c r="J569" s="21"/>
      <c r="K569" s="21"/>
      <c r="P569" s="21"/>
      <c r="T569" s="28"/>
      <c r="U569" s="28"/>
      <c r="Y569" s="28"/>
      <c r="Z569" s="28"/>
    </row>
    <row r="570" spans="1:28">
      <c r="A570" s="47">
        <v>568</v>
      </c>
      <c r="B570" s="28"/>
      <c r="C570" s="28"/>
      <c r="D570" s="28"/>
      <c r="G570" s="28"/>
      <c r="J570" s="21"/>
      <c r="K570" s="21"/>
      <c r="P570" s="21"/>
      <c r="T570" s="28"/>
      <c r="U570" s="28"/>
      <c r="Y570" s="28"/>
      <c r="Z570" s="28"/>
    </row>
    <row r="571" spans="1:28" ht="13.5" thickBot="1">
      <c r="A571" s="59">
        <v>569</v>
      </c>
      <c r="B571" s="67"/>
      <c r="C571" s="67"/>
      <c r="D571" s="67"/>
      <c r="E571" s="67"/>
      <c r="F571" s="68"/>
      <c r="G571" s="67"/>
      <c r="H571" s="68"/>
      <c r="I571" s="67"/>
      <c r="J571" s="67"/>
      <c r="K571" s="67"/>
      <c r="L571" s="67"/>
      <c r="M571" s="68"/>
      <c r="N571" s="67"/>
      <c r="O571" s="67"/>
      <c r="P571" s="67"/>
      <c r="Q571" s="67"/>
      <c r="R571" s="68"/>
      <c r="S571" s="67"/>
      <c r="T571" s="67"/>
      <c r="U571" s="67"/>
      <c r="V571" s="67"/>
      <c r="W571" s="68"/>
      <c r="X571" s="67"/>
      <c r="Y571" s="60"/>
      <c r="Z571" s="60"/>
      <c r="AA571" s="60"/>
      <c r="AB571" s="61"/>
    </row>
    <row r="572" spans="1:28">
      <c r="A572" s="47">
        <v>570</v>
      </c>
      <c r="B572" s="28"/>
      <c r="C572" s="28"/>
      <c r="D572" s="28"/>
      <c r="G572" s="28"/>
      <c r="J572" s="21"/>
      <c r="K572" s="21"/>
      <c r="P572" s="21"/>
      <c r="T572" s="28"/>
      <c r="U572" s="28"/>
      <c r="Y572" s="28"/>
      <c r="Z572" s="28"/>
    </row>
    <row r="573" spans="1:28">
      <c r="A573" s="47">
        <v>571</v>
      </c>
      <c r="B573" s="28"/>
      <c r="C573" s="28"/>
      <c r="D573" s="28"/>
      <c r="G573" s="28"/>
      <c r="J573" s="21"/>
      <c r="K573" s="21"/>
      <c r="P573" s="21"/>
      <c r="T573" s="28"/>
      <c r="U573" s="28"/>
      <c r="Y573" s="28"/>
      <c r="Z573" s="28"/>
    </row>
    <row r="574" spans="1:28">
      <c r="A574" s="47">
        <v>572</v>
      </c>
      <c r="B574" s="28"/>
      <c r="C574" s="28"/>
      <c r="D574" s="28"/>
      <c r="G574" s="28"/>
      <c r="J574" s="21"/>
      <c r="K574" s="21"/>
      <c r="P574" s="21"/>
      <c r="T574" s="28"/>
      <c r="U574" s="28"/>
      <c r="Y574" s="28"/>
      <c r="Z574" s="28"/>
    </row>
    <row r="575" spans="1:28">
      <c r="A575" s="47">
        <v>573</v>
      </c>
      <c r="B575" s="28"/>
      <c r="C575" s="28"/>
      <c r="D575" s="28"/>
      <c r="G575" s="28"/>
      <c r="J575" s="21"/>
      <c r="K575" s="21"/>
      <c r="P575" s="21"/>
      <c r="T575" s="28"/>
      <c r="U575" s="28"/>
      <c r="Y575" s="28"/>
      <c r="Z575" s="28"/>
    </row>
    <row r="576" spans="1:28" ht="13.5" thickBot="1">
      <c r="A576" s="59">
        <v>574</v>
      </c>
      <c r="B576" s="67"/>
      <c r="C576" s="67"/>
      <c r="D576" s="67"/>
      <c r="E576" s="67"/>
      <c r="F576" s="68"/>
      <c r="G576" s="67"/>
      <c r="H576" s="68"/>
      <c r="I576" s="67"/>
      <c r="J576" s="67"/>
      <c r="K576" s="67"/>
      <c r="L576" s="67"/>
      <c r="M576" s="68"/>
      <c r="N576" s="67"/>
      <c r="O576" s="67"/>
      <c r="P576" s="67"/>
      <c r="Q576" s="67"/>
      <c r="R576" s="68"/>
      <c r="S576" s="67"/>
      <c r="T576" s="67"/>
      <c r="U576" s="67"/>
      <c r="V576" s="67"/>
      <c r="W576" s="68"/>
      <c r="X576" s="67"/>
      <c r="Y576" s="60"/>
      <c r="Z576" s="60"/>
      <c r="AA576" s="60"/>
      <c r="AB576" s="61"/>
    </row>
    <row r="577" spans="1:28">
      <c r="A577" s="47">
        <v>575</v>
      </c>
      <c r="B577" s="28"/>
      <c r="C577" s="28"/>
      <c r="D577" s="28"/>
      <c r="G577" s="28"/>
      <c r="J577" s="21"/>
      <c r="K577" s="21"/>
      <c r="P577" s="21"/>
      <c r="T577" s="28"/>
      <c r="U577" s="28"/>
      <c r="Y577" s="28"/>
      <c r="Z577" s="28"/>
    </row>
    <row r="578" spans="1:28">
      <c r="A578" s="47">
        <v>576</v>
      </c>
      <c r="B578" s="28"/>
      <c r="C578" s="28"/>
      <c r="D578" s="28"/>
      <c r="G578" s="28"/>
      <c r="J578" s="21"/>
      <c r="K578" s="21"/>
      <c r="P578" s="21"/>
      <c r="T578" s="28"/>
      <c r="U578" s="28"/>
      <c r="Y578" s="28"/>
      <c r="Z578" s="28"/>
    </row>
    <row r="579" spans="1:28">
      <c r="A579" s="47">
        <v>577</v>
      </c>
      <c r="B579" s="28"/>
      <c r="C579" s="28"/>
      <c r="D579" s="28"/>
      <c r="G579" s="28"/>
      <c r="J579" s="21"/>
      <c r="K579" s="21"/>
      <c r="P579" s="21"/>
      <c r="T579" s="28"/>
      <c r="U579" s="28"/>
      <c r="Y579" s="28"/>
      <c r="Z579" s="28"/>
    </row>
    <row r="580" spans="1:28">
      <c r="A580" s="47">
        <v>578</v>
      </c>
      <c r="B580" s="28"/>
      <c r="C580" s="28"/>
      <c r="D580" s="28"/>
      <c r="G580" s="28"/>
      <c r="J580" s="21"/>
      <c r="K580" s="21"/>
      <c r="P580" s="21"/>
      <c r="T580" s="28"/>
      <c r="U580" s="28"/>
      <c r="Y580" s="28"/>
      <c r="Z580" s="28"/>
    </row>
    <row r="581" spans="1:28" ht="13.5" thickBot="1">
      <c r="A581" s="59">
        <v>579</v>
      </c>
      <c r="B581" s="67"/>
      <c r="C581" s="67"/>
      <c r="D581" s="67"/>
      <c r="E581" s="67"/>
      <c r="F581" s="68"/>
      <c r="G581" s="67"/>
      <c r="H581" s="68"/>
      <c r="I581" s="67"/>
      <c r="J581" s="67"/>
      <c r="K581" s="67"/>
      <c r="L581" s="67"/>
      <c r="M581" s="68"/>
      <c r="N581" s="67"/>
      <c r="O581" s="67"/>
      <c r="P581" s="67"/>
      <c r="Q581" s="67"/>
      <c r="R581" s="68"/>
      <c r="S581" s="67"/>
      <c r="T581" s="67"/>
      <c r="U581" s="67"/>
      <c r="V581" s="67"/>
      <c r="W581" s="68"/>
      <c r="X581" s="67"/>
      <c r="Y581" s="60"/>
      <c r="Z581" s="60"/>
      <c r="AA581" s="60"/>
      <c r="AB581" s="61"/>
    </row>
    <row r="582" spans="1:28">
      <c r="A582" s="47">
        <v>580</v>
      </c>
      <c r="B582" s="28"/>
      <c r="C582" s="28"/>
      <c r="D582" s="28"/>
      <c r="G582" s="28"/>
      <c r="J582" s="21"/>
      <c r="K582" s="21"/>
      <c r="P582" s="21"/>
      <c r="T582" s="28"/>
      <c r="U582" s="28"/>
      <c r="Y582" s="28"/>
      <c r="Z582" s="28"/>
    </row>
    <row r="583" spans="1:28">
      <c r="A583" s="47">
        <v>581</v>
      </c>
      <c r="B583" s="28"/>
      <c r="C583" s="28"/>
      <c r="D583" s="28"/>
      <c r="G583" s="28"/>
      <c r="J583" s="21"/>
      <c r="K583" s="21"/>
      <c r="P583" s="21"/>
      <c r="T583" s="28"/>
      <c r="U583" s="28"/>
      <c r="Y583" s="28"/>
      <c r="Z583" s="28"/>
    </row>
    <row r="584" spans="1:28">
      <c r="A584" s="47">
        <v>582</v>
      </c>
      <c r="B584" s="28"/>
      <c r="C584" s="28"/>
      <c r="D584" s="28"/>
      <c r="G584" s="28"/>
      <c r="J584" s="21"/>
      <c r="K584" s="21"/>
      <c r="P584" s="21"/>
      <c r="T584" s="28"/>
      <c r="U584" s="28"/>
      <c r="Y584" s="28"/>
      <c r="Z584" s="28"/>
    </row>
    <row r="585" spans="1:28">
      <c r="A585" s="47">
        <v>583</v>
      </c>
      <c r="B585" s="28"/>
      <c r="C585" s="28"/>
      <c r="D585" s="28"/>
      <c r="G585" s="28"/>
      <c r="J585" s="21"/>
      <c r="K585" s="21"/>
      <c r="P585" s="21"/>
      <c r="T585" s="28"/>
      <c r="U585" s="28"/>
      <c r="Y585" s="28"/>
      <c r="Z585" s="28"/>
    </row>
    <row r="586" spans="1:28" ht="13.5" thickBot="1">
      <c r="A586" s="59">
        <v>584</v>
      </c>
      <c r="B586" s="67"/>
      <c r="C586" s="67"/>
      <c r="D586" s="67"/>
      <c r="E586" s="67"/>
      <c r="F586" s="68"/>
      <c r="G586" s="67"/>
      <c r="H586" s="68"/>
      <c r="I586" s="67"/>
      <c r="J586" s="67"/>
      <c r="K586" s="67"/>
      <c r="L586" s="67"/>
      <c r="M586" s="68"/>
      <c r="N586" s="67"/>
      <c r="O586" s="67"/>
      <c r="P586" s="67"/>
      <c r="Q586" s="67"/>
      <c r="R586" s="68"/>
      <c r="S586" s="67"/>
      <c r="T586" s="67"/>
      <c r="U586" s="67"/>
      <c r="V586" s="67"/>
      <c r="W586" s="68"/>
      <c r="X586" s="67"/>
      <c r="Y586" s="60"/>
      <c r="Z586" s="60"/>
      <c r="AA586" s="60"/>
      <c r="AB586" s="61"/>
    </row>
    <row r="587" spans="1:28">
      <c r="A587" s="47">
        <v>585</v>
      </c>
      <c r="B587" s="28"/>
      <c r="C587" s="28"/>
      <c r="D587" s="28"/>
      <c r="G587" s="28"/>
      <c r="J587" s="21"/>
      <c r="K587" s="21"/>
      <c r="P587" s="21"/>
      <c r="T587" s="28"/>
      <c r="U587" s="28"/>
      <c r="Y587" s="28"/>
      <c r="Z587" s="28"/>
    </row>
    <row r="588" spans="1:28">
      <c r="A588" s="47">
        <v>586</v>
      </c>
      <c r="B588" s="28"/>
      <c r="C588" s="28"/>
      <c r="D588" s="28"/>
      <c r="G588" s="28"/>
      <c r="J588" s="21"/>
      <c r="K588" s="21"/>
      <c r="P588" s="21"/>
      <c r="T588" s="28"/>
      <c r="U588" s="28"/>
      <c r="Y588" s="28"/>
      <c r="Z588" s="28"/>
    </row>
    <row r="589" spans="1:28">
      <c r="A589" s="47">
        <v>587</v>
      </c>
      <c r="B589" s="28"/>
      <c r="C589" s="28"/>
      <c r="D589" s="28"/>
      <c r="G589" s="28"/>
      <c r="J589" s="21"/>
      <c r="K589" s="21"/>
      <c r="P589" s="21"/>
      <c r="T589" s="28"/>
      <c r="U589" s="28"/>
      <c r="Y589" s="28"/>
      <c r="Z589" s="28"/>
    </row>
    <row r="590" spans="1:28">
      <c r="A590" s="47">
        <v>588</v>
      </c>
      <c r="B590" s="28"/>
      <c r="C590" s="28"/>
      <c r="D590" s="28"/>
      <c r="G590" s="28"/>
      <c r="J590" s="21"/>
      <c r="K590" s="21"/>
      <c r="P590" s="21"/>
      <c r="T590" s="28"/>
      <c r="U590" s="28"/>
      <c r="Y590" s="28"/>
      <c r="Z590" s="28"/>
    </row>
    <row r="591" spans="1:28" ht="13.5" thickBot="1">
      <c r="A591" s="59">
        <v>589</v>
      </c>
      <c r="B591" s="67"/>
      <c r="C591" s="67"/>
      <c r="D591" s="67"/>
      <c r="E591" s="67"/>
      <c r="F591" s="68"/>
      <c r="G591" s="67"/>
      <c r="H591" s="68"/>
      <c r="I591" s="67"/>
      <c r="J591" s="67"/>
      <c r="K591" s="67"/>
      <c r="L591" s="67"/>
      <c r="M591" s="68"/>
      <c r="N591" s="67"/>
      <c r="O591" s="67"/>
      <c r="P591" s="67"/>
      <c r="Q591" s="67"/>
      <c r="R591" s="68"/>
      <c r="S591" s="67"/>
      <c r="T591" s="67"/>
      <c r="U591" s="67"/>
      <c r="V591" s="67"/>
      <c r="W591" s="68"/>
      <c r="X591" s="67"/>
      <c r="Y591" s="60"/>
      <c r="Z591" s="60"/>
      <c r="AA591" s="60"/>
      <c r="AB591" s="61"/>
    </row>
    <row r="592" spans="1:28">
      <c r="A592" s="47">
        <v>590</v>
      </c>
      <c r="B592" s="28"/>
      <c r="C592" s="28"/>
      <c r="D592" s="28"/>
      <c r="G592" s="28"/>
      <c r="J592" s="21"/>
      <c r="K592" s="21"/>
      <c r="P592" s="21"/>
      <c r="T592" s="28"/>
      <c r="U592" s="28"/>
      <c r="Y592" s="28"/>
      <c r="Z592" s="28"/>
    </row>
    <row r="593" spans="1:28">
      <c r="A593" s="47">
        <v>591</v>
      </c>
      <c r="B593" s="28"/>
      <c r="C593" s="28"/>
      <c r="D593" s="28"/>
      <c r="G593" s="28"/>
      <c r="J593" s="21"/>
      <c r="K593" s="21"/>
      <c r="P593" s="21"/>
      <c r="T593" s="28"/>
      <c r="U593" s="28"/>
      <c r="Y593" s="28"/>
      <c r="Z593" s="28"/>
    </row>
    <row r="594" spans="1:28">
      <c r="A594" s="47">
        <v>592</v>
      </c>
      <c r="B594" s="28"/>
      <c r="C594" s="28"/>
      <c r="D594" s="28"/>
      <c r="G594" s="28"/>
      <c r="J594" s="21"/>
      <c r="K594" s="21"/>
      <c r="P594" s="21"/>
      <c r="T594" s="28"/>
      <c r="U594" s="28"/>
      <c r="Y594" s="28"/>
      <c r="Z594" s="28"/>
    </row>
    <row r="595" spans="1:28">
      <c r="A595" s="47">
        <v>593</v>
      </c>
      <c r="B595" s="28"/>
      <c r="C595" s="28"/>
      <c r="D595" s="28"/>
      <c r="G595" s="28"/>
      <c r="J595" s="21"/>
      <c r="K595" s="21"/>
      <c r="P595" s="21"/>
      <c r="T595" s="28"/>
      <c r="U595" s="28"/>
      <c r="Y595" s="28"/>
      <c r="Z595" s="28"/>
    </row>
    <row r="596" spans="1:28" ht="13.5" thickBot="1">
      <c r="A596" s="59">
        <v>594</v>
      </c>
      <c r="B596" s="67"/>
      <c r="C596" s="67"/>
      <c r="D596" s="67"/>
      <c r="E596" s="67"/>
      <c r="F596" s="68"/>
      <c r="G596" s="67"/>
      <c r="H596" s="68"/>
      <c r="I596" s="67"/>
      <c r="J596" s="67"/>
      <c r="K596" s="67"/>
      <c r="L596" s="67"/>
      <c r="M596" s="68"/>
      <c r="N596" s="67"/>
      <c r="O596" s="67"/>
      <c r="P596" s="67"/>
      <c r="Q596" s="67"/>
      <c r="R596" s="68"/>
      <c r="S596" s="67"/>
      <c r="T596" s="67"/>
      <c r="U596" s="67"/>
      <c r="V596" s="67"/>
      <c r="W596" s="68"/>
      <c r="X596" s="67"/>
      <c r="Y596" s="60"/>
      <c r="Z596" s="60"/>
      <c r="AA596" s="60"/>
      <c r="AB596" s="61"/>
    </row>
    <row r="597" spans="1:28">
      <c r="A597" s="47">
        <v>595</v>
      </c>
      <c r="B597" s="28"/>
      <c r="C597" s="28"/>
      <c r="D597" s="28"/>
      <c r="G597" s="28"/>
      <c r="J597" s="21"/>
      <c r="K597" s="21"/>
      <c r="P597" s="21"/>
      <c r="T597" s="28"/>
      <c r="U597" s="28"/>
      <c r="Y597" s="28"/>
      <c r="Z597" s="28"/>
    </row>
    <row r="598" spans="1:28">
      <c r="A598" s="47">
        <v>596</v>
      </c>
      <c r="B598" s="28"/>
      <c r="C598" s="28"/>
      <c r="D598" s="28"/>
      <c r="G598" s="28"/>
      <c r="J598" s="21"/>
      <c r="K598" s="21"/>
      <c r="P598" s="21"/>
      <c r="T598" s="28"/>
      <c r="U598" s="28"/>
      <c r="Y598" s="28"/>
      <c r="Z598" s="28"/>
    </row>
    <row r="599" spans="1:28">
      <c r="A599" s="47">
        <v>597</v>
      </c>
      <c r="B599" s="28"/>
      <c r="C599" s="28"/>
      <c r="D599" s="28"/>
      <c r="G599" s="28"/>
      <c r="J599" s="21"/>
      <c r="K599" s="21"/>
      <c r="P599" s="21"/>
      <c r="T599" s="28"/>
      <c r="U599" s="28"/>
      <c r="Y599" s="28"/>
      <c r="Z599" s="28"/>
    </row>
    <row r="600" spans="1:28">
      <c r="A600" s="47">
        <v>598</v>
      </c>
      <c r="B600" s="28"/>
      <c r="C600" s="28"/>
      <c r="D600" s="28"/>
      <c r="G600" s="28"/>
      <c r="J600" s="21"/>
      <c r="K600" s="21"/>
      <c r="P600" s="21"/>
      <c r="T600" s="28"/>
      <c r="U600" s="28"/>
      <c r="Y600" s="28"/>
      <c r="Z600" s="28"/>
    </row>
    <row r="601" spans="1:28" ht="13.5" thickBot="1">
      <c r="A601" s="59">
        <v>599</v>
      </c>
      <c r="B601" s="67"/>
      <c r="C601" s="67"/>
      <c r="D601" s="67"/>
      <c r="E601" s="67"/>
      <c r="F601" s="68"/>
      <c r="G601" s="67"/>
      <c r="H601" s="68"/>
      <c r="I601" s="67"/>
      <c r="J601" s="67"/>
      <c r="K601" s="67"/>
      <c r="L601" s="67"/>
      <c r="M601" s="68"/>
      <c r="N601" s="67"/>
      <c r="O601" s="67"/>
      <c r="P601" s="67"/>
      <c r="Q601" s="67"/>
      <c r="R601" s="68"/>
      <c r="S601" s="67"/>
      <c r="T601" s="67"/>
      <c r="U601" s="67"/>
      <c r="V601" s="67"/>
      <c r="W601" s="68"/>
      <c r="X601" s="67"/>
      <c r="Y601" s="60"/>
      <c r="Z601" s="60"/>
      <c r="AA601" s="60"/>
      <c r="AB601" s="61"/>
    </row>
    <row r="602" spans="1:28">
      <c r="A602" s="47">
        <v>600</v>
      </c>
      <c r="B602" s="28"/>
      <c r="C602" s="28"/>
      <c r="D602" s="28"/>
      <c r="G602" s="28"/>
      <c r="J602" s="21"/>
      <c r="K602" s="21"/>
      <c r="P602" s="21"/>
      <c r="T602" s="28"/>
      <c r="U602" s="28"/>
      <c r="Y602" s="28"/>
      <c r="Z602" s="28"/>
    </row>
    <row r="603" spans="1:28">
      <c r="A603" s="47">
        <v>601</v>
      </c>
      <c r="B603" s="28"/>
      <c r="C603" s="28"/>
      <c r="D603" s="28"/>
      <c r="G603" s="28"/>
      <c r="J603" s="21"/>
      <c r="K603" s="21"/>
      <c r="P603" s="21"/>
      <c r="T603" s="28"/>
      <c r="U603" s="28"/>
      <c r="Y603" s="28"/>
      <c r="Z603" s="28"/>
    </row>
    <row r="604" spans="1:28">
      <c r="A604" s="47">
        <v>602</v>
      </c>
      <c r="B604" s="28"/>
      <c r="C604" s="28"/>
      <c r="D604" s="28"/>
      <c r="G604" s="28"/>
      <c r="J604" s="21"/>
      <c r="K604" s="21"/>
      <c r="P604" s="21"/>
      <c r="T604" s="28"/>
      <c r="U604" s="28"/>
      <c r="Y604" s="28"/>
      <c r="Z604" s="28"/>
    </row>
    <row r="605" spans="1:28">
      <c r="A605" s="47">
        <v>603</v>
      </c>
      <c r="B605" s="28"/>
      <c r="C605" s="28"/>
      <c r="D605" s="28"/>
      <c r="G605" s="28"/>
      <c r="J605" s="21"/>
      <c r="K605" s="21"/>
      <c r="P605" s="21"/>
      <c r="T605" s="28"/>
      <c r="U605" s="28"/>
      <c r="Y605" s="28"/>
      <c r="Z605" s="28"/>
    </row>
    <row r="606" spans="1:28" ht="13.5" thickBot="1">
      <c r="A606" s="59">
        <v>604</v>
      </c>
      <c r="B606" s="67"/>
      <c r="C606" s="67"/>
      <c r="D606" s="67"/>
      <c r="E606" s="67"/>
      <c r="F606" s="68"/>
      <c r="G606" s="67"/>
      <c r="H606" s="68"/>
      <c r="I606" s="67"/>
      <c r="J606" s="67"/>
      <c r="K606" s="67"/>
      <c r="L606" s="67"/>
      <c r="M606" s="68"/>
      <c r="N606" s="67"/>
      <c r="O606" s="67"/>
      <c r="P606" s="67"/>
      <c r="Q606" s="67"/>
      <c r="R606" s="68"/>
      <c r="S606" s="67"/>
      <c r="T606" s="67"/>
      <c r="U606" s="67"/>
      <c r="V606" s="67"/>
      <c r="W606" s="68"/>
      <c r="X606" s="67"/>
      <c r="Y606" s="60"/>
      <c r="Z606" s="60"/>
      <c r="AA606" s="60"/>
      <c r="AB606" s="61"/>
    </row>
    <row r="607" spans="1:28">
      <c r="A607" s="47">
        <v>605</v>
      </c>
      <c r="B607" s="28"/>
      <c r="C607" s="28"/>
      <c r="D607" s="28"/>
      <c r="G607" s="28"/>
      <c r="J607" s="21"/>
      <c r="K607" s="21"/>
      <c r="P607" s="21"/>
      <c r="T607" s="28"/>
      <c r="U607" s="28"/>
      <c r="Y607" s="28"/>
      <c r="Z607" s="28"/>
    </row>
    <row r="608" spans="1:28">
      <c r="A608" s="47">
        <v>606</v>
      </c>
      <c r="B608" s="28"/>
      <c r="C608" s="28"/>
      <c r="D608" s="28"/>
      <c r="G608" s="28"/>
      <c r="J608" s="21"/>
      <c r="K608" s="21"/>
      <c r="P608" s="21"/>
      <c r="T608" s="28"/>
      <c r="U608" s="28"/>
      <c r="Y608" s="28"/>
      <c r="Z608" s="28"/>
    </row>
    <row r="609" spans="1:28">
      <c r="A609" s="47">
        <v>607</v>
      </c>
      <c r="B609" s="28"/>
      <c r="C609" s="28"/>
      <c r="D609" s="28"/>
      <c r="G609" s="28"/>
      <c r="J609" s="21"/>
      <c r="K609" s="21"/>
      <c r="P609" s="21"/>
      <c r="T609" s="28"/>
      <c r="U609" s="28"/>
      <c r="Y609" s="28"/>
      <c r="Z609" s="28"/>
    </row>
    <row r="610" spans="1:28">
      <c r="A610" s="47">
        <v>608</v>
      </c>
      <c r="B610" s="28"/>
      <c r="C610" s="28"/>
      <c r="D610" s="28"/>
      <c r="G610" s="28"/>
      <c r="J610" s="21"/>
      <c r="K610" s="21"/>
      <c r="P610" s="21"/>
      <c r="T610" s="28"/>
      <c r="U610" s="28"/>
      <c r="Y610" s="28"/>
      <c r="Z610" s="28"/>
    </row>
    <row r="611" spans="1:28" ht="13.5" thickBot="1">
      <c r="A611" s="59">
        <v>609</v>
      </c>
      <c r="B611" s="67"/>
      <c r="C611" s="67"/>
      <c r="D611" s="67"/>
      <c r="E611" s="67"/>
      <c r="F611" s="68"/>
      <c r="G611" s="67"/>
      <c r="H611" s="68"/>
      <c r="I611" s="67"/>
      <c r="J611" s="67"/>
      <c r="K611" s="67"/>
      <c r="L611" s="67"/>
      <c r="M611" s="68"/>
      <c r="N611" s="67"/>
      <c r="O611" s="67"/>
      <c r="P611" s="67"/>
      <c r="Q611" s="67"/>
      <c r="R611" s="68"/>
      <c r="S611" s="67"/>
      <c r="T611" s="67"/>
      <c r="U611" s="67"/>
      <c r="V611" s="67"/>
      <c r="W611" s="68"/>
      <c r="X611" s="67"/>
      <c r="Y611" s="60"/>
      <c r="Z611" s="60"/>
      <c r="AA611" s="60"/>
      <c r="AB611" s="61"/>
    </row>
    <row r="612" spans="1:28">
      <c r="A612" s="47">
        <v>610</v>
      </c>
      <c r="B612" s="28"/>
      <c r="C612" s="28"/>
      <c r="D612" s="28"/>
      <c r="G612" s="28"/>
      <c r="J612" s="21"/>
      <c r="K612" s="21"/>
      <c r="P612" s="21"/>
      <c r="T612" s="28"/>
      <c r="U612" s="28"/>
      <c r="Y612" s="28"/>
      <c r="Z612" s="28"/>
    </row>
    <row r="613" spans="1:28">
      <c r="A613" s="47">
        <v>611</v>
      </c>
      <c r="B613" s="28"/>
      <c r="C613" s="28"/>
      <c r="D613" s="28"/>
      <c r="G613" s="28"/>
      <c r="J613" s="21"/>
      <c r="K613" s="21"/>
      <c r="P613" s="21"/>
      <c r="T613" s="28"/>
      <c r="U613" s="28"/>
      <c r="Y613" s="28"/>
      <c r="Z613" s="28"/>
    </row>
    <row r="614" spans="1:28">
      <c r="A614" s="47">
        <v>612</v>
      </c>
      <c r="B614" s="28"/>
      <c r="C614" s="28"/>
      <c r="D614" s="28"/>
      <c r="G614" s="28"/>
      <c r="J614" s="21"/>
      <c r="K614" s="21"/>
      <c r="P614" s="21"/>
      <c r="T614" s="28"/>
      <c r="U614" s="28"/>
      <c r="Y614" s="28"/>
      <c r="Z614" s="28"/>
    </row>
    <row r="615" spans="1:28">
      <c r="A615" s="47">
        <v>613</v>
      </c>
      <c r="B615" s="28"/>
      <c r="C615" s="28"/>
      <c r="D615" s="28"/>
      <c r="G615" s="28"/>
      <c r="J615" s="21"/>
      <c r="K615" s="21"/>
      <c r="P615" s="21"/>
      <c r="T615" s="28"/>
      <c r="U615" s="28"/>
      <c r="Y615" s="28"/>
      <c r="Z615" s="28"/>
    </row>
    <row r="616" spans="1:28" ht="13.5" thickBot="1">
      <c r="A616" s="59">
        <v>614</v>
      </c>
      <c r="B616" s="67"/>
      <c r="C616" s="67"/>
      <c r="D616" s="67"/>
      <c r="E616" s="67"/>
      <c r="F616" s="68"/>
      <c r="G616" s="67"/>
      <c r="H616" s="68"/>
      <c r="I616" s="67"/>
      <c r="J616" s="67"/>
      <c r="K616" s="67"/>
      <c r="L616" s="67"/>
      <c r="M616" s="68"/>
      <c r="N616" s="67"/>
      <c r="O616" s="67"/>
      <c r="P616" s="67"/>
      <c r="Q616" s="67"/>
      <c r="R616" s="68"/>
      <c r="S616" s="67"/>
      <c r="T616" s="67"/>
      <c r="U616" s="67"/>
      <c r="V616" s="67"/>
      <c r="W616" s="68"/>
      <c r="X616" s="67"/>
      <c r="Y616" s="60"/>
      <c r="Z616" s="60"/>
      <c r="AA616" s="60"/>
      <c r="AB616" s="61"/>
    </row>
    <row r="617" spans="1:28">
      <c r="A617" s="47">
        <v>615</v>
      </c>
      <c r="B617" s="28"/>
      <c r="C617" s="28"/>
      <c r="D617" s="28"/>
      <c r="G617" s="28"/>
      <c r="J617" s="21"/>
      <c r="K617" s="21"/>
      <c r="P617" s="21"/>
      <c r="T617" s="28"/>
      <c r="U617" s="28"/>
      <c r="Y617" s="28"/>
      <c r="Z617" s="28"/>
    </row>
    <row r="618" spans="1:28">
      <c r="A618" s="47">
        <v>616</v>
      </c>
      <c r="B618" s="28"/>
      <c r="C618" s="28"/>
      <c r="D618" s="28"/>
      <c r="G618" s="28"/>
      <c r="J618" s="21"/>
      <c r="K618" s="21"/>
      <c r="P618" s="21"/>
      <c r="T618" s="28"/>
      <c r="U618" s="28"/>
      <c r="Y618" s="28"/>
      <c r="Z618" s="28"/>
    </row>
    <row r="619" spans="1:28">
      <c r="A619" s="47">
        <v>617</v>
      </c>
      <c r="B619" s="28"/>
      <c r="C619" s="28"/>
      <c r="D619" s="28"/>
      <c r="G619" s="28"/>
      <c r="J619" s="21"/>
      <c r="K619" s="21"/>
      <c r="P619" s="21"/>
      <c r="T619" s="28"/>
      <c r="U619" s="28"/>
      <c r="Y619" s="28"/>
      <c r="Z619" s="28"/>
    </row>
    <row r="620" spans="1:28">
      <c r="A620" s="47">
        <v>618</v>
      </c>
      <c r="B620" s="28"/>
      <c r="C620" s="28"/>
      <c r="D620" s="28"/>
      <c r="G620" s="28"/>
      <c r="J620" s="21"/>
      <c r="K620" s="21"/>
      <c r="P620" s="21"/>
      <c r="T620" s="28"/>
      <c r="U620" s="28"/>
      <c r="Y620" s="28"/>
      <c r="Z620" s="28"/>
    </row>
    <row r="621" spans="1:28" ht="13.5" thickBot="1">
      <c r="A621" s="59">
        <v>619</v>
      </c>
      <c r="B621" s="67"/>
      <c r="C621" s="67"/>
      <c r="D621" s="67"/>
      <c r="E621" s="67"/>
      <c r="F621" s="68"/>
      <c r="G621" s="67"/>
      <c r="H621" s="68"/>
      <c r="I621" s="67"/>
      <c r="J621" s="67"/>
      <c r="K621" s="67"/>
      <c r="L621" s="67"/>
      <c r="M621" s="68"/>
      <c r="N621" s="67"/>
      <c r="O621" s="67"/>
      <c r="P621" s="67"/>
      <c r="Q621" s="67"/>
      <c r="R621" s="68"/>
      <c r="S621" s="67"/>
      <c r="T621" s="67"/>
      <c r="U621" s="67"/>
      <c r="V621" s="67"/>
      <c r="W621" s="68"/>
      <c r="X621" s="67"/>
      <c r="Y621" s="60"/>
      <c r="Z621" s="60"/>
      <c r="AA621" s="60"/>
      <c r="AB621" s="61"/>
    </row>
    <row r="622" spans="1:28">
      <c r="A622" s="47">
        <v>620</v>
      </c>
      <c r="B622" s="28"/>
      <c r="C622" s="28"/>
      <c r="D622" s="28"/>
      <c r="G622" s="28"/>
      <c r="J622" s="21"/>
      <c r="K622" s="21"/>
      <c r="P622" s="21"/>
      <c r="T622" s="28"/>
      <c r="U622" s="28"/>
      <c r="Y622" s="28"/>
      <c r="Z622" s="28"/>
    </row>
    <row r="623" spans="1:28">
      <c r="A623" s="47">
        <v>621</v>
      </c>
      <c r="B623" s="28"/>
      <c r="C623" s="28"/>
      <c r="D623" s="28"/>
      <c r="G623" s="28"/>
      <c r="J623" s="21"/>
      <c r="K623" s="21"/>
      <c r="P623" s="21"/>
      <c r="T623" s="28"/>
      <c r="U623" s="28"/>
      <c r="Y623" s="28"/>
      <c r="Z623" s="28"/>
    </row>
    <row r="624" spans="1:28">
      <c r="A624" s="47">
        <v>622</v>
      </c>
      <c r="B624" s="28"/>
      <c r="C624" s="28"/>
      <c r="D624" s="28"/>
      <c r="G624" s="28"/>
      <c r="J624" s="21"/>
      <c r="K624" s="21"/>
      <c r="P624" s="21"/>
      <c r="T624" s="28"/>
      <c r="U624" s="28"/>
      <c r="Y624" s="28"/>
      <c r="Z624" s="28"/>
    </row>
    <row r="625" spans="1:28">
      <c r="A625" s="47">
        <v>623</v>
      </c>
      <c r="B625" s="28"/>
      <c r="C625" s="28"/>
      <c r="D625" s="28"/>
      <c r="G625" s="28"/>
      <c r="J625" s="21"/>
      <c r="K625" s="21"/>
      <c r="P625" s="21"/>
      <c r="T625" s="28"/>
      <c r="U625" s="28"/>
      <c r="Y625" s="28"/>
      <c r="Z625" s="28"/>
    </row>
    <row r="626" spans="1:28" ht="13.5" thickBot="1">
      <c r="A626" s="59">
        <v>624</v>
      </c>
      <c r="B626" s="67"/>
      <c r="C626" s="67"/>
      <c r="D626" s="67"/>
      <c r="E626" s="67"/>
      <c r="F626" s="68"/>
      <c r="G626" s="67"/>
      <c r="H626" s="68"/>
      <c r="I626" s="67"/>
      <c r="J626" s="67"/>
      <c r="K626" s="67"/>
      <c r="L626" s="67"/>
      <c r="M626" s="68"/>
      <c r="N626" s="67"/>
      <c r="O626" s="67"/>
      <c r="P626" s="67"/>
      <c r="Q626" s="67"/>
      <c r="R626" s="68"/>
      <c r="S626" s="67"/>
      <c r="T626" s="67"/>
      <c r="U626" s="67"/>
      <c r="V626" s="67"/>
      <c r="W626" s="68"/>
      <c r="X626" s="67"/>
      <c r="Y626" s="60"/>
      <c r="Z626" s="60"/>
      <c r="AA626" s="60"/>
      <c r="AB626" s="61"/>
    </row>
    <row r="627" spans="1:28">
      <c r="A627" s="47">
        <v>625</v>
      </c>
      <c r="B627" s="28"/>
      <c r="C627" s="28"/>
      <c r="D627" s="28"/>
      <c r="G627" s="28"/>
      <c r="J627" s="21"/>
      <c r="K627" s="21"/>
      <c r="P627" s="21"/>
      <c r="T627" s="28"/>
      <c r="U627" s="28"/>
      <c r="Y627" s="28"/>
      <c r="Z627" s="28"/>
    </row>
    <row r="628" spans="1:28">
      <c r="A628" s="47">
        <v>626</v>
      </c>
      <c r="B628" s="28"/>
      <c r="C628" s="28"/>
      <c r="D628" s="28"/>
      <c r="G628" s="28"/>
      <c r="J628" s="21"/>
      <c r="K628" s="21"/>
      <c r="P628" s="21"/>
      <c r="T628" s="28"/>
      <c r="U628" s="28"/>
      <c r="Y628" s="28"/>
      <c r="Z628" s="28"/>
    </row>
    <row r="629" spans="1:28">
      <c r="A629" s="47">
        <v>627</v>
      </c>
      <c r="B629" s="28"/>
      <c r="C629" s="28"/>
      <c r="D629" s="28"/>
      <c r="G629" s="28"/>
      <c r="J629" s="21"/>
      <c r="K629" s="21"/>
      <c r="P629" s="21"/>
      <c r="T629" s="28"/>
      <c r="U629" s="28"/>
      <c r="Y629" s="28"/>
      <c r="Z629" s="28"/>
    </row>
    <row r="630" spans="1:28">
      <c r="A630" s="47">
        <v>628</v>
      </c>
      <c r="B630" s="28"/>
      <c r="C630" s="28"/>
      <c r="D630" s="28"/>
      <c r="G630" s="28"/>
      <c r="J630" s="21"/>
      <c r="K630" s="21"/>
      <c r="P630" s="21"/>
      <c r="T630" s="28"/>
      <c r="U630" s="28"/>
      <c r="Y630" s="28"/>
      <c r="Z630" s="28"/>
    </row>
    <row r="631" spans="1:28" ht="13.5" thickBot="1">
      <c r="A631" s="59">
        <v>629</v>
      </c>
      <c r="B631" s="67"/>
      <c r="C631" s="67"/>
      <c r="D631" s="67"/>
      <c r="E631" s="67"/>
      <c r="F631" s="68"/>
      <c r="G631" s="67"/>
      <c r="H631" s="68"/>
      <c r="I631" s="67"/>
      <c r="J631" s="67"/>
      <c r="K631" s="67"/>
      <c r="L631" s="67"/>
      <c r="M631" s="68"/>
      <c r="N631" s="67"/>
      <c r="O631" s="67"/>
      <c r="P631" s="67"/>
      <c r="Q631" s="67"/>
      <c r="R631" s="68"/>
      <c r="S631" s="67"/>
      <c r="T631" s="67"/>
      <c r="U631" s="67"/>
      <c r="V631" s="67"/>
      <c r="W631" s="68"/>
      <c r="X631" s="67"/>
      <c r="Y631" s="60"/>
      <c r="Z631" s="60"/>
      <c r="AA631" s="60"/>
      <c r="AB631" s="61"/>
    </row>
    <row r="632" spans="1:28">
      <c r="A632" s="47">
        <v>630</v>
      </c>
      <c r="B632" s="28"/>
      <c r="C632" s="28"/>
      <c r="D632" s="28"/>
      <c r="G632" s="28"/>
      <c r="J632" s="21"/>
      <c r="K632" s="21"/>
      <c r="P632" s="21"/>
      <c r="T632" s="28"/>
      <c r="U632" s="28"/>
      <c r="Y632" s="28"/>
      <c r="Z632" s="28"/>
    </row>
    <row r="633" spans="1:28">
      <c r="A633" s="47">
        <v>631</v>
      </c>
      <c r="B633" s="28"/>
      <c r="C633" s="28"/>
      <c r="D633" s="28"/>
      <c r="G633" s="28"/>
      <c r="J633" s="21"/>
      <c r="K633" s="21"/>
      <c r="P633" s="21"/>
      <c r="T633" s="28"/>
      <c r="U633" s="28"/>
      <c r="Y633" s="28"/>
      <c r="Z633" s="28"/>
    </row>
    <row r="634" spans="1:28">
      <c r="A634" s="47">
        <v>632</v>
      </c>
      <c r="B634" s="28"/>
      <c r="C634" s="28"/>
      <c r="D634" s="28"/>
      <c r="G634" s="28"/>
      <c r="J634" s="21"/>
      <c r="K634" s="21"/>
      <c r="P634" s="21"/>
      <c r="T634" s="28"/>
      <c r="U634" s="28"/>
      <c r="Y634" s="28"/>
      <c r="Z634" s="28"/>
    </row>
    <row r="635" spans="1:28">
      <c r="A635" s="47">
        <v>633</v>
      </c>
      <c r="B635" s="28"/>
      <c r="C635" s="28"/>
      <c r="D635" s="28"/>
      <c r="G635" s="28"/>
      <c r="J635" s="21"/>
      <c r="K635" s="21"/>
      <c r="P635" s="21"/>
      <c r="T635" s="28"/>
      <c r="U635" s="28"/>
      <c r="Y635" s="28"/>
      <c r="Z635" s="28"/>
    </row>
    <row r="636" spans="1:28" ht="13.5" thickBot="1">
      <c r="A636" s="59">
        <v>634</v>
      </c>
      <c r="B636" s="67"/>
      <c r="C636" s="67"/>
      <c r="D636" s="67"/>
      <c r="E636" s="67"/>
      <c r="F636" s="68"/>
      <c r="G636" s="67"/>
      <c r="H636" s="68"/>
      <c r="I636" s="67"/>
      <c r="J636" s="67"/>
      <c r="K636" s="67"/>
      <c r="L636" s="67"/>
      <c r="M636" s="68"/>
      <c r="N636" s="67"/>
      <c r="O636" s="67"/>
      <c r="P636" s="67"/>
      <c r="Q636" s="67"/>
      <c r="R636" s="68"/>
      <c r="S636" s="67"/>
      <c r="T636" s="67"/>
      <c r="U636" s="67"/>
      <c r="V636" s="67"/>
      <c r="W636" s="68"/>
      <c r="X636" s="67"/>
      <c r="Y636" s="60"/>
      <c r="Z636" s="60"/>
      <c r="AA636" s="60"/>
      <c r="AB636" s="61"/>
    </row>
    <row r="637" spans="1:28">
      <c r="A637" s="47">
        <v>635</v>
      </c>
      <c r="B637" s="28"/>
      <c r="C637" s="28"/>
      <c r="D637" s="28"/>
      <c r="G637" s="28"/>
      <c r="J637" s="21"/>
      <c r="K637" s="21"/>
      <c r="P637" s="21"/>
      <c r="T637" s="28"/>
      <c r="U637" s="28"/>
      <c r="Y637" s="28"/>
      <c r="Z637" s="28"/>
    </row>
    <row r="638" spans="1:28">
      <c r="A638" s="47">
        <v>636</v>
      </c>
      <c r="B638" s="28"/>
      <c r="C638" s="28"/>
      <c r="D638" s="28"/>
      <c r="G638" s="28"/>
      <c r="J638" s="21"/>
      <c r="K638" s="21"/>
      <c r="P638" s="21"/>
      <c r="T638" s="28"/>
      <c r="U638" s="28"/>
      <c r="Y638" s="28"/>
      <c r="Z638" s="28"/>
    </row>
    <row r="639" spans="1:28">
      <c r="A639" s="47">
        <v>637</v>
      </c>
      <c r="B639" s="28"/>
      <c r="C639" s="28"/>
      <c r="D639" s="28"/>
      <c r="G639" s="28"/>
      <c r="J639" s="21"/>
      <c r="K639" s="21"/>
      <c r="P639" s="21"/>
      <c r="T639" s="28"/>
      <c r="U639" s="28"/>
      <c r="Y639" s="28"/>
      <c r="Z639" s="28"/>
    </row>
    <row r="640" spans="1:28">
      <c r="A640" s="47">
        <v>638</v>
      </c>
      <c r="B640" s="28"/>
      <c r="C640" s="28"/>
      <c r="D640" s="28"/>
      <c r="G640" s="28"/>
      <c r="J640" s="21"/>
      <c r="K640" s="21"/>
      <c r="P640" s="21"/>
      <c r="T640" s="28"/>
      <c r="U640" s="28"/>
      <c r="Y640" s="28"/>
      <c r="Z640" s="28"/>
    </row>
    <row r="641" spans="1:28" ht="13.5" thickBot="1">
      <c r="A641" s="59">
        <v>639</v>
      </c>
      <c r="B641" s="67"/>
      <c r="C641" s="67"/>
      <c r="D641" s="67"/>
      <c r="E641" s="67"/>
      <c r="F641" s="68"/>
      <c r="G641" s="67"/>
      <c r="H641" s="68"/>
      <c r="I641" s="67"/>
      <c r="J641" s="67"/>
      <c r="K641" s="67"/>
      <c r="L641" s="67"/>
      <c r="M641" s="68"/>
      <c r="N641" s="67"/>
      <c r="O641" s="67"/>
      <c r="P641" s="67"/>
      <c r="Q641" s="67"/>
      <c r="R641" s="68"/>
      <c r="S641" s="67"/>
      <c r="T641" s="67"/>
      <c r="U641" s="67"/>
      <c r="V641" s="67"/>
      <c r="W641" s="68"/>
      <c r="X641" s="67"/>
      <c r="Y641" s="60"/>
      <c r="Z641" s="60"/>
      <c r="AA641" s="60"/>
      <c r="AB641" s="61"/>
    </row>
    <row r="642" spans="1:28">
      <c r="A642" s="47">
        <v>640</v>
      </c>
      <c r="B642" s="28"/>
      <c r="C642" s="28"/>
      <c r="D642" s="28"/>
      <c r="G642" s="28"/>
      <c r="J642" s="21"/>
      <c r="K642" s="21"/>
      <c r="P642" s="21"/>
      <c r="T642" s="28"/>
      <c r="U642" s="28"/>
      <c r="Y642" s="28"/>
      <c r="Z642" s="28"/>
    </row>
    <row r="643" spans="1:28">
      <c r="A643" s="47">
        <v>641</v>
      </c>
      <c r="B643" s="28"/>
      <c r="C643" s="28"/>
      <c r="D643" s="28"/>
      <c r="G643" s="28"/>
      <c r="J643" s="21"/>
      <c r="K643" s="21"/>
      <c r="P643" s="21"/>
      <c r="T643" s="28"/>
      <c r="U643" s="28"/>
      <c r="Y643" s="28"/>
      <c r="Z643" s="28"/>
    </row>
    <row r="644" spans="1:28">
      <c r="A644" s="47">
        <v>642</v>
      </c>
      <c r="B644" s="28"/>
      <c r="C644" s="28"/>
      <c r="D644" s="28"/>
      <c r="G644" s="28"/>
      <c r="J644" s="21"/>
      <c r="K644" s="21"/>
      <c r="P644" s="21"/>
      <c r="T644" s="28"/>
      <c r="U644" s="28"/>
      <c r="Y644" s="28"/>
      <c r="Z644" s="28"/>
    </row>
    <row r="645" spans="1:28">
      <c r="A645" s="47">
        <v>643</v>
      </c>
      <c r="B645" s="28"/>
      <c r="C645" s="28"/>
      <c r="D645" s="28"/>
      <c r="G645" s="28"/>
      <c r="J645" s="21"/>
      <c r="K645" s="21"/>
      <c r="P645" s="21"/>
      <c r="T645" s="28"/>
      <c r="U645" s="28"/>
      <c r="Y645" s="28"/>
      <c r="Z645" s="28"/>
    </row>
    <row r="646" spans="1:28" ht="13.5" thickBot="1">
      <c r="A646" s="59">
        <v>644</v>
      </c>
      <c r="B646" s="67"/>
      <c r="C646" s="67"/>
      <c r="D646" s="67"/>
      <c r="E646" s="67"/>
      <c r="F646" s="68"/>
      <c r="G646" s="67"/>
      <c r="H646" s="68"/>
      <c r="I646" s="67"/>
      <c r="J646" s="67"/>
      <c r="K646" s="67"/>
      <c r="L646" s="67"/>
      <c r="M646" s="68"/>
      <c r="N646" s="67"/>
      <c r="O646" s="67"/>
      <c r="P646" s="67"/>
      <c r="Q646" s="67"/>
      <c r="R646" s="68"/>
      <c r="S646" s="67"/>
      <c r="T646" s="67"/>
      <c r="U646" s="67"/>
      <c r="V646" s="67"/>
      <c r="W646" s="68"/>
      <c r="X646" s="67"/>
      <c r="Y646" s="60"/>
      <c r="Z646" s="60"/>
      <c r="AA646" s="60"/>
      <c r="AB646" s="61"/>
    </row>
    <row r="647" spans="1:28">
      <c r="A647" s="47">
        <v>645</v>
      </c>
      <c r="B647" s="28"/>
      <c r="C647" s="28"/>
      <c r="D647" s="28"/>
      <c r="G647" s="28"/>
      <c r="J647" s="21"/>
      <c r="K647" s="21"/>
      <c r="P647" s="21"/>
      <c r="T647" s="28"/>
      <c r="U647" s="28"/>
      <c r="Y647" s="28"/>
      <c r="Z647" s="28"/>
    </row>
    <row r="648" spans="1:28">
      <c r="A648" s="47">
        <v>646</v>
      </c>
      <c r="B648" s="28"/>
      <c r="C648" s="28"/>
      <c r="D648" s="28"/>
      <c r="G648" s="28"/>
      <c r="J648" s="21"/>
      <c r="K648" s="21"/>
      <c r="P648" s="21"/>
      <c r="T648" s="28"/>
      <c r="U648" s="28"/>
      <c r="Y648" s="28"/>
      <c r="Z648" s="28"/>
    </row>
    <row r="649" spans="1:28">
      <c r="A649" s="47">
        <v>647</v>
      </c>
      <c r="B649" s="28"/>
      <c r="C649" s="28"/>
      <c r="D649" s="28"/>
      <c r="G649" s="28"/>
      <c r="J649" s="21"/>
      <c r="K649" s="21"/>
      <c r="P649" s="21"/>
      <c r="T649" s="28"/>
      <c r="U649" s="28"/>
      <c r="Y649" s="28"/>
      <c r="Z649" s="28"/>
    </row>
    <row r="650" spans="1:28">
      <c r="A650" s="47">
        <v>648</v>
      </c>
      <c r="B650" s="28"/>
      <c r="C650" s="28"/>
      <c r="D650" s="28"/>
      <c r="G650" s="28"/>
      <c r="J650" s="21"/>
      <c r="K650" s="21"/>
      <c r="P650" s="21"/>
      <c r="T650" s="28"/>
      <c r="U650" s="28"/>
      <c r="Y650" s="28"/>
      <c r="Z650" s="28"/>
    </row>
    <row r="651" spans="1:28" ht="13.5" thickBot="1">
      <c r="A651" s="59">
        <v>649</v>
      </c>
      <c r="B651" s="67"/>
      <c r="C651" s="67"/>
      <c r="D651" s="67"/>
      <c r="E651" s="67"/>
      <c r="F651" s="68"/>
      <c r="G651" s="67"/>
      <c r="H651" s="68"/>
      <c r="I651" s="67"/>
      <c r="J651" s="67"/>
      <c r="K651" s="67"/>
      <c r="L651" s="67"/>
      <c r="M651" s="68"/>
      <c r="N651" s="67"/>
      <c r="O651" s="67"/>
      <c r="P651" s="67"/>
      <c r="Q651" s="67"/>
      <c r="R651" s="68"/>
      <c r="S651" s="67"/>
      <c r="T651" s="67"/>
      <c r="U651" s="67"/>
      <c r="V651" s="67"/>
      <c r="W651" s="68"/>
      <c r="X651" s="67"/>
      <c r="Y651" s="60"/>
      <c r="Z651" s="60"/>
      <c r="AA651" s="60"/>
      <c r="AB651" s="61"/>
    </row>
    <row r="652" spans="1:28">
      <c r="A652" s="47">
        <v>650</v>
      </c>
      <c r="B652" s="28"/>
      <c r="C652" s="28"/>
      <c r="D652" s="28"/>
      <c r="G652" s="28"/>
      <c r="J652" s="21"/>
      <c r="K652" s="21"/>
      <c r="P652" s="21"/>
      <c r="T652" s="28"/>
      <c r="U652" s="28"/>
      <c r="Y652" s="28"/>
      <c r="Z652" s="28"/>
    </row>
    <row r="653" spans="1:28">
      <c r="A653" s="47">
        <v>651</v>
      </c>
      <c r="B653" s="28"/>
      <c r="C653" s="28"/>
      <c r="D653" s="28"/>
      <c r="G653" s="28"/>
      <c r="J653" s="21"/>
      <c r="K653" s="21"/>
      <c r="P653" s="21"/>
      <c r="T653" s="28"/>
      <c r="U653" s="28"/>
      <c r="Y653" s="28"/>
      <c r="Z653" s="28"/>
    </row>
    <row r="654" spans="1:28">
      <c r="A654" s="47">
        <v>652</v>
      </c>
      <c r="B654" s="28"/>
      <c r="C654" s="28"/>
      <c r="D654" s="28"/>
      <c r="G654" s="28"/>
      <c r="J654" s="21"/>
      <c r="K654" s="21"/>
      <c r="P654" s="21"/>
      <c r="T654" s="28"/>
      <c r="U654" s="28"/>
      <c r="Y654" s="28"/>
      <c r="Z654" s="28"/>
    </row>
    <row r="655" spans="1:28">
      <c r="A655" s="47">
        <v>653</v>
      </c>
      <c r="B655" s="28"/>
      <c r="C655" s="28"/>
      <c r="D655" s="28"/>
      <c r="G655" s="28"/>
      <c r="J655" s="21"/>
      <c r="K655" s="21"/>
      <c r="P655" s="21"/>
      <c r="T655" s="28"/>
      <c r="U655" s="28"/>
      <c r="Y655" s="28"/>
      <c r="Z655" s="28"/>
    </row>
    <row r="656" spans="1:28" ht="13.5" thickBot="1">
      <c r="A656" s="59">
        <v>654</v>
      </c>
      <c r="B656" s="67"/>
      <c r="C656" s="67"/>
      <c r="D656" s="67"/>
      <c r="E656" s="67"/>
      <c r="F656" s="68"/>
      <c r="G656" s="67"/>
      <c r="H656" s="68"/>
      <c r="I656" s="67"/>
      <c r="J656" s="67"/>
      <c r="K656" s="67"/>
      <c r="L656" s="67"/>
      <c r="M656" s="68"/>
      <c r="N656" s="67"/>
      <c r="O656" s="67"/>
      <c r="P656" s="67"/>
      <c r="Q656" s="67"/>
      <c r="R656" s="68"/>
      <c r="S656" s="67"/>
      <c r="T656" s="67"/>
      <c r="U656" s="67"/>
      <c r="V656" s="67"/>
      <c r="W656" s="68"/>
      <c r="X656" s="67"/>
      <c r="Y656" s="60"/>
      <c r="Z656" s="60"/>
      <c r="AA656" s="60"/>
      <c r="AB656" s="61"/>
    </row>
    <row r="657" spans="1:28">
      <c r="A657" s="47">
        <v>655</v>
      </c>
      <c r="B657" s="28"/>
      <c r="C657" s="28"/>
      <c r="D657" s="28"/>
      <c r="G657" s="28"/>
      <c r="J657" s="21"/>
      <c r="K657" s="21"/>
      <c r="P657" s="21"/>
      <c r="T657" s="28"/>
      <c r="U657" s="28"/>
      <c r="Y657" s="28"/>
      <c r="Z657" s="28"/>
    </row>
    <row r="658" spans="1:28">
      <c r="A658" s="47">
        <v>656</v>
      </c>
      <c r="B658" s="28"/>
      <c r="C658" s="28"/>
      <c r="D658" s="28"/>
      <c r="G658" s="28"/>
      <c r="J658" s="21"/>
      <c r="K658" s="21"/>
      <c r="P658" s="21"/>
      <c r="T658" s="28"/>
      <c r="U658" s="28"/>
      <c r="Y658" s="28"/>
      <c r="Z658" s="28"/>
    </row>
    <row r="659" spans="1:28">
      <c r="A659" s="47">
        <v>657</v>
      </c>
      <c r="B659" s="28"/>
      <c r="C659" s="28"/>
      <c r="D659" s="28"/>
      <c r="G659" s="28"/>
      <c r="J659" s="21"/>
      <c r="K659" s="21"/>
      <c r="P659" s="21"/>
      <c r="T659" s="28"/>
      <c r="U659" s="28"/>
      <c r="Y659" s="28"/>
      <c r="Z659" s="28"/>
    </row>
    <row r="660" spans="1:28">
      <c r="A660" s="47">
        <v>658</v>
      </c>
      <c r="B660" s="28"/>
      <c r="C660" s="28"/>
      <c r="D660" s="28"/>
      <c r="G660" s="28"/>
      <c r="J660" s="21"/>
      <c r="K660" s="21"/>
      <c r="P660" s="21"/>
      <c r="T660" s="28"/>
      <c r="U660" s="28"/>
      <c r="Y660" s="28"/>
      <c r="Z660" s="28"/>
    </row>
    <row r="661" spans="1:28" ht="13.5" thickBot="1">
      <c r="A661" s="59">
        <v>659</v>
      </c>
      <c r="B661" s="67"/>
      <c r="C661" s="67"/>
      <c r="D661" s="67"/>
      <c r="E661" s="67"/>
      <c r="F661" s="68"/>
      <c r="G661" s="67"/>
      <c r="H661" s="68"/>
      <c r="I661" s="67"/>
      <c r="J661" s="67"/>
      <c r="K661" s="67"/>
      <c r="L661" s="67"/>
      <c r="M661" s="68"/>
      <c r="N661" s="67"/>
      <c r="O661" s="67"/>
      <c r="P661" s="67"/>
      <c r="Q661" s="67"/>
      <c r="R661" s="68"/>
      <c r="S661" s="67"/>
      <c r="T661" s="67"/>
      <c r="U661" s="67"/>
      <c r="V661" s="67"/>
      <c r="W661" s="68"/>
      <c r="X661" s="67"/>
      <c r="Y661" s="60"/>
      <c r="Z661" s="60"/>
      <c r="AA661" s="60"/>
      <c r="AB661" s="61"/>
    </row>
    <row r="662" spans="1:28">
      <c r="A662" s="47">
        <v>660</v>
      </c>
      <c r="B662" s="28"/>
      <c r="C662" s="28"/>
      <c r="D662" s="28"/>
      <c r="G662" s="28"/>
      <c r="J662" s="21"/>
      <c r="K662" s="21"/>
      <c r="P662" s="21"/>
      <c r="T662" s="28"/>
      <c r="U662" s="28"/>
      <c r="Y662" s="28"/>
      <c r="Z662" s="28"/>
    </row>
    <row r="663" spans="1:28">
      <c r="A663" s="47">
        <v>661</v>
      </c>
      <c r="B663" s="28"/>
      <c r="C663" s="28"/>
      <c r="D663" s="28"/>
      <c r="G663" s="28"/>
      <c r="J663" s="21"/>
      <c r="K663" s="21"/>
      <c r="P663" s="21"/>
      <c r="T663" s="28"/>
      <c r="U663" s="28"/>
      <c r="Y663" s="28"/>
      <c r="Z663" s="28"/>
    </row>
    <row r="664" spans="1:28">
      <c r="A664" s="47">
        <v>662</v>
      </c>
      <c r="B664" s="28"/>
      <c r="C664" s="28"/>
      <c r="D664" s="28"/>
      <c r="G664" s="28"/>
      <c r="J664" s="21"/>
      <c r="K664" s="21"/>
      <c r="P664" s="21"/>
      <c r="T664" s="28"/>
      <c r="U664" s="28"/>
      <c r="Y664" s="28"/>
      <c r="Z664" s="28"/>
    </row>
    <row r="665" spans="1:28">
      <c r="A665" s="47">
        <v>663</v>
      </c>
      <c r="B665" s="28"/>
      <c r="C665" s="28"/>
      <c r="D665" s="28"/>
      <c r="G665" s="28"/>
      <c r="J665" s="21"/>
      <c r="K665" s="21"/>
      <c r="P665" s="21"/>
      <c r="T665" s="28"/>
      <c r="U665" s="28"/>
      <c r="Y665" s="28"/>
      <c r="Z665" s="28"/>
    </row>
    <row r="666" spans="1:28" ht="13.5" thickBot="1">
      <c r="A666" s="59">
        <v>664</v>
      </c>
      <c r="B666" s="67"/>
      <c r="C666" s="67"/>
      <c r="D666" s="67"/>
      <c r="E666" s="67"/>
      <c r="F666" s="68"/>
      <c r="G666" s="67"/>
      <c r="H666" s="68"/>
      <c r="I666" s="67"/>
      <c r="J666" s="67"/>
      <c r="K666" s="67"/>
      <c r="L666" s="67"/>
      <c r="M666" s="68"/>
      <c r="N666" s="67"/>
      <c r="O666" s="67"/>
      <c r="P666" s="67"/>
      <c r="Q666" s="67"/>
      <c r="R666" s="68"/>
      <c r="S666" s="67"/>
      <c r="T666" s="67"/>
      <c r="U666" s="67"/>
      <c r="V666" s="67"/>
      <c r="W666" s="68"/>
      <c r="X666" s="67"/>
      <c r="Y666" s="60"/>
      <c r="Z666" s="60"/>
      <c r="AA666" s="60"/>
      <c r="AB666" s="61"/>
    </row>
    <row r="667" spans="1:28">
      <c r="A667" s="47">
        <v>665</v>
      </c>
      <c r="B667" s="28"/>
      <c r="C667" s="28"/>
      <c r="D667" s="28"/>
      <c r="G667" s="28"/>
      <c r="J667" s="21"/>
      <c r="K667" s="21"/>
      <c r="P667" s="21"/>
      <c r="T667" s="28"/>
      <c r="U667" s="28"/>
      <c r="Y667" s="28"/>
      <c r="Z667" s="28"/>
    </row>
    <row r="668" spans="1:28">
      <c r="A668" s="47">
        <v>666</v>
      </c>
      <c r="B668" s="28"/>
      <c r="C668" s="28"/>
      <c r="D668" s="28"/>
      <c r="G668" s="28"/>
      <c r="J668" s="21"/>
      <c r="K668" s="21"/>
      <c r="P668" s="21"/>
      <c r="T668" s="28"/>
      <c r="U668" s="28"/>
      <c r="Y668" s="28"/>
      <c r="Z668" s="28"/>
    </row>
    <row r="669" spans="1:28">
      <c r="A669" s="47">
        <v>667</v>
      </c>
      <c r="B669" s="28"/>
      <c r="C669" s="28"/>
      <c r="D669" s="28"/>
      <c r="G669" s="28"/>
      <c r="J669" s="21"/>
      <c r="K669" s="21"/>
      <c r="P669" s="21"/>
      <c r="T669" s="28"/>
      <c r="U669" s="28"/>
      <c r="Y669" s="28"/>
      <c r="Z669" s="28"/>
    </row>
    <row r="670" spans="1:28">
      <c r="A670" s="47">
        <v>668</v>
      </c>
      <c r="B670" s="28"/>
      <c r="C670" s="28"/>
      <c r="D670" s="28"/>
      <c r="G670" s="28"/>
      <c r="J670" s="21"/>
      <c r="K670" s="21"/>
      <c r="P670" s="21"/>
      <c r="T670" s="28"/>
      <c r="U670" s="28"/>
      <c r="Y670" s="28"/>
      <c r="Z670" s="28"/>
    </row>
    <row r="671" spans="1:28" ht="13.5" thickBot="1">
      <c r="A671" s="59">
        <v>669</v>
      </c>
      <c r="B671" s="67"/>
      <c r="C671" s="67"/>
      <c r="D671" s="67"/>
      <c r="E671" s="67"/>
      <c r="F671" s="68"/>
      <c r="G671" s="67"/>
      <c r="H671" s="68"/>
      <c r="I671" s="67"/>
      <c r="J671" s="67"/>
      <c r="K671" s="67"/>
      <c r="L671" s="67"/>
      <c r="M671" s="68"/>
      <c r="N671" s="67"/>
      <c r="O671" s="67"/>
      <c r="P671" s="67"/>
      <c r="Q671" s="67"/>
      <c r="R671" s="68"/>
      <c r="S671" s="67"/>
      <c r="T671" s="67"/>
      <c r="U671" s="67"/>
      <c r="V671" s="67"/>
      <c r="W671" s="68"/>
      <c r="X671" s="67"/>
      <c r="Y671" s="60"/>
      <c r="Z671" s="60"/>
      <c r="AA671" s="60"/>
      <c r="AB671" s="61"/>
    </row>
    <row r="672" spans="1:28">
      <c r="A672" s="47">
        <v>670</v>
      </c>
      <c r="B672" s="28"/>
      <c r="C672" s="28"/>
      <c r="D672" s="28"/>
      <c r="G672" s="28"/>
      <c r="J672" s="21"/>
      <c r="K672" s="21"/>
      <c r="P672" s="21"/>
      <c r="T672" s="28"/>
      <c r="U672" s="28"/>
      <c r="Y672" s="28"/>
      <c r="Z672" s="28"/>
    </row>
    <row r="673" spans="1:28">
      <c r="A673" s="47">
        <v>671</v>
      </c>
      <c r="B673" s="28"/>
      <c r="C673" s="28"/>
      <c r="D673" s="28"/>
      <c r="G673" s="28"/>
      <c r="J673" s="21"/>
      <c r="K673" s="21"/>
      <c r="P673" s="21"/>
      <c r="T673" s="28"/>
      <c r="U673" s="28"/>
      <c r="Y673" s="28"/>
      <c r="Z673" s="28"/>
    </row>
    <row r="674" spans="1:28">
      <c r="A674" s="47">
        <v>672</v>
      </c>
      <c r="B674" s="28"/>
      <c r="C674" s="28"/>
      <c r="D674" s="28"/>
      <c r="G674" s="28"/>
      <c r="J674" s="21"/>
      <c r="K674" s="21"/>
      <c r="P674" s="21"/>
      <c r="T674" s="28"/>
      <c r="U674" s="28"/>
      <c r="Y674" s="28"/>
      <c r="Z674" s="28"/>
    </row>
    <row r="675" spans="1:28">
      <c r="A675" s="47">
        <v>673</v>
      </c>
      <c r="B675" s="28"/>
      <c r="C675" s="28"/>
      <c r="D675" s="28"/>
      <c r="G675" s="28"/>
      <c r="J675" s="21"/>
      <c r="K675" s="21"/>
      <c r="P675" s="21"/>
      <c r="T675" s="28"/>
      <c r="U675" s="28"/>
      <c r="Y675" s="28"/>
      <c r="Z675" s="28"/>
    </row>
    <row r="676" spans="1:28" ht="13.5" thickBot="1">
      <c r="A676" s="59">
        <v>674</v>
      </c>
      <c r="B676" s="67"/>
      <c r="C676" s="67"/>
      <c r="D676" s="67"/>
      <c r="E676" s="67"/>
      <c r="F676" s="68"/>
      <c r="G676" s="67"/>
      <c r="H676" s="68"/>
      <c r="I676" s="67"/>
      <c r="J676" s="67"/>
      <c r="K676" s="67"/>
      <c r="L676" s="67"/>
      <c r="M676" s="68"/>
      <c r="N676" s="67"/>
      <c r="O676" s="67"/>
      <c r="P676" s="67"/>
      <c r="Q676" s="67"/>
      <c r="R676" s="68"/>
      <c r="S676" s="67"/>
      <c r="T676" s="67"/>
      <c r="U676" s="67"/>
      <c r="V676" s="67"/>
      <c r="W676" s="68"/>
      <c r="X676" s="67"/>
      <c r="Y676" s="60"/>
      <c r="Z676" s="60"/>
      <c r="AA676" s="60"/>
      <c r="AB676" s="61"/>
    </row>
    <row r="677" spans="1:28">
      <c r="A677" s="47">
        <v>675</v>
      </c>
      <c r="B677" s="28"/>
      <c r="C677" s="28"/>
      <c r="D677" s="28"/>
      <c r="G677" s="28"/>
      <c r="J677" s="21"/>
      <c r="K677" s="21"/>
      <c r="P677" s="21"/>
      <c r="T677" s="28"/>
      <c r="U677" s="28"/>
      <c r="Y677" s="28"/>
      <c r="Z677" s="28"/>
    </row>
    <row r="678" spans="1:28">
      <c r="A678" s="47">
        <v>676</v>
      </c>
      <c r="B678" s="28"/>
      <c r="C678" s="28"/>
      <c r="D678" s="28"/>
      <c r="G678" s="28"/>
      <c r="J678" s="21"/>
      <c r="K678" s="21"/>
      <c r="P678" s="21"/>
      <c r="T678" s="28"/>
      <c r="U678" s="28"/>
      <c r="Y678" s="28"/>
      <c r="Z678" s="28"/>
    </row>
    <row r="679" spans="1:28">
      <c r="A679" s="47">
        <v>677</v>
      </c>
      <c r="B679" s="28"/>
      <c r="C679" s="28"/>
      <c r="D679" s="28"/>
      <c r="G679" s="28"/>
      <c r="J679" s="21"/>
      <c r="K679" s="21"/>
      <c r="P679" s="21"/>
      <c r="T679" s="28"/>
      <c r="U679" s="28"/>
      <c r="Y679" s="28"/>
      <c r="Z679" s="28"/>
    </row>
    <row r="680" spans="1:28">
      <c r="A680" s="47">
        <v>678</v>
      </c>
      <c r="B680" s="28"/>
      <c r="C680" s="28"/>
      <c r="D680" s="28"/>
      <c r="G680" s="28"/>
      <c r="J680" s="21"/>
      <c r="K680" s="21"/>
      <c r="P680" s="21"/>
      <c r="T680" s="28"/>
      <c r="U680" s="28"/>
      <c r="Y680" s="28"/>
      <c r="Z680" s="28"/>
    </row>
    <row r="681" spans="1:28" ht="13.5" thickBot="1">
      <c r="A681" s="59">
        <v>679</v>
      </c>
      <c r="B681" s="67"/>
      <c r="C681" s="67"/>
      <c r="D681" s="67"/>
      <c r="E681" s="67"/>
      <c r="F681" s="68"/>
      <c r="G681" s="67"/>
      <c r="H681" s="68"/>
      <c r="I681" s="67"/>
      <c r="J681" s="67"/>
      <c r="K681" s="67"/>
      <c r="L681" s="67"/>
      <c r="M681" s="68"/>
      <c r="N681" s="67"/>
      <c r="O681" s="67"/>
      <c r="P681" s="67"/>
      <c r="Q681" s="67"/>
      <c r="R681" s="68"/>
      <c r="S681" s="67"/>
      <c r="T681" s="67"/>
      <c r="U681" s="67"/>
      <c r="V681" s="67"/>
      <c r="W681" s="68"/>
      <c r="X681" s="67"/>
      <c r="Y681" s="60"/>
      <c r="Z681" s="60"/>
      <c r="AA681" s="60"/>
      <c r="AB681" s="61"/>
    </row>
    <row r="682" spans="1:28">
      <c r="A682" s="47">
        <v>680</v>
      </c>
      <c r="B682" s="28"/>
      <c r="C682" s="28"/>
      <c r="D682" s="28"/>
      <c r="G682" s="28"/>
      <c r="J682" s="21"/>
      <c r="K682" s="21"/>
      <c r="P682" s="21"/>
      <c r="T682" s="28"/>
      <c r="U682" s="28"/>
      <c r="Y682" s="28"/>
      <c r="Z682" s="28"/>
    </row>
    <row r="683" spans="1:28">
      <c r="A683" s="47">
        <v>681</v>
      </c>
      <c r="B683" s="28"/>
      <c r="C683" s="28"/>
      <c r="D683" s="28"/>
      <c r="G683" s="28"/>
      <c r="J683" s="21"/>
      <c r="K683" s="21"/>
      <c r="P683" s="21"/>
      <c r="T683" s="28"/>
      <c r="U683" s="28"/>
      <c r="Y683" s="28"/>
      <c r="Z683" s="28"/>
    </row>
    <row r="684" spans="1:28">
      <c r="A684" s="47">
        <v>682</v>
      </c>
      <c r="B684" s="28"/>
      <c r="C684" s="28"/>
      <c r="D684" s="28"/>
      <c r="G684" s="28"/>
      <c r="J684" s="21"/>
      <c r="K684" s="21"/>
      <c r="P684" s="21"/>
      <c r="T684" s="28"/>
      <c r="U684" s="28"/>
      <c r="Y684" s="28"/>
      <c r="Z684" s="28"/>
    </row>
    <row r="685" spans="1:28">
      <c r="A685" s="47">
        <v>683</v>
      </c>
      <c r="B685" s="28"/>
      <c r="C685" s="28"/>
      <c r="D685" s="28"/>
      <c r="G685" s="28"/>
      <c r="J685" s="21"/>
      <c r="K685" s="21"/>
      <c r="P685" s="21"/>
      <c r="T685" s="28"/>
      <c r="U685" s="28"/>
      <c r="Y685" s="28"/>
      <c r="Z685" s="28"/>
    </row>
    <row r="686" spans="1:28" ht="13.5" thickBot="1">
      <c r="A686" s="59">
        <v>684</v>
      </c>
      <c r="B686" s="67"/>
      <c r="C686" s="67"/>
      <c r="D686" s="67"/>
      <c r="E686" s="67"/>
      <c r="F686" s="68"/>
      <c r="G686" s="67"/>
      <c r="H686" s="68"/>
      <c r="I686" s="67"/>
      <c r="J686" s="67"/>
      <c r="K686" s="67"/>
      <c r="L686" s="67"/>
      <c r="M686" s="68"/>
      <c r="N686" s="67"/>
      <c r="O686" s="67"/>
      <c r="P686" s="67"/>
      <c r="Q686" s="67"/>
      <c r="R686" s="68"/>
      <c r="S686" s="67"/>
      <c r="T686" s="67"/>
      <c r="U686" s="67"/>
      <c r="V686" s="67"/>
      <c r="W686" s="68"/>
      <c r="X686" s="67"/>
      <c r="Y686" s="60"/>
      <c r="Z686" s="60"/>
      <c r="AA686" s="60"/>
      <c r="AB686" s="61"/>
    </row>
    <row r="687" spans="1:28">
      <c r="A687" s="47">
        <v>685</v>
      </c>
      <c r="B687" s="28"/>
      <c r="C687" s="28"/>
      <c r="D687" s="28"/>
      <c r="G687" s="28"/>
      <c r="J687" s="21"/>
      <c r="K687" s="21"/>
      <c r="P687" s="21"/>
      <c r="T687" s="28"/>
      <c r="U687" s="28"/>
      <c r="Y687" s="28"/>
      <c r="Z687" s="28"/>
    </row>
    <row r="688" spans="1:28">
      <c r="A688" s="47">
        <v>686</v>
      </c>
      <c r="B688" s="28"/>
      <c r="C688" s="28"/>
      <c r="D688" s="28"/>
      <c r="G688" s="28"/>
      <c r="J688" s="21"/>
      <c r="K688" s="21"/>
      <c r="P688" s="21"/>
      <c r="T688" s="28"/>
      <c r="U688" s="28"/>
      <c r="Y688" s="28"/>
      <c r="Z688" s="28"/>
    </row>
    <row r="689" spans="1:28">
      <c r="A689" s="47">
        <v>687</v>
      </c>
      <c r="B689" s="28"/>
      <c r="C689" s="28"/>
      <c r="D689" s="28"/>
      <c r="G689" s="28"/>
      <c r="J689" s="21"/>
      <c r="K689" s="21"/>
      <c r="P689" s="21"/>
      <c r="T689" s="28"/>
      <c r="U689" s="28"/>
      <c r="Y689" s="28"/>
      <c r="Z689" s="28"/>
    </row>
    <row r="690" spans="1:28">
      <c r="A690" s="47">
        <v>688</v>
      </c>
      <c r="B690" s="28"/>
      <c r="C690" s="28"/>
      <c r="D690" s="28"/>
      <c r="G690" s="28"/>
      <c r="J690" s="21"/>
      <c r="K690" s="21"/>
      <c r="P690" s="21"/>
      <c r="T690" s="28"/>
      <c r="U690" s="28"/>
      <c r="Y690" s="28"/>
      <c r="Z690" s="28"/>
    </row>
    <row r="691" spans="1:28" ht="13.5" thickBot="1">
      <c r="A691" s="59">
        <v>689</v>
      </c>
      <c r="B691" s="67"/>
      <c r="C691" s="67"/>
      <c r="D691" s="67"/>
      <c r="E691" s="67"/>
      <c r="F691" s="68"/>
      <c r="G691" s="67"/>
      <c r="H691" s="68"/>
      <c r="I691" s="67"/>
      <c r="J691" s="67"/>
      <c r="K691" s="67"/>
      <c r="L691" s="67"/>
      <c r="M691" s="68"/>
      <c r="N691" s="67"/>
      <c r="O691" s="67"/>
      <c r="P691" s="67"/>
      <c r="Q691" s="67"/>
      <c r="R691" s="68"/>
      <c r="S691" s="67"/>
      <c r="T691" s="67"/>
      <c r="U691" s="67"/>
      <c r="V691" s="67"/>
      <c r="W691" s="68"/>
      <c r="X691" s="67"/>
      <c r="Y691" s="60"/>
      <c r="Z691" s="60"/>
      <c r="AA691" s="60"/>
      <c r="AB691" s="61"/>
    </row>
    <row r="692" spans="1:28">
      <c r="A692" s="47">
        <v>690</v>
      </c>
      <c r="B692" s="28"/>
      <c r="C692" s="28"/>
      <c r="D692" s="28"/>
      <c r="G692" s="28"/>
      <c r="J692" s="21"/>
      <c r="K692" s="21"/>
      <c r="P692" s="21"/>
      <c r="T692" s="28"/>
      <c r="U692" s="28"/>
      <c r="Y692" s="28"/>
      <c r="Z692" s="28"/>
    </row>
    <row r="693" spans="1:28">
      <c r="A693" s="47">
        <v>691</v>
      </c>
      <c r="B693" s="28"/>
      <c r="C693" s="28"/>
      <c r="D693" s="28"/>
      <c r="G693" s="28"/>
      <c r="J693" s="21"/>
      <c r="K693" s="21"/>
      <c r="P693" s="21"/>
      <c r="T693" s="28"/>
      <c r="U693" s="28"/>
      <c r="Y693" s="28"/>
      <c r="Z693" s="28"/>
    </row>
    <row r="694" spans="1:28">
      <c r="A694" s="47">
        <v>692</v>
      </c>
      <c r="B694" s="28"/>
      <c r="C694" s="28"/>
      <c r="D694" s="28"/>
      <c r="G694" s="28"/>
      <c r="J694" s="21"/>
      <c r="K694" s="21"/>
      <c r="P694" s="21"/>
      <c r="T694" s="28"/>
      <c r="U694" s="28"/>
      <c r="Y694" s="28"/>
      <c r="Z694" s="28"/>
    </row>
    <row r="695" spans="1:28">
      <c r="A695" s="47">
        <v>693</v>
      </c>
      <c r="B695" s="28"/>
      <c r="C695" s="28"/>
      <c r="D695" s="28"/>
      <c r="G695" s="28"/>
      <c r="J695" s="21"/>
      <c r="K695" s="21"/>
      <c r="P695" s="21"/>
      <c r="T695" s="28"/>
      <c r="U695" s="28"/>
      <c r="Y695" s="28"/>
      <c r="Z695" s="28"/>
    </row>
    <row r="696" spans="1:28" ht="13.5" thickBot="1">
      <c r="A696" s="59">
        <v>694</v>
      </c>
      <c r="B696" s="67"/>
      <c r="C696" s="67"/>
      <c r="D696" s="67"/>
      <c r="E696" s="67"/>
      <c r="F696" s="68"/>
      <c r="G696" s="67"/>
      <c r="H696" s="68"/>
      <c r="I696" s="67"/>
      <c r="J696" s="67"/>
      <c r="K696" s="67"/>
      <c r="L696" s="67"/>
      <c r="M696" s="68"/>
      <c r="N696" s="67"/>
      <c r="O696" s="67"/>
      <c r="P696" s="67"/>
      <c r="Q696" s="67"/>
      <c r="R696" s="68"/>
      <c r="S696" s="67"/>
      <c r="T696" s="67"/>
      <c r="U696" s="67"/>
      <c r="V696" s="67"/>
      <c r="W696" s="68"/>
      <c r="X696" s="67"/>
      <c r="Y696" s="60"/>
      <c r="Z696" s="60"/>
      <c r="AA696" s="60"/>
      <c r="AB696" s="61"/>
    </row>
    <row r="697" spans="1:28">
      <c r="A697" s="47">
        <v>695</v>
      </c>
      <c r="B697" s="28"/>
      <c r="C697" s="28"/>
      <c r="D697" s="28"/>
      <c r="G697" s="28"/>
      <c r="J697" s="21"/>
      <c r="K697" s="21"/>
      <c r="P697" s="21"/>
      <c r="T697" s="28"/>
      <c r="U697" s="28"/>
      <c r="Y697" s="28"/>
      <c r="Z697" s="28"/>
    </row>
    <row r="698" spans="1:28">
      <c r="A698" s="47">
        <v>696</v>
      </c>
      <c r="B698" s="28"/>
      <c r="C698" s="28"/>
      <c r="D698" s="28"/>
      <c r="G698" s="28"/>
      <c r="J698" s="21"/>
      <c r="K698" s="21"/>
      <c r="P698" s="21"/>
      <c r="T698" s="28"/>
      <c r="U698" s="28"/>
      <c r="Y698" s="28"/>
      <c r="Z698" s="28"/>
    </row>
    <row r="699" spans="1:28">
      <c r="A699" s="47">
        <v>697</v>
      </c>
      <c r="B699" s="28"/>
      <c r="C699" s="28"/>
      <c r="D699" s="28"/>
      <c r="G699" s="28"/>
      <c r="J699" s="21"/>
      <c r="K699" s="21"/>
      <c r="P699" s="21"/>
      <c r="T699" s="28"/>
      <c r="U699" s="28"/>
      <c r="Y699" s="28"/>
      <c r="Z699" s="28"/>
    </row>
    <row r="700" spans="1:28">
      <c r="A700" s="47">
        <v>698</v>
      </c>
      <c r="B700" s="28"/>
      <c r="C700" s="28"/>
      <c r="D700" s="28"/>
      <c r="G700" s="28"/>
      <c r="J700" s="21"/>
      <c r="K700" s="21"/>
      <c r="P700" s="21"/>
      <c r="T700" s="28"/>
      <c r="U700" s="28"/>
      <c r="Y700" s="28"/>
      <c r="Z700" s="28"/>
    </row>
    <row r="701" spans="1:28" ht="13.5" thickBot="1">
      <c r="A701" s="59">
        <v>699</v>
      </c>
      <c r="B701" s="67"/>
      <c r="C701" s="67"/>
      <c r="D701" s="67"/>
      <c r="E701" s="67"/>
      <c r="F701" s="68"/>
      <c r="G701" s="67"/>
      <c r="H701" s="68"/>
      <c r="I701" s="67"/>
      <c r="J701" s="67"/>
      <c r="K701" s="67"/>
      <c r="L701" s="67"/>
      <c r="M701" s="68"/>
      <c r="N701" s="67"/>
      <c r="O701" s="67"/>
      <c r="P701" s="67"/>
      <c r="Q701" s="67"/>
      <c r="R701" s="68"/>
      <c r="S701" s="67"/>
      <c r="T701" s="67"/>
      <c r="U701" s="67"/>
      <c r="V701" s="67"/>
      <c r="W701" s="68"/>
      <c r="X701" s="67"/>
      <c r="Y701" s="60"/>
      <c r="Z701" s="60"/>
      <c r="AA701" s="60"/>
      <c r="AB701" s="61"/>
    </row>
    <row r="702" spans="1:28">
      <c r="A702" s="47">
        <v>700</v>
      </c>
      <c r="B702" s="28"/>
      <c r="C702" s="28"/>
      <c r="D702" s="28"/>
      <c r="G702" s="28"/>
      <c r="J702" s="21"/>
      <c r="K702" s="21"/>
      <c r="P702" s="21"/>
      <c r="T702" s="28"/>
      <c r="U702" s="28"/>
      <c r="Y702" s="28"/>
      <c r="Z702" s="28"/>
    </row>
    <row r="703" spans="1:28">
      <c r="A703" s="47">
        <v>701</v>
      </c>
      <c r="B703" s="28"/>
      <c r="C703" s="28"/>
      <c r="D703" s="28"/>
      <c r="G703" s="28"/>
      <c r="J703" s="21"/>
      <c r="K703" s="21"/>
      <c r="P703" s="21"/>
      <c r="T703" s="28"/>
      <c r="U703" s="28"/>
      <c r="Y703" s="28"/>
      <c r="Z703" s="28"/>
    </row>
    <row r="704" spans="1:28">
      <c r="A704" s="47">
        <v>702</v>
      </c>
      <c r="B704" s="28"/>
      <c r="C704" s="28"/>
      <c r="D704" s="28"/>
      <c r="G704" s="28"/>
      <c r="J704" s="21"/>
      <c r="K704" s="21"/>
      <c r="P704" s="21"/>
      <c r="T704" s="28"/>
      <c r="U704" s="28"/>
      <c r="Y704" s="28"/>
      <c r="Z704" s="28"/>
    </row>
    <row r="705" spans="1:28">
      <c r="A705" s="47">
        <v>703</v>
      </c>
      <c r="B705" s="28"/>
      <c r="C705" s="28"/>
      <c r="D705" s="28"/>
      <c r="G705" s="28"/>
      <c r="J705" s="21"/>
      <c r="K705" s="21"/>
      <c r="P705" s="21"/>
      <c r="T705" s="28"/>
      <c r="U705" s="28"/>
      <c r="Y705" s="28"/>
      <c r="Z705" s="28"/>
    </row>
    <row r="706" spans="1:28" ht="13.5" thickBot="1">
      <c r="A706" s="59">
        <v>704</v>
      </c>
      <c r="B706" s="67"/>
      <c r="C706" s="67"/>
      <c r="D706" s="67"/>
      <c r="E706" s="67"/>
      <c r="F706" s="68"/>
      <c r="G706" s="67"/>
      <c r="H706" s="68"/>
      <c r="I706" s="67"/>
      <c r="J706" s="67"/>
      <c r="K706" s="67"/>
      <c r="L706" s="67"/>
      <c r="M706" s="68"/>
      <c r="N706" s="67"/>
      <c r="O706" s="67"/>
      <c r="P706" s="67"/>
      <c r="Q706" s="67"/>
      <c r="R706" s="68"/>
      <c r="S706" s="67"/>
      <c r="T706" s="67"/>
      <c r="U706" s="67"/>
      <c r="V706" s="67"/>
      <c r="W706" s="68"/>
      <c r="X706" s="67"/>
      <c r="Y706" s="60"/>
      <c r="Z706" s="60"/>
      <c r="AA706" s="60"/>
      <c r="AB706" s="61"/>
    </row>
    <row r="707" spans="1:28">
      <c r="A707" s="47">
        <v>705</v>
      </c>
      <c r="B707" s="28"/>
      <c r="C707" s="28"/>
      <c r="D707" s="28"/>
      <c r="G707" s="28"/>
      <c r="J707" s="21"/>
      <c r="K707" s="21"/>
      <c r="P707" s="21"/>
      <c r="T707" s="28"/>
      <c r="U707" s="28"/>
      <c r="Y707" s="28"/>
      <c r="Z707" s="28"/>
    </row>
    <row r="708" spans="1:28">
      <c r="A708" s="47">
        <v>706</v>
      </c>
      <c r="B708" s="28"/>
      <c r="C708" s="28"/>
      <c r="D708" s="28"/>
      <c r="G708" s="28"/>
      <c r="J708" s="21"/>
      <c r="K708" s="21"/>
      <c r="P708" s="21"/>
      <c r="T708" s="28"/>
      <c r="U708" s="28"/>
      <c r="Y708" s="28"/>
      <c r="Z708" s="28"/>
    </row>
    <row r="709" spans="1:28">
      <c r="A709" s="47">
        <v>707</v>
      </c>
      <c r="B709" s="28"/>
      <c r="C709" s="28"/>
      <c r="D709" s="28"/>
      <c r="G709" s="28"/>
      <c r="J709" s="21"/>
      <c r="K709" s="21"/>
      <c r="P709" s="21"/>
      <c r="T709" s="28"/>
      <c r="U709" s="28"/>
      <c r="Y709" s="28"/>
      <c r="Z709" s="28"/>
    </row>
    <row r="710" spans="1:28">
      <c r="A710" s="47">
        <v>708</v>
      </c>
      <c r="B710" s="28"/>
      <c r="C710" s="28"/>
      <c r="D710" s="28"/>
      <c r="G710" s="28"/>
      <c r="J710" s="21"/>
      <c r="K710" s="21"/>
      <c r="P710" s="21"/>
      <c r="T710" s="28"/>
      <c r="U710" s="28"/>
      <c r="Y710" s="28"/>
      <c r="Z710" s="28"/>
    </row>
    <row r="711" spans="1:28" ht="13.5" thickBot="1">
      <c r="A711" s="59">
        <v>709</v>
      </c>
      <c r="B711" s="67"/>
      <c r="C711" s="67"/>
      <c r="D711" s="67"/>
      <c r="E711" s="67"/>
      <c r="F711" s="68"/>
      <c r="G711" s="67"/>
      <c r="H711" s="68"/>
      <c r="I711" s="67"/>
      <c r="J711" s="67"/>
      <c r="K711" s="67"/>
      <c r="L711" s="67"/>
      <c r="M711" s="68"/>
      <c r="N711" s="67"/>
      <c r="O711" s="67"/>
      <c r="P711" s="67"/>
      <c r="Q711" s="67"/>
      <c r="R711" s="68"/>
      <c r="S711" s="67"/>
      <c r="T711" s="67"/>
      <c r="U711" s="67"/>
      <c r="V711" s="67"/>
      <c r="W711" s="68"/>
      <c r="X711" s="67"/>
      <c r="Y711" s="60"/>
      <c r="Z711" s="60"/>
      <c r="AA711" s="60"/>
      <c r="AB711" s="61"/>
    </row>
    <row r="712" spans="1:28">
      <c r="A712" s="47">
        <v>710</v>
      </c>
      <c r="B712" s="28"/>
      <c r="C712" s="28"/>
      <c r="D712" s="28"/>
      <c r="G712" s="28"/>
      <c r="J712" s="21"/>
      <c r="K712" s="21"/>
      <c r="P712" s="21"/>
      <c r="T712" s="28"/>
      <c r="U712" s="28"/>
      <c r="Y712" s="28"/>
      <c r="Z712" s="28"/>
    </row>
    <row r="713" spans="1:28">
      <c r="A713" s="47">
        <v>711</v>
      </c>
      <c r="B713" s="28"/>
      <c r="C713" s="28"/>
      <c r="D713" s="28"/>
      <c r="G713" s="28"/>
      <c r="J713" s="21"/>
      <c r="K713" s="21"/>
      <c r="P713" s="21"/>
      <c r="T713" s="28"/>
      <c r="U713" s="28"/>
      <c r="Y713" s="28"/>
      <c r="Z713" s="28"/>
    </row>
    <row r="714" spans="1:28">
      <c r="A714" s="47">
        <v>712</v>
      </c>
      <c r="B714" s="28"/>
      <c r="C714" s="28"/>
      <c r="D714" s="28"/>
      <c r="G714" s="28"/>
      <c r="J714" s="21"/>
      <c r="K714" s="21"/>
      <c r="P714" s="21"/>
      <c r="T714" s="28"/>
      <c r="U714" s="28"/>
      <c r="Y714" s="28"/>
      <c r="Z714" s="28"/>
    </row>
    <row r="715" spans="1:28">
      <c r="A715" s="47">
        <v>713</v>
      </c>
      <c r="B715" s="28"/>
      <c r="C715" s="28"/>
      <c r="D715" s="28"/>
      <c r="G715" s="28"/>
      <c r="J715" s="21"/>
      <c r="K715" s="21"/>
      <c r="P715" s="21"/>
      <c r="T715" s="28"/>
      <c r="U715" s="28"/>
      <c r="Y715" s="28"/>
      <c r="Z715" s="28"/>
    </row>
    <row r="716" spans="1:28" ht="13.5" thickBot="1">
      <c r="A716" s="59">
        <v>714</v>
      </c>
      <c r="B716" s="67"/>
      <c r="C716" s="67"/>
      <c r="D716" s="67"/>
      <c r="E716" s="67"/>
      <c r="F716" s="68"/>
      <c r="G716" s="67"/>
      <c r="H716" s="68"/>
      <c r="I716" s="67"/>
      <c r="J716" s="67"/>
      <c r="K716" s="67"/>
      <c r="L716" s="67"/>
      <c r="M716" s="68"/>
      <c r="N716" s="67"/>
      <c r="O716" s="67"/>
      <c r="P716" s="67"/>
      <c r="Q716" s="67"/>
      <c r="R716" s="68"/>
      <c r="S716" s="67"/>
      <c r="T716" s="67"/>
      <c r="U716" s="67"/>
      <c r="V716" s="67"/>
      <c r="W716" s="68"/>
      <c r="X716" s="67"/>
      <c r="Y716" s="60"/>
      <c r="Z716" s="60"/>
      <c r="AA716" s="60"/>
      <c r="AB716" s="61"/>
    </row>
    <row r="717" spans="1:28">
      <c r="A717" s="47">
        <v>715</v>
      </c>
      <c r="B717" s="28"/>
      <c r="C717" s="28"/>
      <c r="D717" s="28"/>
      <c r="G717" s="28"/>
      <c r="J717" s="21"/>
      <c r="K717" s="21"/>
      <c r="P717" s="21"/>
      <c r="T717" s="28"/>
      <c r="U717" s="28"/>
      <c r="Y717" s="28"/>
      <c r="Z717" s="28"/>
    </row>
    <row r="718" spans="1:28">
      <c r="A718" s="47">
        <v>716</v>
      </c>
      <c r="B718" s="28"/>
      <c r="C718" s="28"/>
      <c r="D718" s="28"/>
      <c r="G718" s="28"/>
      <c r="J718" s="21"/>
      <c r="K718" s="21"/>
      <c r="P718" s="21"/>
      <c r="T718" s="28"/>
      <c r="U718" s="28"/>
      <c r="Y718" s="28"/>
      <c r="Z718" s="28"/>
    </row>
    <row r="719" spans="1:28">
      <c r="A719" s="47">
        <v>717</v>
      </c>
      <c r="B719" s="28"/>
      <c r="C719" s="28"/>
      <c r="D719" s="28"/>
      <c r="G719" s="28"/>
      <c r="J719" s="21"/>
      <c r="K719" s="21"/>
      <c r="P719" s="21"/>
      <c r="T719" s="28"/>
      <c r="U719" s="28"/>
      <c r="Y719" s="28"/>
      <c r="Z719" s="28"/>
    </row>
    <row r="720" spans="1:28">
      <c r="A720" s="47">
        <v>718</v>
      </c>
      <c r="B720" s="28"/>
      <c r="C720" s="28"/>
      <c r="D720" s="28"/>
      <c r="G720" s="28"/>
      <c r="J720" s="21"/>
      <c r="K720" s="21"/>
      <c r="P720" s="21"/>
      <c r="T720" s="28"/>
      <c r="U720" s="28"/>
      <c r="Y720" s="28"/>
      <c r="Z720" s="28"/>
    </row>
    <row r="721" spans="1:28" ht="13.5" thickBot="1">
      <c r="A721" s="59">
        <v>719</v>
      </c>
      <c r="B721" s="67"/>
      <c r="C721" s="67"/>
      <c r="D721" s="67"/>
      <c r="E721" s="67"/>
      <c r="F721" s="68"/>
      <c r="G721" s="67"/>
      <c r="H721" s="68"/>
      <c r="I721" s="67"/>
      <c r="J721" s="67"/>
      <c r="K721" s="67"/>
      <c r="L721" s="67"/>
      <c r="M721" s="68"/>
      <c r="N721" s="67"/>
      <c r="O721" s="67"/>
      <c r="P721" s="67"/>
      <c r="Q721" s="67"/>
      <c r="R721" s="68"/>
      <c r="S721" s="67"/>
      <c r="T721" s="67"/>
      <c r="U721" s="67"/>
      <c r="V721" s="67"/>
      <c r="W721" s="68"/>
      <c r="X721" s="67"/>
      <c r="Y721" s="60"/>
      <c r="Z721" s="60"/>
      <c r="AA721" s="60"/>
      <c r="AB721" s="61"/>
    </row>
    <row r="722" spans="1:28">
      <c r="A722" s="47">
        <v>720</v>
      </c>
      <c r="B722" s="28"/>
      <c r="C722" s="28"/>
      <c r="D722" s="28"/>
      <c r="G722" s="28"/>
      <c r="J722" s="21"/>
      <c r="K722" s="21"/>
      <c r="P722" s="21"/>
      <c r="T722" s="28"/>
      <c r="U722" s="28"/>
      <c r="Y722" s="28"/>
      <c r="Z722" s="28"/>
    </row>
    <row r="723" spans="1:28">
      <c r="A723" s="47">
        <v>721</v>
      </c>
      <c r="B723" s="28"/>
      <c r="C723" s="28"/>
      <c r="D723" s="28"/>
      <c r="G723" s="28"/>
      <c r="J723" s="21"/>
      <c r="K723" s="21"/>
      <c r="P723" s="21"/>
      <c r="T723" s="28"/>
      <c r="U723" s="28"/>
      <c r="Y723" s="28"/>
      <c r="Z723" s="28"/>
    </row>
    <row r="724" spans="1:28">
      <c r="A724" s="47">
        <v>722</v>
      </c>
      <c r="B724" s="28"/>
      <c r="C724" s="28"/>
      <c r="D724" s="28"/>
      <c r="G724" s="28"/>
      <c r="J724" s="21"/>
      <c r="K724" s="21"/>
      <c r="P724" s="21"/>
      <c r="T724" s="28"/>
      <c r="U724" s="28"/>
      <c r="Y724" s="28"/>
      <c r="Z724" s="28"/>
    </row>
    <row r="725" spans="1:28">
      <c r="A725" s="47">
        <v>723</v>
      </c>
      <c r="B725" s="28"/>
      <c r="C725" s="28"/>
      <c r="D725" s="28"/>
      <c r="G725" s="28"/>
      <c r="J725" s="21"/>
      <c r="K725" s="21"/>
      <c r="P725" s="21"/>
      <c r="T725" s="28"/>
      <c r="U725" s="28"/>
      <c r="Y725" s="28"/>
      <c r="Z725" s="28"/>
    </row>
    <row r="726" spans="1:28" ht="13.5" thickBot="1">
      <c r="A726" s="59">
        <v>724</v>
      </c>
      <c r="B726" s="67"/>
      <c r="C726" s="67"/>
      <c r="D726" s="67"/>
      <c r="E726" s="67"/>
      <c r="F726" s="68"/>
      <c r="G726" s="67"/>
      <c r="H726" s="68"/>
      <c r="I726" s="67"/>
      <c r="J726" s="67"/>
      <c r="K726" s="67"/>
      <c r="L726" s="67"/>
      <c r="M726" s="68"/>
      <c r="N726" s="67"/>
      <c r="O726" s="67"/>
      <c r="P726" s="67"/>
      <c r="Q726" s="67"/>
      <c r="R726" s="68"/>
      <c r="S726" s="67"/>
      <c r="T726" s="67"/>
      <c r="U726" s="67"/>
      <c r="V726" s="67"/>
      <c r="W726" s="68"/>
      <c r="X726" s="67"/>
      <c r="Y726" s="60"/>
      <c r="Z726" s="60"/>
      <c r="AA726" s="60"/>
      <c r="AB726" s="61"/>
    </row>
    <row r="727" spans="1:28">
      <c r="A727" s="47">
        <v>725</v>
      </c>
      <c r="B727" s="28"/>
      <c r="C727" s="28"/>
      <c r="D727" s="28"/>
      <c r="G727" s="28"/>
      <c r="J727" s="21"/>
      <c r="K727" s="21"/>
      <c r="P727" s="21"/>
      <c r="T727" s="28"/>
      <c r="U727" s="28"/>
      <c r="Y727" s="28"/>
      <c r="Z727" s="28"/>
    </row>
    <row r="728" spans="1:28">
      <c r="A728" s="47">
        <v>726</v>
      </c>
      <c r="B728" s="28"/>
      <c r="C728" s="28"/>
      <c r="D728" s="28"/>
      <c r="G728" s="28"/>
      <c r="J728" s="21"/>
      <c r="K728" s="21"/>
      <c r="P728" s="21"/>
      <c r="T728" s="28"/>
      <c r="U728" s="28"/>
      <c r="Y728" s="28"/>
      <c r="Z728" s="28"/>
    </row>
    <row r="729" spans="1:28">
      <c r="A729" s="47">
        <v>727</v>
      </c>
      <c r="B729" s="28"/>
      <c r="C729" s="28"/>
      <c r="D729" s="28"/>
      <c r="G729" s="28"/>
      <c r="J729" s="21"/>
      <c r="K729" s="21"/>
      <c r="P729" s="21"/>
      <c r="T729" s="28"/>
      <c r="U729" s="28"/>
      <c r="Y729" s="28"/>
      <c r="Z729" s="28"/>
    </row>
    <row r="730" spans="1:28">
      <c r="A730" s="47">
        <v>728</v>
      </c>
      <c r="B730" s="28"/>
      <c r="C730" s="28"/>
      <c r="D730" s="28"/>
      <c r="G730" s="28"/>
      <c r="J730" s="21"/>
      <c r="K730" s="21"/>
      <c r="P730" s="21"/>
      <c r="T730" s="28"/>
      <c r="U730" s="28"/>
      <c r="Y730" s="28"/>
      <c r="Z730" s="28"/>
    </row>
    <row r="731" spans="1:28" ht="13.5" thickBot="1">
      <c r="A731" s="59">
        <v>729</v>
      </c>
      <c r="B731" s="67"/>
      <c r="C731" s="67"/>
      <c r="D731" s="67"/>
      <c r="E731" s="67"/>
      <c r="F731" s="68"/>
      <c r="G731" s="67"/>
      <c r="H731" s="68"/>
      <c r="I731" s="67"/>
      <c r="J731" s="67"/>
      <c r="K731" s="67"/>
      <c r="L731" s="67"/>
      <c r="M731" s="68"/>
      <c r="N731" s="67"/>
      <c r="O731" s="67"/>
      <c r="P731" s="67"/>
      <c r="Q731" s="67"/>
      <c r="R731" s="68"/>
      <c r="S731" s="67"/>
      <c r="T731" s="67"/>
      <c r="U731" s="67"/>
      <c r="V731" s="67"/>
      <c r="W731" s="68"/>
      <c r="X731" s="67"/>
      <c r="Y731" s="60"/>
      <c r="Z731" s="60"/>
      <c r="AA731" s="60"/>
      <c r="AB731" s="61"/>
    </row>
    <row r="732" spans="1:28">
      <c r="A732" s="47">
        <v>730</v>
      </c>
      <c r="B732" s="28"/>
      <c r="C732" s="28"/>
      <c r="D732" s="28"/>
      <c r="G732" s="28"/>
      <c r="J732" s="21"/>
      <c r="K732" s="21"/>
      <c r="P732" s="21"/>
      <c r="T732" s="28"/>
      <c r="U732" s="28"/>
      <c r="Y732" s="28"/>
      <c r="Z732" s="28"/>
    </row>
    <row r="733" spans="1:28">
      <c r="A733" s="47">
        <v>731</v>
      </c>
      <c r="B733" s="28"/>
      <c r="C733" s="28"/>
      <c r="D733" s="28"/>
      <c r="G733" s="28"/>
      <c r="J733" s="21"/>
      <c r="K733" s="21"/>
      <c r="P733" s="21"/>
      <c r="T733" s="28"/>
      <c r="U733" s="28"/>
      <c r="Y733" s="28"/>
      <c r="Z733" s="28"/>
    </row>
    <row r="734" spans="1:28">
      <c r="A734" s="47">
        <v>732</v>
      </c>
      <c r="B734" s="28"/>
      <c r="C734" s="28"/>
      <c r="D734" s="28"/>
      <c r="G734" s="28"/>
      <c r="J734" s="21"/>
      <c r="K734" s="21"/>
      <c r="P734" s="21"/>
      <c r="T734" s="28"/>
      <c r="U734" s="28"/>
      <c r="Y734" s="28"/>
      <c r="Z734" s="28"/>
    </row>
    <row r="735" spans="1:28">
      <c r="A735" s="47">
        <v>733</v>
      </c>
      <c r="B735" s="28"/>
      <c r="C735" s="28"/>
      <c r="D735" s="28"/>
      <c r="G735" s="28"/>
      <c r="J735" s="21"/>
      <c r="K735" s="21"/>
      <c r="P735" s="21"/>
      <c r="T735" s="28"/>
      <c r="U735" s="28"/>
      <c r="Y735" s="28"/>
      <c r="Z735" s="28"/>
    </row>
    <row r="736" spans="1:28" ht="13.5" thickBot="1">
      <c r="A736" s="59">
        <v>734</v>
      </c>
      <c r="B736" s="67"/>
      <c r="C736" s="67"/>
      <c r="D736" s="67"/>
      <c r="E736" s="67"/>
      <c r="F736" s="68"/>
      <c r="G736" s="67"/>
      <c r="H736" s="68"/>
      <c r="I736" s="67"/>
      <c r="J736" s="67"/>
      <c r="K736" s="67"/>
      <c r="L736" s="67"/>
      <c r="M736" s="68"/>
      <c r="N736" s="67"/>
      <c r="O736" s="67"/>
      <c r="P736" s="67"/>
      <c r="Q736" s="67"/>
      <c r="R736" s="68"/>
      <c r="S736" s="67"/>
      <c r="T736" s="67"/>
      <c r="U736" s="67"/>
      <c r="V736" s="67"/>
      <c r="W736" s="68"/>
      <c r="X736" s="67"/>
      <c r="Y736" s="60"/>
      <c r="Z736" s="60"/>
      <c r="AA736" s="60"/>
      <c r="AB736" s="61"/>
    </row>
    <row r="737" spans="1:28">
      <c r="A737" s="47">
        <v>735</v>
      </c>
      <c r="B737" s="28"/>
      <c r="C737" s="28"/>
      <c r="D737" s="28"/>
      <c r="G737" s="28"/>
      <c r="J737" s="21"/>
      <c r="K737" s="21"/>
      <c r="P737" s="21"/>
      <c r="T737" s="28"/>
      <c r="U737" s="28"/>
      <c r="Y737" s="28"/>
      <c r="Z737" s="28"/>
    </row>
    <row r="738" spans="1:28">
      <c r="A738" s="47">
        <v>736</v>
      </c>
      <c r="B738" s="28"/>
      <c r="C738" s="28"/>
      <c r="D738" s="28"/>
      <c r="G738" s="28"/>
      <c r="J738" s="21"/>
      <c r="K738" s="21"/>
      <c r="P738" s="21"/>
      <c r="T738" s="28"/>
      <c r="U738" s="28"/>
      <c r="Y738" s="28"/>
      <c r="Z738" s="28"/>
    </row>
    <row r="739" spans="1:28">
      <c r="A739" s="47">
        <v>737</v>
      </c>
      <c r="B739" s="28"/>
      <c r="C739" s="28"/>
      <c r="D739" s="28"/>
      <c r="G739" s="28"/>
      <c r="J739" s="21"/>
      <c r="K739" s="21"/>
      <c r="P739" s="21"/>
      <c r="T739" s="28"/>
      <c r="U739" s="28"/>
      <c r="Y739" s="28"/>
      <c r="Z739" s="28"/>
    </row>
    <row r="740" spans="1:28">
      <c r="A740" s="47">
        <v>738</v>
      </c>
      <c r="B740" s="28"/>
      <c r="C740" s="28"/>
      <c r="D740" s="28"/>
      <c r="G740" s="28"/>
      <c r="J740" s="21"/>
      <c r="K740" s="21"/>
      <c r="P740" s="21"/>
      <c r="T740" s="28"/>
      <c r="U740" s="28"/>
      <c r="Y740" s="28"/>
      <c r="Z740" s="28"/>
    </row>
    <row r="741" spans="1:28" ht="13.5" thickBot="1">
      <c r="A741" s="59">
        <v>739</v>
      </c>
      <c r="B741" s="67"/>
      <c r="C741" s="67"/>
      <c r="D741" s="67"/>
      <c r="E741" s="67"/>
      <c r="F741" s="68"/>
      <c r="G741" s="67"/>
      <c r="H741" s="68"/>
      <c r="I741" s="67"/>
      <c r="J741" s="67"/>
      <c r="K741" s="67"/>
      <c r="L741" s="67"/>
      <c r="M741" s="68"/>
      <c r="N741" s="67"/>
      <c r="O741" s="67"/>
      <c r="P741" s="67"/>
      <c r="Q741" s="67"/>
      <c r="R741" s="68"/>
      <c r="S741" s="67"/>
      <c r="T741" s="67"/>
      <c r="U741" s="67"/>
      <c r="V741" s="67"/>
      <c r="W741" s="68"/>
      <c r="X741" s="67"/>
      <c r="Y741" s="60"/>
      <c r="Z741" s="60"/>
      <c r="AA741" s="60"/>
      <c r="AB741" s="61"/>
    </row>
    <row r="742" spans="1:28">
      <c r="A742" s="47">
        <v>740</v>
      </c>
      <c r="B742" s="28"/>
      <c r="C742" s="28"/>
      <c r="D742" s="28"/>
      <c r="G742" s="28"/>
      <c r="J742" s="21"/>
      <c r="K742" s="21"/>
      <c r="P742" s="21"/>
      <c r="T742" s="28"/>
      <c r="U742" s="28"/>
      <c r="Y742" s="28"/>
      <c r="Z742" s="28"/>
    </row>
    <row r="743" spans="1:28">
      <c r="A743" s="47">
        <v>741</v>
      </c>
      <c r="B743" s="28"/>
      <c r="C743" s="28"/>
      <c r="D743" s="28"/>
      <c r="G743" s="28"/>
      <c r="J743" s="21"/>
      <c r="K743" s="21"/>
      <c r="P743" s="21"/>
      <c r="T743" s="28"/>
      <c r="U743" s="28"/>
      <c r="Y743" s="28"/>
      <c r="Z743" s="28"/>
    </row>
    <row r="744" spans="1:28">
      <c r="A744" s="47">
        <v>742</v>
      </c>
      <c r="B744" s="28"/>
      <c r="C744" s="28"/>
      <c r="D744" s="28"/>
      <c r="G744" s="28"/>
      <c r="J744" s="21"/>
      <c r="K744" s="21"/>
      <c r="P744" s="21"/>
      <c r="T744" s="28"/>
      <c r="U744" s="28"/>
      <c r="Y744" s="28"/>
      <c r="Z744" s="28"/>
    </row>
    <row r="745" spans="1:28">
      <c r="A745" s="47">
        <v>743</v>
      </c>
      <c r="B745" s="28"/>
      <c r="C745" s="28"/>
      <c r="D745" s="28"/>
      <c r="G745" s="28"/>
      <c r="J745" s="21"/>
      <c r="K745" s="21"/>
      <c r="P745" s="21"/>
      <c r="T745" s="28"/>
      <c r="U745" s="28"/>
      <c r="Y745" s="28"/>
      <c r="Z745" s="28"/>
    </row>
    <row r="746" spans="1:28" ht="13.5" thickBot="1">
      <c r="A746" s="59">
        <v>744</v>
      </c>
      <c r="B746" s="67"/>
      <c r="C746" s="67"/>
      <c r="D746" s="67"/>
      <c r="E746" s="67"/>
      <c r="F746" s="68"/>
      <c r="G746" s="67"/>
      <c r="H746" s="68"/>
      <c r="I746" s="67"/>
      <c r="J746" s="67"/>
      <c r="K746" s="67"/>
      <c r="L746" s="67"/>
      <c r="M746" s="68"/>
      <c r="N746" s="67"/>
      <c r="O746" s="67"/>
      <c r="P746" s="67"/>
      <c r="Q746" s="67"/>
      <c r="R746" s="68"/>
      <c r="S746" s="67"/>
      <c r="T746" s="67"/>
      <c r="U746" s="67"/>
      <c r="V746" s="67"/>
      <c r="W746" s="68"/>
      <c r="X746" s="67"/>
      <c r="Y746" s="60"/>
      <c r="Z746" s="60"/>
      <c r="AA746" s="60"/>
      <c r="AB746" s="61"/>
    </row>
    <row r="747" spans="1:28">
      <c r="A747" s="47">
        <v>745</v>
      </c>
      <c r="B747" s="28"/>
      <c r="C747" s="28"/>
      <c r="D747" s="28"/>
      <c r="G747" s="28"/>
      <c r="J747" s="21"/>
      <c r="K747" s="21"/>
      <c r="P747" s="21"/>
      <c r="T747" s="28"/>
      <c r="U747" s="28"/>
      <c r="Y747" s="28"/>
      <c r="Z747" s="28"/>
    </row>
    <row r="748" spans="1:28">
      <c r="A748" s="47">
        <v>746</v>
      </c>
      <c r="B748" s="28"/>
      <c r="C748" s="28"/>
      <c r="D748" s="28"/>
      <c r="G748" s="28"/>
      <c r="J748" s="21"/>
      <c r="K748" s="21"/>
      <c r="P748" s="21"/>
      <c r="T748" s="28"/>
      <c r="U748" s="28"/>
      <c r="Y748" s="28"/>
      <c r="Z748" s="28"/>
    </row>
    <row r="749" spans="1:28">
      <c r="A749" s="47">
        <v>747</v>
      </c>
      <c r="B749" s="28"/>
      <c r="C749" s="28"/>
      <c r="D749" s="28"/>
      <c r="G749" s="28"/>
      <c r="J749" s="21"/>
      <c r="K749" s="21"/>
      <c r="P749" s="21"/>
      <c r="T749" s="28"/>
      <c r="U749" s="28"/>
      <c r="Y749" s="28"/>
      <c r="Z749" s="28"/>
    </row>
    <row r="750" spans="1:28">
      <c r="A750" s="47">
        <v>748</v>
      </c>
      <c r="B750" s="28"/>
      <c r="C750" s="28"/>
      <c r="D750" s="28"/>
      <c r="G750" s="28"/>
      <c r="J750" s="21"/>
      <c r="K750" s="21"/>
      <c r="P750" s="21"/>
      <c r="T750" s="28"/>
      <c r="U750" s="28"/>
      <c r="Y750" s="28"/>
      <c r="Z750" s="28"/>
    </row>
    <row r="751" spans="1:28" ht="13.5" thickBot="1">
      <c r="A751" s="59">
        <v>749</v>
      </c>
      <c r="B751" s="67"/>
      <c r="C751" s="67"/>
      <c r="D751" s="67"/>
      <c r="E751" s="67"/>
      <c r="F751" s="68"/>
      <c r="G751" s="67"/>
      <c r="H751" s="68"/>
      <c r="I751" s="67"/>
      <c r="J751" s="67"/>
      <c r="K751" s="67"/>
      <c r="L751" s="67"/>
      <c r="M751" s="68"/>
      <c r="N751" s="67"/>
      <c r="O751" s="67"/>
      <c r="P751" s="67"/>
      <c r="Q751" s="67"/>
      <c r="R751" s="68"/>
      <c r="S751" s="67"/>
      <c r="T751" s="67"/>
      <c r="U751" s="67"/>
      <c r="V751" s="67"/>
      <c r="W751" s="68"/>
      <c r="X751" s="67"/>
      <c r="Y751" s="60"/>
      <c r="Z751" s="60"/>
      <c r="AA751" s="60"/>
      <c r="AB751" s="61"/>
    </row>
    <row r="752" spans="1:28">
      <c r="A752" s="47">
        <v>750</v>
      </c>
      <c r="B752" s="28"/>
      <c r="C752" s="28"/>
      <c r="D752" s="28"/>
      <c r="G752" s="28"/>
      <c r="J752" s="21"/>
      <c r="K752" s="21"/>
      <c r="P752" s="21"/>
      <c r="T752" s="28"/>
      <c r="U752" s="28"/>
      <c r="Y752" s="28"/>
      <c r="Z752" s="28"/>
    </row>
    <row r="753" spans="1:28">
      <c r="A753" s="47">
        <v>751</v>
      </c>
      <c r="B753" s="28"/>
      <c r="C753" s="28"/>
      <c r="D753" s="28"/>
      <c r="G753" s="28"/>
      <c r="J753" s="21"/>
      <c r="K753" s="21"/>
      <c r="P753" s="21"/>
      <c r="T753" s="28"/>
      <c r="U753" s="28"/>
      <c r="Y753" s="28"/>
      <c r="Z753" s="28"/>
    </row>
    <row r="754" spans="1:28">
      <c r="A754" s="47">
        <v>752</v>
      </c>
      <c r="B754" s="28"/>
      <c r="C754" s="28"/>
      <c r="D754" s="28"/>
      <c r="G754" s="28"/>
      <c r="J754" s="21"/>
      <c r="K754" s="21"/>
      <c r="P754" s="21"/>
      <c r="T754" s="28"/>
      <c r="U754" s="28"/>
      <c r="Y754" s="28"/>
      <c r="Z754" s="28"/>
    </row>
    <row r="755" spans="1:28">
      <c r="A755" s="47">
        <v>753</v>
      </c>
      <c r="B755" s="28"/>
      <c r="C755" s="28"/>
      <c r="D755" s="28"/>
      <c r="G755" s="28"/>
      <c r="J755" s="21"/>
      <c r="K755" s="21"/>
      <c r="P755" s="21"/>
      <c r="T755" s="28"/>
      <c r="U755" s="28"/>
      <c r="Y755" s="28"/>
      <c r="Z755" s="28"/>
    </row>
    <row r="756" spans="1:28" ht="13.5" thickBot="1">
      <c r="A756" s="59">
        <v>754</v>
      </c>
      <c r="B756" s="67"/>
      <c r="C756" s="67"/>
      <c r="D756" s="67"/>
      <c r="E756" s="67"/>
      <c r="F756" s="68"/>
      <c r="G756" s="67"/>
      <c r="H756" s="68"/>
      <c r="I756" s="67"/>
      <c r="J756" s="67"/>
      <c r="K756" s="67"/>
      <c r="L756" s="67"/>
      <c r="M756" s="68"/>
      <c r="N756" s="67"/>
      <c r="O756" s="67"/>
      <c r="P756" s="67"/>
      <c r="Q756" s="67"/>
      <c r="R756" s="68"/>
      <c r="S756" s="67"/>
      <c r="T756" s="67"/>
      <c r="U756" s="67"/>
      <c r="V756" s="67"/>
      <c r="W756" s="68"/>
      <c r="X756" s="67"/>
      <c r="Y756" s="60"/>
      <c r="Z756" s="60"/>
      <c r="AA756" s="60"/>
      <c r="AB756" s="61"/>
    </row>
    <row r="757" spans="1:28">
      <c r="A757" s="47">
        <v>755</v>
      </c>
      <c r="B757" s="28"/>
      <c r="C757" s="28"/>
      <c r="D757" s="28"/>
      <c r="G757" s="28"/>
      <c r="J757" s="21"/>
      <c r="K757" s="21"/>
      <c r="P757" s="21"/>
      <c r="T757" s="28"/>
      <c r="U757" s="28"/>
      <c r="Y757" s="28"/>
      <c r="Z757" s="28"/>
    </row>
    <row r="758" spans="1:28">
      <c r="A758" s="47">
        <v>756</v>
      </c>
      <c r="B758" s="28"/>
      <c r="C758" s="28"/>
      <c r="D758" s="28"/>
      <c r="G758" s="28"/>
      <c r="J758" s="21"/>
      <c r="K758" s="21"/>
      <c r="P758" s="21"/>
      <c r="T758" s="28"/>
      <c r="U758" s="28"/>
      <c r="Y758" s="28"/>
      <c r="Z758" s="28"/>
    </row>
    <row r="759" spans="1:28">
      <c r="A759" s="47">
        <v>757</v>
      </c>
      <c r="B759" s="28"/>
      <c r="C759" s="28"/>
      <c r="D759" s="28"/>
      <c r="G759" s="28"/>
      <c r="J759" s="21"/>
      <c r="K759" s="21"/>
      <c r="P759" s="21"/>
      <c r="T759" s="28"/>
      <c r="U759" s="28"/>
      <c r="Y759" s="28"/>
      <c r="Z759" s="28"/>
    </row>
    <row r="760" spans="1:28">
      <c r="A760" s="47">
        <v>758</v>
      </c>
      <c r="B760" s="28"/>
      <c r="C760" s="28"/>
      <c r="D760" s="28"/>
      <c r="G760" s="28"/>
      <c r="J760" s="21"/>
      <c r="K760" s="21"/>
      <c r="P760" s="21"/>
      <c r="T760" s="28"/>
      <c r="U760" s="28"/>
      <c r="Y760" s="28"/>
      <c r="Z760" s="28"/>
    </row>
    <row r="761" spans="1:28" ht="13.5" thickBot="1">
      <c r="A761" s="59">
        <v>759</v>
      </c>
      <c r="B761" s="67"/>
      <c r="C761" s="67"/>
      <c r="D761" s="67"/>
      <c r="E761" s="67"/>
      <c r="F761" s="68"/>
      <c r="G761" s="67"/>
      <c r="H761" s="68"/>
      <c r="I761" s="67"/>
      <c r="J761" s="67"/>
      <c r="K761" s="67"/>
      <c r="L761" s="67"/>
      <c r="M761" s="68"/>
      <c r="N761" s="67"/>
      <c r="O761" s="67"/>
      <c r="P761" s="67"/>
      <c r="Q761" s="67"/>
      <c r="R761" s="68"/>
      <c r="S761" s="67"/>
      <c r="T761" s="67"/>
      <c r="U761" s="67"/>
      <c r="V761" s="67"/>
      <c r="W761" s="68"/>
      <c r="X761" s="67"/>
      <c r="Y761" s="60"/>
      <c r="Z761" s="60"/>
      <c r="AA761" s="60"/>
      <c r="AB761" s="61"/>
    </row>
    <row r="762" spans="1:28">
      <c r="A762" s="47">
        <v>760</v>
      </c>
      <c r="B762" s="28"/>
      <c r="C762" s="28"/>
      <c r="D762" s="28"/>
      <c r="G762" s="28"/>
      <c r="J762" s="21"/>
      <c r="K762" s="21"/>
      <c r="P762" s="21"/>
      <c r="T762" s="28"/>
      <c r="U762" s="28"/>
      <c r="Y762" s="28"/>
      <c r="Z762" s="28"/>
    </row>
    <row r="763" spans="1:28">
      <c r="A763" s="47">
        <v>761</v>
      </c>
      <c r="B763" s="28"/>
      <c r="C763" s="28"/>
      <c r="D763" s="28"/>
      <c r="G763" s="28"/>
      <c r="J763" s="21"/>
      <c r="K763" s="21"/>
      <c r="P763" s="21"/>
      <c r="T763" s="28"/>
      <c r="U763" s="28"/>
      <c r="Y763" s="28"/>
      <c r="Z763" s="28"/>
    </row>
    <row r="764" spans="1:28">
      <c r="A764" s="47">
        <v>762</v>
      </c>
      <c r="B764" s="28"/>
      <c r="C764" s="28"/>
      <c r="D764" s="28"/>
      <c r="G764" s="28"/>
      <c r="J764" s="21"/>
      <c r="K764" s="21"/>
      <c r="P764" s="21"/>
      <c r="T764" s="28"/>
      <c r="U764" s="28"/>
      <c r="Y764" s="28"/>
      <c r="Z764" s="28"/>
    </row>
    <row r="765" spans="1:28">
      <c r="A765" s="47">
        <v>763</v>
      </c>
      <c r="B765" s="28"/>
      <c r="C765" s="28"/>
      <c r="D765" s="28"/>
      <c r="G765" s="28"/>
      <c r="J765" s="21"/>
      <c r="K765" s="21"/>
      <c r="P765" s="21"/>
      <c r="T765" s="28"/>
      <c r="U765" s="28"/>
      <c r="Y765" s="28"/>
      <c r="Z765" s="28"/>
    </row>
    <row r="766" spans="1:28" ht="13.5" thickBot="1">
      <c r="A766" s="59">
        <v>764</v>
      </c>
      <c r="B766" s="67"/>
      <c r="C766" s="67"/>
      <c r="D766" s="67"/>
      <c r="E766" s="67"/>
      <c r="F766" s="68"/>
      <c r="G766" s="67"/>
      <c r="H766" s="68"/>
      <c r="I766" s="67"/>
      <c r="J766" s="67"/>
      <c r="K766" s="67"/>
      <c r="L766" s="67"/>
      <c r="M766" s="68"/>
      <c r="N766" s="67"/>
      <c r="O766" s="67"/>
      <c r="P766" s="67"/>
      <c r="Q766" s="67"/>
      <c r="R766" s="68"/>
      <c r="S766" s="67"/>
      <c r="T766" s="67"/>
      <c r="U766" s="67"/>
      <c r="V766" s="67"/>
      <c r="W766" s="68"/>
      <c r="X766" s="67"/>
      <c r="Y766" s="60"/>
      <c r="Z766" s="60"/>
      <c r="AA766" s="60"/>
      <c r="AB766" s="61"/>
    </row>
    <row r="767" spans="1:28">
      <c r="A767" s="47">
        <v>765</v>
      </c>
      <c r="B767" s="28"/>
      <c r="C767" s="28"/>
      <c r="D767" s="28"/>
      <c r="G767" s="28"/>
      <c r="J767" s="21"/>
      <c r="K767" s="21"/>
      <c r="P767" s="21"/>
      <c r="T767" s="28"/>
      <c r="U767" s="28"/>
      <c r="Y767" s="28"/>
      <c r="Z767" s="28"/>
    </row>
    <row r="768" spans="1:28">
      <c r="A768" s="47">
        <v>766</v>
      </c>
      <c r="B768" s="28"/>
      <c r="C768" s="28"/>
      <c r="D768" s="28"/>
      <c r="G768" s="28"/>
      <c r="J768" s="21"/>
      <c r="K768" s="21"/>
      <c r="P768" s="21"/>
      <c r="T768" s="28"/>
      <c r="U768" s="28"/>
      <c r="Y768" s="28"/>
      <c r="Z768" s="28"/>
    </row>
    <row r="769" spans="1:28">
      <c r="A769" s="47">
        <v>767</v>
      </c>
      <c r="B769" s="28"/>
      <c r="C769" s="28"/>
      <c r="D769" s="28"/>
      <c r="G769" s="28"/>
      <c r="J769" s="21"/>
      <c r="K769" s="21"/>
      <c r="P769" s="21"/>
      <c r="T769" s="28"/>
      <c r="U769" s="28"/>
      <c r="Y769" s="28"/>
      <c r="Z769" s="28"/>
    </row>
    <row r="770" spans="1:28">
      <c r="A770" s="47">
        <v>768</v>
      </c>
      <c r="B770" s="28"/>
      <c r="C770" s="28"/>
      <c r="D770" s="28"/>
      <c r="G770" s="28"/>
      <c r="J770" s="21"/>
      <c r="K770" s="21"/>
      <c r="P770" s="21"/>
      <c r="T770" s="28"/>
      <c r="U770" s="28"/>
      <c r="Y770" s="28"/>
      <c r="Z770" s="28"/>
    </row>
    <row r="771" spans="1:28" ht="13.5" thickBot="1">
      <c r="A771" s="59">
        <v>769</v>
      </c>
      <c r="B771" s="67"/>
      <c r="C771" s="67"/>
      <c r="D771" s="67"/>
      <c r="E771" s="67"/>
      <c r="F771" s="68"/>
      <c r="G771" s="67"/>
      <c r="H771" s="68"/>
      <c r="I771" s="67"/>
      <c r="J771" s="67"/>
      <c r="K771" s="67"/>
      <c r="L771" s="67"/>
      <c r="M771" s="68"/>
      <c r="N771" s="67"/>
      <c r="O771" s="67"/>
      <c r="P771" s="67"/>
      <c r="Q771" s="67"/>
      <c r="R771" s="68"/>
      <c r="S771" s="67"/>
      <c r="T771" s="67"/>
      <c r="U771" s="67"/>
      <c r="V771" s="67"/>
      <c r="W771" s="68"/>
      <c r="X771" s="67"/>
      <c r="Y771" s="60"/>
      <c r="Z771" s="60"/>
      <c r="AA771" s="60"/>
      <c r="AB771" s="61"/>
    </row>
    <row r="772" spans="1:28">
      <c r="A772" s="47">
        <v>770</v>
      </c>
      <c r="B772" s="28"/>
      <c r="C772" s="28"/>
      <c r="D772" s="28"/>
      <c r="G772" s="28"/>
      <c r="J772" s="21"/>
      <c r="K772" s="21"/>
      <c r="P772" s="21"/>
      <c r="T772" s="28"/>
      <c r="U772" s="28"/>
      <c r="Y772" s="28"/>
      <c r="Z772" s="28"/>
    </row>
    <row r="773" spans="1:28">
      <c r="A773" s="47">
        <v>771</v>
      </c>
      <c r="B773" s="28"/>
      <c r="C773" s="28"/>
      <c r="D773" s="28"/>
      <c r="G773" s="28"/>
      <c r="J773" s="21"/>
      <c r="K773" s="21"/>
      <c r="P773" s="21"/>
      <c r="T773" s="28"/>
      <c r="U773" s="28"/>
      <c r="Y773" s="28"/>
      <c r="Z773" s="28"/>
    </row>
    <row r="774" spans="1:28">
      <c r="A774" s="47">
        <v>772</v>
      </c>
      <c r="B774" s="28"/>
      <c r="C774" s="28"/>
      <c r="D774" s="28"/>
      <c r="G774" s="28"/>
      <c r="J774" s="21"/>
      <c r="K774" s="21"/>
      <c r="P774" s="21"/>
      <c r="T774" s="28"/>
      <c r="U774" s="28"/>
      <c r="Y774" s="28"/>
      <c r="Z774" s="28"/>
    </row>
    <row r="775" spans="1:28">
      <c r="A775" s="47">
        <v>773</v>
      </c>
      <c r="B775" s="28"/>
      <c r="C775" s="28"/>
      <c r="D775" s="28"/>
      <c r="G775" s="28"/>
      <c r="J775" s="21"/>
      <c r="K775" s="21"/>
      <c r="P775" s="21"/>
      <c r="T775" s="28"/>
      <c r="U775" s="28"/>
      <c r="Y775" s="28"/>
      <c r="Z775" s="28"/>
    </row>
    <row r="776" spans="1:28" ht="13.5" thickBot="1">
      <c r="A776" s="59">
        <v>774</v>
      </c>
      <c r="B776" s="67"/>
      <c r="C776" s="67"/>
      <c r="D776" s="67"/>
      <c r="E776" s="67"/>
      <c r="F776" s="68"/>
      <c r="G776" s="67"/>
      <c r="H776" s="68"/>
      <c r="I776" s="67"/>
      <c r="J776" s="67"/>
      <c r="K776" s="67"/>
      <c r="L776" s="67"/>
      <c r="M776" s="68"/>
      <c r="N776" s="67"/>
      <c r="O776" s="67"/>
      <c r="P776" s="67"/>
      <c r="Q776" s="67"/>
      <c r="R776" s="68"/>
      <c r="S776" s="67"/>
      <c r="T776" s="67"/>
      <c r="U776" s="67"/>
      <c r="V776" s="67"/>
      <c r="W776" s="68"/>
      <c r="X776" s="67"/>
      <c r="Y776" s="60"/>
      <c r="Z776" s="60"/>
      <c r="AA776" s="60"/>
      <c r="AB776" s="61"/>
    </row>
    <row r="777" spans="1:28">
      <c r="A777" s="47">
        <v>775</v>
      </c>
      <c r="B777" s="28"/>
      <c r="C777" s="28"/>
      <c r="D777" s="28"/>
      <c r="G777" s="28"/>
      <c r="J777" s="21"/>
      <c r="K777" s="21"/>
      <c r="P777" s="21"/>
      <c r="T777" s="28"/>
      <c r="U777" s="28"/>
      <c r="Y777" s="28"/>
      <c r="Z777" s="28"/>
    </row>
    <row r="778" spans="1:28">
      <c r="A778" s="47">
        <v>776</v>
      </c>
      <c r="B778" s="28"/>
      <c r="C778" s="28"/>
      <c r="D778" s="28"/>
      <c r="G778" s="28"/>
      <c r="J778" s="21"/>
      <c r="K778" s="21"/>
      <c r="P778" s="21"/>
      <c r="T778" s="28"/>
      <c r="U778" s="28"/>
      <c r="Y778" s="28"/>
      <c r="Z778" s="28"/>
    </row>
    <row r="779" spans="1:28">
      <c r="A779" s="47">
        <v>777</v>
      </c>
      <c r="B779" s="28"/>
      <c r="C779" s="28"/>
      <c r="D779" s="28"/>
      <c r="G779" s="28"/>
      <c r="J779" s="21"/>
      <c r="K779" s="21"/>
      <c r="P779" s="21"/>
      <c r="T779" s="28"/>
      <c r="U779" s="28"/>
      <c r="Y779" s="28"/>
      <c r="Z779" s="28"/>
    </row>
    <row r="780" spans="1:28">
      <c r="A780" s="47">
        <v>778</v>
      </c>
      <c r="B780" s="28"/>
      <c r="C780" s="28"/>
      <c r="D780" s="28"/>
      <c r="G780" s="28"/>
      <c r="J780" s="21"/>
      <c r="K780" s="21"/>
      <c r="P780" s="21"/>
      <c r="T780" s="28"/>
      <c r="U780" s="28"/>
      <c r="Y780" s="28"/>
      <c r="Z780" s="28"/>
    </row>
    <row r="781" spans="1:28" ht="13.5" thickBot="1">
      <c r="A781" s="59">
        <v>779</v>
      </c>
      <c r="B781" s="67"/>
      <c r="C781" s="67"/>
      <c r="D781" s="67"/>
      <c r="E781" s="67"/>
      <c r="F781" s="68"/>
      <c r="G781" s="67"/>
      <c r="H781" s="68"/>
      <c r="I781" s="67"/>
      <c r="J781" s="67"/>
      <c r="K781" s="67"/>
      <c r="L781" s="67"/>
      <c r="M781" s="68"/>
      <c r="N781" s="67"/>
      <c r="O781" s="67"/>
      <c r="P781" s="67"/>
      <c r="Q781" s="67"/>
      <c r="R781" s="68"/>
      <c r="S781" s="67"/>
      <c r="T781" s="67"/>
      <c r="U781" s="67"/>
      <c r="V781" s="67"/>
      <c r="W781" s="68"/>
      <c r="X781" s="67"/>
      <c r="Y781" s="60"/>
      <c r="Z781" s="60"/>
      <c r="AA781" s="60"/>
      <c r="AB781" s="61"/>
    </row>
    <row r="782" spans="1:28">
      <c r="A782" s="47">
        <v>780</v>
      </c>
      <c r="B782" s="28"/>
      <c r="C782" s="28"/>
      <c r="D782" s="28"/>
      <c r="G782" s="28"/>
      <c r="J782" s="21"/>
      <c r="K782" s="21"/>
      <c r="P782" s="21"/>
      <c r="T782" s="28"/>
      <c r="U782" s="28"/>
      <c r="Y782" s="28"/>
      <c r="Z782" s="28"/>
    </row>
    <row r="783" spans="1:28">
      <c r="A783" s="47">
        <v>781</v>
      </c>
      <c r="B783" s="28"/>
      <c r="C783" s="28"/>
      <c r="D783" s="28"/>
      <c r="G783" s="28"/>
      <c r="J783" s="21"/>
      <c r="K783" s="21"/>
      <c r="P783" s="21"/>
      <c r="T783" s="28"/>
      <c r="U783" s="28"/>
      <c r="Y783" s="28"/>
      <c r="Z783" s="28"/>
    </row>
    <row r="784" spans="1:28">
      <c r="A784" s="47">
        <v>782</v>
      </c>
      <c r="B784" s="28"/>
      <c r="C784" s="28"/>
      <c r="D784" s="28"/>
      <c r="G784" s="28"/>
      <c r="J784" s="21"/>
      <c r="K784" s="21"/>
      <c r="P784" s="21"/>
      <c r="T784" s="28"/>
      <c r="U784" s="28"/>
      <c r="Y784" s="28"/>
      <c r="Z784" s="28"/>
    </row>
    <row r="785" spans="1:28">
      <c r="A785" s="47">
        <v>783</v>
      </c>
      <c r="B785" s="28"/>
      <c r="C785" s="28"/>
      <c r="D785" s="28"/>
      <c r="G785" s="28"/>
      <c r="J785" s="21"/>
      <c r="K785" s="21"/>
      <c r="P785" s="21"/>
      <c r="T785" s="28"/>
      <c r="U785" s="28"/>
      <c r="Y785" s="28"/>
      <c r="Z785" s="28"/>
    </row>
    <row r="786" spans="1:28" ht="13.5" thickBot="1">
      <c r="A786" s="59">
        <v>784</v>
      </c>
      <c r="B786" s="67"/>
      <c r="C786" s="67"/>
      <c r="D786" s="67"/>
      <c r="E786" s="67"/>
      <c r="F786" s="68"/>
      <c r="G786" s="67"/>
      <c r="H786" s="68"/>
      <c r="I786" s="67"/>
      <c r="J786" s="67"/>
      <c r="K786" s="67"/>
      <c r="L786" s="67"/>
      <c r="M786" s="68"/>
      <c r="N786" s="67"/>
      <c r="O786" s="67"/>
      <c r="P786" s="67"/>
      <c r="Q786" s="67"/>
      <c r="R786" s="68"/>
      <c r="S786" s="67"/>
      <c r="T786" s="67"/>
      <c r="U786" s="67"/>
      <c r="V786" s="67"/>
      <c r="W786" s="68"/>
      <c r="X786" s="67"/>
      <c r="Y786" s="60"/>
      <c r="Z786" s="60"/>
      <c r="AA786" s="60"/>
      <c r="AB786" s="61"/>
    </row>
    <row r="787" spans="1:28">
      <c r="A787" s="47">
        <v>785</v>
      </c>
      <c r="B787" s="28"/>
      <c r="C787" s="28"/>
      <c r="D787" s="28"/>
      <c r="G787" s="28"/>
      <c r="J787" s="21"/>
      <c r="K787" s="21"/>
      <c r="P787" s="21"/>
      <c r="T787" s="28"/>
      <c r="U787" s="28"/>
      <c r="Y787" s="28"/>
      <c r="Z787" s="28"/>
    </row>
    <row r="788" spans="1:28">
      <c r="A788" s="47">
        <v>786</v>
      </c>
      <c r="B788" s="28"/>
      <c r="C788" s="28"/>
      <c r="D788" s="28"/>
      <c r="G788" s="28"/>
      <c r="J788" s="21"/>
      <c r="K788" s="21"/>
      <c r="P788" s="21"/>
      <c r="T788" s="28"/>
      <c r="U788" s="28"/>
      <c r="Y788" s="28"/>
      <c r="Z788" s="28"/>
    </row>
    <row r="789" spans="1:28">
      <c r="A789" s="47">
        <v>787</v>
      </c>
      <c r="B789" s="28"/>
      <c r="C789" s="28"/>
      <c r="D789" s="28"/>
      <c r="G789" s="28"/>
      <c r="J789" s="21"/>
      <c r="K789" s="21"/>
      <c r="P789" s="21"/>
      <c r="T789" s="28"/>
      <c r="U789" s="28"/>
      <c r="Y789" s="28"/>
      <c r="Z789" s="28"/>
    </row>
    <row r="790" spans="1:28">
      <c r="A790" s="47">
        <v>788</v>
      </c>
      <c r="B790" s="28"/>
      <c r="C790" s="28"/>
      <c r="D790" s="28"/>
      <c r="G790" s="28"/>
      <c r="J790" s="21"/>
      <c r="K790" s="21"/>
      <c r="P790" s="21"/>
      <c r="T790" s="28"/>
      <c r="U790" s="28"/>
      <c r="Y790" s="28"/>
      <c r="Z790" s="28"/>
    </row>
    <row r="791" spans="1:28" ht="13.5" thickBot="1">
      <c r="A791" s="59">
        <v>789</v>
      </c>
      <c r="B791" s="67"/>
      <c r="C791" s="67"/>
      <c r="D791" s="67"/>
      <c r="E791" s="67"/>
      <c r="F791" s="68"/>
      <c r="G791" s="67"/>
      <c r="H791" s="68"/>
      <c r="I791" s="67"/>
      <c r="J791" s="67"/>
      <c r="K791" s="67"/>
      <c r="L791" s="67"/>
      <c r="M791" s="68"/>
      <c r="N791" s="67"/>
      <c r="O791" s="67"/>
      <c r="P791" s="67"/>
      <c r="Q791" s="67"/>
      <c r="R791" s="68"/>
      <c r="S791" s="67"/>
      <c r="T791" s="67"/>
      <c r="U791" s="67"/>
      <c r="V791" s="67"/>
      <c r="W791" s="68"/>
      <c r="X791" s="67"/>
      <c r="Y791" s="60"/>
      <c r="Z791" s="60"/>
      <c r="AA791" s="60"/>
      <c r="AB791" s="61"/>
    </row>
    <row r="792" spans="1:28">
      <c r="A792" s="47">
        <v>790</v>
      </c>
      <c r="B792" s="28"/>
      <c r="C792" s="28"/>
      <c r="D792" s="28"/>
      <c r="G792" s="28"/>
      <c r="J792" s="21"/>
      <c r="K792" s="21"/>
      <c r="P792" s="21"/>
      <c r="T792" s="28"/>
      <c r="U792" s="28"/>
      <c r="Y792" s="28"/>
      <c r="Z792" s="28"/>
    </row>
    <row r="793" spans="1:28">
      <c r="A793" s="47">
        <v>791</v>
      </c>
      <c r="B793" s="28"/>
      <c r="C793" s="28"/>
      <c r="D793" s="28"/>
      <c r="G793" s="28"/>
      <c r="J793" s="21"/>
      <c r="K793" s="21"/>
      <c r="P793" s="21"/>
      <c r="T793" s="28"/>
      <c r="U793" s="28"/>
      <c r="Y793" s="28"/>
      <c r="Z793" s="28"/>
    </row>
    <row r="794" spans="1:28">
      <c r="A794" s="47">
        <v>792</v>
      </c>
      <c r="B794" s="28"/>
      <c r="C794" s="28"/>
      <c r="D794" s="28"/>
      <c r="G794" s="28"/>
      <c r="J794" s="21"/>
      <c r="K794" s="21"/>
      <c r="P794" s="21"/>
      <c r="T794" s="28"/>
      <c r="U794" s="28"/>
      <c r="Y794" s="28"/>
      <c r="Z794" s="28"/>
    </row>
    <row r="795" spans="1:28">
      <c r="A795" s="47">
        <v>793</v>
      </c>
      <c r="B795" s="28"/>
      <c r="C795" s="28"/>
      <c r="D795" s="28"/>
      <c r="G795" s="28"/>
      <c r="J795" s="21"/>
      <c r="K795" s="21"/>
      <c r="P795" s="21"/>
      <c r="T795" s="28"/>
      <c r="U795" s="28"/>
      <c r="Y795" s="28"/>
      <c r="Z795" s="28"/>
    </row>
    <row r="796" spans="1:28" ht="13.5" thickBot="1">
      <c r="A796" s="59">
        <v>794</v>
      </c>
      <c r="B796" s="67"/>
      <c r="C796" s="67"/>
      <c r="D796" s="67"/>
      <c r="E796" s="67"/>
      <c r="F796" s="68"/>
      <c r="G796" s="67"/>
      <c r="H796" s="68"/>
      <c r="I796" s="67"/>
      <c r="J796" s="67"/>
      <c r="K796" s="67"/>
      <c r="L796" s="67"/>
      <c r="M796" s="68"/>
      <c r="N796" s="67"/>
      <c r="O796" s="67"/>
      <c r="P796" s="67"/>
      <c r="Q796" s="67"/>
      <c r="R796" s="68"/>
      <c r="S796" s="67"/>
      <c r="T796" s="67"/>
      <c r="U796" s="67"/>
      <c r="V796" s="67"/>
      <c r="W796" s="68"/>
      <c r="X796" s="67"/>
      <c r="Y796" s="60"/>
      <c r="Z796" s="60"/>
      <c r="AA796" s="60"/>
      <c r="AB796" s="61"/>
    </row>
    <row r="797" spans="1:28">
      <c r="A797" s="47">
        <v>795</v>
      </c>
      <c r="B797" s="28"/>
      <c r="C797" s="28"/>
      <c r="D797" s="28"/>
      <c r="G797" s="28"/>
      <c r="J797" s="21"/>
      <c r="K797" s="21"/>
      <c r="P797" s="21"/>
      <c r="T797" s="28"/>
      <c r="U797" s="28"/>
      <c r="Y797" s="28"/>
      <c r="Z797" s="28"/>
    </row>
    <row r="798" spans="1:28">
      <c r="A798" s="47">
        <v>796</v>
      </c>
      <c r="B798" s="28"/>
      <c r="C798" s="28"/>
      <c r="D798" s="28"/>
      <c r="G798" s="28"/>
      <c r="J798" s="21"/>
      <c r="K798" s="21"/>
      <c r="P798" s="21"/>
      <c r="T798" s="28"/>
      <c r="U798" s="28"/>
      <c r="Y798" s="28"/>
      <c r="Z798" s="28"/>
    </row>
    <row r="799" spans="1:28">
      <c r="A799" s="47">
        <v>797</v>
      </c>
      <c r="B799" s="28"/>
      <c r="C799" s="28"/>
      <c r="D799" s="28"/>
      <c r="G799" s="28"/>
      <c r="J799" s="21"/>
      <c r="K799" s="21"/>
      <c r="P799" s="21"/>
      <c r="T799" s="28"/>
      <c r="U799" s="28"/>
      <c r="Y799" s="28"/>
      <c r="Z799" s="28"/>
    </row>
    <row r="800" spans="1:28">
      <c r="A800" s="47">
        <v>798</v>
      </c>
      <c r="B800" s="28"/>
      <c r="C800" s="28"/>
      <c r="D800" s="28"/>
      <c r="G800" s="28"/>
      <c r="J800" s="21"/>
      <c r="K800" s="21"/>
      <c r="P800" s="21"/>
      <c r="T800" s="28"/>
      <c r="U800" s="28"/>
      <c r="Y800" s="28"/>
      <c r="Z800" s="28"/>
    </row>
    <row r="801" spans="1:28" ht="13.5" thickBot="1">
      <c r="A801" s="59">
        <v>799</v>
      </c>
      <c r="B801" s="67"/>
      <c r="C801" s="67"/>
      <c r="D801" s="67"/>
      <c r="E801" s="67"/>
      <c r="F801" s="68"/>
      <c r="G801" s="67"/>
      <c r="H801" s="68"/>
      <c r="I801" s="67"/>
      <c r="J801" s="67"/>
      <c r="K801" s="67"/>
      <c r="L801" s="67"/>
      <c r="M801" s="68"/>
      <c r="N801" s="67"/>
      <c r="O801" s="67"/>
      <c r="P801" s="67"/>
      <c r="Q801" s="67"/>
      <c r="R801" s="68"/>
      <c r="S801" s="67"/>
      <c r="T801" s="67"/>
      <c r="U801" s="67"/>
      <c r="V801" s="67"/>
      <c r="W801" s="68"/>
      <c r="X801" s="67"/>
      <c r="Y801" s="60"/>
      <c r="Z801" s="60"/>
      <c r="AA801" s="60"/>
      <c r="AB801" s="61"/>
    </row>
    <row r="802" spans="1:28">
      <c r="A802" s="47">
        <v>800</v>
      </c>
      <c r="B802" s="28"/>
      <c r="C802" s="28"/>
      <c r="D802" s="28"/>
      <c r="G802" s="28"/>
      <c r="J802" s="21"/>
      <c r="K802" s="21"/>
      <c r="P802" s="21"/>
      <c r="T802" s="28"/>
      <c r="U802" s="28"/>
      <c r="Y802" s="28"/>
      <c r="Z802" s="28"/>
    </row>
    <row r="803" spans="1:28">
      <c r="A803" s="47">
        <v>801</v>
      </c>
      <c r="B803" s="28"/>
      <c r="C803" s="28"/>
      <c r="D803" s="28"/>
      <c r="G803" s="28"/>
      <c r="J803" s="21"/>
      <c r="K803" s="21"/>
      <c r="P803" s="21"/>
      <c r="T803" s="28"/>
      <c r="U803" s="28"/>
      <c r="Y803" s="28"/>
      <c r="Z803" s="28"/>
    </row>
    <row r="804" spans="1:28">
      <c r="A804" s="47">
        <v>802</v>
      </c>
      <c r="B804" s="28"/>
      <c r="C804" s="28"/>
      <c r="D804" s="28"/>
      <c r="G804" s="28"/>
      <c r="J804" s="21"/>
      <c r="K804" s="21"/>
      <c r="P804" s="21"/>
      <c r="T804" s="28"/>
      <c r="U804" s="28"/>
      <c r="Y804" s="28"/>
      <c r="Z804" s="28"/>
    </row>
    <row r="805" spans="1:28">
      <c r="A805" s="47">
        <v>803</v>
      </c>
      <c r="B805" s="28"/>
      <c r="C805" s="28"/>
      <c r="D805" s="28"/>
      <c r="G805" s="28"/>
      <c r="J805" s="21"/>
      <c r="K805" s="21"/>
      <c r="P805" s="21"/>
      <c r="T805" s="28"/>
      <c r="U805" s="28"/>
      <c r="Y805" s="28"/>
      <c r="Z805" s="28"/>
    </row>
    <row r="806" spans="1:28" ht="13.5" thickBot="1">
      <c r="A806" s="59">
        <v>804</v>
      </c>
      <c r="B806" s="67"/>
      <c r="C806" s="67"/>
      <c r="D806" s="67"/>
      <c r="E806" s="67"/>
      <c r="F806" s="68"/>
      <c r="G806" s="67"/>
      <c r="H806" s="68"/>
      <c r="I806" s="67"/>
      <c r="J806" s="67"/>
      <c r="K806" s="67"/>
      <c r="L806" s="67"/>
      <c r="M806" s="68"/>
      <c r="N806" s="67"/>
      <c r="O806" s="67"/>
      <c r="P806" s="67"/>
      <c r="Q806" s="67"/>
      <c r="R806" s="68"/>
      <c r="S806" s="67"/>
      <c r="T806" s="67"/>
      <c r="U806" s="67"/>
      <c r="V806" s="67"/>
      <c r="W806" s="68"/>
      <c r="X806" s="67"/>
      <c r="Y806" s="60"/>
      <c r="Z806" s="60"/>
      <c r="AA806" s="60"/>
      <c r="AB806" s="61"/>
    </row>
    <row r="807" spans="1:28">
      <c r="A807" s="47">
        <v>805</v>
      </c>
      <c r="B807" s="28"/>
      <c r="C807" s="28"/>
      <c r="D807" s="28"/>
      <c r="G807" s="28"/>
      <c r="J807" s="21"/>
      <c r="K807" s="21"/>
      <c r="P807" s="21"/>
      <c r="T807" s="28"/>
      <c r="U807" s="28"/>
      <c r="Y807" s="28"/>
      <c r="Z807" s="28"/>
    </row>
    <row r="808" spans="1:28">
      <c r="A808" s="47">
        <v>806</v>
      </c>
      <c r="B808" s="28"/>
      <c r="C808" s="28"/>
      <c r="D808" s="28"/>
      <c r="G808" s="28"/>
      <c r="J808" s="21"/>
      <c r="K808" s="21"/>
      <c r="P808" s="21"/>
      <c r="T808" s="28"/>
      <c r="U808" s="28"/>
      <c r="Y808" s="28"/>
      <c r="Z808" s="28"/>
    </row>
    <row r="809" spans="1:28">
      <c r="A809" s="47">
        <v>807</v>
      </c>
      <c r="B809" s="28"/>
      <c r="C809" s="28"/>
      <c r="D809" s="28"/>
      <c r="G809" s="28"/>
      <c r="J809" s="21"/>
      <c r="K809" s="21"/>
      <c r="P809" s="21"/>
      <c r="T809" s="28"/>
      <c r="U809" s="28"/>
      <c r="Y809" s="28"/>
      <c r="Z809" s="28"/>
    </row>
    <row r="810" spans="1:28">
      <c r="A810" s="47">
        <v>808</v>
      </c>
      <c r="B810" s="28"/>
      <c r="C810" s="28"/>
      <c r="D810" s="28"/>
      <c r="G810" s="28"/>
      <c r="J810" s="21"/>
      <c r="K810" s="21"/>
      <c r="P810" s="21"/>
      <c r="T810" s="28"/>
      <c r="U810" s="28"/>
      <c r="Y810" s="28"/>
      <c r="Z810" s="28"/>
    </row>
    <row r="811" spans="1:28" ht="13.5" thickBot="1">
      <c r="A811" s="59">
        <v>809</v>
      </c>
      <c r="B811" s="67"/>
      <c r="C811" s="67"/>
      <c r="D811" s="67"/>
      <c r="E811" s="67"/>
      <c r="F811" s="68"/>
      <c r="G811" s="67"/>
      <c r="H811" s="68"/>
      <c r="I811" s="67"/>
      <c r="J811" s="67"/>
      <c r="K811" s="67"/>
      <c r="L811" s="67"/>
      <c r="M811" s="68"/>
      <c r="N811" s="67"/>
      <c r="O811" s="67"/>
      <c r="P811" s="67"/>
      <c r="Q811" s="67"/>
      <c r="R811" s="68"/>
      <c r="S811" s="67"/>
      <c r="T811" s="67"/>
      <c r="U811" s="67"/>
      <c r="V811" s="67"/>
      <c r="W811" s="68"/>
      <c r="X811" s="67"/>
      <c r="Y811" s="60"/>
      <c r="Z811" s="60"/>
      <c r="AA811" s="60"/>
      <c r="AB811" s="61"/>
    </row>
    <row r="812" spans="1:28">
      <c r="A812" s="47">
        <v>810</v>
      </c>
      <c r="B812" s="28"/>
      <c r="C812" s="28"/>
      <c r="D812" s="28"/>
      <c r="G812" s="28"/>
      <c r="J812" s="21"/>
      <c r="K812" s="21"/>
      <c r="P812" s="21"/>
      <c r="T812" s="28"/>
      <c r="U812" s="28"/>
      <c r="Y812" s="28"/>
      <c r="Z812" s="28"/>
    </row>
    <row r="813" spans="1:28">
      <c r="A813" s="47">
        <v>811</v>
      </c>
      <c r="B813" s="28"/>
      <c r="C813" s="28"/>
      <c r="D813" s="28"/>
      <c r="G813" s="28"/>
      <c r="J813" s="21"/>
      <c r="K813" s="21"/>
      <c r="P813" s="21"/>
      <c r="T813" s="28"/>
      <c r="U813" s="28"/>
      <c r="Y813" s="28"/>
      <c r="Z813" s="28"/>
    </row>
    <row r="814" spans="1:28">
      <c r="A814" s="47">
        <v>812</v>
      </c>
      <c r="B814" s="28"/>
      <c r="C814" s="28"/>
      <c r="D814" s="28"/>
      <c r="G814" s="28"/>
      <c r="J814" s="21"/>
      <c r="K814" s="21"/>
      <c r="P814" s="21"/>
      <c r="T814" s="28"/>
      <c r="U814" s="28"/>
      <c r="Y814" s="28"/>
      <c r="Z814" s="28"/>
    </row>
    <row r="815" spans="1:28">
      <c r="A815" s="47">
        <v>813</v>
      </c>
      <c r="B815" s="28"/>
      <c r="C815" s="28"/>
      <c r="D815" s="28"/>
      <c r="G815" s="28"/>
      <c r="J815" s="21"/>
      <c r="K815" s="21"/>
      <c r="P815" s="21"/>
      <c r="T815" s="28"/>
      <c r="U815" s="28"/>
      <c r="Y815" s="28"/>
      <c r="Z815" s="28"/>
    </row>
    <row r="816" spans="1:28" ht="13.5" thickBot="1">
      <c r="A816" s="59">
        <v>814</v>
      </c>
      <c r="B816" s="67"/>
      <c r="C816" s="67"/>
      <c r="D816" s="67"/>
      <c r="E816" s="67"/>
      <c r="F816" s="68"/>
      <c r="G816" s="67"/>
      <c r="H816" s="68"/>
      <c r="I816" s="67"/>
      <c r="J816" s="67"/>
      <c r="K816" s="67"/>
      <c r="L816" s="67"/>
      <c r="M816" s="68"/>
      <c r="N816" s="67"/>
      <c r="O816" s="67"/>
      <c r="P816" s="67"/>
      <c r="Q816" s="67"/>
      <c r="R816" s="68"/>
      <c r="S816" s="67"/>
      <c r="T816" s="67"/>
      <c r="U816" s="67"/>
      <c r="V816" s="67"/>
      <c r="W816" s="68"/>
      <c r="X816" s="67"/>
      <c r="Y816" s="60"/>
      <c r="Z816" s="60"/>
      <c r="AA816" s="60"/>
      <c r="AB816" s="61"/>
    </row>
    <row r="817" spans="1:28">
      <c r="A817" s="47">
        <v>815</v>
      </c>
      <c r="B817" s="28"/>
      <c r="C817" s="28"/>
      <c r="D817" s="28"/>
      <c r="G817" s="28"/>
      <c r="J817" s="21"/>
      <c r="K817" s="21"/>
      <c r="P817" s="21"/>
      <c r="T817" s="28"/>
      <c r="U817" s="28"/>
      <c r="Y817" s="28"/>
      <c r="Z817" s="28"/>
    </row>
    <row r="818" spans="1:28">
      <c r="A818" s="47">
        <v>816</v>
      </c>
      <c r="B818" s="28"/>
      <c r="C818" s="28"/>
      <c r="D818" s="28"/>
      <c r="G818" s="28"/>
      <c r="J818" s="21"/>
      <c r="K818" s="21"/>
      <c r="P818" s="21"/>
      <c r="T818" s="28"/>
      <c r="U818" s="28"/>
      <c r="Y818" s="28"/>
      <c r="Z818" s="28"/>
    </row>
    <row r="819" spans="1:28">
      <c r="A819" s="47">
        <v>817</v>
      </c>
      <c r="B819" s="28"/>
      <c r="C819" s="28"/>
      <c r="D819" s="28"/>
      <c r="G819" s="28"/>
      <c r="J819" s="21"/>
      <c r="K819" s="21"/>
      <c r="P819" s="21"/>
      <c r="T819" s="28"/>
      <c r="U819" s="28"/>
      <c r="Y819" s="28"/>
      <c r="Z819" s="28"/>
    </row>
    <row r="820" spans="1:28">
      <c r="A820" s="47">
        <v>818</v>
      </c>
      <c r="B820" s="28"/>
      <c r="C820" s="28"/>
      <c r="D820" s="28"/>
      <c r="G820" s="28"/>
      <c r="J820" s="21"/>
      <c r="K820" s="21"/>
      <c r="P820" s="21"/>
      <c r="T820" s="28"/>
      <c r="U820" s="28"/>
      <c r="Y820" s="28"/>
      <c r="Z820" s="28"/>
    </row>
    <row r="821" spans="1:28" ht="13.5" thickBot="1">
      <c r="A821" s="59">
        <v>819</v>
      </c>
      <c r="B821" s="67"/>
      <c r="C821" s="67"/>
      <c r="D821" s="67"/>
      <c r="E821" s="67"/>
      <c r="F821" s="68"/>
      <c r="G821" s="67"/>
      <c r="H821" s="68"/>
      <c r="I821" s="67"/>
      <c r="J821" s="67"/>
      <c r="K821" s="67"/>
      <c r="L821" s="67"/>
      <c r="M821" s="68"/>
      <c r="N821" s="67"/>
      <c r="O821" s="67"/>
      <c r="P821" s="67"/>
      <c r="Q821" s="67"/>
      <c r="R821" s="68"/>
      <c r="S821" s="67"/>
      <c r="T821" s="67"/>
      <c r="U821" s="67"/>
      <c r="V821" s="67"/>
      <c r="W821" s="68"/>
      <c r="X821" s="67"/>
      <c r="Y821" s="60"/>
      <c r="Z821" s="60"/>
      <c r="AA821" s="60"/>
      <c r="AB821" s="61"/>
    </row>
    <row r="822" spans="1:28">
      <c r="A822" s="47">
        <v>820</v>
      </c>
      <c r="B822" s="28"/>
      <c r="C822" s="28"/>
      <c r="D822" s="28"/>
      <c r="G822" s="28"/>
      <c r="J822" s="21"/>
      <c r="K822" s="21"/>
      <c r="P822" s="21"/>
      <c r="T822" s="28"/>
      <c r="U822" s="28"/>
      <c r="Y822" s="28"/>
      <c r="Z822" s="28"/>
    </row>
    <row r="823" spans="1:28">
      <c r="A823" s="47">
        <v>821</v>
      </c>
      <c r="B823" s="28"/>
      <c r="C823" s="28"/>
      <c r="D823" s="28"/>
      <c r="G823" s="28"/>
      <c r="J823" s="21"/>
      <c r="K823" s="21"/>
      <c r="P823" s="21"/>
      <c r="T823" s="28"/>
      <c r="U823" s="28"/>
      <c r="Y823" s="28"/>
      <c r="Z823" s="28"/>
    </row>
    <row r="824" spans="1:28">
      <c r="A824" s="47">
        <v>822</v>
      </c>
      <c r="B824" s="28"/>
      <c r="C824" s="28"/>
      <c r="D824" s="28"/>
      <c r="G824" s="28"/>
      <c r="J824" s="21"/>
      <c r="K824" s="21"/>
      <c r="P824" s="21"/>
      <c r="T824" s="28"/>
      <c r="U824" s="28"/>
      <c r="Y824" s="28"/>
      <c r="Z824" s="28"/>
    </row>
    <row r="825" spans="1:28">
      <c r="A825" s="47">
        <v>823</v>
      </c>
      <c r="B825" s="28"/>
      <c r="C825" s="28"/>
      <c r="D825" s="28"/>
      <c r="G825" s="28"/>
      <c r="J825" s="21"/>
      <c r="K825" s="21"/>
      <c r="P825" s="21"/>
      <c r="T825" s="28"/>
      <c r="U825" s="28"/>
      <c r="Y825" s="28"/>
      <c r="Z825" s="28"/>
    </row>
    <row r="826" spans="1:28" ht="13.5" thickBot="1">
      <c r="A826" s="59">
        <v>824</v>
      </c>
      <c r="B826" s="67"/>
      <c r="C826" s="67"/>
      <c r="D826" s="67"/>
      <c r="E826" s="67"/>
      <c r="F826" s="68"/>
      <c r="G826" s="67"/>
      <c r="H826" s="68"/>
      <c r="I826" s="67"/>
      <c r="J826" s="67"/>
      <c r="K826" s="67"/>
      <c r="L826" s="67"/>
      <c r="M826" s="68"/>
      <c r="N826" s="67"/>
      <c r="O826" s="67"/>
      <c r="P826" s="67"/>
      <c r="Q826" s="67"/>
      <c r="R826" s="68"/>
      <c r="S826" s="67"/>
      <c r="T826" s="67"/>
      <c r="U826" s="67"/>
      <c r="V826" s="67"/>
      <c r="W826" s="68"/>
      <c r="X826" s="67"/>
      <c r="Y826" s="60"/>
      <c r="Z826" s="60"/>
      <c r="AA826" s="60"/>
      <c r="AB826" s="61"/>
    </row>
    <row r="827" spans="1:28">
      <c r="A827" s="47">
        <v>825</v>
      </c>
      <c r="B827" s="28"/>
      <c r="C827" s="28"/>
      <c r="D827" s="28"/>
      <c r="G827" s="28"/>
      <c r="J827" s="21"/>
      <c r="K827" s="21"/>
      <c r="P827" s="21"/>
      <c r="T827" s="28"/>
      <c r="U827" s="28"/>
      <c r="Y827" s="28"/>
      <c r="Z827" s="28"/>
    </row>
    <row r="828" spans="1:28">
      <c r="A828" s="47">
        <v>826</v>
      </c>
      <c r="B828" s="28"/>
      <c r="C828" s="28"/>
      <c r="D828" s="28"/>
      <c r="G828" s="28"/>
      <c r="J828" s="21"/>
      <c r="K828" s="21"/>
      <c r="P828" s="21"/>
      <c r="T828" s="28"/>
      <c r="U828" s="28"/>
      <c r="Y828" s="28"/>
      <c r="Z828" s="28"/>
    </row>
    <row r="829" spans="1:28">
      <c r="A829" s="47">
        <v>827</v>
      </c>
      <c r="B829" s="28"/>
      <c r="C829" s="28"/>
      <c r="D829" s="28"/>
      <c r="G829" s="28"/>
      <c r="J829" s="21"/>
      <c r="K829" s="21"/>
      <c r="P829" s="21"/>
      <c r="T829" s="28"/>
      <c r="U829" s="28"/>
      <c r="Y829" s="28"/>
      <c r="Z829" s="28"/>
    </row>
    <row r="830" spans="1:28">
      <c r="A830" s="47">
        <v>828</v>
      </c>
      <c r="B830" s="28"/>
      <c r="C830" s="28"/>
      <c r="D830" s="28"/>
      <c r="G830" s="28"/>
      <c r="J830" s="21"/>
      <c r="K830" s="21"/>
      <c r="P830" s="21"/>
      <c r="T830" s="28"/>
      <c r="U830" s="28"/>
      <c r="Y830" s="28"/>
      <c r="Z830" s="28"/>
    </row>
    <row r="831" spans="1:28" ht="13.5" thickBot="1">
      <c r="A831" s="59">
        <v>829</v>
      </c>
      <c r="B831" s="67"/>
      <c r="C831" s="67"/>
      <c r="D831" s="67"/>
      <c r="E831" s="67"/>
      <c r="F831" s="68"/>
      <c r="G831" s="67"/>
      <c r="H831" s="68"/>
      <c r="I831" s="67"/>
      <c r="J831" s="67"/>
      <c r="K831" s="67"/>
      <c r="L831" s="67"/>
      <c r="M831" s="68"/>
      <c r="N831" s="67"/>
      <c r="O831" s="67"/>
      <c r="P831" s="67"/>
      <c r="Q831" s="67"/>
      <c r="R831" s="68"/>
      <c r="S831" s="67"/>
      <c r="T831" s="67"/>
      <c r="U831" s="67"/>
      <c r="V831" s="67"/>
      <c r="W831" s="68"/>
      <c r="X831" s="67"/>
      <c r="Y831" s="60"/>
      <c r="Z831" s="60"/>
      <c r="AA831" s="60"/>
      <c r="AB831" s="61"/>
    </row>
    <row r="832" spans="1:28">
      <c r="A832" s="47">
        <v>830</v>
      </c>
      <c r="B832" s="28"/>
      <c r="C832" s="28"/>
      <c r="D832" s="28"/>
      <c r="G832" s="28"/>
      <c r="J832" s="21"/>
      <c r="K832" s="21"/>
      <c r="P832" s="21"/>
      <c r="T832" s="28"/>
      <c r="U832" s="28"/>
      <c r="Y832" s="28"/>
      <c r="Z832" s="28"/>
    </row>
    <row r="833" spans="1:28">
      <c r="A833" s="47">
        <v>831</v>
      </c>
      <c r="B833" s="28"/>
      <c r="C833" s="28"/>
      <c r="D833" s="28"/>
      <c r="G833" s="28"/>
      <c r="J833" s="21"/>
      <c r="K833" s="21"/>
      <c r="P833" s="21"/>
      <c r="T833" s="28"/>
      <c r="U833" s="28"/>
      <c r="Y833" s="28"/>
      <c r="Z833" s="28"/>
    </row>
    <row r="834" spans="1:28">
      <c r="A834" s="47">
        <v>832</v>
      </c>
      <c r="B834" s="28"/>
      <c r="C834" s="28"/>
      <c r="D834" s="28"/>
      <c r="G834" s="28"/>
      <c r="J834" s="21"/>
      <c r="K834" s="21"/>
      <c r="P834" s="21"/>
      <c r="T834" s="28"/>
      <c r="U834" s="28"/>
      <c r="Y834" s="28"/>
      <c r="Z834" s="28"/>
    </row>
    <row r="835" spans="1:28">
      <c r="A835" s="47">
        <v>833</v>
      </c>
      <c r="B835" s="28"/>
      <c r="C835" s="28"/>
      <c r="D835" s="28"/>
      <c r="G835" s="28"/>
      <c r="J835" s="21"/>
      <c r="K835" s="21"/>
      <c r="P835" s="21"/>
      <c r="T835" s="28"/>
      <c r="U835" s="28"/>
      <c r="Y835" s="28"/>
      <c r="Z835" s="28"/>
    </row>
    <row r="836" spans="1:28" ht="13.5" thickBot="1">
      <c r="A836" s="59">
        <v>834</v>
      </c>
      <c r="B836" s="67"/>
      <c r="C836" s="67"/>
      <c r="D836" s="67"/>
      <c r="E836" s="67"/>
      <c r="F836" s="68"/>
      <c r="G836" s="67"/>
      <c r="H836" s="68"/>
      <c r="I836" s="67"/>
      <c r="J836" s="67"/>
      <c r="K836" s="67"/>
      <c r="L836" s="67"/>
      <c r="M836" s="68"/>
      <c r="N836" s="67"/>
      <c r="O836" s="67"/>
      <c r="P836" s="67"/>
      <c r="Q836" s="67"/>
      <c r="R836" s="68"/>
      <c r="S836" s="67"/>
      <c r="T836" s="67"/>
      <c r="U836" s="67"/>
      <c r="V836" s="67"/>
      <c r="W836" s="68"/>
      <c r="X836" s="67"/>
      <c r="Y836" s="60"/>
      <c r="Z836" s="60"/>
      <c r="AA836" s="60"/>
      <c r="AB836" s="61"/>
    </row>
    <row r="837" spans="1:28">
      <c r="A837" s="47">
        <v>835</v>
      </c>
      <c r="B837" s="28"/>
      <c r="C837" s="28"/>
      <c r="D837" s="28"/>
      <c r="G837" s="28"/>
      <c r="J837" s="21"/>
      <c r="K837" s="21"/>
      <c r="P837" s="21"/>
      <c r="T837" s="28"/>
      <c r="U837" s="28"/>
      <c r="Y837" s="28"/>
      <c r="Z837" s="28"/>
    </row>
    <row r="838" spans="1:28">
      <c r="A838" s="47">
        <v>836</v>
      </c>
      <c r="B838" s="28"/>
      <c r="C838" s="28"/>
      <c r="D838" s="28"/>
      <c r="G838" s="28"/>
      <c r="J838" s="21"/>
      <c r="K838" s="21"/>
      <c r="P838" s="21"/>
      <c r="T838" s="28"/>
      <c r="U838" s="28"/>
      <c r="Y838" s="28"/>
      <c r="Z838" s="28"/>
    </row>
    <row r="839" spans="1:28">
      <c r="A839" s="47">
        <v>837</v>
      </c>
      <c r="B839" s="28"/>
      <c r="C839" s="28"/>
      <c r="D839" s="28"/>
      <c r="G839" s="28"/>
      <c r="J839" s="21"/>
      <c r="K839" s="21"/>
      <c r="P839" s="21"/>
      <c r="T839" s="28"/>
      <c r="U839" s="28"/>
      <c r="Y839" s="28"/>
      <c r="Z839" s="28"/>
    </row>
    <row r="840" spans="1:28">
      <c r="A840" s="47">
        <v>838</v>
      </c>
      <c r="B840" s="28"/>
      <c r="C840" s="28"/>
      <c r="D840" s="28"/>
      <c r="G840" s="28"/>
      <c r="J840" s="21"/>
      <c r="K840" s="21"/>
      <c r="P840" s="21"/>
      <c r="T840" s="28"/>
      <c r="U840" s="28"/>
      <c r="Y840" s="28"/>
      <c r="Z840" s="28"/>
    </row>
    <row r="841" spans="1:28" ht="13.5" thickBot="1">
      <c r="A841" s="59">
        <v>839</v>
      </c>
      <c r="B841" s="67"/>
      <c r="C841" s="67"/>
      <c r="D841" s="67"/>
      <c r="E841" s="67"/>
      <c r="F841" s="68"/>
      <c r="G841" s="67"/>
      <c r="H841" s="68"/>
      <c r="I841" s="67"/>
      <c r="J841" s="67"/>
      <c r="K841" s="67"/>
      <c r="L841" s="67"/>
      <c r="M841" s="68"/>
      <c r="N841" s="67"/>
      <c r="O841" s="67"/>
      <c r="P841" s="67"/>
      <c r="Q841" s="67"/>
      <c r="R841" s="68"/>
      <c r="S841" s="67"/>
      <c r="T841" s="67"/>
      <c r="U841" s="67"/>
      <c r="V841" s="67"/>
      <c r="W841" s="68"/>
      <c r="X841" s="67"/>
      <c r="Y841" s="60"/>
      <c r="Z841" s="60"/>
      <c r="AA841" s="60"/>
      <c r="AB841" s="61"/>
    </row>
    <row r="842" spans="1:28">
      <c r="A842" s="47">
        <v>840</v>
      </c>
      <c r="B842" s="28"/>
      <c r="C842" s="28"/>
      <c r="D842" s="28"/>
      <c r="G842" s="28"/>
      <c r="J842" s="21"/>
      <c r="K842" s="21"/>
      <c r="P842" s="21"/>
      <c r="T842" s="28"/>
      <c r="U842" s="28"/>
      <c r="Y842" s="28"/>
      <c r="Z842" s="28"/>
    </row>
    <row r="843" spans="1:28">
      <c r="A843" s="47">
        <v>841</v>
      </c>
      <c r="B843" s="28"/>
      <c r="C843" s="28"/>
      <c r="D843" s="28"/>
      <c r="G843" s="28"/>
      <c r="J843" s="21"/>
      <c r="K843" s="21"/>
      <c r="P843" s="21"/>
      <c r="T843" s="28"/>
      <c r="U843" s="28"/>
      <c r="Y843" s="28"/>
      <c r="Z843" s="28"/>
    </row>
    <row r="844" spans="1:28">
      <c r="A844" s="47">
        <v>842</v>
      </c>
      <c r="B844" s="28"/>
      <c r="C844" s="28"/>
      <c r="D844" s="28"/>
      <c r="G844" s="28"/>
      <c r="J844" s="21"/>
      <c r="K844" s="21"/>
      <c r="P844" s="21"/>
      <c r="T844" s="28"/>
      <c r="U844" s="28"/>
      <c r="Y844" s="28"/>
      <c r="Z844" s="28"/>
    </row>
    <row r="845" spans="1:28">
      <c r="A845" s="47">
        <v>843</v>
      </c>
      <c r="B845" s="28"/>
      <c r="C845" s="28"/>
      <c r="D845" s="28"/>
      <c r="G845" s="28"/>
      <c r="J845" s="21"/>
      <c r="K845" s="21"/>
      <c r="P845" s="21"/>
      <c r="T845" s="28"/>
      <c r="U845" s="28"/>
      <c r="Y845" s="28"/>
      <c r="Z845" s="28"/>
    </row>
    <row r="846" spans="1:28" ht="13.5" thickBot="1">
      <c r="A846" s="59">
        <v>844</v>
      </c>
      <c r="B846" s="67"/>
      <c r="C846" s="67"/>
      <c r="D846" s="67"/>
      <c r="E846" s="67"/>
      <c r="F846" s="68"/>
      <c r="G846" s="67"/>
      <c r="H846" s="68"/>
      <c r="I846" s="67"/>
      <c r="J846" s="67"/>
      <c r="K846" s="67"/>
      <c r="L846" s="67"/>
      <c r="M846" s="68"/>
      <c r="N846" s="67"/>
      <c r="O846" s="67"/>
      <c r="P846" s="67"/>
      <c r="Q846" s="67"/>
      <c r="R846" s="68"/>
      <c r="S846" s="67"/>
      <c r="T846" s="67"/>
      <c r="U846" s="67"/>
      <c r="V846" s="67"/>
      <c r="W846" s="68"/>
      <c r="X846" s="67"/>
      <c r="Y846" s="60"/>
      <c r="Z846" s="60"/>
      <c r="AA846" s="60"/>
      <c r="AB846" s="61"/>
    </row>
    <row r="847" spans="1:28">
      <c r="A847" s="47">
        <v>845</v>
      </c>
      <c r="B847" s="28"/>
      <c r="C847" s="28"/>
      <c r="D847" s="28"/>
      <c r="G847" s="28"/>
      <c r="J847" s="21"/>
      <c r="K847" s="21"/>
      <c r="P847" s="21"/>
      <c r="T847" s="28"/>
      <c r="U847" s="28"/>
      <c r="Y847" s="28"/>
      <c r="Z847" s="28"/>
    </row>
    <row r="848" spans="1:28">
      <c r="A848" s="47">
        <v>846</v>
      </c>
      <c r="B848" s="28"/>
      <c r="C848" s="28"/>
      <c r="D848" s="28"/>
      <c r="G848" s="28"/>
      <c r="J848" s="21"/>
      <c r="K848" s="21"/>
      <c r="P848" s="21"/>
      <c r="T848" s="28"/>
      <c r="U848" s="28"/>
      <c r="Y848" s="28"/>
      <c r="Z848" s="28"/>
    </row>
    <row r="849" spans="1:28">
      <c r="A849" s="47">
        <v>847</v>
      </c>
      <c r="B849" s="28"/>
      <c r="C849" s="28"/>
      <c r="D849" s="28"/>
      <c r="G849" s="28"/>
      <c r="J849" s="21"/>
      <c r="K849" s="21"/>
      <c r="P849" s="21"/>
      <c r="T849" s="28"/>
      <c r="U849" s="28"/>
      <c r="Y849" s="28"/>
      <c r="Z849" s="28"/>
    </row>
    <row r="850" spans="1:28">
      <c r="A850" s="47">
        <v>848</v>
      </c>
      <c r="B850" s="28"/>
      <c r="C850" s="28"/>
      <c r="D850" s="28"/>
      <c r="G850" s="28"/>
      <c r="J850" s="21"/>
      <c r="K850" s="21"/>
      <c r="P850" s="21"/>
      <c r="T850" s="28"/>
      <c r="U850" s="28"/>
      <c r="Y850" s="28"/>
      <c r="Z850" s="28"/>
    </row>
    <row r="851" spans="1:28" ht="13.5" thickBot="1">
      <c r="A851" s="59">
        <v>849</v>
      </c>
      <c r="B851" s="67"/>
      <c r="C851" s="67"/>
      <c r="D851" s="67"/>
      <c r="E851" s="67"/>
      <c r="F851" s="68"/>
      <c r="G851" s="67"/>
      <c r="H851" s="68"/>
      <c r="I851" s="67"/>
      <c r="J851" s="67"/>
      <c r="K851" s="67"/>
      <c r="L851" s="67"/>
      <c r="M851" s="68"/>
      <c r="N851" s="67"/>
      <c r="O851" s="67"/>
      <c r="P851" s="67"/>
      <c r="Q851" s="67"/>
      <c r="R851" s="68"/>
      <c r="S851" s="67"/>
      <c r="T851" s="67"/>
      <c r="U851" s="67"/>
      <c r="V851" s="67"/>
      <c r="W851" s="68"/>
      <c r="X851" s="67"/>
      <c r="Y851" s="60"/>
      <c r="Z851" s="60"/>
      <c r="AA851" s="60"/>
      <c r="AB851" s="61"/>
    </row>
    <row r="852" spans="1:28">
      <c r="A852" s="47">
        <v>850</v>
      </c>
      <c r="B852" s="28"/>
      <c r="C852" s="28"/>
      <c r="D852" s="28"/>
      <c r="G852" s="28"/>
      <c r="J852" s="21"/>
      <c r="K852" s="21"/>
      <c r="P852" s="21"/>
      <c r="T852" s="28"/>
      <c r="U852" s="28"/>
      <c r="Y852" s="28"/>
      <c r="Z852" s="28"/>
    </row>
    <row r="853" spans="1:28">
      <c r="A853" s="47">
        <v>851</v>
      </c>
      <c r="B853" s="28"/>
      <c r="C853" s="28"/>
      <c r="D853" s="28"/>
      <c r="G853" s="28"/>
      <c r="J853" s="21"/>
      <c r="K853" s="21"/>
      <c r="P853" s="21"/>
      <c r="T853" s="28"/>
      <c r="U853" s="28"/>
      <c r="Y853" s="28"/>
      <c r="Z853" s="28"/>
    </row>
    <row r="854" spans="1:28">
      <c r="A854" s="47">
        <v>852</v>
      </c>
      <c r="B854" s="28"/>
      <c r="C854" s="28"/>
      <c r="D854" s="28"/>
      <c r="G854" s="28"/>
      <c r="J854" s="21"/>
      <c r="K854" s="21"/>
      <c r="P854" s="21"/>
      <c r="T854" s="28"/>
      <c r="U854" s="28"/>
      <c r="Y854" s="28"/>
      <c r="Z854" s="28"/>
    </row>
    <row r="855" spans="1:28">
      <c r="A855" s="47">
        <v>853</v>
      </c>
      <c r="B855" s="28"/>
      <c r="C855" s="28"/>
      <c r="D855" s="28"/>
      <c r="G855" s="28"/>
      <c r="J855" s="21"/>
      <c r="K855" s="21"/>
      <c r="P855" s="21"/>
      <c r="T855" s="28"/>
      <c r="U855" s="28"/>
      <c r="Y855" s="28"/>
      <c r="Z855" s="28"/>
    </row>
    <row r="856" spans="1:28" ht="13.5" thickBot="1">
      <c r="A856" s="59">
        <v>854</v>
      </c>
      <c r="B856" s="67"/>
      <c r="C856" s="67"/>
      <c r="D856" s="67"/>
      <c r="E856" s="67"/>
      <c r="F856" s="68"/>
      <c r="G856" s="67"/>
      <c r="H856" s="68"/>
      <c r="I856" s="67"/>
      <c r="J856" s="67"/>
      <c r="K856" s="67"/>
      <c r="L856" s="67"/>
      <c r="M856" s="68"/>
      <c r="N856" s="67"/>
      <c r="O856" s="67"/>
      <c r="P856" s="67"/>
      <c r="Q856" s="67"/>
      <c r="R856" s="68"/>
      <c r="S856" s="67"/>
      <c r="T856" s="67"/>
      <c r="U856" s="67"/>
      <c r="V856" s="67"/>
      <c r="W856" s="68"/>
      <c r="X856" s="67"/>
      <c r="Y856" s="60"/>
      <c r="Z856" s="60"/>
      <c r="AA856" s="60"/>
      <c r="AB856" s="61"/>
    </row>
    <row r="857" spans="1:28">
      <c r="A857" s="47">
        <v>855</v>
      </c>
      <c r="B857" s="28"/>
      <c r="C857" s="28"/>
      <c r="D857" s="28"/>
      <c r="G857" s="28"/>
      <c r="J857" s="21"/>
      <c r="K857" s="21"/>
      <c r="P857" s="21"/>
      <c r="T857" s="28"/>
      <c r="U857" s="28"/>
      <c r="Y857" s="28"/>
      <c r="Z857" s="28"/>
    </row>
    <row r="858" spans="1:28">
      <c r="A858" s="47">
        <v>856</v>
      </c>
      <c r="B858" s="28"/>
      <c r="C858" s="28"/>
      <c r="D858" s="28"/>
      <c r="G858" s="28"/>
      <c r="J858" s="21"/>
      <c r="K858" s="21"/>
      <c r="P858" s="21"/>
      <c r="T858" s="28"/>
      <c r="U858" s="28"/>
      <c r="Y858" s="28"/>
      <c r="Z858" s="28"/>
    </row>
    <row r="859" spans="1:28">
      <c r="A859" s="47">
        <v>857</v>
      </c>
      <c r="B859" s="28"/>
      <c r="C859" s="28"/>
      <c r="D859" s="28"/>
      <c r="G859" s="28"/>
      <c r="J859" s="21"/>
      <c r="K859" s="21"/>
      <c r="P859" s="21"/>
      <c r="T859" s="28"/>
      <c r="U859" s="28"/>
      <c r="Y859" s="28"/>
      <c r="Z859" s="28"/>
    </row>
    <row r="860" spans="1:28">
      <c r="A860" s="47">
        <v>858</v>
      </c>
      <c r="B860" s="28"/>
      <c r="C860" s="28"/>
      <c r="D860" s="28"/>
      <c r="G860" s="28"/>
      <c r="J860" s="21"/>
      <c r="K860" s="21"/>
      <c r="P860" s="21"/>
      <c r="T860" s="28"/>
      <c r="U860" s="28"/>
      <c r="Y860" s="28"/>
      <c r="Z860" s="28"/>
    </row>
    <row r="861" spans="1:28" ht="13.5" thickBot="1">
      <c r="A861" s="59">
        <v>859</v>
      </c>
      <c r="B861" s="67"/>
      <c r="C861" s="67"/>
      <c r="D861" s="67"/>
      <c r="E861" s="67"/>
      <c r="F861" s="68"/>
      <c r="G861" s="67"/>
      <c r="H861" s="68"/>
      <c r="I861" s="67"/>
      <c r="J861" s="67"/>
      <c r="K861" s="67"/>
      <c r="L861" s="67"/>
      <c r="M861" s="68"/>
      <c r="N861" s="67"/>
      <c r="O861" s="67"/>
      <c r="P861" s="67"/>
      <c r="Q861" s="67"/>
      <c r="R861" s="68"/>
      <c r="S861" s="67"/>
      <c r="T861" s="67"/>
      <c r="U861" s="67"/>
      <c r="V861" s="67"/>
      <c r="W861" s="68"/>
      <c r="X861" s="67"/>
      <c r="Y861" s="60"/>
      <c r="Z861" s="60"/>
      <c r="AA861" s="60"/>
      <c r="AB861" s="61"/>
    </row>
    <row r="862" spans="1:28">
      <c r="A862" s="47">
        <v>860</v>
      </c>
      <c r="B862" s="28"/>
      <c r="C862" s="28"/>
      <c r="D862" s="28"/>
      <c r="G862" s="28"/>
      <c r="J862" s="21"/>
      <c r="K862" s="21"/>
      <c r="P862" s="21"/>
      <c r="T862" s="28"/>
      <c r="U862" s="28"/>
      <c r="Y862" s="28"/>
      <c r="Z862" s="28"/>
    </row>
    <row r="863" spans="1:28">
      <c r="A863" s="47">
        <v>861</v>
      </c>
      <c r="B863" s="28"/>
      <c r="C863" s="28"/>
      <c r="D863" s="28"/>
      <c r="G863" s="28"/>
      <c r="J863" s="21"/>
      <c r="K863" s="21"/>
      <c r="P863" s="21"/>
      <c r="T863" s="28"/>
      <c r="U863" s="28"/>
      <c r="Y863" s="28"/>
      <c r="Z863" s="28"/>
    </row>
    <row r="864" spans="1:28">
      <c r="A864" s="47">
        <v>862</v>
      </c>
      <c r="B864" s="28"/>
      <c r="C864" s="28"/>
      <c r="D864" s="28"/>
      <c r="G864" s="28"/>
      <c r="J864" s="21"/>
      <c r="K864" s="21"/>
      <c r="P864" s="21"/>
      <c r="T864" s="28"/>
      <c r="U864" s="28"/>
      <c r="Y864" s="28"/>
      <c r="Z864" s="28"/>
    </row>
    <row r="865" spans="1:28">
      <c r="A865" s="47">
        <v>863</v>
      </c>
      <c r="B865" s="28"/>
      <c r="C865" s="28"/>
      <c r="D865" s="28"/>
      <c r="G865" s="28"/>
      <c r="J865" s="21"/>
      <c r="K865" s="21"/>
      <c r="P865" s="21"/>
      <c r="T865" s="28"/>
      <c r="U865" s="28"/>
      <c r="Y865" s="28"/>
      <c r="Z865" s="28"/>
    </row>
    <row r="866" spans="1:28" ht="13.5" thickBot="1">
      <c r="A866" s="59">
        <v>864</v>
      </c>
      <c r="B866" s="67"/>
      <c r="C866" s="67"/>
      <c r="D866" s="67"/>
      <c r="E866" s="67"/>
      <c r="F866" s="68"/>
      <c r="G866" s="67"/>
      <c r="H866" s="68"/>
      <c r="I866" s="67"/>
      <c r="J866" s="67"/>
      <c r="K866" s="67"/>
      <c r="L866" s="67"/>
      <c r="M866" s="68"/>
      <c r="N866" s="67"/>
      <c r="O866" s="67"/>
      <c r="P866" s="67"/>
      <c r="Q866" s="67"/>
      <c r="R866" s="68"/>
      <c r="S866" s="67"/>
      <c r="T866" s="67"/>
      <c r="U866" s="67"/>
      <c r="V866" s="67"/>
      <c r="W866" s="68"/>
      <c r="X866" s="67"/>
      <c r="Y866" s="60"/>
      <c r="Z866" s="60"/>
      <c r="AA866" s="60"/>
      <c r="AB866" s="61"/>
    </row>
    <row r="867" spans="1:28">
      <c r="A867" s="47">
        <v>865</v>
      </c>
      <c r="B867" s="28"/>
      <c r="C867" s="28"/>
      <c r="D867" s="28"/>
      <c r="G867" s="28"/>
      <c r="J867" s="21"/>
      <c r="K867" s="21"/>
      <c r="P867" s="21"/>
      <c r="T867" s="28"/>
      <c r="U867" s="28"/>
      <c r="Y867" s="28"/>
      <c r="Z867" s="28"/>
    </row>
    <row r="868" spans="1:28">
      <c r="A868" s="47">
        <v>866</v>
      </c>
      <c r="B868" s="28"/>
      <c r="C868" s="28"/>
      <c r="D868" s="28"/>
      <c r="G868" s="28"/>
      <c r="J868" s="21"/>
      <c r="K868" s="21"/>
      <c r="P868" s="21"/>
      <c r="T868" s="28"/>
      <c r="U868" s="28"/>
      <c r="Y868" s="28"/>
      <c r="Z868" s="28"/>
    </row>
    <row r="869" spans="1:28">
      <c r="A869" s="47">
        <v>867</v>
      </c>
      <c r="B869" s="28"/>
      <c r="C869" s="28"/>
      <c r="D869" s="28"/>
      <c r="G869" s="28"/>
      <c r="J869" s="21"/>
      <c r="K869" s="21"/>
      <c r="P869" s="21"/>
      <c r="T869" s="28"/>
      <c r="U869" s="28"/>
      <c r="Y869" s="28"/>
      <c r="Z869" s="28"/>
    </row>
    <row r="870" spans="1:28">
      <c r="A870" s="47">
        <v>868</v>
      </c>
      <c r="B870" s="28"/>
      <c r="C870" s="28"/>
      <c r="D870" s="28"/>
      <c r="G870" s="28"/>
      <c r="J870" s="21"/>
      <c r="K870" s="21"/>
      <c r="P870" s="21"/>
      <c r="T870" s="28"/>
      <c r="U870" s="28"/>
      <c r="Y870" s="28"/>
      <c r="Z870" s="28"/>
    </row>
    <row r="871" spans="1:28" ht="13.5" thickBot="1">
      <c r="A871" s="59">
        <v>869</v>
      </c>
      <c r="B871" s="67"/>
      <c r="C871" s="67"/>
      <c r="D871" s="67"/>
      <c r="E871" s="67"/>
      <c r="F871" s="68"/>
      <c r="G871" s="67"/>
      <c r="H871" s="68"/>
      <c r="I871" s="67"/>
      <c r="J871" s="67"/>
      <c r="K871" s="67"/>
      <c r="L871" s="67"/>
      <c r="M871" s="68"/>
      <c r="N871" s="67"/>
      <c r="O871" s="67"/>
      <c r="P871" s="67"/>
      <c r="Q871" s="67"/>
      <c r="R871" s="68"/>
      <c r="S871" s="67"/>
      <c r="T871" s="67"/>
      <c r="U871" s="67"/>
      <c r="V871" s="67"/>
      <c r="W871" s="68"/>
      <c r="X871" s="67"/>
      <c r="Y871" s="60"/>
      <c r="Z871" s="60"/>
      <c r="AA871" s="60"/>
      <c r="AB871" s="61"/>
    </row>
    <row r="872" spans="1:28">
      <c r="A872" s="47">
        <v>870</v>
      </c>
      <c r="B872" s="28"/>
      <c r="C872" s="28"/>
      <c r="D872" s="28"/>
      <c r="G872" s="28"/>
      <c r="J872" s="21"/>
      <c r="K872" s="21"/>
      <c r="P872" s="21"/>
      <c r="T872" s="28"/>
      <c r="U872" s="28"/>
      <c r="Y872" s="28"/>
      <c r="Z872" s="28"/>
    </row>
    <row r="873" spans="1:28">
      <c r="A873" s="47">
        <v>871</v>
      </c>
      <c r="B873" s="28"/>
      <c r="C873" s="28"/>
      <c r="D873" s="28"/>
      <c r="G873" s="28"/>
      <c r="J873" s="21"/>
      <c r="K873" s="21"/>
      <c r="P873" s="21"/>
      <c r="T873" s="28"/>
      <c r="U873" s="28"/>
      <c r="Y873" s="28"/>
      <c r="Z873" s="28"/>
    </row>
    <row r="874" spans="1:28">
      <c r="A874" s="47">
        <v>872</v>
      </c>
      <c r="B874" s="28"/>
      <c r="C874" s="28"/>
      <c r="D874" s="28"/>
      <c r="G874" s="28"/>
      <c r="J874" s="21"/>
      <c r="K874" s="21"/>
      <c r="P874" s="21"/>
      <c r="T874" s="28"/>
      <c r="U874" s="28"/>
      <c r="Y874" s="28"/>
      <c r="Z874" s="28"/>
    </row>
    <row r="875" spans="1:28">
      <c r="A875" s="47">
        <v>873</v>
      </c>
      <c r="B875" s="28"/>
      <c r="C875" s="28"/>
      <c r="D875" s="28"/>
      <c r="G875" s="28"/>
      <c r="J875" s="21"/>
      <c r="K875" s="21"/>
      <c r="P875" s="21"/>
      <c r="T875" s="28"/>
      <c r="U875" s="28"/>
      <c r="Y875" s="28"/>
      <c r="Z875" s="28"/>
    </row>
    <row r="876" spans="1:28" ht="13.5" thickBot="1">
      <c r="A876" s="59">
        <v>874</v>
      </c>
      <c r="B876" s="67"/>
      <c r="C876" s="67"/>
      <c r="D876" s="67"/>
      <c r="E876" s="67"/>
      <c r="F876" s="68"/>
      <c r="G876" s="67"/>
      <c r="H876" s="68"/>
      <c r="I876" s="67"/>
      <c r="J876" s="67"/>
      <c r="K876" s="67"/>
      <c r="L876" s="67"/>
      <c r="M876" s="68"/>
      <c r="N876" s="67"/>
      <c r="O876" s="67"/>
      <c r="P876" s="67"/>
      <c r="Q876" s="67"/>
      <c r="R876" s="68"/>
      <c r="S876" s="67"/>
      <c r="T876" s="67"/>
      <c r="U876" s="67"/>
      <c r="V876" s="67"/>
      <c r="W876" s="68"/>
      <c r="X876" s="67"/>
      <c r="Y876" s="60"/>
      <c r="Z876" s="60"/>
      <c r="AA876" s="60"/>
      <c r="AB876" s="61"/>
    </row>
    <row r="877" spans="1:28">
      <c r="A877" s="47">
        <v>875</v>
      </c>
      <c r="B877" s="28"/>
      <c r="C877" s="28"/>
      <c r="D877" s="28"/>
      <c r="G877" s="28"/>
      <c r="J877" s="21"/>
      <c r="K877" s="21"/>
      <c r="P877" s="21"/>
      <c r="T877" s="28"/>
      <c r="U877" s="28"/>
      <c r="Y877" s="28"/>
      <c r="Z877" s="28"/>
    </row>
    <row r="878" spans="1:28">
      <c r="A878" s="47">
        <v>876</v>
      </c>
      <c r="B878" s="28"/>
      <c r="C878" s="28"/>
      <c r="D878" s="28"/>
      <c r="G878" s="28"/>
      <c r="J878" s="21"/>
      <c r="K878" s="21"/>
      <c r="P878" s="21"/>
      <c r="T878" s="28"/>
      <c r="U878" s="28"/>
      <c r="Y878" s="28"/>
      <c r="Z878" s="28"/>
    </row>
    <row r="879" spans="1:28">
      <c r="A879" s="47">
        <v>877</v>
      </c>
      <c r="B879" s="28"/>
      <c r="C879" s="28"/>
      <c r="D879" s="28"/>
      <c r="G879" s="28"/>
      <c r="J879" s="21"/>
      <c r="K879" s="21"/>
      <c r="P879" s="21"/>
      <c r="T879" s="28"/>
      <c r="U879" s="28"/>
      <c r="Y879" s="28"/>
      <c r="Z879" s="28"/>
    </row>
    <row r="880" spans="1:28">
      <c r="A880" s="47">
        <v>878</v>
      </c>
      <c r="B880" s="28"/>
      <c r="C880" s="28"/>
      <c r="D880" s="28"/>
      <c r="G880" s="28"/>
      <c r="J880" s="21"/>
      <c r="K880" s="21"/>
      <c r="P880" s="21"/>
      <c r="T880" s="28"/>
      <c r="U880" s="28"/>
      <c r="Y880" s="28"/>
      <c r="Z880" s="28"/>
    </row>
    <row r="881" spans="1:28" ht="13.5" thickBot="1">
      <c r="A881" s="59">
        <v>879</v>
      </c>
      <c r="B881" s="67"/>
      <c r="C881" s="67"/>
      <c r="D881" s="67"/>
      <c r="E881" s="67"/>
      <c r="F881" s="68"/>
      <c r="G881" s="67"/>
      <c r="H881" s="68"/>
      <c r="I881" s="67"/>
      <c r="J881" s="67"/>
      <c r="K881" s="67"/>
      <c r="L881" s="67"/>
      <c r="M881" s="68"/>
      <c r="N881" s="67"/>
      <c r="O881" s="67"/>
      <c r="P881" s="67"/>
      <c r="Q881" s="67"/>
      <c r="R881" s="68"/>
      <c r="S881" s="67"/>
      <c r="T881" s="67"/>
      <c r="U881" s="67"/>
      <c r="V881" s="67"/>
      <c r="W881" s="68"/>
      <c r="X881" s="67"/>
      <c r="Y881" s="60"/>
      <c r="Z881" s="60"/>
      <c r="AA881" s="60"/>
      <c r="AB881" s="61"/>
    </row>
    <row r="882" spans="1:28">
      <c r="A882" s="47">
        <v>880</v>
      </c>
      <c r="B882" s="28"/>
      <c r="C882" s="28"/>
      <c r="D882" s="28"/>
      <c r="G882" s="28"/>
      <c r="J882" s="21"/>
      <c r="K882" s="21"/>
      <c r="P882" s="21"/>
      <c r="T882" s="28"/>
      <c r="U882" s="28"/>
      <c r="Y882" s="28"/>
      <c r="Z882" s="28"/>
    </row>
    <row r="883" spans="1:28">
      <c r="A883" s="47">
        <v>881</v>
      </c>
      <c r="B883" s="28"/>
      <c r="C883" s="28"/>
      <c r="D883" s="28"/>
      <c r="G883" s="28"/>
      <c r="J883" s="21"/>
      <c r="K883" s="21"/>
      <c r="P883" s="21"/>
      <c r="T883" s="28"/>
      <c r="U883" s="28"/>
      <c r="Y883" s="28"/>
      <c r="Z883" s="28"/>
    </row>
    <row r="884" spans="1:28">
      <c r="A884" s="47">
        <v>882</v>
      </c>
      <c r="B884" s="28"/>
      <c r="C884" s="28"/>
      <c r="D884" s="28"/>
      <c r="G884" s="28"/>
      <c r="J884" s="21"/>
      <c r="K884" s="21"/>
      <c r="P884" s="21"/>
      <c r="T884" s="28"/>
      <c r="U884" s="28"/>
      <c r="Y884" s="28"/>
      <c r="Z884" s="28"/>
    </row>
    <row r="885" spans="1:28">
      <c r="A885" s="47">
        <v>883</v>
      </c>
      <c r="B885" s="28"/>
      <c r="C885" s="28"/>
      <c r="D885" s="28"/>
      <c r="G885" s="28"/>
      <c r="J885" s="21"/>
      <c r="K885" s="21"/>
      <c r="P885" s="21"/>
      <c r="T885" s="28"/>
      <c r="U885" s="28"/>
      <c r="Y885" s="28"/>
      <c r="Z885" s="28"/>
    </row>
    <row r="886" spans="1:28" ht="13.5" thickBot="1">
      <c r="A886" s="59">
        <v>884</v>
      </c>
      <c r="B886" s="67"/>
      <c r="C886" s="67"/>
      <c r="D886" s="67"/>
      <c r="E886" s="67"/>
      <c r="F886" s="68"/>
      <c r="G886" s="67"/>
      <c r="H886" s="68"/>
      <c r="I886" s="67"/>
      <c r="J886" s="67"/>
      <c r="K886" s="67"/>
      <c r="L886" s="67"/>
      <c r="M886" s="68"/>
      <c r="N886" s="67"/>
      <c r="O886" s="67"/>
      <c r="P886" s="67"/>
      <c r="Q886" s="67"/>
      <c r="R886" s="68"/>
      <c r="S886" s="67"/>
      <c r="T886" s="67"/>
      <c r="U886" s="67"/>
      <c r="V886" s="67"/>
      <c r="W886" s="68"/>
      <c r="X886" s="67"/>
      <c r="Y886" s="60"/>
      <c r="Z886" s="60"/>
      <c r="AA886" s="60"/>
      <c r="AB886" s="61"/>
    </row>
    <row r="887" spans="1:28">
      <c r="A887" s="47">
        <v>885</v>
      </c>
      <c r="B887" s="28"/>
      <c r="C887" s="28"/>
      <c r="D887" s="28"/>
      <c r="G887" s="28"/>
      <c r="J887" s="21"/>
      <c r="K887" s="21"/>
      <c r="P887" s="21"/>
      <c r="T887" s="28"/>
      <c r="U887" s="28"/>
      <c r="Y887" s="28"/>
      <c r="Z887" s="28"/>
    </row>
    <row r="888" spans="1:28">
      <c r="A888" s="47">
        <v>886</v>
      </c>
      <c r="B888" s="28"/>
      <c r="C888" s="28"/>
      <c r="D888" s="28"/>
      <c r="G888" s="28"/>
      <c r="J888" s="21"/>
      <c r="K888" s="21"/>
      <c r="P888" s="21"/>
      <c r="T888" s="28"/>
      <c r="U888" s="28"/>
      <c r="Y888" s="28"/>
      <c r="Z888" s="28"/>
    </row>
    <row r="889" spans="1:28">
      <c r="A889" s="47">
        <v>887</v>
      </c>
      <c r="B889" s="28"/>
      <c r="C889" s="28"/>
      <c r="D889" s="28"/>
      <c r="G889" s="28"/>
      <c r="J889" s="21"/>
      <c r="K889" s="21"/>
      <c r="P889" s="21"/>
      <c r="T889" s="28"/>
      <c r="U889" s="28"/>
      <c r="Y889" s="28"/>
      <c r="Z889" s="28"/>
    </row>
    <row r="890" spans="1:28">
      <c r="A890" s="47">
        <v>888</v>
      </c>
      <c r="B890" s="28"/>
      <c r="C890" s="28"/>
      <c r="D890" s="28"/>
      <c r="G890" s="28"/>
      <c r="J890" s="21"/>
      <c r="K890" s="21"/>
      <c r="P890" s="21"/>
      <c r="T890" s="28"/>
      <c r="U890" s="28"/>
      <c r="Y890" s="28"/>
      <c r="Z890" s="28"/>
    </row>
    <row r="891" spans="1:28" ht="13.5" thickBot="1">
      <c r="A891" s="59">
        <v>889</v>
      </c>
      <c r="B891" s="67"/>
      <c r="C891" s="67"/>
      <c r="D891" s="67"/>
      <c r="E891" s="67"/>
      <c r="F891" s="68"/>
      <c r="G891" s="67"/>
      <c r="H891" s="68"/>
      <c r="I891" s="67"/>
      <c r="J891" s="67"/>
      <c r="K891" s="67"/>
      <c r="L891" s="67"/>
      <c r="M891" s="68"/>
      <c r="N891" s="67"/>
      <c r="O891" s="67"/>
      <c r="P891" s="67"/>
      <c r="Q891" s="67"/>
      <c r="R891" s="68"/>
      <c r="S891" s="67"/>
      <c r="T891" s="67"/>
      <c r="U891" s="67"/>
      <c r="V891" s="67"/>
      <c r="W891" s="68"/>
      <c r="X891" s="67"/>
      <c r="Y891" s="60"/>
      <c r="Z891" s="60"/>
      <c r="AA891" s="60"/>
      <c r="AB891" s="61"/>
    </row>
    <row r="892" spans="1:28">
      <c r="A892" s="47">
        <v>890</v>
      </c>
      <c r="B892" s="28"/>
      <c r="C892" s="28"/>
      <c r="D892" s="28"/>
      <c r="G892" s="28"/>
      <c r="J892" s="21"/>
      <c r="K892" s="21"/>
      <c r="P892" s="21"/>
      <c r="T892" s="28"/>
      <c r="U892" s="28"/>
      <c r="Y892" s="28"/>
      <c r="Z892" s="28"/>
    </row>
    <row r="893" spans="1:28">
      <c r="A893" s="47">
        <v>891</v>
      </c>
      <c r="B893" s="28"/>
      <c r="C893" s="28"/>
      <c r="D893" s="28"/>
      <c r="G893" s="28"/>
      <c r="J893" s="21"/>
      <c r="K893" s="21"/>
      <c r="P893" s="21"/>
      <c r="T893" s="28"/>
      <c r="U893" s="28"/>
      <c r="Y893" s="28"/>
      <c r="Z893" s="28"/>
    </row>
    <row r="894" spans="1:28">
      <c r="A894" s="47">
        <v>892</v>
      </c>
      <c r="B894" s="28"/>
      <c r="C894" s="28"/>
      <c r="D894" s="28"/>
      <c r="G894" s="28"/>
      <c r="J894" s="21"/>
      <c r="K894" s="21"/>
      <c r="P894" s="21"/>
      <c r="T894" s="28"/>
      <c r="U894" s="28"/>
      <c r="Y894" s="28"/>
      <c r="Z894" s="28"/>
    </row>
    <row r="895" spans="1:28">
      <c r="A895" s="47">
        <v>893</v>
      </c>
      <c r="B895" s="28"/>
      <c r="C895" s="28"/>
      <c r="D895" s="28"/>
      <c r="G895" s="28"/>
      <c r="J895" s="21"/>
      <c r="K895" s="21"/>
      <c r="P895" s="21"/>
      <c r="T895" s="28"/>
      <c r="U895" s="28"/>
      <c r="Y895" s="28"/>
      <c r="Z895" s="28"/>
    </row>
    <row r="896" spans="1:28" ht="13.5" thickBot="1">
      <c r="A896" s="59">
        <v>894</v>
      </c>
      <c r="B896" s="67"/>
      <c r="C896" s="67"/>
      <c r="D896" s="67"/>
      <c r="E896" s="67"/>
      <c r="F896" s="68"/>
      <c r="G896" s="67"/>
      <c r="H896" s="68"/>
      <c r="I896" s="67"/>
      <c r="J896" s="67"/>
      <c r="K896" s="67"/>
      <c r="L896" s="67"/>
      <c r="M896" s="68"/>
      <c r="N896" s="67"/>
      <c r="O896" s="67"/>
      <c r="P896" s="67"/>
      <c r="Q896" s="67"/>
      <c r="R896" s="68"/>
      <c r="S896" s="67"/>
      <c r="T896" s="67"/>
      <c r="U896" s="67"/>
      <c r="V896" s="67"/>
      <c r="W896" s="68"/>
      <c r="X896" s="67"/>
      <c r="Y896" s="60"/>
      <c r="Z896" s="60"/>
      <c r="AA896" s="60"/>
      <c r="AB896" s="61"/>
    </row>
    <row r="897" spans="1:28">
      <c r="A897" s="47">
        <v>895</v>
      </c>
      <c r="B897" s="28"/>
      <c r="C897" s="28"/>
      <c r="D897" s="28"/>
      <c r="G897" s="28"/>
      <c r="J897" s="21"/>
      <c r="K897" s="21"/>
      <c r="P897" s="21"/>
      <c r="T897" s="28"/>
      <c r="U897" s="28"/>
      <c r="Y897" s="28"/>
      <c r="Z897" s="28"/>
    </row>
    <row r="898" spans="1:28">
      <c r="A898" s="47">
        <v>896</v>
      </c>
      <c r="B898" s="28"/>
      <c r="C898" s="28"/>
      <c r="D898" s="28"/>
      <c r="G898" s="28"/>
      <c r="J898" s="21"/>
      <c r="K898" s="21"/>
      <c r="P898" s="21"/>
      <c r="T898" s="28"/>
      <c r="U898" s="28"/>
      <c r="Y898" s="28"/>
      <c r="Z898" s="28"/>
    </row>
    <row r="899" spans="1:28">
      <c r="A899" s="47">
        <v>897</v>
      </c>
      <c r="B899" s="28"/>
      <c r="C899" s="28"/>
      <c r="D899" s="28"/>
      <c r="G899" s="28"/>
      <c r="J899" s="21"/>
      <c r="K899" s="21"/>
      <c r="P899" s="21"/>
      <c r="T899" s="28"/>
      <c r="U899" s="28"/>
      <c r="Y899" s="28"/>
      <c r="Z899" s="28"/>
    </row>
    <row r="900" spans="1:28">
      <c r="A900" s="47">
        <v>898</v>
      </c>
      <c r="B900" s="28"/>
      <c r="C900" s="28"/>
      <c r="D900" s="28"/>
      <c r="G900" s="28"/>
      <c r="J900" s="21"/>
      <c r="K900" s="21"/>
      <c r="P900" s="21"/>
      <c r="T900" s="28"/>
      <c r="U900" s="28"/>
      <c r="Y900" s="28"/>
      <c r="Z900" s="28"/>
    </row>
    <row r="901" spans="1:28" ht="13.5" thickBot="1">
      <c r="A901" s="59">
        <v>899</v>
      </c>
      <c r="B901" s="67"/>
      <c r="C901" s="67"/>
      <c r="D901" s="67"/>
      <c r="E901" s="67"/>
      <c r="F901" s="68"/>
      <c r="G901" s="67"/>
      <c r="H901" s="68"/>
      <c r="I901" s="67"/>
      <c r="J901" s="67"/>
      <c r="K901" s="67"/>
      <c r="L901" s="67"/>
      <c r="M901" s="68"/>
      <c r="N901" s="67"/>
      <c r="O901" s="67"/>
      <c r="P901" s="67"/>
      <c r="Q901" s="67"/>
      <c r="R901" s="68"/>
      <c r="S901" s="67"/>
      <c r="T901" s="67"/>
      <c r="U901" s="67"/>
      <c r="V901" s="67"/>
      <c r="W901" s="68"/>
      <c r="X901" s="67"/>
      <c r="Y901" s="60"/>
      <c r="Z901" s="60"/>
      <c r="AA901" s="60"/>
      <c r="AB901" s="61"/>
    </row>
    <row r="902" spans="1:28">
      <c r="A902" s="47">
        <v>900</v>
      </c>
      <c r="B902" s="28"/>
      <c r="C902" s="28"/>
      <c r="D902" s="28"/>
      <c r="G902" s="28"/>
      <c r="J902" s="21"/>
      <c r="K902" s="21"/>
      <c r="P902" s="21"/>
      <c r="T902" s="28"/>
      <c r="U902" s="28"/>
      <c r="Y902" s="28"/>
      <c r="Z902" s="28"/>
    </row>
    <row r="903" spans="1:28">
      <c r="A903" s="47">
        <v>901</v>
      </c>
      <c r="B903" s="28"/>
      <c r="C903" s="28"/>
      <c r="D903" s="28"/>
      <c r="G903" s="28"/>
      <c r="J903" s="21"/>
      <c r="K903" s="21"/>
      <c r="P903" s="21"/>
      <c r="T903" s="28"/>
      <c r="U903" s="28"/>
      <c r="Y903" s="28"/>
      <c r="Z903" s="28"/>
    </row>
    <row r="904" spans="1:28">
      <c r="A904" s="47">
        <v>902</v>
      </c>
      <c r="B904" s="28"/>
      <c r="C904" s="28"/>
      <c r="D904" s="28"/>
      <c r="G904" s="28"/>
      <c r="J904" s="21"/>
      <c r="K904" s="21"/>
      <c r="P904" s="21"/>
      <c r="T904" s="28"/>
      <c r="U904" s="28"/>
      <c r="Y904" s="28"/>
      <c r="Z904" s="28"/>
    </row>
    <row r="905" spans="1:28">
      <c r="A905" s="47">
        <v>903</v>
      </c>
      <c r="B905" s="28"/>
      <c r="C905" s="28"/>
      <c r="D905" s="28"/>
      <c r="G905" s="28"/>
      <c r="J905" s="21"/>
      <c r="K905" s="21"/>
      <c r="P905" s="21"/>
      <c r="T905" s="28"/>
      <c r="U905" s="28"/>
      <c r="Y905" s="28"/>
      <c r="Z905" s="28"/>
    </row>
    <row r="906" spans="1:28" ht="13.5" thickBot="1">
      <c r="A906" s="59">
        <v>904</v>
      </c>
      <c r="B906" s="67"/>
      <c r="C906" s="67"/>
      <c r="D906" s="67"/>
      <c r="E906" s="67"/>
      <c r="F906" s="68"/>
      <c r="G906" s="67"/>
      <c r="H906" s="68"/>
      <c r="I906" s="67"/>
      <c r="J906" s="67"/>
      <c r="K906" s="67"/>
      <c r="L906" s="67"/>
      <c r="M906" s="68"/>
      <c r="N906" s="67"/>
      <c r="O906" s="67"/>
      <c r="P906" s="67"/>
      <c r="Q906" s="67"/>
      <c r="R906" s="68"/>
      <c r="S906" s="67"/>
      <c r="T906" s="67"/>
      <c r="U906" s="67"/>
      <c r="V906" s="67"/>
      <c r="W906" s="68"/>
      <c r="X906" s="67"/>
      <c r="Y906" s="60"/>
      <c r="Z906" s="60"/>
      <c r="AA906" s="60"/>
      <c r="AB906" s="61"/>
    </row>
    <row r="907" spans="1:28">
      <c r="A907" s="47">
        <v>905</v>
      </c>
      <c r="B907" s="28"/>
      <c r="C907" s="28"/>
      <c r="D907" s="28"/>
      <c r="G907" s="28"/>
      <c r="J907" s="21"/>
      <c r="K907" s="21"/>
      <c r="P907" s="21"/>
      <c r="T907" s="28"/>
      <c r="U907" s="28"/>
      <c r="Y907" s="28"/>
      <c r="Z907" s="28"/>
    </row>
    <row r="908" spans="1:28">
      <c r="A908" s="47">
        <v>906</v>
      </c>
      <c r="B908" s="28"/>
      <c r="C908" s="28"/>
      <c r="D908" s="28"/>
      <c r="G908" s="28"/>
      <c r="J908" s="21"/>
      <c r="K908" s="21"/>
      <c r="P908" s="21"/>
      <c r="T908" s="28"/>
      <c r="U908" s="28"/>
      <c r="Y908" s="28"/>
      <c r="Z908" s="28"/>
    </row>
    <row r="909" spans="1:28">
      <c r="A909" s="47">
        <v>907</v>
      </c>
      <c r="B909" s="28"/>
      <c r="C909" s="28"/>
      <c r="D909" s="28"/>
      <c r="G909" s="28"/>
      <c r="J909" s="21"/>
      <c r="K909" s="21"/>
      <c r="P909" s="21"/>
      <c r="T909" s="28"/>
      <c r="U909" s="28"/>
      <c r="Y909" s="28"/>
      <c r="Z909" s="28"/>
    </row>
    <row r="910" spans="1:28">
      <c r="A910" s="47">
        <v>908</v>
      </c>
      <c r="B910" s="28"/>
      <c r="C910" s="28"/>
      <c r="D910" s="28"/>
      <c r="G910" s="28"/>
      <c r="J910" s="21"/>
      <c r="K910" s="21"/>
      <c r="P910" s="21"/>
      <c r="T910" s="28"/>
      <c r="U910" s="28"/>
      <c r="Y910" s="28"/>
      <c r="Z910" s="28"/>
    </row>
    <row r="911" spans="1:28" ht="13.5" thickBot="1">
      <c r="A911" s="59">
        <v>909</v>
      </c>
      <c r="B911" s="67"/>
      <c r="C911" s="67"/>
      <c r="D911" s="67"/>
      <c r="E911" s="67"/>
      <c r="F911" s="68"/>
      <c r="G911" s="67"/>
      <c r="H911" s="68"/>
      <c r="I911" s="67"/>
      <c r="J911" s="67"/>
      <c r="K911" s="67"/>
      <c r="L911" s="67"/>
      <c r="M911" s="68"/>
      <c r="N911" s="67"/>
      <c r="O911" s="67"/>
      <c r="P911" s="67"/>
      <c r="Q911" s="67"/>
      <c r="R911" s="68"/>
      <c r="S911" s="67"/>
      <c r="T911" s="67"/>
      <c r="U911" s="67"/>
      <c r="V911" s="67"/>
      <c r="W911" s="68"/>
      <c r="X911" s="67"/>
      <c r="Y911" s="60"/>
      <c r="Z911" s="60"/>
      <c r="AA911" s="60"/>
      <c r="AB911" s="61"/>
    </row>
    <row r="912" spans="1:28">
      <c r="A912" s="47">
        <v>910</v>
      </c>
      <c r="B912" s="28"/>
      <c r="C912" s="28"/>
      <c r="D912" s="28"/>
      <c r="G912" s="28"/>
      <c r="J912" s="21"/>
      <c r="K912" s="21"/>
      <c r="P912" s="21"/>
      <c r="T912" s="28"/>
      <c r="U912" s="28"/>
      <c r="Y912" s="28"/>
      <c r="Z912" s="28"/>
    </row>
    <row r="913" spans="1:28">
      <c r="A913" s="47">
        <v>911</v>
      </c>
      <c r="B913" s="28"/>
      <c r="C913" s="28"/>
      <c r="D913" s="28"/>
      <c r="G913" s="28"/>
      <c r="J913" s="21"/>
      <c r="K913" s="21"/>
      <c r="P913" s="21"/>
      <c r="T913" s="28"/>
      <c r="U913" s="28"/>
      <c r="Y913" s="28"/>
      <c r="Z913" s="28"/>
    </row>
    <row r="914" spans="1:28">
      <c r="A914" s="47">
        <v>912</v>
      </c>
      <c r="B914" s="28"/>
      <c r="C914" s="28"/>
      <c r="D914" s="28"/>
      <c r="G914" s="28"/>
      <c r="J914" s="21"/>
      <c r="K914" s="21"/>
      <c r="P914" s="21"/>
      <c r="T914" s="28"/>
      <c r="U914" s="28"/>
      <c r="Y914" s="28"/>
      <c r="Z914" s="28"/>
    </row>
    <row r="915" spans="1:28">
      <c r="A915" s="47">
        <v>913</v>
      </c>
      <c r="B915" s="28"/>
      <c r="C915" s="28"/>
      <c r="D915" s="28"/>
      <c r="G915" s="28"/>
      <c r="J915" s="21"/>
      <c r="K915" s="21"/>
      <c r="P915" s="21"/>
      <c r="T915" s="28"/>
      <c r="U915" s="28"/>
      <c r="Y915" s="28"/>
      <c r="Z915" s="28"/>
    </row>
    <row r="916" spans="1:28" ht="13.5" thickBot="1">
      <c r="A916" s="59">
        <v>914</v>
      </c>
      <c r="B916" s="67"/>
      <c r="C916" s="67"/>
      <c r="D916" s="67"/>
      <c r="E916" s="67"/>
      <c r="F916" s="68"/>
      <c r="G916" s="67"/>
      <c r="H916" s="68"/>
      <c r="I916" s="67"/>
      <c r="J916" s="67"/>
      <c r="K916" s="67"/>
      <c r="L916" s="67"/>
      <c r="M916" s="68"/>
      <c r="N916" s="67"/>
      <c r="O916" s="67"/>
      <c r="P916" s="67"/>
      <c r="Q916" s="67"/>
      <c r="R916" s="68"/>
      <c r="S916" s="67"/>
      <c r="T916" s="67"/>
      <c r="U916" s="67"/>
      <c r="V916" s="67"/>
      <c r="W916" s="68"/>
      <c r="X916" s="67"/>
      <c r="Y916" s="60"/>
      <c r="Z916" s="60"/>
      <c r="AA916" s="60"/>
      <c r="AB916" s="61"/>
    </row>
    <row r="917" spans="1:28">
      <c r="A917" s="47">
        <v>915</v>
      </c>
      <c r="B917" s="28"/>
      <c r="C917" s="28"/>
      <c r="D917" s="28"/>
      <c r="G917" s="28"/>
      <c r="J917" s="21"/>
      <c r="K917" s="21"/>
      <c r="P917" s="21"/>
      <c r="T917" s="28"/>
      <c r="U917" s="28"/>
      <c r="Y917" s="28"/>
      <c r="Z917" s="28"/>
    </row>
    <row r="918" spans="1:28">
      <c r="A918" s="47">
        <v>916</v>
      </c>
      <c r="B918" s="28"/>
      <c r="C918" s="28"/>
      <c r="D918" s="28"/>
      <c r="G918" s="28"/>
      <c r="J918" s="21"/>
      <c r="K918" s="21"/>
      <c r="P918" s="21"/>
      <c r="T918" s="28"/>
      <c r="U918" s="28"/>
      <c r="Y918" s="28"/>
      <c r="Z918" s="28"/>
    </row>
    <row r="919" spans="1:28">
      <c r="A919" s="47">
        <v>917</v>
      </c>
      <c r="B919" s="28"/>
      <c r="C919" s="28"/>
      <c r="D919" s="28"/>
      <c r="G919" s="28"/>
      <c r="J919" s="21"/>
      <c r="K919" s="21"/>
      <c r="P919" s="21"/>
      <c r="T919" s="28"/>
      <c r="U919" s="28"/>
      <c r="Y919" s="28"/>
      <c r="Z919" s="28"/>
    </row>
    <row r="920" spans="1:28">
      <c r="A920" s="47">
        <v>918</v>
      </c>
      <c r="B920" s="28"/>
      <c r="C920" s="28"/>
      <c r="D920" s="28"/>
      <c r="G920" s="28"/>
      <c r="J920" s="21"/>
      <c r="K920" s="21"/>
      <c r="P920" s="21"/>
      <c r="T920" s="28"/>
      <c r="U920" s="28"/>
      <c r="Y920" s="28"/>
      <c r="Z920" s="28"/>
    </row>
    <row r="921" spans="1:28" ht="13.5" thickBot="1">
      <c r="A921" s="59">
        <v>919</v>
      </c>
      <c r="B921" s="67"/>
      <c r="C921" s="67"/>
      <c r="D921" s="67"/>
      <c r="E921" s="67"/>
      <c r="F921" s="68"/>
      <c r="G921" s="67"/>
      <c r="H921" s="68"/>
      <c r="I921" s="67"/>
      <c r="J921" s="67"/>
      <c r="K921" s="67"/>
      <c r="L921" s="67"/>
      <c r="M921" s="68"/>
      <c r="N921" s="67"/>
      <c r="O921" s="67"/>
      <c r="P921" s="67"/>
      <c r="Q921" s="67"/>
      <c r="R921" s="68"/>
      <c r="S921" s="67"/>
      <c r="T921" s="67"/>
      <c r="U921" s="67"/>
      <c r="V921" s="67"/>
      <c r="W921" s="68"/>
      <c r="X921" s="67"/>
      <c r="Y921" s="60"/>
      <c r="Z921" s="60"/>
      <c r="AA921" s="60"/>
      <c r="AB921" s="61"/>
    </row>
    <row r="922" spans="1:28">
      <c r="A922" s="47">
        <v>920</v>
      </c>
      <c r="B922" s="28"/>
      <c r="C922" s="28"/>
      <c r="D922" s="28"/>
      <c r="G922" s="28"/>
      <c r="J922" s="21"/>
      <c r="K922" s="21"/>
      <c r="P922" s="21"/>
      <c r="T922" s="28"/>
      <c r="U922" s="28"/>
      <c r="Y922" s="28"/>
      <c r="Z922" s="28"/>
    </row>
    <row r="923" spans="1:28">
      <c r="A923" s="47">
        <v>921</v>
      </c>
      <c r="B923" s="28"/>
      <c r="C923" s="28"/>
      <c r="D923" s="28"/>
      <c r="G923" s="28"/>
      <c r="J923" s="21"/>
      <c r="K923" s="21"/>
      <c r="P923" s="21"/>
      <c r="T923" s="28"/>
      <c r="U923" s="28"/>
      <c r="Y923" s="28"/>
      <c r="Z923" s="28"/>
    </row>
    <row r="924" spans="1:28">
      <c r="A924" s="47">
        <v>922</v>
      </c>
      <c r="B924" s="28"/>
      <c r="C924" s="28"/>
      <c r="D924" s="28"/>
      <c r="G924" s="28"/>
      <c r="J924" s="21"/>
      <c r="K924" s="21"/>
      <c r="P924" s="21"/>
      <c r="T924" s="28"/>
      <c r="U924" s="28"/>
      <c r="Y924" s="28"/>
      <c r="Z924" s="28"/>
    </row>
    <row r="925" spans="1:28">
      <c r="A925" s="47">
        <v>923</v>
      </c>
      <c r="B925" s="28"/>
      <c r="C925" s="28"/>
      <c r="D925" s="28"/>
      <c r="G925" s="28"/>
      <c r="J925" s="21"/>
      <c r="K925" s="21"/>
      <c r="P925" s="21"/>
      <c r="T925" s="28"/>
      <c r="U925" s="28"/>
      <c r="Y925" s="28"/>
      <c r="Z925" s="28"/>
    </row>
    <row r="926" spans="1:28" ht="13.5" thickBot="1">
      <c r="A926" s="59">
        <v>924</v>
      </c>
      <c r="B926" s="67"/>
      <c r="C926" s="67"/>
      <c r="D926" s="67"/>
      <c r="E926" s="67"/>
      <c r="F926" s="68"/>
      <c r="G926" s="67"/>
      <c r="H926" s="68"/>
      <c r="I926" s="67"/>
      <c r="J926" s="67"/>
      <c r="K926" s="67"/>
      <c r="L926" s="67"/>
      <c r="M926" s="68"/>
      <c r="N926" s="67"/>
      <c r="O926" s="67"/>
      <c r="P926" s="67"/>
      <c r="Q926" s="67"/>
      <c r="R926" s="68"/>
      <c r="S926" s="67"/>
      <c r="T926" s="67"/>
      <c r="U926" s="67"/>
      <c r="V926" s="67"/>
      <c r="W926" s="68"/>
      <c r="X926" s="67"/>
      <c r="Y926" s="60"/>
      <c r="Z926" s="60"/>
      <c r="AA926" s="60"/>
      <c r="AB926" s="61"/>
    </row>
    <row r="927" spans="1:28">
      <c r="A927" s="47">
        <v>925</v>
      </c>
      <c r="B927" s="28"/>
      <c r="C927" s="28"/>
      <c r="D927" s="28"/>
      <c r="G927" s="28"/>
      <c r="J927" s="21"/>
      <c r="K927" s="21"/>
      <c r="P927" s="21"/>
      <c r="T927" s="28"/>
      <c r="U927" s="28"/>
      <c r="Y927" s="28"/>
      <c r="Z927" s="28"/>
    </row>
    <row r="928" spans="1:28">
      <c r="A928" s="47">
        <v>926</v>
      </c>
      <c r="B928" s="28"/>
      <c r="C928" s="28"/>
      <c r="D928" s="28"/>
      <c r="G928" s="28"/>
      <c r="J928" s="21"/>
      <c r="K928" s="21"/>
      <c r="P928" s="21"/>
      <c r="T928" s="28"/>
      <c r="U928" s="28"/>
      <c r="Y928" s="28"/>
      <c r="Z928" s="28"/>
    </row>
    <row r="929" spans="1:28">
      <c r="A929" s="47">
        <v>927</v>
      </c>
      <c r="B929" s="28"/>
      <c r="C929" s="28"/>
      <c r="D929" s="28"/>
      <c r="G929" s="28"/>
      <c r="J929" s="21"/>
      <c r="K929" s="21"/>
      <c r="P929" s="21"/>
      <c r="T929" s="28"/>
      <c r="U929" s="28"/>
      <c r="Y929" s="28"/>
      <c r="Z929" s="28"/>
    </row>
    <row r="930" spans="1:28">
      <c r="A930" s="47">
        <v>928</v>
      </c>
      <c r="B930" s="28"/>
      <c r="C930" s="28"/>
      <c r="D930" s="28"/>
      <c r="G930" s="28"/>
      <c r="J930" s="21"/>
      <c r="K930" s="21"/>
      <c r="P930" s="21"/>
      <c r="T930" s="28"/>
      <c r="U930" s="28"/>
      <c r="Y930" s="28"/>
      <c r="Z930" s="28"/>
    </row>
    <row r="931" spans="1:28" ht="13.5" thickBot="1">
      <c r="A931" s="59">
        <v>929</v>
      </c>
      <c r="B931" s="67"/>
      <c r="C931" s="67"/>
      <c r="D931" s="67"/>
      <c r="E931" s="67"/>
      <c r="F931" s="68"/>
      <c r="G931" s="67"/>
      <c r="H931" s="68"/>
      <c r="I931" s="67"/>
      <c r="J931" s="67"/>
      <c r="K931" s="67"/>
      <c r="L931" s="67"/>
      <c r="M931" s="68"/>
      <c r="N931" s="67"/>
      <c r="O931" s="67"/>
      <c r="P931" s="67"/>
      <c r="Q931" s="67"/>
      <c r="R931" s="68"/>
      <c r="S931" s="67"/>
      <c r="T931" s="67"/>
      <c r="U931" s="67"/>
      <c r="V931" s="67"/>
      <c r="W931" s="68"/>
      <c r="X931" s="67"/>
      <c r="Y931" s="60"/>
      <c r="Z931" s="60"/>
      <c r="AA931" s="60"/>
      <c r="AB931" s="61"/>
    </row>
    <row r="932" spans="1:28">
      <c r="A932" s="47">
        <v>930</v>
      </c>
      <c r="B932" s="28"/>
      <c r="C932" s="28"/>
      <c r="D932" s="28"/>
      <c r="G932" s="28"/>
      <c r="J932" s="21"/>
      <c r="K932" s="21"/>
      <c r="P932" s="21"/>
      <c r="T932" s="28"/>
      <c r="U932" s="28"/>
      <c r="Y932" s="28"/>
      <c r="Z932" s="28"/>
    </row>
    <row r="933" spans="1:28">
      <c r="A933" s="47">
        <v>931</v>
      </c>
      <c r="B933" s="28"/>
      <c r="C933" s="28"/>
      <c r="D933" s="28"/>
      <c r="G933" s="28"/>
      <c r="J933" s="21"/>
      <c r="K933" s="21"/>
      <c r="P933" s="21"/>
      <c r="T933" s="28"/>
      <c r="U933" s="28"/>
      <c r="Y933" s="28"/>
      <c r="Z933" s="28"/>
    </row>
    <row r="934" spans="1:28">
      <c r="A934" s="47">
        <v>932</v>
      </c>
      <c r="B934" s="28"/>
      <c r="C934" s="28"/>
      <c r="D934" s="28"/>
      <c r="G934" s="28"/>
      <c r="J934" s="21"/>
      <c r="K934" s="21"/>
      <c r="P934" s="21"/>
      <c r="T934" s="28"/>
      <c r="U934" s="28"/>
      <c r="Y934" s="28"/>
      <c r="Z934" s="28"/>
    </row>
    <row r="935" spans="1:28">
      <c r="A935" s="47">
        <v>933</v>
      </c>
      <c r="B935" s="28"/>
      <c r="C935" s="28"/>
      <c r="D935" s="28"/>
      <c r="G935" s="28"/>
      <c r="J935" s="21"/>
      <c r="K935" s="21"/>
      <c r="P935" s="21"/>
      <c r="T935" s="28"/>
      <c r="U935" s="28"/>
      <c r="Y935" s="28"/>
      <c r="Z935" s="28"/>
    </row>
    <row r="936" spans="1:28" ht="13.5" thickBot="1">
      <c r="A936" s="59">
        <v>934</v>
      </c>
      <c r="B936" s="67"/>
      <c r="C936" s="67"/>
      <c r="D936" s="67"/>
      <c r="E936" s="67"/>
      <c r="F936" s="68"/>
      <c r="G936" s="67"/>
      <c r="H936" s="68"/>
      <c r="I936" s="67"/>
      <c r="J936" s="67"/>
      <c r="K936" s="67"/>
      <c r="L936" s="67"/>
      <c r="M936" s="68"/>
      <c r="N936" s="67"/>
      <c r="O936" s="67"/>
      <c r="P936" s="67"/>
      <c r="Q936" s="67"/>
      <c r="R936" s="68"/>
      <c r="S936" s="67"/>
      <c r="T936" s="67"/>
      <c r="U936" s="67"/>
      <c r="V936" s="67"/>
      <c r="W936" s="68"/>
      <c r="X936" s="67"/>
      <c r="Y936" s="60"/>
      <c r="Z936" s="60"/>
      <c r="AA936" s="60"/>
      <c r="AB936" s="61"/>
    </row>
    <row r="937" spans="1:28">
      <c r="A937" s="47">
        <v>935</v>
      </c>
      <c r="B937" s="28"/>
      <c r="C937" s="28"/>
      <c r="D937" s="28"/>
      <c r="G937" s="28"/>
      <c r="J937" s="21"/>
      <c r="K937" s="21"/>
      <c r="P937" s="21"/>
      <c r="T937" s="28"/>
      <c r="U937" s="28"/>
      <c r="Y937" s="28"/>
      <c r="Z937" s="28"/>
    </row>
    <row r="938" spans="1:28">
      <c r="A938" s="47">
        <v>936</v>
      </c>
      <c r="B938" s="28"/>
      <c r="C938" s="28"/>
      <c r="D938" s="28"/>
      <c r="G938" s="28"/>
      <c r="J938" s="21"/>
      <c r="K938" s="21"/>
      <c r="P938" s="21"/>
      <c r="T938" s="28"/>
      <c r="U938" s="28"/>
      <c r="Y938" s="28"/>
      <c r="Z938" s="28"/>
    </row>
    <row r="939" spans="1:28">
      <c r="A939" s="47">
        <v>937</v>
      </c>
      <c r="B939" s="28"/>
      <c r="C939" s="28"/>
      <c r="D939" s="28"/>
      <c r="G939" s="28"/>
      <c r="J939" s="21"/>
      <c r="K939" s="21"/>
      <c r="P939" s="21"/>
      <c r="T939" s="28"/>
      <c r="U939" s="28"/>
      <c r="Y939" s="28"/>
      <c r="Z939" s="28"/>
    </row>
    <row r="940" spans="1:28">
      <c r="A940" s="47">
        <v>938</v>
      </c>
      <c r="B940" s="28"/>
      <c r="C940" s="28"/>
      <c r="D940" s="28"/>
      <c r="G940" s="28"/>
      <c r="J940" s="21"/>
      <c r="K940" s="21"/>
      <c r="P940" s="21"/>
      <c r="T940" s="28"/>
      <c r="U940" s="28"/>
      <c r="Y940" s="28"/>
      <c r="Z940" s="28"/>
    </row>
    <row r="941" spans="1:28" ht="13.5" thickBot="1">
      <c r="A941" s="59">
        <v>939</v>
      </c>
      <c r="B941" s="67"/>
      <c r="C941" s="67"/>
      <c r="D941" s="67"/>
      <c r="E941" s="67"/>
      <c r="F941" s="68"/>
      <c r="G941" s="67"/>
      <c r="H941" s="68"/>
      <c r="I941" s="67"/>
      <c r="J941" s="67"/>
      <c r="K941" s="67"/>
      <c r="L941" s="67"/>
      <c r="M941" s="68"/>
      <c r="N941" s="67"/>
      <c r="O941" s="67"/>
      <c r="P941" s="67"/>
      <c r="Q941" s="67"/>
      <c r="R941" s="68"/>
      <c r="S941" s="67"/>
      <c r="T941" s="67"/>
      <c r="U941" s="67"/>
      <c r="V941" s="67"/>
      <c r="W941" s="68"/>
      <c r="X941" s="67"/>
      <c r="Y941" s="60"/>
      <c r="Z941" s="60"/>
      <c r="AA941" s="60"/>
      <c r="AB941" s="61"/>
    </row>
    <row r="942" spans="1:28">
      <c r="A942" s="47">
        <v>940</v>
      </c>
      <c r="B942" s="28"/>
      <c r="C942" s="28"/>
      <c r="D942" s="28"/>
      <c r="G942" s="28"/>
      <c r="J942" s="21"/>
      <c r="K942" s="21"/>
      <c r="P942" s="21"/>
      <c r="T942" s="28"/>
      <c r="U942" s="28"/>
      <c r="Y942" s="28"/>
      <c r="Z942" s="28"/>
    </row>
    <row r="943" spans="1:28">
      <c r="A943" s="47">
        <v>941</v>
      </c>
      <c r="B943" s="28"/>
      <c r="C943" s="28"/>
      <c r="D943" s="28"/>
      <c r="G943" s="28"/>
      <c r="J943" s="21"/>
      <c r="K943" s="21"/>
      <c r="P943" s="21"/>
      <c r="T943" s="28"/>
      <c r="U943" s="28"/>
      <c r="Y943" s="28"/>
      <c r="Z943" s="28"/>
    </row>
    <row r="944" spans="1:28">
      <c r="A944" s="47">
        <v>942</v>
      </c>
      <c r="B944" s="28"/>
      <c r="C944" s="28"/>
      <c r="D944" s="28"/>
      <c r="G944" s="28"/>
      <c r="J944" s="21"/>
      <c r="K944" s="21"/>
      <c r="P944" s="21"/>
      <c r="T944" s="28"/>
      <c r="U944" s="28"/>
      <c r="Y944" s="28"/>
      <c r="Z944" s="28"/>
    </row>
    <row r="945" spans="1:28">
      <c r="A945" s="47">
        <v>943</v>
      </c>
      <c r="B945" s="28"/>
      <c r="C945" s="28"/>
      <c r="D945" s="28"/>
      <c r="G945" s="28"/>
      <c r="J945" s="21"/>
      <c r="K945" s="21"/>
      <c r="P945" s="21"/>
      <c r="T945" s="28"/>
      <c r="U945" s="28"/>
      <c r="Y945" s="28"/>
      <c r="Z945" s="28"/>
    </row>
    <row r="946" spans="1:28" ht="13.5" thickBot="1">
      <c r="A946" s="59">
        <v>944</v>
      </c>
      <c r="B946" s="67"/>
      <c r="C946" s="67"/>
      <c r="D946" s="67"/>
      <c r="E946" s="67"/>
      <c r="F946" s="68"/>
      <c r="G946" s="67"/>
      <c r="H946" s="68"/>
      <c r="I946" s="67"/>
      <c r="J946" s="67"/>
      <c r="K946" s="67"/>
      <c r="L946" s="67"/>
      <c r="M946" s="68"/>
      <c r="N946" s="67"/>
      <c r="O946" s="67"/>
      <c r="P946" s="67"/>
      <c r="Q946" s="67"/>
      <c r="R946" s="68"/>
      <c r="S946" s="67"/>
      <c r="T946" s="67"/>
      <c r="U946" s="67"/>
      <c r="V946" s="67"/>
      <c r="W946" s="68"/>
      <c r="X946" s="67"/>
      <c r="Y946" s="60"/>
      <c r="Z946" s="60"/>
      <c r="AA946" s="60"/>
      <c r="AB946" s="61"/>
    </row>
    <row r="947" spans="1:28">
      <c r="A947" s="47">
        <v>945</v>
      </c>
      <c r="B947" s="28"/>
      <c r="C947" s="28"/>
      <c r="D947" s="28"/>
      <c r="G947" s="28"/>
      <c r="J947" s="21"/>
      <c r="K947" s="21"/>
      <c r="P947" s="21"/>
      <c r="T947" s="28"/>
      <c r="U947" s="28"/>
      <c r="Y947" s="28"/>
      <c r="Z947" s="28"/>
    </row>
    <row r="948" spans="1:28">
      <c r="A948" s="47">
        <v>946</v>
      </c>
      <c r="B948" s="28"/>
      <c r="C948" s="28"/>
      <c r="D948" s="28"/>
      <c r="G948" s="28"/>
      <c r="J948" s="21"/>
      <c r="K948" s="21"/>
      <c r="P948" s="21"/>
      <c r="T948" s="28"/>
      <c r="U948" s="28"/>
      <c r="Y948" s="28"/>
      <c r="Z948" s="28"/>
    </row>
    <row r="949" spans="1:28">
      <c r="A949" s="47">
        <v>947</v>
      </c>
      <c r="B949" s="28"/>
      <c r="C949" s="28"/>
      <c r="D949" s="28"/>
      <c r="G949" s="28"/>
      <c r="J949" s="21"/>
      <c r="K949" s="21"/>
      <c r="P949" s="21"/>
      <c r="T949" s="28"/>
      <c r="U949" s="28"/>
      <c r="Y949" s="28"/>
      <c r="Z949" s="28"/>
    </row>
    <row r="950" spans="1:28">
      <c r="A950" s="47">
        <v>948</v>
      </c>
      <c r="B950" s="28"/>
      <c r="C950" s="28"/>
      <c r="D950" s="28"/>
      <c r="G950" s="28"/>
      <c r="J950" s="21"/>
      <c r="K950" s="21"/>
      <c r="P950" s="21"/>
      <c r="T950" s="28"/>
      <c r="U950" s="28"/>
      <c r="Y950" s="28"/>
      <c r="Z950" s="28"/>
    </row>
    <row r="951" spans="1:28" ht="13.5" thickBot="1">
      <c r="A951" s="59">
        <v>949</v>
      </c>
      <c r="B951" s="67"/>
      <c r="C951" s="67"/>
      <c r="D951" s="67"/>
      <c r="E951" s="67"/>
      <c r="F951" s="68"/>
      <c r="G951" s="67"/>
      <c r="H951" s="68"/>
      <c r="I951" s="67"/>
      <c r="J951" s="67"/>
      <c r="K951" s="67"/>
      <c r="L951" s="67"/>
      <c r="M951" s="68"/>
      <c r="N951" s="67"/>
      <c r="O951" s="67"/>
      <c r="P951" s="67"/>
      <c r="Q951" s="67"/>
      <c r="R951" s="68"/>
      <c r="S951" s="67"/>
      <c r="T951" s="67"/>
      <c r="U951" s="67"/>
      <c r="V951" s="67"/>
      <c r="W951" s="68"/>
      <c r="X951" s="67"/>
      <c r="Y951" s="60"/>
      <c r="Z951" s="60"/>
      <c r="AA951" s="60"/>
      <c r="AB951" s="61"/>
    </row>
    <row r="952" spans="1:28">
      <c r="A952" s="47">
        <v>950</v>
      </c>
      <c r="B952" s="28"/>
      <c r="C952" s="28"/>
      <c r="D952" s="28"/>
      <c r="G952" s="28"/>
      <c r="J952" s="21"/>
      <c r="K952" s="21"/>
      <c r="P952" s="21"/>
      <c r="T952" s="28"/>
      <c r="U952" s="28"/>
      <c r="Y952" s="28"/>
      <c r="Z952" s="28"/>
    </row>
    <row r="953" spans="1:28">
      <c r="A953" s="47">
        <v>951</v>
      </c>
      <c r="B953" s="28"/>
      <c r="C953" s="28"/>
      <c r="D953" s="28"/>
      <c r="G953" s="28"/>
      <c r="J953" s="21"/>
      <c r="K953" s="21"/>
      <c r="P953" s="21"/>
      <c r="T953" s="28"/>
      <c r="U953" s="28"/>
      <c r="Y953" s="28"/>
      <c r="Z953" s="28"/>
    </row>
    <row r="954" spans="1:28">
      <c r="A954" s="47">
        <v>952</v>
      </c>
      <c r="B954" s="28"/>
      <c r="C954" s="28"/>
      <c r="D954" s="28"/>
      <c r="G954" s="28"/>
      <c r="J954" s="21"/>
      <c r="K954" s="21"/>
      <c r="P954" s="21"/>
      <c r="T954" s="28"/>
      <c r="U954" s="28"/>
      <c r="Y954" s="28"/>
      <c r="Z954" s="28"/>
    </row>
    <row r="955" spans="1:28">
      <c r="A955" s="47">
        <v>953</v>
      </c>
      <c r="B955" s="28"/>
      <c r="C955" s="28"/>
      <c r="D955" s="28"/>
      <c r="G955" s="28"/>
      <c r="J955" s="21"/>
      <c r="K955" s="21"/>
      <c r="P955" s="21"/>
      <c r="T955" s="28"/>
      <c r="U955" s="28"/>
      <c r="Y955" s="28"/>
      <c r="Z955" s="28"/>
    </row>
    <row r="956" spans="1:28" ht="13.5" thickBot="1">
      <c r="A956" s="59">
        <v>954</v>
      </c>
      <c r="B956" s="67"/>
      <c r="C956" s="67"/>
      <c r="D956" s="67"/>
      <c r="E956" s="67"/>
      <c r="F956" s="68"/>
      <c r="G956" s="67"/>
      <c r="H956" s="68"/>
      <c r="I956" s="67"/>
      <c r="J956" s="67"/>
      <c r="K956" s="67"/>
      <c r="L956" s="67"/>
      <c r="M956" s="68"/>
      <c r="N956" s="67"/>
      <c r="O956" s="67"/>
      <c r="P956" s="67"/>
      <c r="Q956" s="67"/>
      <c r="R956" s="68"/>
      <c r="S956" s="67"/>
      <c r="T956" s="67"/>
      <c r="U956" s="67"/>
      <c r="V956" s="67"/>
      <c r="W956" s="68"/>
      <c r="X956" s="67"/>
      <c r="Y956" s="60"/>
      <c r="Z956" s="60"/>
      <c r="AA956" s="60"/>
      <c r="AB956" s="61"/>
    </row>
    <row r="957" spans="1:28">
      <c r="A957" s="47">
        <v>955</v>
      </c>
      <c r="B957" s="28"/>
      <c r="C957" s="28"/>
      <c r="D957" s="28"/>
      <c r="G957" s="28"/>
      <c r="J957" s="21"/>
      <c r="K957" s="21"/>
      <c r="P957" s="21"/>
      <c r="T957" s="28"/>
      <c r="U957" s="28"/>
      <c r="Y957" s="28"/>
      <c r="Z957" s="28"/>
    </row>
    <row r="958" spans="1:28">
      <c r="A958" s="47">
        <v>956</v>
      </c>
      <c r="B958" s="28"/>
      <c r="C958" s="28"/>
      <c r="D958" s="28"/>
      <c r="G958" s="28"/>
      <c r="J958" s="21"/>
      <c r="K958" s="21"/>
      <c r="P958" s="21"/>
      <c r="T958" s="28"/>
      <c r="U958" s="28"/>
      <c r="Y958" s="28"/>
      <c r="Z958" s="28"/>
    </row>
    <row r="959" spans="1:28">
      <c r="A959" s="47">
        <v>957</v>
      </c>
      <c r="B959" s="28"/>
      <c r="C959" s="28"/>
      <c r="D959" s="28"/>
      <c r="G959" s="28"/>
      <c r="J959" s="21"/>
      <c r="K959" s="21"/>
      <c r="P959" s="21"/>
      <c r="T959" s="28"/>
      <c r="U959" s="28"/>
      <c r="Y959" s="28"/>
      <c r="Z959" s="28"/>
    </row>
    <row r="960" spans="1:28">
      <c r="A960" s="47">
        <v>958</v>
      </c>
      <c r="B960" s="28"/>
      <c r="C960" s="28"/>
      <c r="D960" s="28"/>
      <c r="G960" s="28"/>
      <c r="J960" s="21"/>
      <c r="K960" s="21"/>
      <c r="P960" s="21"/>
      <c r="T960" s="28"/>
      <c r="U960" s="28"/>
      <c r="Y960" s="28"/>
      <c r="Z960" s="28"/>
    </row>
    <row r="961" spans="1:28" ht="13.5" thickBot="1">
      <c r="A961" s="59">
        <v>959</v>
      </c>
      <c r="B961" s="67"/>
      <c r="C961" s="67"/>
      <c r="D961" s="67"/>
      <c r="E961" s="67"/>
      <c r="F961" s="68"/>
      <c r="G961" s="67"/>
      <c r="H961" s="68"/>
      <c r="I961" s="67"/>
      <c r="J961" s="67"/>
      <c r="K961" s="67"/>
      <c r="L961" s="67"/>
      <c r="M961" s="68"/>
      <c r="N961" s="67"/>
      <c r="O961" s="67"/>
      <c r="P961" s="67"/>
      <c r="Q961" s="67"/>
      <c r="R961" s="68"/>
      <c r="S961" s="67"/>
      <c r="T961" s="67"/>
      <c r="U961" s="67"/>
      <c r="V961" s="67"/>
      <c r="W961" s="68"/>
      <c r="X961" s="67"/>
      <c r="Y961" s="60"/>
      <c r="Z961" s="60"/>
      <c r="AA961" s="60"/>
      <c r="AB961" s="61"/>
    </row>
    <row r="962" spans="1:28">
      <c r="A962" s="47">
        <v>960</v>
      </c>
      <c r="B962" s="28"/>
      <c r="C962" s="28"/>
      <c r="D962" s="28"/>
      <c r="G962" s="28"/>
      <c r="J962" s="21"/>
      <c r="K962" s="21"/>
      <c r="P962" s="21"/>
      <c r="T962" s="28"/>
      <c r="U962" s="28"/>
      <c r="Y962" s="28"/>
      <c r="Z962" s="28"/>
    </row>
    <row r="963" spans="1:28">
      <c r="A963" s="47">
        <v>961</v>
      </c>
      <c r="B963" s="28"/>
      <c r="C963" s="28"/>
      <c r="D963" s="28"/>
      <c r="G963" s="28"/>
      <c r="J963" s="21"/>
      <c r="K963" s="21"/>
      <c r="P963" s="21"/>
      <c r="T963" s="28"/>
      <c r="U963" s="28"/>
      <c r="Y963" s="28"/>
      <c r="Z963" s="28"/>
    </row>
    <row r="964" spans="1:28">
      <c r="A964" s="47">
        <v>962</v>
      </c>
      <c r="B964" s="28"/>
      <c r="C964" s="28"/>
      <c r="D964" s="28"/>
      <c r="G964" s="28"/>
      <c r="J964" s="21"/>
      <c r="K964" s="21"/>
      <c r="P964" s="21"/>
      <c r="T964" s="28"/>
      <c r="U964" s="28"/>
      <c r="Y964" s="28"/>
      <c r="Z964" s="28"/>
    </row>
    <row r="965" spans="1:28">
      <c r="A965" s="47">
        <v>963</v>
      </c>
      <c r="B965" s="28"/>
      <c r="C965" s="28"/>
      <c r="D965" s="28"/>
      <c r="G965" s="28"/>
      <c r="J965" s="21"/>
      <c r="K965" s="21"/>
      <c r="P965" s="21"/>
      <c r="T965" s="28"/>
      <c r="U965" s="28"/>
      <c r="Y965" s="28"/>
      <c r="Z965" s="28"/>
    </row>
    <row r="966" spans="1:28" ht="13.5" thickBot="1">
      <c r="A966" s="59">
        <v>964</v>
      </c>
      <c r="B966" s="67"/>
      <c r="C966" s="67"/>
      <c r="D966" s="67"/>
      <c r="E966" s="67"/>
      <c r="F966" s="68"/>
      <c r="G966" s="67"/>
      <c r="H966" s="68"/>
      <c r="I966" s="67"/>
      <c r="J966" s="67"/>
      <c r="K966" s="67"/>
      <c r="L966" s="67"/>
      <c r="M966" s="68"/>
      <c r="N966" s="67"/>
      <c r="O966" s="67"/>
      <c r="P966" s="67"/>
      <c r="Q966" s="67"/>
      <c r="R966" s="68"/>
      <c r="S966" s="67"/>
      <c r="T966" s="67"/>
      <c r="U966" s="67"/>
      <c r="V966" s="67"/>
      <c r="W966" s="68"/>
      <c r="X966" s="67"/>
      <c r="Y966" s="60"/>
      <c r="Z966" s="60"/>
      <c r="AA966" s="60"/>
      <c r="AB966" s="61"/>
    </row>
    <row r="967" spans="1:28">
      <c r="A967" s="47">
        <v>965</v>
      </c>
      <c r="B967" s="28"/>
      <c r="C967" s="28"/>
      <c r="D967" s="28"/>
      <c r="G967" s="28"/>
      <c r="J967" s="21"/>
      <c r="K967" s="21"/>
      <c r="P967" s="21"/>
      <c r="T967" s="28"/>
      <c r="U967" s="28"/>
      <c r="Y967" s="28"/>
      <c r="Z967" s="28"/>
    </row>
    <row r="968" spans="1:28">
      <c r="A968" s="47">
        <v>966</v>
      </c>
      <c r="B968" s="28"/>
      <c r="C968" s="28"/>
      <c r="D968" s="28"/>
      <c r="G968" s="28"/>
      <c r="J968" s="21"/>
      <c r="K968" s="21"/>
      <c r="P968" s="21"/>
      <c r="T968" s="28"/>
      <c r="U968" s="28"/>
      <c r="Y968" s="28"/>
      <c r="Z968" s="28"/>
    </row>
    <row r="969" spans="1:28">
      <c r="A969" s="47">
        <v>967</v>
      </c>
      <c r="B969" s="28"/>
      <c r="C969" s="28"/>
      <c r="D969" s="28"/>
      <c r="G969" s="28"/>
      <c r="J969" s="21"/>
      <c r="K969" s="21"/>
      <c r="P969" s="21"/>
      <c r="T969" s="28"/>
      <c r="U969" s="28"/>
      <c r="Y969" s="28"/>
      <c r="Z969" s="28"/>
    </row>
    <row r="970" spans="1:28">
      <c r="A970" s="47">
        <v>968</v>
      </c>
      <c r="B970" s="28"/>
      <c r="C970" s="28"/>
      <c r="D970" s="28"/>
      <c r="G970" s="28"/>
      <c r="J970" s="21"/>
      <c r="K970" s="21"/>
      <c r="P970" s="21"/>
      <c r="T970" s="28"/>
      <c r="U970" s="28"/>
      <c r="Y970" s="28"/>
      <c r="Z970" s="28"/>
    </row>
    <row r="971" spans="1:28" ht="13.5" thickBot="1">
      <c r="A971" s="59">
        <v>969</v>
      </c>
      <c r="B971" s="67"/>
      <c r="C971" s="67"/>
      <c r="D971" s="67"/>
      <c r="E971" s="67"/>
      <c r="F971" s="68"/>
      <c r="G971" s="67"/>
      <c r="H971" s="68"/>
      <c r="I971" s="67"/>
      <c r="J971" s="67"/>
      <c r="K971" s="67"/>
      <c r="L971" s="67"/>
      <c r="M971" s="68"/>
      <c r="N971" s="67"/>
      <c r="O971" s="67"/>
      <c r="P971" s="67"/>
      <c r="Q971" s="67"/>
      <c r="R971" s="68"/>
      <c r="S971" s="67"/>
      <c r="T971" s="67"/>
      <c r="U971" s="67"/>
      <c r="V971" s="67"/>
      <c r="W971" s="68"/>
      <c r="X971" s="67"/>
      <c r="Y971" s="60"/>
      <c r="Z971" s="60"/>
      <c r="AA971" s="60"/>
      <c r="AB971" s="61"/>
    </row>
    <row r="972" spans="1:28">
      <c r="A972" s="47">
        <v>970</v>
      </c>
      <c r="B972" s="28"/>
      <c r="C972" s="28"/>
      <c r="D972" s="28"/>
      <c r="G972" s="28"/>
      <c r="J972" s="21"/>
      <c r="K972" s="21"/>
      <c r="P972" s="21"/>
      <c r="T972" s="28"/>
      <c r="U972" s="28"/>
      <c r="Y972" s="28"/>
      <c r="Z972" s="28"/>
    </row>
    <row r="973" spans="1:28">
      <c r="A973" s="47">
        <v>971</v>
      </c>
      <c r="B973" s="28"/>
      <c r="C973" s="28"/>
      <c r="D973" s="28"/>
      <c r="G973" s="28"/>
      <c r="J973" s="21"/>
      <c r="K973" s="21"/>
      <c r="P973" s="21"/>
      <c r="T973" s="28"/>
      <c r="U973" s="28"/>
      <c r="Y973" s="28"/>
      <c r="Z973" s="28"/>
    </row>
    <row r="974" spans="1:28">
      <c r="A974" s="47">
        <v>972</v>
      </c>
      <c r="B974" s="28"/>
      <c r="C974" s="28"/>
      <c r="D974" s="28"/>
      <c r="G974" s="28"/>
      <c r="J974" s="21"/>
      <c r="K974" s="21"/>
      <c r="P974" s="21"/>
      <c r="T974" s="28"/>
      <c r="U974" s="28"/>
      <c r="Y974" s="28"/>
      <c r="Z974" s="28"/>
    </row>
    <row r="975" spans="1:28">
      <c r="A975" s="47">
        <v>973</v>
      </c>
      <c r="B975" s="28"/>
      <c r="C975" s="28"/>
      <c r="D975" s="28"/>
      <c r="G975" s="28"/>
      <c r="J975" s="21"/>
      <c r="K975" s="21"/>
      <c r="P975" s="21"/>
      <c r="T975" s="28"/>
      <c r="U975" s="28"/>
      <c r="Y975" s="28"/>
      <c r="Z975" s="28"/>
    </row>
    <row r="976" spans="1:28" ht="13.5" thickBot="1">
      <c r="A976" s="59">
        <v>974</v>
      </c>
      <c r="B976" s="67"/>
      <c r="C976" s="67"/>
      <c r="D976" s="67"/>
      <c r="E976" s="67"/>
      <c r="F976" s="68"/>
      <c r="G976" s="67"/>
      <c r="H976" s="68"/>
      <c r="I976" s="67"/>
      <c r="J976" s="67"/>
      <c r="K976" s="67"/>
      <c r="L976" s="67"/>
      <c r="M976" s="68"/>
      <c r="N976" s="67"/>
      <c r="O976" s="67"/>
      <c r="P976" s="67"/>
      <c r="Q976" s="67"/>
      <c r="R976" s="68"/>
      <c r="S976" s="67"/>
      <c r="T976" s="67"/>
      <c r="U976" s="67"/>
      <c r="V976" s="67"/>
      <c r="W976" s="68"/>
      <c r="X976" s="67"/>
      <c r="Y976" s="60"/>
      <c r="Z976" s="60"/>
      <c r="AA976" s="60"/>
      <c r="AB976" s="61"/>
    </row>
    <row r="977" spans="1:28">
      <c r="A977" s="47">
        <v>975</v>
      </c>
      <c r="B977" s="28"/>
      <c r="C977" s="28"/>
      <c r="D977" s="28"/>
      <c r="G977" s="28"/>
      <c r="J977" s="21"/>
      <c r="K977" s="21"/>
      <c r="P977" s="21"/>
      <c r="T977" s="28"/>
      <c r="U977" s="28"/>
      <c r="Y977" s="28"/>
      <c r="Z977" s="28"/>
    </row>
    <row r="978" spans="1:28">
      <c r="A978" s="47">
        <v>976</v>
      </c>
      <c r="B978" s="28"/>
      <c r="C978" s="28"/>
      <c r="D978" s="28"/>
      <c r="G978" s="28"/>
      <c r="J978" s="21"/>
      <c r="K978" s="21"/>
      <c r="P978" s="21"/>
      <c r="T978" s="28"/>
      <c r="U978" s="28"/>
      <c r="Y978" s="28"/>
      <c r="Z978" s="28"/>
    </row>
    <row r="979" spans="1:28">
      <c r="A979" s="47">
        <v>977</v>
      </c>
      <c r="B979" s="28"/>
      <c r="C979" s="28"/>
      <c r="D979" s="28"/>
      <c r="G979" s="28"/>
      <c r="J979" s="21"/>
      <c r="K979" s="21"/>
      <c r="P979" s="21"/>
      <c r="T979" s="28"/>
      <c r="U979" s="28"/>
      <c r="Y979" s="28"/>
      <c r="Z979" s="28"/>
    </row>
    <row r="980" spans="1:28">
      <c r="A980" s="47">
        <v>978</v>
      </c>
      <c r="B980" s="28"/>
      <c r="C980" s="28"/>
      <c r="D980" s="28"/>
      <c r="G980" s="28"/>
      <c r="J980" s="21"/>
      <c r="K980" s="21"/>
      <c r="P980" s="21"/>
      <c r="T980" s="28"/>
      <c r="U980" s="28"/>
      <c r="Y980" s="28"/>
      <c r="Z980" s="28"/>
    </row>
    <row r="981" spans="1:28" ht="13.5" thickBot="1">
      <c r="A981" s="59">
        <v>979</v>
      </c>
      <c r="B981" s="67"/>
      <c r="C981" s="67"/>
      <c r="D981" s="67"/>
      <c r="E981" s="67"/>
      <c r="F981" s="68"/>
      <c r="G981" s="67"/>
      <c r="H981" s="68"/>
      <c r="I981" s="67"/>
      <c r="J981" s="67"/>
      <c r="K981" s="67"/>
      <c r="L981" s="67"/>
      <c r="M981" s="68"/>
      <c r="N981" s="67"/>
      <c r="O981" s="67"/>
      <c r="P981" s="67"/>
      <c r="Q981" s="67"/>
      <c r="R981" s="68"/>
      <c r="S981" s="67"/>
      <c r="T981" s="67"/>
      <c r="U981" s="67"/>
      <c r="V981" s="67"/>
      <c r="W981" s="68"/>
      <c r="X981" s="67"/>
      <c r="Y981" s="60"/>
      <c r="Z981" s="60"/>
      <c r="AA981" s="60"/>
      <c r="AB981" s="61"/>
    </row>
    <row r="982" spans="1:28">
      <c r="A982" s="47">
        <v>980</v>
      </c>
      <c r="B982" s="28"/>
      <c r="C982" s="28"/>
      <c r="D982" s="28"/>
      <c r="G982" s="28"/>
      <c r="J982" s="21"/>
      <c r="K982" s="21"/>
      <c r="P982" s="21"/>
      <c r="T982" s="28"/>
      <c r="U982" s="28"/>
      <c r="Y982" s="28"/>
      <c r="Z982" s="28"/>
    </row>
    <row r="983" spans="1:28">
      <c r="A983" s="47">
        <v>981</v>
      </c>
      <c r="B983" s="28"/>
      <c r="C983" s="28"/>
      <c r="D983" s="28"/>
      <c r="G983" s="28"/>
      <c r="J983" s="21"/>
      <c r="K983" s="21"/>
      <c r="P983" s="21"/>
      <c r="T983" s="28"/>
      <c r="U983" s="28"/>
      <c r="Y983" s="28"/>
      <c r="Z983" s="28"/>
    </row>
    <row r="984" spans="1:28">
      <c r="A984" s="47">
        <v>982</v>
      </c>
      <c r="B984" s="28"/>
      <c r="C984" s="28"/>
      <c r="D984" s="28"/>
      <c r="G984" s="28"/>
      <c r="J984" s="21"/>
      <c r="K984" s="21"/>
      <c r="P984" s="21"/>
      <c r="T984" s="28"/>
      <c r="U984" s="28"/>
      <c r="Y984" s="28"/>
      <c r="Z984" s="28"/>
    </row>
    <row r="985" spans="1:28">
      <c r="A985" s="47">
        <v>983</v>
      </c>
      <c r="B985" s="28"/>
      <c r="C985" s="28"/>
      <c r="D985" s="28"/>
      <c r="G985" s="28"/>
      <c r="J985" s="21"/>
      <c r="K985" s="21"/>
      <c r="P985" s="21"/>
      <c r="T985" s="28"/>
      <c r="U985" s="28"/>
      <c r="Y985" s="28"/>
      <c r="Z985" s="28"/>
    </row>
    <row r="986" spans="1:28" ht="13.5" thickBot="1">
      <c r="A986" s="59">
        <v>984</v>
      </c>
      <c r="B986" s="67"/>
      <c r="C986" s="67"/>
      <c r="D986" s="67"/>
      <c r="E986" s="67"/>
      <c r="F986" s="68"/>
      <c r="G986" s="67"/>
      <c r="H986" s="68"/>
      <c r="I986" s="67"/>
      <c r="J986" s="67"/>
      <c r="K986" s="67"/>
      <c r="L986" s="67"/>
      <c r="M986" s="68"/>
      <c r="N986" s="67"/>
      <c r="O986" s="67"/>
      <c r="P986" s="67"/>
      <c r="Q986" s="67"/>
      <c r="R986" s="68"/>
      <c r="S986" s="67"/>
      <c r="T986" s="67"/>
      <c r="U986" s="67"/>
      <c r="V986" s="67"/>
      <c r="W986" s="68"/>
      <c r="X986" s="67"/>
      <c r="Y986" s="60"/>
      <c r="Z986" s="60"/>
      <c r="AA986" s="60"/>
      <c r="AB986" s="61"/>
    </row>
    <row r="987" spans="1:28">
      <c r="A987" s="47">
        <v>985</v>
      </c>
      <c r="B987" s="28"/>
      <c r="C987" s="28"/>
      <c r="D987" s="28"/>
      <c r="G987" s="28"/>
      <c r="J987" s="21"/>
      <c r="K987" s="21"/>
      <c r="P987" s="21"/>
      <c r="T987" s="28"/>
      <c r="U987" s="28"/>
      <c r="Y987" s="28"/>
      <c r="Z987" s="28"/>
    </row>
    <row r="988" spans="1:28">
      <c r="A988" s="47">
        <v>986</v>
      </c>
      <c r="B988" s="28"/>
      <c r="C988" s="28"/>
      <c r="D988" s="28"/>
      <c r="G988" s="28"/>
      <c r="J988" s="21"/>
      <c r="K988" s="21"/>
      <c r="P988" s="21"/>
      <c r="T988" s="28"/>
      <c r="U988" s="28"/>
      <c r="Y988" s="28"/>
      <c r="Z988" s="28"/>
    </row>
    <row r="989" spans="1:28">
      <c r="A989" s="47">
        <v>987</v>
      </c>
      <c r="B989" s="28"/>
      <c r="C989" s="28"/>
      <c r="D989" s="28"/>
      <c r="G989" s="28"/>
      <c r="J989" s="21"/>
      <c r="K989" s="21"/>
      <c r="P989" s="21"/>
      <c r="T989" s="28"/>
      <c r="U989" s="28"/>
      <c r="Y989" s="28"/>
      <c r="Z989" s="28"/>
    </row>
    <row r="990" spans="1:28">
      <c r="A990" s="47">
        <v>988</v>
      </c>
      <c r="B990" s="28"/>
      <c r="C990" s="28"/>
      <c r="D990" s="28"/>
      <c r="G990" s="28"/>
      <c r="J990" s="21"/>
      <c r="K990" s="21"/>
      <c r="P990" s="21"/>
      <c r="T990" s="28"/>
      <c r="U990" s="28"/>
      <c r="Y990" s="28"/>
      <c r="Z990" s="28"/>
    </row>
    <row r="991" spans="1:28" ht="13.5" thickBot="1">
      <c r="A991" s="59">
        <v>989</v>
      </c>
      <c r="B991" s="67"/>
      <c r="C991" s="67"/>
      <c r="D991" s="67"/>
      <c r="E991" s="67"/>
      <c r="F991" s="68"/>
      <c r="G991" s="67"/>
      <c r="H991" s="68"/>
      <c r="I991" s="67"/>
      <c r="J991" s="67"/>
      <c r="K991" s="67"/>
      <c r="L991" s="67"/>
      <c r="M991" s="68"/>
      <c r="N991" s="67"/>
      <c r="O991" s="67"/>
      <c r="P991" s="67"/>
      <c r="Q991" s="67"/>
      <c r="R991" s="68"/>
      <c r="S991" s="67"/>
      <c r="T991" s="67"/>
      <c r="U991" s="67"/>
      <c r="V991" s="67"/>
      <c r="W991" s="68"/>
      <c r="X991" s="67"/>
      <c r="Y991" s="60"/>
      <c r="Z991" s="60"/>
      <c r="AA991" s="60"/>
      <c r="AB991" s="61"/>
    </row>
    <row r="992" spans="1:28">
      <c r="A992" s="47">
        <v>990</v>
      </c>
      <c r="B992" s="28"/>
      <c r="C992" s="28"/>
      <c r="D992" s="28"/>
      <c r="G992" s="28"/>
      <c r="J992" s="21"/>
      <c r="K992" s="21"/>
      <c r="P992" s="21"/>
      <c r="T992" s="28"/>
      <c r="U992" s="28"/>
      <c r="Y992" s="28"/>
      <c r="Z992" s="28"/>
    </row>
    <row r="993" spans="1:28">
      <c r="A993" s="47">
        <v>991</v>
      </c>
      <c r="B993" s="28"/>
      <c r="C993" s="28"/>
      <c r="D993" s="28"/>
      <c r="G993" s="28"/>
      <c r="J993" s="21"/>
      <c r="K993" s="21"/>
      <c r="P993" s="21"/>
      <c r="T993" s="28"/>
      <c r="U993" s="28"/>
      <c r="Y993" s="28"/>
      <c r="Z993" s="28"/>
    </row>
    <row r="994" spans="1:28">
      <c r="A994" s="47">
        <v>992</v>
      </c>
      <c r="B994" s="28"/>
      <c r="C994" s="28"/>
      <c r="D994" s="28"/>
      <c r="G994" s="28"/>
      <c r="J994" s="21"/>
      <c r="K994" s="21"/>
      <c r="P994" s="21"/>
      <c r="T994" s="28"/>
      <c r="U994" s="28"/>
      <c r="Y994" s="28"/>
      <c r="Z994" s="28"/>
    </row>
    <row r="995" spans="1:28">
      <c r="A995" s="47">
        <v>993</v>
      </c>
      <c r="B995" s="28"/>
      <c r="C995" s="28"/>
      <c r="D995" s="28"/>
      <c r="G995" s="28"/>
      <c r="J995" s="21"/>
      <c r="K995" s="21"/>
      <c r="P995" s="21"/>
      <c r="T995" s="28"/>
      <c r="U995" s="28"/>
      <c r="Y995" s="28"/>
      <c r="Z995" s="28"/>
    </row>
    <row r="996" spans="1:28" ht="13.5" thickBot="1">
      <c r="A996" s="59">
        <v>994</v>
      </c>
      <c r="B996" s="67"/>
      <c r="C996" s="67"/>
      <c r="D996" s="67"/>
      <c r="E996" s="67"/>
      <c r="F996" s="68"/>
      <c r="G996" s="67"/>
      <c r="H996" s="68"/>
      <c r="I996" s="67"/>
      <c r="J996" s="67"/>
      <c r="K996" s="67"/>
      <c r="L996" s="67"/>
      <c r="M996" s="68"/>
      <c r="N996" s="67"/>
      <c r="O996" s="67"/>
      <c r="P996" s="67"/>
      <c r="Q996" s="67"/>
      <c r="R996" s="68"/>
      <c r="S996" s="67"/>
      <c r="T996" s="67"/>
      <c r="U996" s="67"/>
      <c r="V996" s="67"/>
      <c r="W996" s="68"/>
      <c r="X996" s="67"/>
      <c r="Y996" s="60"/>
      <c r="Z996" s="60"/>
      <c r="AA996" s="60"/>
      <c r="AB996" s="61"/>
    </row>
    <row r="997" spans="1:28">
      <c r="A997" s="47">
        <v>995</v>
      </c>
      <c r="B997" s="28"/>
      <c r="C997" s="28"/>
      <c r="D997" s="28"/>
      <c r="G997" s="28"/>
      <c r="J997" s="21"/>
      <c r="K997" s="21"/>
      <c r="P997" s="21"/>
      <c r="T997" s="28"/>
      <c r="U997" s="28"/>
      <c r="Y997" s="28"/>
      <c r="Z997" s="28"/>
    </row>
    <row r="998" spans="1:28">
      <c r="A998" s="47">
        <v>996</v>
      </c>
      <c r="B998" s="28"/>
      <c r="C998" s="28"/>
      <c r="D998" s="28"/>
      <c r="G998" s="28"/>
      <c r="J998" s="21"/>
      <c r="K998" s="21"/>
      <c r="P998" s="21"/>
      <c r="T998" s="28"/>
      <c r="U998" s="28"/>
      <c r="Y998" s="28"/>
      <c r="Z998" s="28"/>
    </row>
    <row r="999" spans="1:28">
      <c r="A999" s="47">
        <v>997</v>
      </c>
      <c r="B999" s="28"/>
      <c r="C999" s="28"/>
      <c r="D999" s="28"/>
      <c r="G999" s="28"/>
      <c r="J999" s="21"/>
      <c r="K999" s="21"/>
      <c r="P999" s="21"/>
      <c r="T999" s="28"/>
      <c r="U999" s="28"/>
      <c r="Y999" s="28"/>
      <c r="Z999" s="28"/>
    </row>
    <row r="1000" spans="1:28">
      <c r="A1000" s="47">
        <v>998</v>
      </c>
      <c r="B1000" s="28"/>
      <c r="C1000" s="28"/>
      <c r="D1000" s="28"/>
      <c r="G1000" s="28"/>
      <c r="J1000" s="21"/>
      <c r="K1000" s="21"/>
      <c r="P1000" s="21"/>
      <c r="T1000" s="28"/>
      <c r="U1000" s="28"/>
      <c r="Y1000" s="28"/>
      <c r="Z1000" s="28"/>
    </row>
    <row r="1001" spans="1:28" ht="13.5" thickBot="1">
      <c r="A1001" s="59">
        <v>999</v>
      </c>
      <c r="B1001" s="67"/>
      <c r="C1001" s="67"/>
      <c r="D1001" s="67"/>
      <c r="E1001" s="67"/>
      <c r="F1001" s="68"/>
      <c r="G1001" s="67"/>
      <c r="H1001" s="68"/>
      <c r="I1001" s="67"/>
      <c r="J1001" s="67"/>
      <c r="K1001" s="67"/>
      <c r="L1001" s="67"/>
      <c r="M1001" s="68"/>
      <c r="N1001" s="67"/>
      <c r="O1001" s="67"/>
      <c r="P1001" s="67"/>
      <c r="Q1001" s="67"/>
      <c r="R1001" s="68"/>
      <c r="S1001" s="67"/>
      <c r="T1001" s="67"/>
      <c r="U1001" s="67"/>
      <c r="V1001" s="67"/>
      <c r="W1001" s="68"/>
      <c r="X1001" s="67"/>
      <c r="Y1001" s="60"/>
      <c r="Z1001" s="60"/>
      <c r="AA1001" s="60"/>
      <c r="AB1001" s="61"/>
    </row>
    <row r="1002" spans="1:28">
      <c r="A1002" s="47">
        <v>1000</v>
      </c>
      <c r="B1002" s="28"/>
      <c r="C1002" s="28"/>
      <c r="D1002" s="28"/>
      <c r="G1002" s="28"/>
      <c r="J1002" s="21"/>
      <c r="K1002" s="21"/>
      <c r="P1002" s="21"/>
      <c r="T1002" s="28"/>
      <c r="U1002" s="28"/>
      <c r="Y1002" s="28"/>
      <c r="Z1002" s="28"/>
    </row>
    <row r="1003" spans="1:28">
      <c r="A1003" s="47">
        <v>1001</v>
      </c>
      <c r="B1003" s="28"/>
      <c r="C1003" s="28"/>
      <c r="D1003" s="28"/>
      <c r="G1003" s="28"/>
      <c r="J1003" s="21"/>
      <c r="K1003" s="21"/>
      <c r="P1003" s="21"/>
      <c r="T1003" s="28"/>
      <c r="U1003" s="28"/>
      <c r="Y1003" s="28"/>
      <c r="Z1003" s="28"/>
    </row>
    <row r="1004" spans="1:28">
      <c r="A1004" s="47">
        <v>1002</v>
      </c>
      <c r="B1004" s="28"/>
      <c r="C1004" s="28"/>
      <c r="D1004" s="28"/>
      <c r="G1004" s="28"/>
      <c r="J1004" s="21"/>
      <c r="K1004" s="21"/>
      <c r="P1004" s="21"/>
      <c r="T1004" s="28"/>
      <c r="U1004" s="28"/>
      <c r="Y1004" s="28"/>
      <c r="Z1004" s="28"/>
    </row>
    <row r="1005" spans="1:28">
      <c r="A1005" s="47">
        <v>1003</v>
      </c>
      <c r="B1005" s="28"/>
      <c r="C1005" s="28"/>
      <c r="D1005" s="28"/>
      <c r="G1005" s="28"/>
      <c r="J1005" s="21"/>
      <c r="K1005" s="21"/>
      <c r="P1005" s="21"/>
      <c r="T1005" s="28"/>
      <c r="U1005" s="28"/>
      <c r="Y1005" s="28"/>
      <c r="Z1005" s="28"/>
    </row>
    <row r="1006" spans="1:28" ht="13.5" thickBot="1">
      <c r="A1006" s="59">
        <v>1004</v>
      </c>
      <c r="B1006" s="67"/>
      <c r="C1006" s="67"/>
      <c r="D1006" s="67"/>
      <c r="E1006" s="67"/>
      <c r="F1006" s="68"/>
      <c r="G1006" s="67"/>
      <c r="H1006" s="68"/>
      <c r="I1006" s="67"/>
      <c r="J1006" s="67"/>
      <c r="K1006" s="67"/>
      <c r="L1006" s="67"/>
      <c r="M1006" s="68"/>
      <c r="N1006" s="67"/>
      <c r="O1006" s="67"/>
      <c r="P1006" s="67"/>
      <c r="Q1006" s="67"/>
      <c r="R1006" s="68"/>
      <c r="S1006" s="67"/>
      <c r="T1006" s="67"/>
      <c r="U1006" s="67"/>
      <c r="V1006" s="67"/>
      <c r="W1006" s="68"/>
      <c r="X1006" s="67"/>
      <c r="Y1006" s="60"/>
      <c r="Z1006" s="60"/>
      <c r="AA1006" s="60"/>
      <c r="AB1006" s="61"/>
    </row>
    <row r="1007" spans="1:28">
      <c r="A1007" s="47">
        <v>1005</v>
      </c>
      <c r="B1007" s="28"/>
      <c r="C1007" s="28"/>
      <c r="D1007" s="28"/>
      <c r="G1007" s="28"/>
      <c r="J1007" s="21"/>
      <c r="K1007" s="21"/>
      <c r="P1007" s="21"/>
      <c r="T1007" s="28"/>
      <c r="U1007" s="28"/>
      <c r="Y1007" s="28"/>
      <c r="Z1007" s="28"/>
    </row>
    <row r="1008" spans="1:28">
      <c r="A1008" s="47">
        <v>1006</v>
      </c>
      <c r="B1008" s="28"/>
      <c r="C1008" s="28"/>
      <c r="D1008" s="28"/>
      <c r="G1008" s="28"/>
      <c r="J1008" s="21"/>
      <c r="K1008" s="21"/>
      <c r="P1008" s="21"/>
      <c r="T1008" s="28"/>
      <c r="U1008" s="28"/>
      <c r="Y1008" s="28"/>
      <c r="Z1008" s="28"/>
    </row>
    <row r="1009" spans="1:28">
      <c r="A1009" s="47">
        <v>1007</v>
      </c>
      <c r="B1009" s="28"/>
      <c r="C1009" s="28"/>
      <c r="D1009" s="28"/>
      <c r="G1009" s="28"/>
      <c r="J1009" s="21"/>
      <c r="K1009" s="21"/>
      <c r="P1009" s="21"/>
      <c r="T1009" s="28"/>
      <c r="U1009" s="28"/>
      <c r="Y1009" s="28"/>
      <c r="Z1009" s="28"/>
    </row>
    <row r="1010" spans="1:28">
      <c r="A1010" s="47">
        <v>1008</v>
      </c>
      <c r="B1010" s="28"/>
      <c r="C1010" s="28"/>
      <c r="D1010" s="28"/>
      <c r="G1010" s="28"/>
      <c r="J1010" s="21"/>
      <c r="K1010" s="21"/>
      <c r="P1010" s="21"/>
      <c r="T1010" s="28"/>
      <c r="U1010" s="28"/>
      <c r="Y1010" s="28"/>
      <c r="Z1010" s="28"/>
    </row>
    <row r="1011" spans="1:28" ht="13.5" thickBot="1">
      <c r="A1011" s="59">
        <v>1009</v>
      </c>
      <c r="B1011" s="67"/>
      <c r="C1011" s="67"/>
      <c r="D1011" s="67"/>
      <c r="E1011" s="67"/>
      <c r="F1011" s="68"/>
      <c r="G1011" s="67"/>
      <c r="H1011" s="68"/>
      <c r="I1011" s="67"/>
      <c r="J1011" s="67"/>
      <c r="K1011" s="67"/>
      <c r="L1011" s="67"/>
      <c r="M1011" s="68"/>
      <c r="N1011" s="67"/>
      <c r="O1011" s="67"/>
      <c r="P1011" s="67"/>
      <c r="Q1011" s="67"/>
      <c r="R1011" s="68"/>
      <c r="S1011" s="67"/>
      <c r="T1011" s="67"/>
      <c r="U1011" s="67"/>
      <c r="V1011" s="67"/>
      <c r="W1011" s="68"/>
      <c r="X1011" s="67"/>
      <c r="Y1011" s="60"/>
      <c r="Z1011" s="60"/>
      <c r="AA1011" s="60"/>
      <c r="AB1011" s="61"/>
    </row>
    <row r="1012" spans="1:28">
      <c r="A1012" s="47">
        <v>1010</v>
      </c>
      <c r="B1012" s="28"/>
      <c r="C1012" s="28"/>
      <c r="D1012" s="28"/>
      <c r="G1012" s="28"/>
      <c r="J1012" s="21"/>
      <c r="K1012" s="21"/>
      <c r="P1012" s="21"/>
      <c r="T1012" s="28"/>
      <c r="U1012" s="28"/>
      <c r="Y1012" s="28"/>
      <c r="Z1012" s="28"/>
    </row>
    <row r="1013" spans="1:28">
      <c r="A1013" s="47">
        <v>1011</v>
      </c>
      <c r="B1013" s="28"/>
      <c r="C1013" s="28"/>
      <c r="D1013" s="28"/>
      <c r="G1013" s="28"/>
      <c r="J1013" s="21"/>
      <c r="K1013" s="21"/>
      <c r="P1013" s="21"/>
      <c r="T1013" s="28"/>
      <c r="U1013" s="28"/>
      <c r="Y1013" s="28"/>
      <c r="Z1013" s="28"/>
    </row>
    <row r="1014" spans="1:28">
      <c r="A1014" s="47">
        <v>1012</v>
      </c>
      <c r="B1014" s="28"/>
      <c r="C1014" s="28"/>
      <c r="D1014" s="28"/>
      <c r="G1014" s="28"/>
      <c r="J1014" s="21"/>
      <c r="K1014" s="21"/>
      <c r="P1014" s="21"/>
      <c r="T1014" s="28"/>
      <c r="U1014" s="28"/>
      <c r="Y1014" s="28"/>
      <c r="Z1014" s="28"/>
    </row>
    <row r="1015" spans="1:28">
      <c r="A1015" s="47">
        <v>1013</v>
      </c>
      <c r="B1015" s="28"/>
      <c r="C1015" s="28"/>
      <c r="D1015" s="28"/>
      <c r="G1015" s="28"/>
      <c r="J1015" s="21"/>
      <c r="K1015" s="21"/>
      <c r="P1015" s="21"/>
      <c r="T1015" s="28"/>
      <c r="U1015" s="28"/>
      <c r="Y1015" s="28"/>
      <c r="Z1015" s="28"/>
    </row>
    <row r="1016" spans="1:28" ht="13.5" thickBot="1">
      <c r="A1016" s="59">
        <v>1014</v>
      </c>
      <c r="B1016" s="67"/>
      <c r="C1016" s="67"/>
      <c r="D1016" s="67"/>
      <c r="E1016" s="67"/>
      <c r="F1016" s="68"/>
      <c r="G1016" s="67"/>
      <c r="H1016" s="68"/>
      <c r="I1016" s="67"/>
      <c r="J1016" s="67"/>
      <c r="K1016" s="67"/>
      <c r="L1016" s="67"/>
      <c r="M1016" s="68"/>
      <c r="N1016" s="67"/>
      <c r="O1016" s="67"/>
      <c r="P1016" s="67"/>
      <c r="Q1016" s="67"/>
      <c r="R1016" s="68"/>
      <c r="S1016" s="67"/>
      <c r="T1016" s="67"/>
      <c r="U1016" s="67"/>
      <c r="V1016" s="67"/>
      <c r="W1016" s="68"/>
      <c r="X1016" s="67"/>
      <c r="Y1016" s="60"/>
      <c r="Z1016" s="60"/>
      <c r="AA1016" s="60"/>
      <c r="AB1016" s="61"/>
    </row>
    <row r="1017" spans="1:28">
      <c r="A1017" s="47">
        <v>1015</v>
      </c>
      <c r="B1017" s="28"/>
      <c r="C1017" s="28"/>
      <c r="D1017" s="28"/>
      <c r="G1017" s="28"/>
      <c r="J1017" s="21"/>
      <c r="K1017" s="21"/>
      <c r="P1017" s="21"/>
      <c r="T1017" s="28"/>
      <c r="U1017" s="28"/>
      <c r="Y1017" s="28"/>
      <c r="Z1017" s="28"/>
    </row>
    <row r="1018" spans="1:28">
      <c r="A1018" s="47">
        <v>1016</v>
      </c>
      <c r="B1018" s="28"/>
      <c r="C1018" s="28"/>
      <c r="D1018" s="28"/>
      <c r="G1018" s="28"/>
      <c r="J1018" s="21"/>
      <c r="K1018" s="21"/>
      <c r="P1018" s="21"/>
      <c r="T1018" s="28"/>
      <c r="U1018" s="28"/>
      <c r="Y1018" s="28"/>
      <c r="Z1018" s="28"/>
    </row>
    <row r="1019" spans="1:28">
      <c r="A1019" s="47">
        <v>1017</v>
      </c>
      <c r="B1019" s="28"/>
      <c r="C1019" s="28"/>
      <c r="D1019" s="28"/>
      <c r="G1019" s="28"/>
      <c r="J1019" s="21"/>
      <c r="K1019" s="21"/>
      <c r="P1019" s="21"/>
      <c r="T1019" s="28"/>
      <c r="U1019" s="28"/>
      <c r="Y1019" s="28"/>
      <c r="Z1019" s="28"/>
    </row>
    <row r="1020" spans="1:28">
      <c r="A1020" s="47">
        <v>1018</v>
      </c>
      <c r="B1020" s="28"/>
      <c r="C1020" s="28"/>
      <c r="D1020" s="28"/>
      <c r="G1020" s="28"/>
      <c r="J1020" s="21"/>
      <c r="K1020" s="21"/>
      <c r="P1020" s="21"/>
      <c r="T1020" s="28"/>
      <c r="U1020" s="28"/>
      <c r="Y1020" s="28"/>
      <c r="Z1020" s="28"/>
    </row>
    <row r="1021" spans="1:28" ht="13.5" thickBot="1">
      <c r="A1021" s="59">
        <v>1019</v>
      </c>
      <c r="B1021" s="67"/>
      <c r="C1021" s="67"/>
      <c r="D1021" s="67"/>
      <c r="E1021" s="67"/>
      <c r="F1021" s="68"/>
      <c r="G1021" s="67"/>
      <c r="H1021" s="68"/>
      <c r="I1021" s="67"/>
      <c r="J1021" s="67"/>
      <c r="K1021" s="67"/>
      <c r="L1021" s="67"/>
      <c r="M1021" s="68"/>
      <c r="N1021" s="67"/>
      <c r="O1021" s="67"/>
      <c r="P1021" s="67"/>
      <c r="Q1021" s="67"/>
      <c r="R1021" s="68"/>
      <c r="S1021" s="67"/>
      <c r="T1021" s="67"/>
      <c r="U1021" s="67"/>
      <c r="V1021" s="67"/>
      <c r="W1021" s="68"/>
      <c r="X1021" s="67"/>
      <c r="Y1021" s="60"/>
      <c r="Z1021" s="60"/>
      <c r="AA1021" s="60"/>
      <c r="AB1021" s="61"/>
    </row>
    <row r="1022" spans="1:28">
      <c r="A1022" s="47">
        <v>1020</v>
      </c>
      <c r="B1022" s="28"/>
      <c r="C1022" s="28"/>
      <c r="D1022" s="28"/>
      <c r="G1022" s="28"/>
      <c r="J1022" s="21"/>
      <c r="K1022" s="21"/>
      <c r="P1022" s="21"/>
      <c r="T1022" s="28"/>
      <c r="U1022" s="28"/>
      <c r="Y1022" s="28"/>
      <c r="Z1022" s="28"/>
    </row>
    <row r="1023" spans="1:28">
      <c r="A1023" s="47">
        <v>1021</v>
      </c>
      <c r="B1023" s="28"/>
      <c r="C1023" s="28"/>
      <c r="D1023" s="28"/>
      <c r="G1023" s="28"/>
      <c r="J1023" s="21"/>
      <c r="K1023" s="21"/>
      <c r="P1023" s="21"/>
      <c r="T1023" s="28"/>
      <c r="U1023" s="28"/>
      <c r="Y1023" s="28"/>
      <c r="Z1023" s="28"/>
    </row>
    <row r="1024" spans="1:28">
      <c r="A1024" s="47">
        <v>1022</v>
      </c>
      <c r="B1024" s="28"/>
      <c r="C1024" s="28"/>
      <c r="D1024" s="28"/>
      <c r="G1024" s="28"/>
      <c r="J1024" s="21"/>
      <c r="K1024" s="21"/>
      <c r="P1024" s="21"/>
      <c r="T1024" s="28"/>
      <c r="U1024" s="28"/>
      <c r="Y1024" s="28"/>
      <c r="Z1024" s="28"/>
    </row>
    <row r="1025" spans="1:28">
      <c r="A1025" s="47">
        <v>1023</v>
      </c>
      <c r="B1025" s="28"/>
      <c r="C1025" s="28"/>
      <c r="D1025" s="28"/>
      <c r="G1025" s="28"/>
      <c r="J1025" s="21"/>
      <c r="K1025" s="21"/>
      <c r="P1025" s="21"/>
      <c r="T1025" s="28"/>
      <c r="U1025" s="28"/>
      <c r="Y1025" s="28"/>
      <c r="Z1025" s="28"/>
    </row>
    <row r="1026" spans="1:28" ht="13.5" thickBot="1">
      <c r="A1026" s="59">
        <v>1024</v>
      </c>
      <c r="B1026" s="67"/>
      <c r="C1026" s="67"/>
      <c r="D1026" s="67"/>
      <c r="E1026" s="67"/>
      <c r="F1026" s="68"/>
      <c r="G1026" s="67"/>
      <c r="H1026" s="68"/>
      <c r="I1026" s="67"/>
      <c r="J1026" s="67"/>
      <c r="K1026" s="67"/>
      <c r="L1026" s="67"/>
      <c r="M1026" s="68"/>
      <c r="N1026" s="67"/>
      <c r="O1026" s="67"/>
      <c r="P1026" s="67"/>
      <c r="Q1026" s="67"/>
      <c r="R1026" s="68"/>
      <c r="S1026" s="67"/>
      <c r="T1026" s="67"/>
      <c r="U1026" s="67"/>
      <c r="V1026" s="67"/>
      <c r="W1026" s="68"/>
      <c r="X1026" s="67"/>
      <c r="Y1026" s="60"/>
      <c r="Z1026" s="60"/>
      <c r="AA1026" s="60"/>
      <c r="AB1026" s="61"/>
    </row>
    <row r="1027" spans="1:28">
      <c r="A1027" s="47">
        <v>1025</v>
      </c>
      <c r="B1027" s="28"/>
      <c r="C1027" s="28"/>
      <c r="D1027" s="28"/>
      <c r="G1027" s="28"/>
      <c r="J1027" s="21"/>
      <c r="K1027" s="21"/>
      <c r="P1027" s="21"/>
      <c r="T1027" s="28"/>
      <c r="U1027" s="28"/>
      <c r="Y1027" s="28"/>
      <c r="Z1027" s="28"/>
    </row>
    <row r="1028" spans="1:28">
      <c r="A1028" s="47">
        <v>1026</v>
      </c>
      <c r="B1028" s="28"/>
      <c r="C1028" s="28"/>
      <c r="D1028" s="28"/>
      <c r="G1028" s="28"/>
      <c r="J1028" s="21"/>
      <c r="K1028" s="21"/>
      <c r="P1028" s="21"/>
      <c r="T1028" s="28"/>
      <c r="U1028" s="28"/>
      <c r="Y1028" s="28"/>
      <c r="Z1028" s="28"/>
    </row>
    <row r="1029" spans="1:28">
      <c r="A1029" s="47">
        <v>1027</v>
      </c>
      <c r="B1029" s="28"/>
      <c r="C1029" s="28"/>
      <c r="D1029" s="28"/>
      <c r="G1029" s="28"/>
      <c r="J1029" s="21"/>
      <c r="K1029" s="21"/>
      <c r="P1029" s="21"/>
      <c r="T1029" s="28"/>
      <c r="U1029" s="28"/>
      <c r="Y1029" s="28"/>
      <c r="Z1029" s="28"/>
    </row>
    <row r="1030" spans="1:28">
      <c r="A1030" s="47">
        <v>1028</v>
      </c>
      <c r="B1030" s="28"/>
      <c r="C1030" s="28"/>
      <c r="D1030" s="28"/>
      <c r="G1030" s="28"/>
      <c r="J1030" s="21"/>
      <c r="K1030" s="21"/>
      <c r="P1030" s="21"/>
      <c r="T1030" s="28"/>
      <c r="U1030" s="28"/>
      <c r="Y1030" s="28"/>
      <c r="Z1030" s="28"/>
    </row>
    <row r="1031" spans="1:28" ht="13.5" thickBot="1">
      <c r="A1031" s="59">
        <v>1029</v>
      </c>
      <c r="B1031" s="67"/>
      <c r="C1031" s="67"/>
      <c r="D1031" s="67"/>
      <c r="E1031" s="67"/>
      <c r="F1031" s="68"/>
      <c r="G1031" s="67"/>
      <c r="H1031" s="68"/>
      <c r="I1031" s="67"/>
      <c r="J1031" s="67"/>
      <c r="K1031" s="67"/>
      <c r="L1031" s="67"/>
      <c r="M1031" s="68"/>
      <c r="N1031" s="67"/>
      <c r="O1031" s="67"/>
      <c r="P1031" s="67"/>
      <c r="Q1031" s="67"/>
      <c r="R1031" s="68"/>
      <c r="S1031" s="67"/>
      <c r="T1031" s="67"/>
      <c r="U1031" s="67"/>
      <c r="V1031" s="67"/>
      <c r="W1031" s="68"/>
      <c r="X1031" s="67"/>
      <c r="Y1031" s="60"/>
      <c r="Z1031" s="60"/>
      <c r="AA1031" s="60"/>
      <c r="AB1031" s="61"/>
    </row>
    <row r="1032" spans="1:28">
      <c r="A1032" s="47">
        <v>1030</v>
      </c>
      <c r="B1032" s="28"/>
      <c r="C1032" s="28"/>
      <c r="D1032" s="28"/>
      <c r="G1032" s="28"/>
      <c r="J1032" s="21"/>
      <c r="K1032" s="21"/>
      <c r="P1032" s="21"/>
      <c r="T1032" s="28"/>
      <c r="U1032" s="28"/>
      <c r="Y1032" s="28"/>
      <c r="Z1032" s="28"/>
    </row>
    <row r="1033" spans="1:28">
      <c r="A1033" s="47">
        <v>1031</v>
      </c>
      <c r="B1033" s="28"/>
      <c r="C1033" s="28"/>
      <c r="D1033" s="28"/>
      <c r="G1033" s="28"/>
      <c r="J1033" s="21"/>
      <c r="K1033" s="21"/>
      <c r="P1033" s="21"/>
      <c r="T1033" s="28"/>
      <c r="U1033" s="28"/>
      <c r="Y1033" s="28"/>
      <c r="Z1033" s="28"/>
    </row>
    <row r="1034" spans="1:28">
      <c r="A1034" s="47">
        <v>1032</v>
      </c>
      <c r="B1034" s="28"/>
      <c r="C1034" s="28"/>
      <c r="D1034" s="28"/>
      <c r="G1034" s="28"/>
      <c r="J1034" s="21"/>
      <c r="K1034" s="21"/>
      <c r="P1034" s="21"/>
      <c r="T1034" s="28"/>
      <c r="U1034" s="28"/>
      <c r="Y1034" s="28"/>
      <c r="Z1034" s="28"/>
    </row>
    <row r="1035" spans="1:28">
      <c r="A1035" s="47">
        <v>1033</v>
      </c>
      <c r="B1035" s="28"/>
      <c r="C1035" s="28"/>
      <c r="D1035" s="28"/>
      <c r="G1035" s="28"/>
      <c r="J1035" s="21"/>
      <c r="K1035" s="21"/>
      <c r="P1035" s="21"/>
      <c r="T1035" s="28"/>
      <c r="U1035" s="28"/>
      <c r="Y1035" s="28"/>
      <c r="Z1035" s="28"/>
    </row>
    <row r="1036" spans="1:28" ht="13.5" thickBot="1">
      <c r="A1036" s="59">
        <v>1034</v>
      </c>
      <c r="B1036" s="67"/>
      <c r="C1036" s="67"/>
      <c r="D1036" s="67"/>
      <c r="E1036" s="67"/>
      <c r="F1036" s="68"/>
      <c r="G1036" s="67"/>
      <c r="H1036" s="68"/>
      <c r="I1036" s="67"/>
      <c r="J1036" s="67"/>
      <c r="K1036" s="67"/>
      <c r="L1036" s="67"/>
      <c r="M1036" s="68"/>
      <c r="N1036" s="67"/>
      <c r="O1036" s="67"/>
      <c r="P1036" s="67"/>
      <c r="Q1036" s="67"/>
      <c r="R1036" s="68"/>
      <c r="S1036" s="67"/>
      <c r="T1036" s="67"/>
      <c r="U1036" s="67"/>
      <c r="V1036" s="67"/>
      <c r="W1036" s="68"/>
      <c r="X1036" s="67"/>
      <c r="Y1036" s="60"/>
      <c r="Z1036" s="60"/>
      <c r="AA1036" s="60"/>
      <c r="AB1036" s="61"/>
    </row>
    <row r="1037" spans="1:28">
      <c r="A1037" s="47">
        <v>1035</v>
      </c>
      <c r="B1037" s="28"/>
      <c r="C1037" s="28"/>
      <c r="D1037" s="28"/>
      <c r="G1037" s="28"/>
      <c r="J1037" s="21"/>
      <c r="K1037" s="21"/>
      <c r="P1037" s="21"/>
      <c r="T1037" s="28"/>
      <c r="U1037" s="28"/>
      <c r="Y1037" s="28"/>
      <c r="Z1037" s="28"/>
    </row>
    <row r="1038" spans="1:28">
      <c r="A1038" s="47">
        <v>1036</v>
      </c>
      <c r="B1038" s="28"/>
      <c r="C1038" s="28"/>
      <c r="D1038" s="28"/>
      <c r="G1038" s="28"/>
      <c r="J1038" s="21"/>
      <c r="K1038" s="21"/>
      <c r="P1038" s="21"/>
      <c r="T1038" s="28"/>
      <c r="U1038" s="28"/>
      <c r="Y1038" s="28"/>
      <c r="Z1038" s="28"/>
    </row>
    <row r="1039" spans="1:28">
      <c r="A1039" s="47">
        <v>1037</v>
      </c>
      <c r="B1039" s="28"/>
      <c r="C1039" s="28"/>
      <c r="D1039" s="28"/>
      <c r="G1039" s="28"/>
      <c r="J1039" s="21"/>
      <c r="K1039" s="21"/>
      <c r="P1039" s="21"/>
      <c r="T1039" s="28"/>
      <c r="U1039" s="28"/>
      <c r="Y1039" s="28"/>
      <c r="Z1039" s="28"/>
    </row>
    <row r="1040" spans="1:28">
      <c r="A1040" s="47">
        <v>1038</v>
      </c>
      <c r="B1040" s="28"/>
      <c r="C1040" s="28"/>
      <c r="D1040" s="28"/>
      <c r="G1040" s="28"/>
      <c r="J1040" s="21"/>
      <c r="K1040" s="21"/>
      <c r="P1040" s="21"/>
      <c r="T1040" s="28"/>
      <c r="U1040" s="28"/>
      <c r="Y1040" s="28"/>
      <c r="Z1040" s="28"/>
    </row>
    <row r="1041" spans="1:28" ht="13.5" thickBot="1">
      <c r="A1041" s="59">
        <v>1039</v>
      </c>
      <c r="B1041" s="67"/>
      <c r="C1041" s="67"/>
      <c r="D1041" s="67"/>
      <c r="E1041" s="67"/>
      <c r="F1041" s="68"/>
      <c r="G1041" s="67"/>
      <c r="H1041" s="68"/>
      <c r="I1041" s="67"/>
      <c r="J1041" s="67"/>
      <c r="K1041" s="67"/>
      <c r="L1041" s="67"/>
      <c r="M1041" s="68"/>
      <c r="N1041" s="67"/>
      <c r="O1041" s="67"/>
      <c r="P1041" s="67"/>
      <c r="Q1041" s="67"/>
      <c r="R1041" s="68"/>
      <c r="S1041" s="67"/>
      <c r="T1041" s="67"/>
      <c r="U1041" s="67"/>
      <c r="V1041" s="67"/>
      <c r="W1041" s="68"/>
      <c r="X1041" s="67"/>
      <c r="Y1041" s="60"/>
      <c r="Z1041" s="60"/>
      <c r="AA1041" s="60"/>
      <c r="AB1041" s="61"/>
    </row>
    <row r="1042" spans="1:28">
      <c r="A1042" s="47">
        <v>1040</v>
      </c>
      <c r="B1042" s="28"/>
      <c r="C1042" s="28"/>
      <c r="D1042" s="28"/>
      <c r="G1042" s="28"/>
      <c r="J1042" s="21"/>
      <c r="K1042" s="21"/>
      <c r="P1042" s="21"/>
      <c r="T1042" s="28"/>
      <c r="U1042" s="28"/>
      <c r="Y1042" s="28"/>
      <c r="Z1042" s="28"/>
    </row>
    <row r="1043" spans="1:28">
      <c r="A1043" s="47">
        <v>1041</v>
      </c>
      <c r="B1043" s="28"/>
      <c r="C1043" s="28"/>
      <c r="D1043" s="28"/>
      <c r="G1043" s="28"/>
      <c r="J1043" s="21"/>
      <c r="K1043" s="21"/>
      <c r="P1043" s="21"/>
      <c r="T1043" s="28"/>
      <c r="U1043" s="28"/>
      <c r="Y1043" s="28"/>
      <c r="Z1043" s="28"/>
    </row>
    <row r="1044" spans="1:28">
      <c r="A1044" s="47">
        <v>1042</v>
      </c>
      <c r="B1044" s="28"/>
      <c r="C1044" s="28"/>
      <c r="D1044" s="28"/>
      <c r="G1044" s="28"/>
      <c r="J1044" s="21"/>
      <c r="K1044" s="21"/>
      <c r="P1044" s="21"/>
      <c r="T1044" s="28"/>
      <c r="U1044" s="28"/>
      <c r="Y1044" s="28"/>
      <c r="Z1044" s="28"/>
    </row>
    <row r="1045" spans="1:28">
      <c r="A1045" s="47">
        <v>1043</v>
      </c>
      <c r="B1045" s="28"/>
      <c r="C1045" s="28"/>
      <c r="D1045" s="28"/>
      <c r="G1045" s="28"/>
      <c r="J1045" s="21"/>
      <c r="K1045" s="21"/>
      <c r="P1045" s="21"/>
      <c r="T1045" s="28"/>
      <c r="U1045" s="28"/>
      <c r="Y1045" s="28"/>
      <c r="Z1045" s="28"/>
    </row>
    <row r="1046" spans="1:28" ht="13.5" thickBot="1">
      <c r="A1046" s="59">
        <v>1044</v>
      </c>
      <c r="B1046" s="67"/>
      <c r="C1046" s="67"/>
      <c r="D1046" s="67"/>
      <c r="E1046" s="67"/>
      <c r="F1046" s="68"/>
      <c r="G1046" s="67"/>
      <c r="H1046" s="68"/>
      <c r="I1046" s="67"/>
      <c r="J1046" s="67"/>
      <c r="K1046" s="67"/>
      <c r="L1046" s="67"/>
      <c r="M1046" s="68"/>
      <c r="N1046" s="67"/>
      <c r="O1046" s="67"/>
      <c r="P1046" s="67"/>
      <c r="Q1046" s="67"/>
      <c r="R1046" s="68"/>
      <c r="S1046" s="67"/>
      <c r="T1046" s="67"/>
      <c r="U1046" s="67"/>
      <c r="V1046" s="67"/>
      <c r="W1046" s="68"/>
      <c r="X1046" s="67"/>
      <c r="Y1046" s="60"/>
      <c r="Z1046" s="60"/>
      <c r="AA1046" s="60"/>
      <c r="AB1046" s="61"/>
    </row>
    <row r="1047" spans="1:28">
      <c r="A1047" s="47">
        <v>1045</v>
      </c>
      <c r="B1047" s="28"/>
      <c r="C1047" s="28"/>
      <c r="D1047" s="28"/>
      <c r="G1047" s="28"/>
      <c r="J1047" s="21"/>
      <c r="K1047" s="21"/>
      <c r="P1047" s="21"/>
      <c r="T1047" s="28"/>
      <c r="U1047" s="28"/>
      <c r="Y1047" s="28"/>
      <c r="Z1047" s="28"/>
    </row>
    <row r="1048" spans="1:28">
      <c r="A1048" s="47">
        <v>1046</v>
      </c>
      <c r="B1048" s="28"/>
      <c r="C1048" s="28"/>
      <c r="D1048" s="28"/>
      <c r="G1048" s="28"/>
      <c r="J1048" s="21"/>
      <c r="K1048" s="21"/>
      <c r="P1048" s="21"/>
      <c r="T1048" s="28"/>
      <c r="U1048" s="28"/>
      <c r="Y1048" s="28"/>
      <c r="Z1048" s="28"/>
    </row>
    <row r="1049" spans="1:28">
      <c r="A1049" s="47">
        <v>1047</v>
      </c>
      <c r="B1049" s="28"/>
      <c r="C1049" s="28"/>
      <c r="D1049" s="28"/>
      <c r="G1049" s="28"/>
      <c r="J1049" s="21"/>
      <c r="K1049" s="21"/>
      <c r="P1049" s="21"/>
      <c r="T1049" s="28"/>
      <c r="U1049" s="28"/>
      <c r="Y1049" s="28"/>
      <c r="Z1049" s="28"/>
    </row>
    <row r="1050" spans="1:28">
      <c r="A1050" s="47">
        <v>1048</v>
      </c>
      <c r="B1050" s="28"/>
      <c r="C1050" s="28"/>
      <c r="D1050" s="28"/>
      <c r="G1050" s="28"/>
      <c r="J1050" s="21"/>
      <c r="K1050" s="21"/>
      <c r="P1050" s="21"/>
      <c r="T1050" s="28"/>
      <c r="U1050" s="28"/>
      <c r="Y1050" s="28"/>
      <c r="Z1050" s="28"/>
    </row>
    <row r="1051" spans="1:28" ht="13.5" thickBot="1">
      <c r="A1051" s="59">
        <v>1049</v>
      </c>
      <c r="B1051" s="67"/>
      <c r="C1051" s="67"/>
      <c r="D1051" s="67"/>
      <c r="E1051" s="67"/>
      <c r="F1051" s="68"/>
      <c r="G1051" s="67"/>
      <c r="H1051" s="68"/>
      <c r="I1051" s="67"/>
      <c r="J1051" s="67"/>
      <c r="K1051" s="67"/>
      <c r="L1051" s="67"/>
      <c r="M1051" s="68"/>
      <c r="N1051" s="67"/>
      <c r="O1051" s="67"/>
      <c r="P1051" s="67"/>
      <c r="Q1051" s="67"/>
      <c r="R1051" s="68"/>
      <c r="S1051" s="67"/>
      <c r="T1051" s="67"/>
      <c r="U1051" s="67"/>
      <c r="V1051" s="67"/>
      <c r="W1051" s="68"/>
      <c r="X1051" s="67"/>
      <c r="Y1051" s="60"/>
      <c r="Z1051" s="60"/>
      <c r="AA1051" s="60"/>
      <c r="AB1051" s="61"/>
    </row>
    <row r="1052" spans="1:28">
      <c r="A1052" s="47">
        <v>1050</v>
      </c>
      <c r="B1052" s="28"/>
      <c r="C1052" s="28"/>
      <c r="D1052" s="28"/>
      <c r="G1052" s="28"/>
      <c r="J1052" s="21"/>
      <c r="K1052" s="21"/>
      <c r="P1052" s="21"/>
      <c r="T1052" s="28"/>
      <c r="U1052" s="28"/>
      <c r="Y1052" s="28"/>
      <c r="Z1052" s="28"/>
    </row>
    <row r="1053" spans="1:28">
      <c r="A1053" s="47">
        <v>1051</v>
      </c>
      <c r="B1053" s="28"/>
      <c r="C1053" s="28"/>
      <c r="D1053" s="28"/>
      <c r="G1053" s="28"/>
      <c r="J1053" s="21"/>
      <c r="K1053" s="21"/>
      <c r="P1053" s="21"/>
      <c r="T1053" s="28"/>
      <c r="U1053" s="28"/>
      <c r="Y1053" s="28"/>
      <c r="Z1053" s="28"/>
    </row>
    <row r="1054" spans="1:28">
      <c r="A1054" s="47">
        <v>1052</v>
      </c>
      <c r="B1054" s="28"/>
      <c r="C1054" s="28"/>
      <c r="D1054" s="28"/>
      <c r="G1054" s="28"/>
      <c r="J1054" s="21"/>
      <c r="K1054" s="21"/>
      <c r="P1054" s="21"/>
      <c r="T1054" s="28"/>
      <c r="U1054" s="28"/>
      <c r="Y1054" s="28"/>
      <c r="Z1054" s="28"/>
    </row>
    <row r="1055" spans="1:28">
      <c r="A1055" s="47">
        <v>1053</v>
      </c>
      <c r="B1055" s="28"/>
      <c r="C1055" s="28"/>
      <c r="D1055" s="28"/>
      <c r="G1055" s="28"/>
      <c r="J1055" s="21"/>
      <c r="K1055" s="21"/>
      <c r="P1055" s="21"/>
      <c r="T1055" s="28"/>
      <c r="U1055" s="28"/>
      <c r="Y1055" s="28"/>
      <c r="Z1055" s="28"/>
    </row>
    <row r="1056" spans="1:28" ht="13.5" thickBot="1">
      <c r="A1056" s="59">
        <v>1054</v>
      </c>
      <c r="B1056" s="67"/>
      <c r="C1056" s="67"/>
      <c r="D1056" s="67"/>
      <c r="E1056" s="67"/>
      <c r="F1056" s="68"/>
      <c r="G1056" s="67"/>
      <c r="H1056" s="68"/>
      <c r="I1056" s="67"/>
      <c r="J1056" s="67"/>
      <c r="K1056" s="67"/>
      <c r="L1056" s="67"/>
      <c r="M1056" s="68"/>
      <c r="N1056" s="67"/>
      <c r="O1056" s="67"/>
      <c r="P1056" s="67"/>
      <c r="Q1056" s="67"/>
      <c r="R1056" s="68"/>
      <c r="S1056" s="67"/>
      <c r="T1056" s="67"/>
      <c r="U1056" s="67"/>
      <c r="V1056" s="67"/>
      <c r="W1056" s="68"/>
      <c r="X1056" s="67"/>
      <c r="Y1056" s="60"/>
      <c r="Z1056" s="60"/>
      <c r="AA1056" s="60"/>
      <c r="AB1056" s="61"/>
    </row>
    <row r="1057" spans="1:28">
      <c r="A1057" s="47">
        <v>1055</v>
      </c>
      <c r="B1057" s="28"/>
      <c r="C1057" s="28"/>
      <c r="D1057" s="28"/>
      <c r="G1057" s="28"/>
      <c r="J1057" s="21"/>
      <c r="K1057" s="21"/>
      <c r="P1057" s="21"/>
      <c r="T1057" s="28"/>
      <c r="U1057" s="28"/>
      <c r="Y1057" s="28"/>
      <c r="Z1057" s="28"/>
    </row>
    <row r="1058" spans="1:28">
      <c r="A1058" s="47">
        <v>1056</v>
      </c>
      <c r="B1058" s="28"/>
      <c r="C1058" s="28"/>
      <c r="D1058" s="28"/>
      <c r="G1058" s="28"/>
      <c r="J1058" s="21"/>
      <c r="K1058" s="21"/>
      <c r="P1058" s="21"/>
      <c r="T1058" s="28"/>
      <c r="U1058" s="28"/>
      <c r="Y1058" s="28"/>
      <c r="Z1058" s="28"/>
    </row>
    <row r="1059" spans="1:28">
      <c r="A1059" s="47">
        <v>1057</v>
      </c>
      <c r="B1059" s="28"/>
      <c r="C1059" s="28"/>
      <c r="D1059" s="28"/>
      <c r="G1059" s="28"/>
      <c r="J1059" s="21"/>
      <c r="K1059" s="21"/>
      <c r="P1059" s="21"/>
      <c r="T1059" s="28"/>
      <c r="U1059" s="28"/>
      <c r="Y1059" s="28"/>
      <c r="Z1059" s="28"/>
    </row>
    <row r="1060" spans="1:28">
      <c r="A1060" s="47">
        <v>1058</v>
      </c>
      <c r="B1060" s="28"/>
      <c r="C1060" s="28"/>
      <c r="D1060" s="28"/>
      <c r="G1060" s="28"/>
      <c r="J1060" s="21"/>
      <c r="K1060" s="21"/>
      <c r="P1060" s="21"/>
      <c r="T1060" s="28"/>
      <c r="U1060" s="28"/>
      <c r="Y1060" s="28"/>
      <c r="Z1060" s="28"/>
    </row>
    <row r="1061" spans="1:28" ht="13.5" thickBot="1">
      <c r="A1061" s="59">
        <v>1059</v>
      </c>
      <c r="B1061" s="67"/>
      <c r="C1061" s="67"/>
      <c r="D1061" s="67"/>
      <c r="E1061" s="67"/>
      <c r="F1061" s="68"/>
      <c r="G1061" s="67"/>
      <c r="H1061" s="68"/>
      <c r="I1061" s="67"/>
      <c r="J1061" s="67"/>
      <c r="K1061" s="67"/>
      <c r="L1061" s="67"/>
      <c r="M1061" s="68"/>
      <c r="N1061" s="67"/>
      <c r="O1061" s="67"/>
      <c r="P1061" s="67"/>
      <c r="Q1061" s="67"/>
      <c r="R1061" s="68"/>
      <c r="S1061" s="67"/>
      <c r="T1061" s="67"/>
      <c r="U1061" s="67"/>
      <c r="V1061" s="67"/>
      <c r="W1061" s="68"/>
      <c r="X1061" s="67"/>
      <c r="Y1061" s="60"/>
      <c r="Z1061" s="60"/>
      <c r="AA1061" s="60"/>
      <c r="AB1061" s="61"/>
    </row>
    <row r="1062" spans="1:28">
      <c r="A1062" s="47">
        <v>1060</v>
      </c>
      <c r="B1062" s="28"/>
      <c r="C1062" s="28"/>
      <c r="D1062" s="28"/>
      <c r="G1062" s="28"/>
      <c r="J1062" s="21"/>
      <c r="K1062" s="21"/>
      <c r="P1062" s="21"/>
      <c r="T1062" s="28"/>
      <c r="U1062" s="28"/>
      <c r="Y1062" s="28"/>
      <c r="Z1062" s="28"/>
    </row>
    <row r="1063" spans="1:28">
      <c r="A1063" s="47">
        <v>1061</v>
      </c>
      <c r="B1063" s="28"/>
      <c r="C1063" s="28"/>
      <c r="D1063" s="28"/>
      <c r="G1063" s="28"/>
      <c r="J1063" s="21"/>
      <c r="K1063" s="21"/>
      <c r="P1063" s="21"/>
      <c r="T1063" s="28"/>
      <c r="U1063" s="28"/>
      <c r="Y1063" s="28"/>
      <c r="Z1063" s="28"/>
    </row>
    <row r="1064" spans="1:28">
      <c r="A1064" s="47">
        <v>1062</v>
      </c>
      <c r="B1064" s="28"/>
      <c r="C1064" s="28"/>
      <c r="D1064" s="28"/>
      <c r="G1064" s="28"/>
      <c r="J1064" s="21"/>
      <c r="K1064" s="21"/>
      <c r="P1064" s="21"/>
      <c r="T1064" s="28"/>
      <c r="U1064" s="28"/>
      <c r="Y1064" s="28"/>
      <c r="Z1064" s="28"/>
    </row>
    <row r="1065" spans="1:28">
      <c r="A1065" s="47">
        <v>1063</v>
      </c>
      <c r="B1065" s="28"/>
      <c r="C1065" s="28"/>
      <c r="D1065" s="28"/>
      <c r="G1065" s="28"/>
      <c r="J1065" s="21"/>
      <c r="K1065" s="21"/>
      <c r="P1065" s="21"/>
      <c r="T1065" s="28"/>
      <c r="U1065" s="28"/>
      <c r="Y1065" s="28"/>
      <c r="Z1065" s="28"/>
    </row>
    <row r="1066" spans="1:28" ht="13.5" thickBot="1">
      <c r="A1066" s="59">
        <v>1064</v>
      </c>
      <c r="B1066" s="67"/>
      <c r="C1066" s="67"/>
      <c r="D1066" s="67"/>
      <c r="E1066" s="67"/>
      <c r="F1066" s="68"/>
      <c r="G1066" s="67"/>
      <c r="H1066" s="68"/>
      <c r="I1066" s="67"/>
      <c r="J1066" s="67"/>
      <c r="K1066" s="67"/>
      <c r="L1066" s="67"/>
      <c r="M1066" s="68"/>
      <c r="N1066" s="67"/>
      <c r="O1066" s="67"/>
      <c r="P1066" s="67"/>
      <c r="Q1066" s="67"/>
      <c r="R1066" s="68"/>
      <c r="S1066" s="67"/>
      <c r="T1066" s="67"/>
      <c r="U1066" s="67"/>
      <c r="V1066" s="67"/>
      <c r="W1066" s="68"/>
      <c r="X1066" s="67"/>
      <c r="Y1066" s="60"/>
      <c r="Z1066" s="60"/>
      <c r="AA1066" s="60"/>
      <c r="AB1066" s="61"/>
    </row>
    <row r="1067" spans="1:28">
      <c r="A1067" s="47">
        <v>1065</v>
      </c>
      <c r="B1067" s="28"/>
      <c r="C1067" s="28"/>
      <c r="D1067" s="28"/>
      <c r="G1067" s="28"/>
      <c r="J1067" s="21"/>
      <c r="K1067" s="21"/>
      <c r="P1067" s="21"/>
      <c r="T1067" s="28"/>
      <c r="U1067" s="28"/>
      <c r="Y1067" s="28"/>
      <c r="Z1067" s="28"/>
    </row>
    <row r="1068" spans="1:28">
      <c r="A1068" s="47">
        <v>1066</v>
      </c>
      <c r="B1068" s="28"/>
      <c r="C1068" s="28"/>
      <c r="D1068" s="28"/>
      <c r="G1068" s="28"/>
      <c r="J1068" s="21"/>
      <c r="K1068" s="21"/>
      <c r="P1068" s="21"/>
      <c r="T1068" s="28"/>
      <c r="U1068" s="28"/>
      <c r="Y1068" s="28"/>
      <c r="Z1068" s="28"/>
    </row>
    <row r="1069" spans="1:28">
      <c r="A1069" s="47">
        <v>1067</v>
      </c>
      <c r="B1069" s="28"/>
      <c r="C1069" s="28"/>
      <c r="D1069" s="28"/>
      <c r="G1069" s="28"/>
      <c r="J1069" s="21"/>
      <c r="K1069" s="21"/>
      <c r="P1069" s="21"/>
      <c r="T1069" s="28"/>
      <c r="U1069" s="28"/>
      <c r="Y1069" s="28"/>
      <c r="Z1069" s="28"/>
    </row>
    <row r="1070" spans="1:28">
      <c r="A1070" s="47">
        <v>1068</v>
      </c>
      <c r="B1070" s="28"/>
      <c r="C1070" s="28"/>
      <c r="D1070" s="28"/>
      <c r="G1070" s="28"/>
      <c r="J1070" s="21"/>
      <c r="K1070" s="21"/>
      <c r="P1070" s="21"/>
      <c r="T1070" s="28"/>
      <c r="U1070" s="28"/>
      <c r="Y1070" s="28"/>
      <c r="Z1070" s="28"/>
    </row>
    <row r="1071" spans="1:28" ht="13.5" thickBot="1">
      <c r="A1071" s="59">
        <v>1069</v>
      </c>
      <c r="B1071" s="67"/>
      <c r="C1071" s="67"/>
      <c r="D1071" s="67"/>
      <c r="E1071" s="67"/>
      <c r="F1071" s="68"/>
      <c r="G1071" s="67"/>
      <c r="H1071" s="68"/>
      <c r="I1071" s="67"/>
      <c r="J1071" s="67"/>
      <c r="K1071" s="67"/>
      <c r="L1071" s="67"/>
      <c r="M1071" s="68"/>
      <c r="N1071" s="67"/>
      <c r="O1071" s="67"/>
      <c r="P1071" s="67"/>
      <c r="Q1071" s="67"/>
      <c r="R1071" s="68"/>
      <c r="S1071" s="67"/>
      <c r="T1071" s="67"/>
      <c r="U1071" s="67"/>
      <c r="V1071" s="67"/>
      <c r="W1071" s="68"/>
      <c r="X1071" s="67"/>
      <c r="Y1071" s="60"/>
      <c r="Z1071" s="60"/>
      <c r="AA1071" s="60"/>
      <c r="AB1071" s="61"/>
    </row>
    <row r="1072" spans="1:28">
      <c r="A1072" s="47">
        <v>1070</v>
      </c>
      <c r="B1072" s="28"/>
      <c r="C1072" s="28"/>
      <c r="D1072" s="28"/>
      <c r="G1072" s="28"/>
      <c r="J1072" s="21"/>
      <c r="K1072" s="21"/>
      <c r="P1072" s="21"/>
      <c r="T1072" s="28"/>
      <c r="U1072" s="28"/>
      <c r="Y1072" s="28"/>
      <c r="Z1072" s="28"/>
    </row>
    <row r="1073" spans="1:28">
      <c r="A1073" s="47">
        <v>1071</v>
      </c>
      <c r="B1073" s="28"/>
      <c r="C1073" s="28"/>
      <c r="D1073" s="28"/>
      <c r="G1073" s="28"/>
      <c r="J1073" s="21"/>
      <c r="K1073" s="21"/>
      <c r="P1073" s="21"/>
      <c r="T1073" s="28"/>
      <c r="U1073" s="28"/>
      <c r="Y1073" s="28"/>
      <c r="Z1073" s="28"/>
    </row>
    <row r="1074" spans="1:28">
      <c r="A1074" s="47">
        <v>1072</v>
      </c>
      <c r="B1074" s="28"/>
      <c r="C1074" s="28"/>
      <c r="D1074" s="28"/>
      <c r="G1074" s="28"/>
      <c r="J1074" s="21"/>
      <c r="K1074" s="21"/>
      <c r="P1074" s="21"/>
      <c r="T1074" s="28"/>
      <c r="U1074" s="28"/>
      <c r="Y1074" s="28"/>
      <c r="Z1074" s="28"/>
    </row>
    <row r="1075" spans="1:28">
      <c r="A1075" s="47">
        <v>1073</v>
      </c>
      <c r="B1075" s="28"/>
      <c r="C1075" s="28"/>
      <c r="D1075" s="28"/>
      <c r="G1075" s="28"/>
      <c r="J1075" s="21"/>
      <c r="K1075" s="21"/>
      <c r="P1075" s="21"/>
      <c r="T1075" s="28"/>
      <c r="U1075" s="28"/>
      <c r="Y1075" s="28"/>
      <c r="Z1075" s="28"/>
    </row>
    <row r="1076" spans="1:28" ht="13.5" thickBot="1">
      <c r="A1076" s="59">
        <v>1074</v>
      </c>
      <c r="B1076" s="67"/>
      <c r="C1076" s="67"/>
      <c r="D1076" s="67"/>
      <c r="E1076" s="67"/>
      <c r="F1076" s="68"/>
      <c r="G1076" s="67"/>
      <c r="H1076" s="68"/>
      <c r="I1076" s="67"/>
      <c r="J1076" s="67"/>
      <c r="K1076" s="67"/>
      <c r="L1076" s="67"/>
      <c r="M1076" s="68"/>
      <c r="N1076" s="67"/>
      <c r="O1076" s="67"/>
      <c r="P1076" s="67"/>
      <c r="Q1076" s="67"/>
      <c r="R1076" s="68"/>
      <c r="S1076" s="67"/>
      <c r="T1076" s="67"/>
      <c r="U1076" s="67"/>
      <c r="V1076" s="67"/>
      <c r="W1076" s="68"/>
      <c r="X1076" s="67"/>
      <c r="Y1076" s="60"/>
      <c r="Z1076" s="60"/>
      <c r="AA1076" s="60"/>
      <c r="AB1076" s="61"/>
    </row>
    <row r="1077" spans="1:28">
      <c r="A1077" s="47">
        <v>1075</v>
      </c>
      <c r="B1077" s="28"/>
      <c r="C1077" s="28"/>
      <c r="D1077" s="28"/>
      <c r="G1077" s="28"/>
      <c r="J1077" s="21"/>
      <c r="K1077" s="21"/>
      <c r="P1077" s="21"/>
      <c r="T1077" s="28"/>
      <c r="U1077" s="28"/>
      <c r="Y1077" s="28"/>
      <c r="Z1077" s="28"/>
    </row>
    <row r="1078" spans="1:28">
      <c r="A1078" s="47">
        <v>1076</v>
      </c>
      <c r="B1078" s="28"/>
      <c r="C1078" s="28"/>
      <c r="D1078" s="28"/>
      <c r="G1078" s="28"/>
      <c r="J1078" s="21"/>
      <c r="K1078" s="21"/>
      <c r="P1078" s="21"/>
      <c r="T1078" s="28"/>
      <c r="U1078" s="28"/>
      <c r="Y1078" s="28"/>
      <c r="Z1078" s="28"/>
    </row>
    <row r="1079" spans="1:28">
      <c r="A1079" s="47">
        <v>1077</v>
      </c>
      <c r="B1079" s="28"/>
      <c r="C1079" s="28"/>
      <c r="D1079" s="28"/>
      <c r="G1079" s="28"/>
      <c r="J1079" s="21"/>
      <c r="K1079" s="21"/>
      <c r="P1079" s="21"/>
      <c r="T1079" s="28"/>
      <c r="U1079" s="28"/>
      <c r="Y1079" s="28"/>
      <c r="Z1079" s="28"/>
    </row>
    <row r="1080" spans="1:28">
      <c r="A1080" s="47">
        <v>1078</v>
      </c>
      <c r="B1080" s="28"/>
      <c r="C1080" s="28"/>
      <c r="D1080" s="28"/>
      <c r="G1080" s="28"/>
      <c r="J1080" s="21"/>
      <c r="K1080" s="21"/>
      <c r="P1080" s="21"/>
      <c r="T1080" s="28"/>
      <c r="U1080" s="28"/>
      <c r="Y1080" s="28"/>
      <c r="Z1080" s="28"/>
    </row>
    <row r="1081" spans="1:28" ht="13.5" thickBot="1">
      <c r="A1081" s="59">
        <v>1079</v>
      </c>
      <c r="B1081" s="67"/>
      <c r="C1081" s="67"/>
      <c r="D1081" s="67"/>
      <c r="E1081" s="67"/>
      <c r="F1081" s="68"/>
      <c r="G1081" s="67"/>
      <c r="H1081" s="68"/>
      <c r="I1081" s="67"/>
      <c r="J1081" s="67"/>
      <c r="K1081" s="67"/>
      <c r="L1081" s="67"/>
      <c r="M1081" s="68"/>
      <c r="N1081" s="67"/>
      <c r="O1081" s="67"/>
      <c r="P1081" s="67"/>
      <c r="Q1081" s="67"/>
      <c r="R1081" s="68"/>
      <c r="S1081" s="67"/>
      <c r="T1081" s="67"/>
      <c r="U1081" s="67"/>
      <c r="V1081" s="67"/>
      <c r="W1081" s="68"/>
      <c r="X1081" s="67"/>
      <c r="Y1081" s="60"/>
      <c r="Z1081" s="60"/>
      <c r="AA1081" s="60"/>
      <c r="AB1081" s="61"/>
    </row>
    <row r="1082" spans="1:28">
      <c r="A1082" s="47">
        <v>1080</v>
      </c>
      <c r="B1082" s="28"/>
      <c r="C1082" s="28"/>
      <c r="D1082" s="28"/>
      <c r="G1082" s="28"/>
      <c r="J1082" s="21"/>
      <c r="K1082" s="21"/>
      <c r="P1082" s="21"/>
      <c r="T1082" s="28"/>
      <c r="U1082" s="28"/>
      <c r="Y1082" s="28"/>
      <c r="Z1082" s="28"/>
    </row>
    <row r="1083" spans="1:28">
      <c r="A1083" s="47">
        <v>1081</v>
      </c>
      <c r="B1083" s="28"/>
      <c r="C1083" s="28"/>
      <c r="D1083" s="28"/>
      <c r="G1083" s="28"/>
      <c r="J1083" s="21"/>
      <c r="K1083" s="21"/>
      <c r="P1083" s="21"/>
      <c r="T1083" s="28"/>
      <c r="U1083" s="28"/>
      <c r="Y1083" s="28"/>
      <c r="Z1083" s="28"/>
    </row>
    <row r="1084" spans="1:28">
      <c r="A1084" s="47">
        <v>1082</v>
      </c>
      <c r="B1084" s="28"/>
      <c r="C1084" s="28"/>
      <c r="D1084" s="28"/>
      <c r="G1084" s="28"/>
      <c r="J1084" s="21"/>
      <c r="K1084" s="21"/>
      <c r="P1084" s="21"/>
      <c r="T1084" s="28"/>
      <c r="U1084" s="28"/>
      <c r="Y1084" s="28"/>
      <c r="Z1084" s="28"/>
    </row>
    <row r="1085" spans="1:28">
      <c r="A1085" s="47">
        <v>1083</v>
      </c>
      <c r="B1085" s="28"/>
      <c r="C1085" s="28"/>
      <c r="D1085" s="28"/>
      <c r="G1085" s="28"/>
      <c r="J1085" s="21"/>
      <c r="K1085" s="21"/>
      <c r="P1085" s="21"/>
      <c r="T1085" s="28"/>
      <c r="U1085" s="28"/>
      <c r="Y1085" s="28"/>
      <c r="Z1085" s="28"/>
    </row>
    <row r="1086" spans="1:28" ht="13.5" thickBot="1">
      <c r="A1086" s="59">
        <v>1084</v>
      </c>
      <c r="B1086" s="67"/>
      <c r="C1086" s="67"/>
      <c r="D1086" s="67"/>
      <c r="E1086" s="67"/>
      <c r="F1086" s="68"/>
      <c r="G1086" s="67"/>
      <c r="H1086" s="68"/>
      <c r="I1086" s="67"/>
      <c r="J1086" s="67"/>
      <c r="K1086" s="67"/>
      <c r="L1086" s="67"/>
      <c r="M1086" s="68"/>
      <c r="N1086" s="67"/>
      <c r="O1086" s="67"/>
      <c r="P1086" s="67"/>
      <c r="Q1086" s="67"/>
      <c r="R1086" s="68"/>
      <c r="S1086" s="67"/>
      <c r="T1086" s="67"/>
      <c r="U1086" s="67"/>
      <c r="V1086" s="67"/>
      <c r="W1086" s="68"/>
      <c r="X1086" s="67"/>
      <c r="Y1086" s="60"/>
      <c r="Z1086" s="60"/>
      <c r="AA1086" s="60"/>
      <c r="AB1086" s="61"/>
    </row>
    <row r="1087" spans="1:28">
      <c r="A1087" s="47">
        <v>1085</v>
      </c>
      <c r="B1087" s="28"/>
      <c r="C1087" s="28"/>
      <c r="D1087" s="28"/>
      <c r="G1087" s="28"/>
      <c r="J1087" s="21"/>
      <c r="K1087" s="21"/>
      <c r="P1087" s="21"/>
      <c r="T1087" s="28"/>
      <c r="U1087" s="28"/>
      <c r="Y1087" s="28"/>
      <c r="Z1087" s="28"/>
    </row>
    <row r="1088" spans="1:28">
      <c r="A1088" s="47">
        <v>1086</v>
      </c>
      <c r="B1088" s="28"/>
      <c r="C1088" s="28"/>
      <c r="D1088" s="28"/>
      <c r="G1088" s="28"/>
      <c r="J1088" s="21"/>
      <c r="K1088" s="21"/>
      <c r="P1088" s="21"/>
      <c r="T1088" s="28"/>
      <c r="U1088" s="28"/>
      <c r="Y1088" s="28"/>
      <c r="Z1088" s="28"/>
    </row>
    <row r="1089" spans="1:28">
      <c r="A1089" s="47">
        <v>1087</v>
      </c>
      <c r="B1089" s="28"/>
      <c r="C1089" s="28"/>
      <c r="D1089" s="28"/>
      <c r="G1089" s="28"/>
      <c r="J1089" s="21"/>
      <c r="K1089" s="21"/>
      <c r="P1089" s="21"/>
      <c r="T1089" s="28"/>
      <c r="U1089" s="28"/>
      <c r="Y1089" s="28"/>
      <c r="Z1089" s="28"/>
    </row>
    <row r="1090" spans="1:28">
      <c r="A1090" s="47">
        <v>1088</v>
      </c>
      <c r="B1090" s="28"/>
      <c r="C1090" s="28"/>
      <c r="D1090" s="28"/>
      <c r="G1090" s="28"/>
      <c r="J1090" s="21"/>
      <c r="K1090" s="21"/>
      <c r="P1090" s="21"/>
      <c r="T1090" s="28"/>
      <c r="U1090" s="28"/>
      <c r="Y1090" s="28"/>
      <c r="Z1090" s="28"/>
    </row>
    <row r="1091" spans="1:28" ht="13.5" thickBot="1">
      <c r="A1091" s="59">
        <v>1089</v>
      </c>
      <c r="B1091" s="67"/>
      <c r="C1091" s="67"/>
      <c r="D1091" s="67"/>
      <c r="E1091" s="67"/>
      <c r="F1091" s="68"/>
      <c r="G1091" s="67"/>
      <c r="H1091" s="68"/>
      <c r="I1091" s="67"/>
      <c r="J1091" s="67"/>
      <c r="K1091" s="67"/>
      <c r="L1091" s="67"/>
      <c r="M1091" s="68"/>
      <c r="N1091" s="67"/>
      <c r="O1091" s="67"/>
      <c r="P1091" s="67"/>
      <c r="Q1091" s="67"/>
      <c r="R1091" s="68"/>
      <c r="S1091" s="67"/>
      <c r="T1091" s="67"/>
      <c r="U1091" s="67"/>
      <c r="V1091" s="67"/>
      <c r="W1091" s="68"/>
      <c r="X1091" s="67"/>
      <c r="Y1091" s="60"/>
      <c r="Z1091" s="60"/>
      <c r="AA1091" s="60"/>
      <c r="AB1091" s="61"/>
    </row>
    <row r="1092" spans="1:28">
      <c r="A1092" s="47">
        <v>1090</v>
      </c>
      <c r="B1092" s="28"/>
      <c r="C1092" s="28"/>
      <c r="D1092" s="28"/>
      <c r="G1092" s="28"/>
      <c r="J1092" s="21"/>
      <c r="K1092" s="21"/>
      <c r="P1092" s="21"/>
      <c r="T1092" s="28"/>
      <c r="U1092" s="28"/>
      <c r="Y1092" s="28"/>
      <c r="Z1092" s="28"/>
    </row>
    <row r="1093" spans="1:28">
      <c r="A1093" s="47">
        <v>1091</v>
      </c>
      <c r="B1093" s="28"/>
      <c r="C1093" s="28"/>
      <c r="D1093" s="28"/>
      <c r="G1093" s="28"/>
      <c r="J1093" s="21"/>
      <c r="K1093" s="21"/>
      <c r="P1093" s="21"/>
      <c r="T1093" s="28"/>
      <c r="U1093" s="28"/>
      <c r="Y1093" s="28"/>
      <c r="Z1093" s="28"/>
    </row>
    <row r="1094" spans="1:28">
      <c r="A1094" s="47">
        <v>1092</v>
      </c>
      <c r="B1094" s="28"/>
      <c r="C1094" s="28"/>
      <c r="D1094" s="28"/>
      <c r="G1094" s="28"/>
      <c r="J1094" s="21"/>
      <c r="K1094" s="21"/>
      <c r="P1094" s="21"/>
      <c r="T1094" s="28"/>
      <c r="U1094" s="28"/>
      <c r="Y1094" s="28"/>
      <c r="Z1094" s="28"/>
    </row>
    <row r="1095" spans="1:28">
      <c r="A1095" s="47">
        <v>1093</v>
      </c>
      <c r="B1095" s="28"/>
      <c r="C1095" s="28"/>
      <c r="D1095" s="28"/>
      <c r="G1095" s="28"/>
      <c r="J1095" s="21"/>
      <c r="K1095" s="21"/>
      <c r="P1095" s="21"/>
      <c r="T1095" s="28"/>
      <c r="U1095" s="28"/>
      <c r="Y1095" s="28"/>
      <c r="Z1095" s="28"/>
    </row>
    <row r="1096" spans="1:28" ht="13.5" thickBot="1">
      <c r="A1096" s="59">
        <v>1094</v>
      </c>
      <c r="B1096" s="67"/>
      <c r="C1096" s="67"/>
      <c r="D1096" s="67"/>
      <c r="E1096" s="67"/>
      <c r="F1096" s="68"/>
      <c r="G1096" s="67"/>
      <c r="H1096" s="68"/>
      <c r="I1096" s="67"/>
      <c r="J1096" s="67"/>
      <c r="K1096" s="67"/>
      <c r="L1096" s="67"/>
      <c r="M1096" s="68"/>
      <c r="N1096" s="67"/>
      <c r="O1096" s="67"/>
      <c r="P1096" s="67"/>
      <c r="Q1096" s="67"/>
      <c r="R1096" s="68"/>
      <c r="S1096" s="67"/>
      <c r="T1096" s="67"/>
      <c r="U1096" s="67"/>
      <c r="V1096" s="67"/>
      <c r="W1096" s="68"/>
      <c r="X1096" s="67"/>
      <c r="Y1096" s="60"/>
      <c r="Z1096" s="60"/>
      <c r="AA1096" s="60"/>
      <c r="AB1096" s="61"/>
    </row>
    <row r="1097" spans="1:28">
      <c r="A1097" s="47">
        <v>1095</v>
      </c>
      <c r="B1097" s="28"/>
      <c r="C1097" s="28"/>
      <c r="D1097" s="28"/>
      <c r="G1097" s="28"/>
      <c r="J1097" s="21"/>
      <c r="K1097" s="21"/>
      <c r="P1097" s="21"/>
      <c r="T1097" s="28"/>
      <c r="U1097" s="28"/>
      <c r="Y1097" s="28"/>
      <c r="Z1097" s="28"/>
    </row>
    <row r="1098" spans="1:28">
      <c r="A1098" s="47">
        <v>1096</v>
      </c>
      <c r="B1098" s="28"/>
      <c r="C1098" s="28"/>
      <c r="D1098" s="28"/>
      <c r="G1098" s="28"/>
      <c r="J1098" s="21"/>
      <c r="K1098" s="21"/>
      <c r="P1098" s="21"/>
      <c r="T1098" s="28"/>
      <c r="U1098" s="28"/>
      <c r="Y1098" s="28"/>
      <c r="Z1098" s="28"/>
    </row>
    <row r="1099" spans="1:28">
      <c r="A1099" s="47">
        <v>1097</v>
      </c>
      <c r="B1099" s="28"/>
      <c r="C1099" s="28"/>
      <c r="D1099" s="28"/>
      <c r="G1099" s="28"/>
      <c r="J1099" s="21"/>
      <c r="K1099" s="21"/>
      <c r="P1099" s="21"/>
      <c r="T1099" s="28"/>
      <c r="U1099" s="28"/>
      <c r="Y1099" s="28"/>
      <c r="Z1099" s="28"/>
    </row>
    <row r="1100" spans="1:28">
      <c r="A1100" s="47">
        <v>1098</v>
      </c>
      <c r="B1100" s="28"/>
      <c r="C1100" s="28"/>
      <c r="D1100" s="28"/>
      <c r="G1100" s="28"/>
      <c r="J1100" s="21"/>
      <c r="K1100" s="21"/>
      <c r="P1100" s="21"/>
      <c r="T1100" s="28"/>
      <c r="U1100" s="28"/>
      <c r="Y1100" s="28"/>
      <c r="Z1100" s="28"/>
    </row>
    <row r="1101" spans="1:28" ht="13.5" thickBot="1">
      <c r="A1101" s="59">
        <v>1099</v>
      </c>
      <c r="B1101" s="67"/>
      <c r="C1101" s="67"/>
      <c r="D1101" s="67"/>
      <c r="E1101" s="67"/>
      <c r="F1101" s="68"/>
      <c r="G1101" s="67"/>
      <c r="H1101" s="68"/>
      <c r="I1101" s="67"/>
      <c r="J1101" s="67"/>
      <c r="K1101" s="67"/>
      <c r="L1101" s="67"/>
      <c r="M1101" s="68"/>
      <c r="N1101" s="67"/>
      <c r="O1101" s="67"/>
      <c r="P1101" s="67"/>
      <c r="Q1101" s="67"/>
      <c r="R1101" s="68"/>
      <c r="S1101" s="67"/>
      <c r="T1101" s="67"/>
      <c r="U1101" s="67"/>
      <c r="V1101" s="67"/>
      <c r="W1101" s="68"/>
      <c r="X1101" s="67"/>
      <c r="Y1101" s="60"/>
      <c r="Z1101" s="60"/>
      <c r="AA1101" s="60"/>
      <c r="AB1101" s="61"/>
    </row>
    <row r="1102" spans="1:28">
      <c r="A1102" s="47">
        <v>1100</v>
      </c>
      <c r="B1102" s="28"/>
      <c r="C1102" s="28"/>
      <c r="D1102" s="28"/>
      <c r="G1102" s="28"/>
      <c r="J1102" s="21"/>
      <c r="K1102" s="21"/>
      <c r="P1102" s="21"/>
      <c r="T1102" s="28"/>
      <c r="U1102" s="28"/>
      <c r="Y1102" s="28"/>
      <c r="Z1102" s="28"/>
    </row>
    <row r="1103" spans="1:28">
      <c r="A1103" s="47">
        <v>1101</v>
      </c>
      <c r="B1103" s="28"/>
      <c r="C1103" s="28"/>
      <c r="D1103" s="28"/>
      <c r="G1103" s="28"/>
      <c r="J1103" s="21"/>
      <c r="K1103" s="21"/>
      <c r="P1103" s="21"/>
      <c r="T1103" s="28"/>
      <c r="U1103" s="28"/>
      <c r="Y1103" s="28"/>
      <c r="Z1103" s="28"/>
    </row>
    <row r="1104" spans="1:28">
      <c r="A1104" s="47">
        <v>1102</v>
      </c>
      <c r="B1104" s="28"/>
      <c r="C1104" s="28"/>
      <c r="D1104" s="28"/>
      <c r="G1104" s="28"/>
      <c r="J1104" s="21"/>
      <c r="K1104" s="21"/>
      <c r="P1104" s="21"/>
      <c r="T1104" s="28"/>
      <c r="U1104" s="28"/>
      <c r="Y1104" s="28"/>
      <c r="Z1104" s="28"/>
    </row>
    <row r="1105" spans="1:28">
      <c r="A1105" s="47">
        <v>1103</v>
      </c>
      <c r="B1105" s="28"/>
      <c r="C1105" s="28"/>
      <c r="D1105" s="28"/>
      <c r="G1105" s="28"/>
      <c r="J1105" s="21"/>
      <c r="K1105" s="21"/>
      <c r="P1105" s="21"/>
      <c r="T1105" s="28"/>
      <c r="U1105" s="28"/>
      <c r="Y1105" s="28"/>
      <c r="Z1105" s="28"/>
    </row>
    <row r="1106" spans="1:28" ht="13.5" thickBot="1">
      <c r="A1106" s="59">
        <v>1104</v>
      </c>
      <c r="B1106" s="67"/>
      <c r="C1106" s="67"/>
      <c r="D1106" s="67"/>
      <c r="E1106" s="67"/>
      <c r="F1106" s="68"/>
      <c r="G1106" s="67"/>
      <c r="H1106" s="68"/>
      <c r="I1106" s="67"/>
      <c r="J1106" s="67"/>
      <c r="K1106" s="67"/>
      <c r="L1106" s="67"/>
      <c r="M1106" s="68"/>
      <c r="N1106" s="67"/>
      <c r="O1106" s="67"/>
      <c r="P1106" s="67"/>
      <c r="Q1106" s="67"/>
      <c r="R1106" s="68"/>
      <c r="S1106" s="67"/>
      <c r="T1106" s="67"/>
      <c r="U1106" s="67"/>
      <c r="V1106" s="67"/>
      <c r="W1106" s="68"/>
      <c r="X1106" s="67"/>
      <c r="Y1106" s="60"/>
      <c r="Z1106" s="60"/>
      <c r="AA1106" s="60"/>
      <c r="AB1106" s="61"/>
    </row>
    <row r="1107" spans="1:28">
      <c r="A1107" s="47">
        <v>1105</v>
      </c>
      <c r="B1107" s="28"/>
      <c r="C1107" s="28"/>
      <c r="D1107" s="28"/>
      <c r="G1107" s="28"/>
      <c r="J1107" s="21"/>
      <c r="K1107" s="21"/>
      <c r="P1107" s="21"/>
      <c r="T1107" s="28"/>
      <c r="U1107" s="28"/>
      <c r="Y1107" s="28"/>
      <c r="Z1107" s="28"/>
    </row>
    <row r="1108" spans="1:28">
      <c r="A1108" s="47">
        <v>1106</v>
      </c>
      <c r="B1108" s="28"/>
      <c r="C1108" s="28"/>
      <c r="D1108" s="28"/>
      <c r="G1108" s="28"/>
      <c r="J1108" s="21"/>
      <c r="K1108" s="21"/>
      <c r="P1108" s="21"/>
      <c r="T1108" s="28"/>
      <c r="U1108" s="28"/>
      <c r="Y1108" s="28"/>
      <c r="Z1108" s="28"/>
    </row>
    <row r="1109" spans="1:28">
      <c r="A1109" s="47">
        <v>1107</v>
      </c>
      <c r="B1109" s="28"/>
      <c r="C1109" s="28"/>
      <c r="D1109" s="28"/>
      <c r="G1109" s="28"/>
      <c r="J1109" s="21"/>
      <c r="K1109" s="21"/>
      <c r="P1109" s="21"/>
      <c r="T1109" s="28"/>
      <c r="U1109" s="28"/>
      <c r="Y1109" s="28"/>
      <c r="Z1109" s="28"/>
    </row>
    <row r="1110" spans="1:28">
      <c r="A1110" s="47">
        <v>1108</v>
      </c>
      <c r="B1110" s="28"/>
      <c r="C1110" s="28"/>
      <c r="D1110" s="28"/>
      <c r="G1110" s="28"/>
      <c r="J1110" s="21"/>
      <c r="K1110" s="21"/>
      <c r="P1110" s="21"/>
      <c r="T1110" s="28"/>
      <c r="U1110" s="28"/>
      <c r="Y1110" s="28"/>
      <c r="Z1110" s="28"/>
    </row>
    <row r="1111" spans="1:28" ht="13.5" thickBot="1">
      <c r="A1111" s="59">
        <v>1109</v>
      </c>
      <c r="B1111" s="67"/>
      <c r="C1111" s="67"/>
      <c r="D1111" s="67"/>
      <c r="E1111" s="67"/>
      <c r="F1111" s="68"/>
      <c r="G1111" s="67"/>
      <c r="H1111" s="68"/>
      <c r="I1111" s="67"/>
      <c r="J1111" s="67"/>
      <c r="K1111" s="67"/>
      <c r="L1111" s="67"/>
      <c r="M1111" s="68"/>
      <c r="N1111" s="67"/>
      <c r="O1111" s="67"/>
      <c r="P1111" s="67"/>
      <c r="Q1111" s="67"/>
      <c r="R1111" s="68"/>
      <c r="S1111" s="67"/>
      <c r="T1111" s="67"/>
      <c r="U1111" s="67"/>
      <c r="V1111" s="67"/>
      <c r="W1111" s="68"/>
      <c r="X1111" s="67"/>
      <c r="Y1111" s="60"/>
      <c r="Z1111" s="60"/>
      <c r="AA1111" s="60"/>
      <c r="AB1111" s="61"/>
    </row>
    <row r="1112" spans="1:28">
      <c r="A1112" s="47">
        <v>1110</v>
      </c>
      <c r="B1112" s="28"/>
      <c r="C1112" s="28"/>
      <c r="D1112" s="28"/>
      <c r="G1112" s="28"/>
      <c r="J1112" s="21"/>
      <c r="K1112" s="21"/>
      <c r="P1112" s="21"/>
      <c r="T1112" s="28"/>
      <c r="U1112" s="28"/>
      <c r="Y1112" s="28"/>
      <c r="Z1112" s="28"/>
    </row>
    <row r="1113" spans="1:28">
      <c r="A1113" s="47">
        <v>1111</v>
      </c>
      <c r="B1113" s="28"/>
      <c r="C1113" s="28"/>
      <c r="D1113" s="28"/>
      <c r="G1113" s="28"/>
      <c r="J1113" s="21"/>
      <c r="K1113" s="21"/>
      <c r="P1113" s="21"/>
      <c r="T1113" s="28"/>
      <c r="U1113" s="28"/>
      <c r="Y1113" s="28"/>
      <c r="Z1113" s="28"/>
    </row>
    <row r="1114" spans="1:28">
      <c r="A1114" s="47">
        <v>1112</v>
      </c>
      <c r="B1114" s="28"/>
      <c r="C1114" s="28"/>
      <c r="D1114" s="28"/>
      <c r="G1114" s="28"/>
      <c r="J1114" s="21"/>
      <c r="K1114" s="21"/>
      <c r="P1114" s="21"/>
      <c r="T1114" s="28"/>
      <c r="U1114" s="28"/>
      <c r="Y1114" s="28"/>
      <c r="Z1114" s="28"/>
    </row>
    <row r="1115" spans="1:28">
      <c r="A1115" s="47">
        <v>1113</v>
      </c>
      <c r="B1115" s="28"/>
      <c r="C1115" s="28"/>
      <c r="D1115" s="28"/>
      <c r="G1115" s="28"/>
      <c r="J1115" s="21"/>
      <c r="K1115" s="21"/>
      <c r="P1115" s="21"/>
      <c r="T1115" s="28"/>
      <c r="U1115" s="28"/>
      <c r="Y1115" s="28"/>
      <c r="Z1115" s="28"/>
    </row>
    <row r="1116" spans="1:28" ht="13.5" thickBot="1">
      <c r="A1116" s="59">
        <v>1114</v>
      </c>
      <c r="B1116" s="67"/>
      <c r="C1116" s="67"/>
      <c r="D1116" s="67"/>
      <c r="E1116" s="67"/>
      <c r="F1116" s="68"/>
      <c r="G1116" s="67"/>
      <c r="H1116" s="68"/>
      <c r="I1116" s="67"/>
      <c r="J1116" s="67"/>
      <c r="K1116" s="67"/>
      <c r="L1116" s="67"/>
      <c r="M1116" s="68"/>
      <c r="N1116" s="67"/>
      <c r="O1116" s="67"/>
      <c r="P1116" s="67"/>
      <c r="Q1116" s="67"/>
      <c r="R1116" s="68"/>
      <c r="S1116" s="67"/>
      <c r="T1116" s="67"/>
      <c r="U1116" s="67"/>
      <c r="V1116" s="67"/>
      <c r="W1116" s="68"/>
      <c r="X1116" s="67"/>
      <c r="Y1116" s="60"/>
      <c r="Z1116" s="60"/>
      <c r="AA1116" s="60"/>
      <c r="AB1116" s="61"/>
    </row>
    <row r="1117" spans="1:28">
      <c r="A1117" s="47">
        <v>1115</v>
      </c>
      <c r="B1117" s="28"/>
      <c r="C1117" s="28"/>
      <c r="D1117" s="28"/>
      <c r="G1117" s="28"/>
      <c r="J1117" s="21"/>
      <c r="K1117" s="21"/>
      <c r="P1117" s="21"/>
      <c r="T1117" s="28"/>
      <c r="U1117" s="28"/>
      <c r="Y1117" s="28"/>
      <c r="Z1117" s="28"/>
    </row>
    <row r="1118" spans="1:28">
      <c r="A1118" s="47">
        <v>1116</v>
      </c>
      <c r="B1118" s="28"/>
      <c r="C1118" s="28"/>
      <c r="D1118" s="28"/>
      <c r="G1118" s="28"/>
      <c r="J1118" s="21"/>
      <c r="K1118" s="21"/>
      <c r="P1118" s="21"/>
      <c r="T1118" s="28"/>
      <c r="U1118" s="28"/>
      <c r="Y1118" s="28"/>
      <c r="Z1118" s="28"/>
    </row>
    <row r="1119" spans="1:28">
      <c r="A1119" s="47">
        <v>1117</v>
      </c>
      <c r="B1119" s="28"/>
      <c r="C1119" s="28"/>
      <c r="D1119" s="28"/>
      <c r="G1119" s="28"/>
      <c r="J1119" s="21"/>
      <c r="K1119" s="21"/>
      <c r="P1119" s="21"/>
      <c r="T1119" s="28"/>
      <c r="U1119" s="28"/>
      <c r="Y1119" s="28"/>
      <c r="Z1119" s="28"/>
    </row>
    <row r="1120" spans="1:28">
      <c r="A1120" s="47">
        <v>1118</v>
      </c>
      <c r="B1120" s="28"/>
      <c r="C1120" s="28"/>
      <c r="D1120" s="28"/>
      <c r="G1120" s="28"/>
      <c r="J1120" s="21"/>
      <c r="K1120" s="21"/>
      <c r="P1120" s="21"/>
      <c r="T1120" s="28"/>
      <c r="U1120" s="28"/>
      <c r="Y1120" s="28"/>
      <c r="Z1120" s="28"/>
    </row>
    <row r="1121" spans="1:28" ht="13.5" thickBot="1">
      <c r="A1121" s="59">
        <v>1119</v>
      </c>
      <c r="B1121" s="67"/>
      <c r="C1121" s="67"/>
      <c r="D1121" s="67"/>
      <c r="E1121" s="67"/>
      <c r="F1121" s="68"/>
      <c r="G1121" s="67"/>
      <c r="H1121" s="68"/>
      <c r="I1121" s="67"/>
      <c r="J1121" s="67"/>
      <c r="K1121" s="67"/>
      <c r="L1121" s="67"/>
      <c r="M1121" s="68"/>
      <c r="N1121" s="67"/>
      <c r="O1121" s="67"/>
      <c r="P1121" s="67"/>
      <c r="Q1121" s="67"/>
      <c r="R1121" s="68"/>
      <c r="S1121" s="67"/>
      <c r="T1121" s="67"/>
      <c r="U1121" s="67"/>
      <c r="V1121" s="67"/>
      <c r="W1121" s="68"/>
      <c r="X1121" s="67"/>
      <c r="Y1121" s="60"/>
      <c r="Z1121" s="60"/>
      <c r="AA1121" s="60"/>
      <c r="AB1121" s="61"/>
    </row>
    <row r="1122" spans="1:28">
      <c r="A1122" s="47">
        <v>1120</v>
      </c>
      <c r="B1122" s="28"/>
      <c r="C1122" s="28"/>
      <c r="D1122" s="28"/>
      <c r="G1122" s="28"/>
      <c r="J1122" s="21"/>
      <c r="K1122" s="21"/>
      <c r="P1122" s="21"/>
      <c r="T1122" s="28"/>
      <c r="U1122" s="28"/>
      <c r="Y1122" s="28"/>
      <c r="Z1122" s="28"/>
    </row>
    <row r="1123" spans="1:28">
      <c r="A1123" s="47">
        <v>1121</v>
      </c>
      <c r="B1123" s="28"/>
      <c r="C1123" s="28"/>
      <c r="D1123" s="28"/>
      <c r="G1123" s="28"/>
      <c r="J1123" s="21"/>
      <c r="K1123" s="21"/>
      <c r="P1123" s="21"/>
      <c r="T1123" s="28"/>
      <c r="U1123" s="28"/>
      <c r="Y1123" s="28"/>
      <c r="Z1123" s="28"/>
    </row>
    <row r="1124" spans="1:28">
      <c r="A1124" s="47">
        <v>1122</v>
      </c>
      <c r="B1124" s="28"/>
      <c r="C1124" s="28"/>
      <c r="D1124" s="28"/>
      <c r="G1124" s="28"/>
      <c r="J1124" s="21"/>
      <c r="K1124" s="21"/>
      <c r="P1124" s="21"/>
      <c r="T1124" s="28"/>
      <c r="U1124" s="28"/>
      <c r="Y1124" s="28"/>
      <c r="Z1124" s="28"/>
    </row>
    <row r="1125" spans="1:28">
      <c r="A1125" s="47">
        <v>1123</v>
      </c>
      <c r="B1125" s="28"/>
      <c r="C1125" s="28"/>
      <c r="D1125" s="28"/>
      <c r="G1125" s="28"/>
      <c r="J1125" s="21"/>
      <c r="K1125" s="21"/>
      <c r="P1125" s="21"/>
      <c r="T1125" s="28"/>
      <c r="U1125" s="28"/>
      <c r="Y1125" s="28"/>
      <c r="Z1125" s="28"/>
    </row>
    <row r="1126" spans="1:28" ht="13.5" thickBot="1">
      <c r="A1126" s="59">
        <v>1124</v>
      </c>
      <c r="B1126" s="67"/>
      <c r="C1126" s="67"/>
      <c r="D1126" s="67"/>
      <c r="E1126" s="67"/>
      <c r="F1126" s="68"/>
      <c r="G1126" s="67"/>
      <c r="H1126" s="68"/>
      <c r="I1126" s="67"/>
      <c r="J1126" s="67"/>
      <c r="K1126" s="67"/>
      <c r="L1126" s="67"/>
      <c r="M1126" s="68"/>
      <c r="N1126" s="67"/>
      <c r="O1126" s="67"/>
      <c r="P1126" s="67"/>
      <c r="Q1126" s="67"/>
      <c r="R1126" s="68"/>
      <c r="S1126" s="67"/>
      <c r="T1126" s="67"/>
      <c r="U1126" s="67"/>
      <c r="V1126" s="67"/>
      <c r="W1126" s="68"/>
      <c r="X1126" s="67"/>
      <c r="Y1126" s="60"/>
      <c r="Z1126" s="60"/>
      <c r="AA1126" s="60"/>
      <c r="AB1126" s="61"/>
    </row>
    <row r="1127" spans="1:28">
      <c r="A1127" s="47">
        <v>1125</v>
      </c>
      <c r="B1127" s="28"/>
      <c r="C1127" s="28"/>
      <c r="D1127" s="28"/>
      <c r="G1127" s="28"/>
      <c r="J1127" s="21"/>
      <c r="K1127" s="21"/>
      <c r="P1127" s="21"/>
      <c r="T1127" s="28"/>
      <c r="U1127" s="28"/>
      <c r="Y1127" s="28"/>
      <c r="Z1127" s="28"/>
    </row>
    <row r="1128" spans="1:28">
      <c r="A1128" s="47">
        <v>1126</v>
      </c>
      <c r="B1128" s="28"/>
      <c r="C1128" s="28"/>
      <c r="D1128" s="28"/>
      <c r="G1128" s="28"/>
      <c r="J1128" s="21"/>
      <c r="K1128" s="21"/>
      <c r="P1128" s="21"/>
      <c r="T1128" s="28"/>
      <c r="U1128" s="28"/>
      <c r="Y1128" s="28"/>
      <c r="Z1128" s="28"/>
    </row>
    <row r="1129" spans="1:28">
      <c r="A1129" s="47">
        <v>1127</v>
      </c>
      <c r="B1129" s="28"/>
      <c r="C1129" s="28"/>
      <c r="D1129" s="28"/>
      <c r="G1129" s="28"/>
      <c r="J1129" s="21"/>
      <c r="K1129" s="21"/>
      <c r="P1129" s="21"/>
      <c r="T1129" s="28"/>
      <c r="U1129" s="28"/>
      <c r="Y1129" s="28"/>
      <c r="Z1129" s="28"/>
    </row>
    <row r="1130" spans="1:28">
      <c r="A1130" s="47">
        <v>1128</v>
      </c>
      <c r="B1130" s="28"/>
      <c r="C1130" s="28"/>
      <c r="D1130" s="28"/>
      <c r="G1130" s="28"/>
      <c r="J1130" s="21"/>
      <c r="K1130" s="21"/>
      <c r="P1130" s="21"/>
      <c r="T1130" s="28"/>
      <c r="U1130" s="28"/>
      <c r="Y1130" s="28"/>
      <c r="Z1130" s="28"/>
    </row>
    <row r="1131" spans="1:28" ht="13.5" thickBot="1">
      <c r="A1131" s="59">
        <v>1129</v>
      </c>
      <c r="B1131" s="67"/>
      <c r="C1131" s="67"/>
      <c r="D1131" s="67"/>
      <c r="E1131" s="67"/>
      <c r="F1131" s="68"/>
      <c r="G1131" s="67"/>
      <c r="H1131" s="68"/>
      <c r="I1131" s="67"/>
      <c r="J1131" s="67"/>
      <c r="K1131" s="67"/>
      <c r="L1131" s="67"/>
      <c r="M1131" s="68"/>
      <c r="N1131" s="67"/>
      <c r="O1131" s="67"/>
      <c r="P1131" s="67"/>
      <c r="Q1131" s="67"/>
      <c r="R1131" s="68"/>
      <c r="S1131" s="67"/>
      <c r="T1131" s="67"/>
      <c r="U1131" s="67"/>
      <c r="V1131" s="67"/>
      <c r="W1131" s="68"/>
      <c r="X1131" s="67"/>
      <c r="Y1131" s="60"/>
      <c r="Z1131" s="60"/>
      <c r="AA1131" s="60"/>
      <c r="AB1131" s="61"/>
    </row>
    <row r="1132" spans="1:28">
      <c r="A1132" s="47">
        <v>1130</v>
      </c>
      <c r="B1132" s="28"/>
      <c r="C1132" s="28"/>
      <c r="D1132" s="28"/>
      <c r="G1132" s="28"/>
      <c r="J1132" s="21"/>
      <c r="K1132" s="21"/>
      <c r="P1132" s="21"/>
      <c r="T1132" s="28"/>
      <c r="U1132" s="28"/>
      <c r="Y1132" s="28"/>
      <c r="Z1132" s="28"/>
    </row>
    <row r="1133" spans="1:28">
      <c r="A1133" s="47">
        <v>1131</v>
      </c>
      <c r="B1133" s="28"/>
      <c r="C1133" s="28"/>
      <c r="D1133" s="28"/>
      <c r="G1133" s="28"/>
      <c r="J1133" s="21"/>
      <c r="K1133" s="21"/>
      <c r="P1133" s="21"/>
      <c r="T1133" s="28"/>
      <c r="U1133" s="28"/>
      <c r="Y1133" s="28"/>
      <c r="Z1133" s="28"/>
    </row>
    <row r="1134" spans="1:28">
      <c r="A1134" s="47">
        <v>1132</v>
      </c>
      <c r="B1134" s="28"/>
      <c r="C1134" s="28"/>
      <c r="D1134" s="28"/>
      <c r="G1134" s="28"/>
      <c r="J1134" s="21"/>
      <c r="K1134" s="21"/>
      <c r="P1134" s="21"/>
      <c r="T1134" s="28"/>
      <c r="U1134" s="28"/>
      <c r="Y1134" s="28"/>
      <c r="Z1134" s="28"/>
    </row>
    <row r="1135" spans="1:28">
      <c r="A1135" s="47">
        <v>1133</v>
      </c>
      <c r="B1135" s="28"/>
      <c r="C1135" s="28"/>
      <c r="D1135" s="28"/>
      <c r="G1135" s="28"/>
      <c r="J1135" s="21"/>
      <c r="K1135" s="21"/>
      <c r="P1135" s="21"/>
      <c r="T1135" s="28"/>
      <c r="U1135" s="28"/>
      <c r="Y1135" s="28"/>
      <c r="Z1135" s="28"/>
    </row>
    <row r="1136" spans="1:28" ht="13.5" thickBot="1">
      <c r="A1136" s="59">
        <v>1134</v>
      </c>
      <c r="B1136" s="67"/>
      <c r="C1136" s="67"/>
      <c r="D1136" s="67"/>
      <c r="E1136" s="67"/>
      <c r="F1136" s="68"/>
      <c r="G1136" s="67"/>
      <c r="H1136" s="68"/>
      <c r="I1136" s="67"/>
      <c r="J1136" s="67"/>
      <c r="K1136" s="67"/>
      <c r="L1136" s="67"/>
      <c r="M1136" s="68"/>
      <c r="N1136" s="67"/>
      <c r="O1136" s="67"/>
      <c r="P1136" s="67"/>
      <c r="Q1136" s="67"/>
      <c r="R1136" s="68"/>
      <c r="S1136" s="67"/>
      <c r="T1136" s="67"/>
      <c r="U1136" s="67"/>
      <c r="V1136" s="67"/>
      <c r="W1136" s="68"/>
      <c r="X1136" s="67"/>
      <c r="Y1136" s="60"/>
      <c r="Z1136" s="60"/>
      <c r="AA1136" s="60"/>
      <c r="AB1136" s="61"/>
    </row>
    <row r="1137" spans="1:28">
      <c r="A1137" s="47">
        <v>1135</v>
      </c>
      <c r="B1137" s="28"/>
      <c r="C1137" s="28"/>
      <c r="D1137" s="28"/>
      <c r="G1137" s="28"/>
      <c r="J1137" s="21"/>
      <c r="K1137" s="21"/>
      <c r="P1137" s="21"/>
      <c r="T1137" s="28"/>
      <c r="U1137" s="28"/>
      <c r="Y1137" s="28"/>
      <c r="Z1137" s="28"/>
    </row>
    <row r="1138" spans="1:28">
      <c r="A1138" s="47">
        <v>1136</v>
      </c>
      <c r="B1138" s="28"/>
      <c r="C1138" s="28"/>
      <c r="D1138" s="28"/>
      <c r="G1138" s="28"/>
      <c r="J1138" s="21"/>
      <c r="K1138" s="21"/>
      <c r="P1138" s="21"/>
      <c r="T1138" s="28"/>
      <c r="U1138" s="28"/>
      <c r="Y1138" s="28"/>
      <c r="Z1138" s="28"/>
    </row>
    <row r="1139" spans="1:28">
      <c r="A1139" s="47">
        <v>1137</v>
      </c>
      <c r="B1139" s="28"/>
      <c r="C1139" s="28"/>
      <c r="D1139" s="28"/>
      <c r="G1139" s="28"/>
      <c r="J1139" s="21"/>
      <c r="K1139" s="21"/>
      <c r="P1139" s="21"/>
      <c r="T1139" s="28"/>
      <c r="U1139" s="28"/>
      <c r="Y1139" s="28"/>
      <c r="Z1139" s="28"/>
    </row>
    <row r="1140" spans="1:28">
      <c r="A1140" s="47">
        <v>1138</v>
      </c>
      <c r="B1140" s="28"/>
      <c r="C1140" s="28"/>
      <c r="D1140" s="28"/>
      <c r="G1140" s="28"/>
      <c r="J1140" s="21"/>
      <c r="K1140" s="21"/>
      <c r="P1140" s="21"/>
      <c r="T1140" s="28"/>
      <c r="U1140" s="28"/>
      <c r="Y1140" s="28"/>
      <c r="Z1140" s="28"/>
    </row>
    <row r="1141" spans="1:28" ht="13.5" thickBot="1">
      <c r="A1141" s="59">
        <v>1139</v>
      </c>
      <c r="B1141" s="67"/>
      <c r="C1141" s="67"/>
      <c r="D1141" s="67"/>
      <c r="E1141" s="67"/>
      <c r="F1141" s="68"/>
      <c r="G1141" s="67"/>
      <c r="H1141" s="68"/>
      <c r="I1141" s="67"/>
      <c r="J1141" s="67"/>
      <c r="K1141" s="67"/>
      <c r="L1141" s="67"/>
      <c r="M1141" s="68"/>
      <c r="N1141" s="67"/>
      <c r="O1141" s="67"/>
      <c r="P1141" s="67"/>
      <c r="Q1141" s="67"/>
      <c r="R1141" s="68"/>
      <c r="S1141" s="67"/>
      <c r="T1141" s="67"/>
      <c r="U1141" s="67"/>
      <c r="V1141" s="67"/>
      <c r="W1141" s="68"/>
      <c r="X1141" s="67"/>
      <c r="Y1141" s="60"/>
      <c r="Z1141" s="60"/>
      <c r="AA1141" s="60"/>
      <c r="AB1141" s="61"/>
    </row>
    <row r="1142" spans="1:28">
      <c r="A1142" s="47">
        <v>1140</v>
      </c>
      <c r="B1142" s="28"/>
      <c r="C1142" s="28"/>
      <c r="D1142" s="28"/>
      <c r="G1142" s="28"/>
      <c r="J1142" s="21"/>
      <c r="K1142" s="21"/>
      <c r="P1142" s="21"/>
      <c r="T1142" s="28"/>
      <c r="U1142" s="28"/>
      <c r="Y1142" s="28"/>
      <c r="Z1142" s="28"/>
    </row>
    <row r="1143" spans="1:28">
      <c r="A1143" s="47">
        <v>1141</v>
      </c>
      <c r="B1143" s="28"/>
      <c r="C1143" s="28"/>
      <c r="D1143" s="28"/>
      <c r="G1143" s="28"/>
      <c r="J1143" s="21"/>
      <c r="K1143" s="21"/>
      <c r="P1143" s="21"/>
      <c r="T1143" s="28"/>
      <c r="U1143" s="28"/>
      <c r="Y1143" s="28"/>
      <c r="Z1143" s="28"/>
    </row>
    <row r="1144" spans="1:28">
      <c r="A1144" s="47">
        <v>1142</v>
      </c>
      <c r="B1144" s="28"/>
      <c r="C1144" s="28"/>
      <c r="D1144" s="28"/>
      <c r="G1144" s="28"/>
      <c r="J1144" s="21"/>
      <c r="K1144" s="21"/>
      <c r="P1144" s="21"/>
      <c r="T1144" s="28"/>
      <c r="U1144" s="28"/>
      <c r="Y1144" s="28"/>
      <c r="Z1144" s="28"/>
    </row>
    <row r="1145" spans="1:28">
      <c r="A1145" s="47">
        <v>1143</v>
      </c>
      <c r="B1145" s="28"/>
      <c r="C1145" s="28"/>
      <c r="D1145" s="28"/>
      <c r="G1145" s="28"/>
      <c r="J1145" s="21"/>
      <c r="K1145" s="21"/>
      <c r="P1145" s="21"/>
      <c r="T1145" s="28"/>
      <c r="U1145" s="28"/>
      <c r="Y1145" s="28"/>
      <c r="Z1145" s="28"/>
    </row>
    <row r="1146" spans="1:28" ht="13.5" thickBot="1">
      <c r="A1146" s="59">
        <v>1144</v>
      </c>
      <c r="B1146" s="67"/>
      <c r="C1146" s="67"/>
      <c r="D1146" s="67"/>
      <c r="E1146" s="67"/>
      <c r="F1146" s="68"/>
      <c r="G1146" s="67"/>
      <c r="H1146" s="68"/>
      <c r="I1146" s="67"/>
      <c r="J1146" s="67"/>
      <c r="K1146" s="67"/>
      <c r="L1146" s="67"/>
      <c r="M1146" s="68"/>
      <c r="N1146" s="67"/>
      <c r="O1146" s="67"/>
      <c r="P1146" s="67"/>
      <c r="Q1146" s="67"/>
      <c r="R1146" s="68"/>
      <c r="S1146" s="67"/>
      <c r="T1146" s="67"/>
      <c r="U1146" s="67"/>
      <c r="V1146" s="67"/>
      <c r="W1146" s="68"/>
      <c r="X1146" s="67"/>
      <c r="Y1146" s="60"/>
      <c r="Z1146" s="60"/>
      <c r="AA1146" s="60"/>
      <c r="AB1146" s="61"/>
    </row>
    <row r="1147" spans="1:28">
      <c r="A1147" s="47">
        <v>1145</v>
      </c>
      <c r="B1147" s="28"/>
      <c r="C1147" s="28"/>
      <c r="D1147" s="28"/>
      <c r="G1147" s="28"/>
      <c r="J1147" s="21"/>
      <c r="K1147" s="21"/>
      <c r="P1147" s="21"/>
      <c r="T1147" s="28"/>
      <c r="U1147" s="28"/>
      <c r="Y1147" s="28"/>
      <c r="Z1147" s="28"/>
    </row>
    <row r="1148" spans="1:28">
      <c r="A1148" s="47">
        <v>1146</v>
      </c>
      <c r="B1148" s="28"/>
      <c r="C1148" s="28"/>
      <c r="D1148" s="28"/>
      <c r="G1148" s="28"/>
      <c r="J1148" s="21"/>
      <c r="K1148" s="21"/>
      <c r="P1148" s="21"/>
      <c r="T1148" s="28"/>
      <c r="U1148" s="28"/>
      <c r="Y1148" s="28"/>
      <c r="Z1148" s="28"/>
    </row>
    <row r="1149" spans="1:28">
      <c r="A1149" s="47">
        <v>1147</v>
      </c>
      <c r="B1149" s="28"/>
      <c r="C1149" s="28"/>
      <c r="D1149" s="28"/>
      <c r="G1149" s="28"/>
      <c r="J1149" s="21"/>
      <c r="K1149" s="21"/>
      <c r="P1149" s="21"/>
      <c r="T1149" s="28"/>
      <c r="U1149" s="28"/>
      <c r="Y1149" s="28"/>
      <c r="Z1149" s="28"/>
    </row>
    <row r="1150" spans="1:28">
      <c r="A1150" s="47">
        <v>1148</v>
      </c>
      <c r="B1150" s="28"/>
      <c r="C1150" s="28"/>
      <c r="D1150" s="28"/>
      <c r="G1150" s="28"/>
      <c r="J1150" s="21"/>
      <c r="K1150" s="21"/>
      <c r="P1150" s="21"/>
      <c r="T1150" s="28"/>
      <c r="U1150" s="28"/>
      <c r="Y1150" s="28"/>
      <c r="Z1150" s="28"/>
    </row>
    <row r="1151" spans="1:28" ht="13.5" thickBot="1">
      <c r="A1151" s="59">
        <v>1149</v>
      </c>
      <c r="B1151" s="67"/>
      <c r="C1151" s="67"/>
      <c r="D1151" s="67"/>
      <c r="E1151" s="67"/>
      <c r="F1151" s="68"/>
      <c r="G1151" s="67"/>
      <c r="H1151" s="68"/>
      <c r="I1151" s="67"/>
      <c r="J1151" s="67"/>
      <c r="K1151" s="67"/>
      <c r="L1151" s="67"/>
      <c r="M1151" s="68"/>
      <c r="N1151" s="67"/>
      <c r="O1151" s="67"/>
      <c r="P1151" s="67"/>
      <c r="Q1151" s="67"/>
      <c r="R1151" s="68"/>
      <c r="S1151" s="67"/>
      <c r="T1151" s="67"/>
      <c r="U1151" s="67"/>
      <c r="V1151" s="67"/>
      <c r="W1151" s="68"/>
      <c r="X1151" s="67"/>
      <c r="Y1151" s="60"/>
      <c r="Z1151" s="60"/>
      <c r="AA1151" s="60"/>
      <c r="AB1151" s="61"/>
    </row>
    <row r="1152" spans="1:28">
      <c r="A1152" s="47">
        <v>1150</v>
      </c>
      <c r="B1152" s="28"/>
      <c r="C1152" s="28"/>
      <c r="D1152" s="28"/>
      <c r="G1152" s="28"/>
      <c r="J1152" s="21"/>
      <c r="K1152" s="21"/>
      <c r="P1152" s="21"/>
      <c r="T1152" s="28"/>
      <c r="U1152" s="28"/>
      <c r="Y1152" s="28"/>
      <c r="Z1152" s="28"/>
    </row>
    <row r="1153" spans="1:28">
      <c r="A1153" s="47">
        <v>1151</v>
      </c>
      <c r="B1153" s="28"/>
      <c r="C1153" s="28"/>
      <c r="D1153" s="28"/>
      <c r="G1153" s="28"/>
      <c r="J1153" s="21"/>
      <c r="K1153" s="21"/>
      <c r="P1153" s="21"/>
      <c r="T1153" s="28"/>
      <c r="U1153" s="28"/>
      <c r="Y1153" s="28"/>
      <c r="Z1153" s="28"/>
    </row>
    <row r="1154" spans="1:28">
      <c r="A1154" s="47">
        <v>1152</v>
      </c>
      <c r="B1154" s="28"/>
      <c r="C1154" s="28"/>
      <c r="D1154" s="28"/>
      <c r="G1154" s="28"/>
      <c r="J1154" s="21"/>
      <c r="K1154" s="21"/>
      <c r="P1154" s="21"/>
      <c r="T1154" s="28"/>
      <c r="U1154" s="28"/>
      <c r="Y1154" s="28"/>
      <c r="Z1154" s="28"/>
    </row>
    <row r="1155" spans="1:28">
      <c r="A1155" s="47">
        <v>1153</v>
      </c>
      <c r="B1155" s="28"/>
      <c r="C1155" s="28"/>
      <c r="D1155" s="28"/>
      <c r="G1155" s="28"/>
      <c r="J1155" s="21"/>
      <c r="K1155" s="21"/>
      <c r="P1155" s="21"/>
      <c r="T1155" s="28"/>
      <c r="U1155" s="28"/>
      <c r="Y1155" s="28"/>
      <c r="Z1155" s="28"/>
    </row>
    <row r="1156" spans="1:28" ht="13.5" thickBot="1">
      <c r="A1156" s="59">
        <v>1154</v>
      </c>
      <c r="B1156" s="67"/>
      <c r="C1156" s="67"/>
      <c r="D1156" s="67"/>
      <c r="E1156" s="67"/>
      <c r="F1156" s="68"/>
      <c r="G1156" s="67"/>
      <c r="H1156" s="68"/>
      <c r="I1156" s="67"/>
      <c r="J1156" s="67"/>
      <c r="K1156" s="67"/>
      <c r="L1156" s="67"/>
      <c r="M1156" s="68"/>
      <c r="N1156" s="67"/>
      <c r="O1156" s="67"/>
      <c r="P1156" s="67"/>
      <c r="Q1156" s="67"/>
      <c r="R1156" s="68"/>
      <c r="S1156" s="67"/>
      <c r="T1156" s="67"/>
      <c r="U1156" s="67"/>
      <c r="V1156" s="67"/>
      <c r="W1156" s="68"/>
      <c r="X1156" s="67"/>
      <c r="Y1156" s="60"/>
      <c r="Z1156" s="60"/>
      <c r="AA1156" s="60"/>
      <c r="AB1156" s="61"/>
    </row>
    <row r="1157" spans="1:28">
      <c r="A1157" s="47">
        <v>1155</v>
      </c>
      <c r="B1157" s="28"/>
      <c r="C1157" s="28"/>
      <c r="D1157" s="28"/>
      <c r="G1157" s="28"/>
      <c r="J1157" s="21"/>
      <c r="K1157" s="21"/>
      <c r="P1157" s="21"/>
      <c r="T1157" s="28"/>
      <c r="U1157" s="28"/>
      <c r="Y1157" s="28"/>
      <c r="Z1157" s="28"/>
    </row>
    <row r="1158" spans="1:28">
      <c r="A1158" s="47">
        <v>1156</v>
      </c>
      <c r="B1158" s="28"/>
      <c r="C1158" s="28"/>
      <c r="D1158" s="28"/>
      <c r="G1158" s="28"/>
      <c r="J1158" s="21"/>
      <c r="K1158" s="21"/>
      <c r="P1158" s="21"/>
      <c r="T1158" s="28"/>
      <c r="U1158" s="28"/>
      <c r="Y1158" s="28"/>
      <c r="Z1158" s="28"/>
    </row>
    <row r="1159" spans="1:28">
      <c r="A1159" s="47">
        <v>1157</v>
      </c>
      <c r="B1159" s="28"/>
      <c r="C1159" s="28"/>
      <c r="D1159" s="28"/>
      <c r="G1159" s="28"/>
      <c r="J1159" s="21"/>
      <c r="K1159" s="21"/>
      <c r="P1159" s="21"/>
      <c r="T1159" s="28"/>
      <c r="U1159" s="28"/>
      <c r="Y1159" s="28"/>
      <c r="Z1159" s="28"/>
    </row>
    <row r="1160" spans="1:28">
      <c r="A1160" s="47">
        <v>1158</v>
      </c>
      <c r="B1160" s="28"/>
      <c r="C1160" s="28"/>
      <c r="D1160" s="28"/>
      <c r="G1160" s="28"/>
      <c r="J1160" s="21"/>
      <c r="K1160" s="21"/>
      <c r="P1160" s="21"/>
      <c r="T1160" s="28"/>
      <c r="U1160" s="28"/>
      <c r="Y1160" s="28"/>
      <c r="Z1160" s="28"/>
    </row>
    <row r="1161" spans="1:28" ht="13.5" thickBot="1">
      <c r="A1161" s="59">
        <v>1159</v>
      </c>
      <c r="B1161" s="67"/>
      <c r="C1161" s="67"/>
      <c r="D1161" s="67"/>
      <c r="E1161" s="67"/>
      <c r="F1161" s="68"/>
      <c r="G1161" s="67"/>
      <c r="H1161" s="68"/>
      <c r="I1161" s="67"/>
      <c r="J1161" s="67"/>
      <c r="K1161" s="67"/>
      <c r="L1161" s="67"/>
      <c r="M1161" s="68"/>
      <c r="N1161" s="67"/>
      <c r="O1161" s="67"/>
      <c r="P1161" s="67"/>
      <c r="Q1161" s="67"/>
      <c r="R1161" s="68"/>
      <c r="S1161" s="67"/>
      <c r="T1161" s="67"/>
      <c r="U1161" s="67"/>
      <c r="V1161" s="67"/>
      <c r="W1161" s="68"/>
      <c r="X1161" s="67"/>
      <c r="Y1161" s="60"/>
      <c r="Z1161" s="60"/>
      <c r="AA1161" s="60"/>
      <c r="AB1161" s="61"/>
    </row>
    <row r="1162" spans="1:28">
      <c r="A1162" s="47">
        <v>1160</v>
      </c>
      <c r="B1162" s="28"/>
      <c r="C1162" s="28"/>
      <c r="D1162" s="28"/>
      <c r="G1162" s="28"/>
      <c r="J1162" s="21"/>
      <c r="K1162" s="21"/>
      <c r="P1162" s="21"/>
      <c r="T1162" s="28"/>
      <c r="U1162" s="28"/>
      <c r="Y1162" s="28"/>
      <c r="Z1162" s="28"/>
    </row>
    <row r="1163" spans="1:28">
      <c r="A1163" s="47">
        <v>1161</v>
      </c>
      <c r="B1163" s="28"/>
      <c r="C1163" s="28"/>
      <c r="D1163" s="28"/>
      <c r="G1163" s="28"/>
      <c r="J1163" s="21"/>
      <c r="K1163" s="21"/>
      <c r="P1163" s="21"/>
      <c r="T1163" s="28"/>
      <c r="U1163" s="28"/>
      <c r="Y1163" s="28"/>
      <c r="Z1163" s="28"/>
    </row>
    <row r="1164" spans="1:28">
      <c r="A1164" s="47">
        <v>1162</v>
      </c>
      <c r="B1164" s="28"/>
      <c r="C1164" s="28"/>
      <c r="D1164" s="28"/>
      <c r="G1164" s="28"/>
      <c r="J1164" s="21"/>
      <c r="K1164" s="21"/>
      <c r="P1164" s="21"/>
      <c r="T1164" s="28"/>
      <c r="U1164" s="28"/>
      <c r="Y1164" s="28"/>
      <c r="Z1164" s="28"/>
    </row>
    <row r="1165" spans="1:28">
      <c r="A1165" s="47">
        <v>1163</v>
      </c>
      <c r="B1165" s="28"/>
      <c r="C1165" s="28"/>
      <c r="D1165" s="28"/>
      <c r="G1165" s="28"/>
      <c r="J1165" s="21"/>
      <c r="K1165" s="21"/>
      <c r="P1165" s="21"/>
      <c r="T1165" s="28"/>
      <c r="U1165" s="28"/>
      <c r="Y1165" s="28"/>
      <c r="Z1165" s="28"/>
    </row>
    <row r="1166" spans="1:28" ht="13.5" thickBot="1">
      <c r="A1166" s="59">
        <v>1164</v>
      </c>
      <c r="B1166" s="67"/>
      <c r="C1166" s="67"/>
      <c r="D1166" s="67"/>
      <c r="E1166" s="67"/>
      <c r="F1166" s="68"/>
      <c r="G1166" s="67"/>
      <c r="H1166" s="68"/>
      <c r="I1166" s="67"/>
      <c r="J1166" s="67"/>
      <c r="K1166" s="67"/>
      <c r="L1166" s="67"/>
      <c r="M1166" s="68"/>
      <c r="N1166" s="67"/>
      <c r="O1166" s="67"/>
      <c r="P1166" s="67"/>
      <c r="Q1166" s="67"/>
      <c r="R1166" s="68"/>
      <c r="S1166" s="67"/>
      <c r="T1166" s="67"/>
      <c r="U1166" s="67"/>
      <c r="V1166" s="67"/>
      <c r="W1166" s="68"/>
      <c r="X1166" s="67"/>
      <c r="Y1166" s="60"/>
      <c r="Z1166" s="60"/>
      <c r="AA1166" s="60"/>
      <c r="AB1166" s="61"/>
    </row>
    <row r="1167" spans="1:28">
      <c r="A1167" s="47">
        <v>1165</v>
      </c>
      <c r="B1167" s="28"/>
      <c r="C1167" s="28"/>
      <c r="D1167" s="28"/>
      <c r="G1167" s="28"/>
      <c r="J1167" s="21"/>
      <c r="K1167" s="21"/>
      <c r="P1167" s="21"/>
      <c r="T1167" s="28"/>
      <c r="U1167" s="28"/>
      <c r="Y1167" s="28"/>
      <c r="Z1167" s="28"/>
    </row>
    <row r="1168" spans="1:28">
      <c r="A1168" s="47">
        <v>1166</v>
      </c>
      <c r="B1168" s="28"/>
      <c r="C1168" s="28"/>
      <c r="D1168" s="28"/>
      <c r="G1168" s="28"/>
      <c r="J1168" s="21"/>
      <c r="K1168" s="21"/>
      <c r="P1168" s="21"/>
      <c r="T1168" s="28"/>
      <c r="U1168" s="28"/>
      <c r="Y1168" s="28"/>
      <c r="Z1168" s="28"/>
    </row>
    <row r="1169" spans="1:28">
      <c r="A1169" s="47">
        <v>1167</v>
      </c>
      <c r="B1169" s="28"/>
      <c r="C1169" s="28"/>
      <c r="D1169" s="28"/>
      <c r="G1169" s="28"/>
      <c r="J1169" s="21"/>
      <c r="K1169" s="21"/>
      <c r="P1169" s="21"/>
      <c r="T1169" s="28"/>
      <c r="U1169" s="28"/>
      <c r="Y1169" s="28"/>
      <c r="Z1169" s="28"/>
    </row>
    <row r="1170" spans="1:28">
      <c r="A1170" s="47">
        <v>1168</v>
      </c>
      <c r="B1170" s="28"/>
      <c r="C1170" s="28"/>
      <c r="D1170" s="28"/>
      <c r="G1170" s="28"/>
      <c r="J1170" s="21"/>
      <c r="K1170" s="21"/>
      <c r="P1170" s="21"/>
      <c r="T1170" s="28"/>
      <c r="U1170" s="28"/>
      <c r="Y1170" s="28"/>
      <c r="Z1170" s="28"/>
    </row>
    <row r="1171" spans="1:28" ht="13.5" thickBot="1">
      <c r="A1171" s="59">
        <v>1169</v>
      </c>
      <c r="B1171" s="67"/>
      <c r="C1171" s="67"/>
      <c r="D1171" s="67"/>
      <c r="E1171" s="67"/>
      <c r="F1171" s="68"/>
      <c r="G1171" s="67"/>
      <c r="H1171" s="68"/>
      <c r="I1171" s="67"/>
      <c r="J1171" s="67"/>
      <c r="K1171" s="67"/>
      <c r="L1171" s="67"/>
      <c r="M1171" s="68"/>
      <c r="N1171" s="67"/>
      <c r="O1171" s="67"/>
      <c r="P1171" s="67"/>
      <c r="Q1171" s="67"/>
      <c r="R1171" s="68"/>
      <c r="S1171" s="67"/>
      <c r="T1171" s="67"/>
      <c r="U1171" s="67"/>
      <c r="V1171" s="67"/>
      <c r="W1171" s="68"/>
      <c r="X1171" s="67"/>
      <c r="Y1171" s="60"/>
      <c r="Z1171" s="60"/>
      <c r="AA1171" s="60"/>
      <c r="AB1171" s="61"/>
    </row>
    <row r="1172" spans="1:28">
      <c r="A1172" s="47">
        <v>1170</v>
      </c>
      <c r="B1172" s="28"/>
      <c r="C1172" s="28"/>
      <c r="D1172" s="28"/>
      <c r="G1172" s="28"/>
      <c r="J1172" s="21"/>
      <c r="K1172" s="21"/>
      <c r="P1172" s="21"/>
      <c r="T1172" s="28"/>
      <c r="U1172" s="28"/>
      <c r="Y1172" s="28"/>
      <c r="Z1172" s="28"/>
    </row>
    <row r="1173" spans="1:28">
      <c r="A1173" s="47">
        <v>1171</v>
      </c>
      <c r="B1173" s="28"/>
      <c r="C1173" s="28"/>
      <c r="D1173" s="28"/>
      <c r="G1173" s="28"/>
      <c r="J1173" s="21"/>
      <c r="K1173" s="21"/>
      <c r="P1173" s="21"/>
      <c r="T1173" s="28"/>
      <c r="U1173" s="28"/>
      <c r="Y1173" s="28"/>
      <c r="Z1173" s="28"/>
    </row>
    <row r="1174" spans="1:28">
      <c r="A1174" s="47">
        <v>1172</v>
      </c>
      <c r="B1174" s="28"/>
      <c r="C1174" s="28"/>
      <c r="D1174" s="28"/>
      <c r="G1174" s="28"/>
      <c r="J1174" s="21"/>
      <c r="K1174" s="21"/>
      <c r="P1174" s="21"/>
      <c r="T1174" s="28"/>
      <c r="U1174" s="28"/>
      <c r="Y1174" s="28"/>
      <c r="Z1174" s="28"/>
    </row>
    <row r="1175" spans="1:28">
      <c r="A1175" s="47">
        <v>1173</v>
      </c>
      <c r="B1175" s="28"/>
      <c r="C1175" s="28"/>
      <c r="D1175" s="28"/>
      <c r="G1175" s="28"/>
      <c r="J1175" s="21"/>
      <c r="K1175" s="21"/>
      <c r="P1175" s="21"/>
      <c r="T1175" s="28"/>
      <c r="U1175" s="28"/>
      <c r="Y1175" s="28"/>
      <c r="Z1175" s="28"/>
    </row>
    <row r="1176" spans="1:28" ht="13.5" thickBot="1">
      <c r="A1176" s="59">
        <v>1174</v>
      </c>
      <c r="B1176" s="67"/>
      <c r="C1176" s="67"/>
      <c r="D1176" s="67"/>
      <c r="E1176" s="67"/>
      <c r="F1176" s="68"/>
      <c r="G1176" s="67"/>
      <c r="H1176" s="68"/>
      <c r="I1176" s="67"/>
      <c r="J1176" s="67"/>
      <c r="K1176" s="67"/>
      <c r="L1176" s="67"/>
      <c r="M1176" s="68"/>
      <c r="N1176" s="67"/>
      <c r="O1176" s="67"/>
      <c r="P1176" s="67"/>
      <c r="Q1176" s="67"/>
      <c r="R1176" s="68"/>
      <c r="S1176" s="67"/>
      <c r="T1176" s="67"/>
      <c r="U1176" s="67"/>
      <c r="V1176" s="67"/>
      <c r="W1176" s="68"/>
      <c r="X1176" s="67"/>
      <c r="Y1176" s="60"/>
      <c r="Z1176" s="60"/>
      <c r="AA1176" s="60"/>
      <c r="AB1176" s="61"/>
    </row>
    <row r="1177" spans="1:28">
      <c r="A1177" s="47">
        <v>1175</v>
      </c>
      <c r="B1177" s="28"/>
      <c r="C1177" s="28"/>
      <c r="D1177" s="28"/>
      <c r="G1177" s="28"/>
      <c r="J1177" s="21"/>
      <c r="K1177" s="21"/>
      <c r="P1177" s="21"/>
      <c r="T1177" s="28"/>
      <c r="U1177" s="28"/>
      <c r="Y1177" s="28"/>
      <c r="Z1177" s="28"/>
    </row>
    <row r="1178" spans="1:28">
      <c r="A1178" s="47">
        <v>1176</v>
      </c>
      <c r="B1178" s="28"/>
      <c r="C1178" s="28"/>
      <c r="D1178" s="28"/>
      <c r="G1178" s="28"/>
      <c r="J1178" s="21"/>
      <c r="K1178" s="21"/>
      <c r="P1178" s="21"/>
      <c r="T1178" s="28"/>
      <c r="U1178" s="28"/>
      <c r="Y1178" s="28"/>
      <c r="Z1178" s="28"/>
    </row>
    <row r="1179" spans="1:28">
      <c r="A1179" s="47">
        <v>1177</v>
      </c>
      <c r="B1179" s="28"/>
      <c r="C1179" s="28"/>
      <c r="D1179" s="28"/>
      <c r="G1179" s="28"/>
      <c r="J1179" s="21"/>
      <c r="K1179" s="21"/>
      <c r="P1179" s="21"/>
      <c r="T1179" s="28"/>
      <c r="U1179" s="28"/>
      <c r="Y1179" s="28"/>
      <c r="Z1179" s="28"/>
    </row>
    <row r="1180" spans="1:28">
      <c r="A1180" s="47">
        <v>1178</v>
      </c>
      <c r="B1180" s="28"/>
      <c r="C1180" s="28"/>
      <c r="D1180" s="28"/>
      <c r="G1180" s="28"/>
      <c r="J1180" s="21"/>
      <c r="K1180" s="21"/>
      <c r="P1180" s="21"/>
      <c r="T1180" s="28"/>
      <c r="U1180" s="28"/>
      <c r="Y1180" s="28"/>
      <c r="Z1180" s="28"/>
    </row>
    <row r="1181" spans="1:28" ht="13.5" thickBot="1">
      <c r="A1181" s="59">
        <v>1179</v>
      </c>
      <c r="B1181" s="67"/>
      <c r="C1181" s="67"/>
      <c r="D1181" s="67"/>
      <c r="E1181" s="67"/>
      <c r="F1181" s="68"/>
      <c r="G1181" s="67"/>
      <c r="H1181" s="68"/>
      <c r="I1181" s="67"/>
      <c r="J1181" s="67"/>
      <c r="K1181" s="67"/>
      <c r="L1181" s="67"/>
      <c r="M1181" s="68"/>
      <c r="N1181" s="67"/>
      <c r="O1181" s="67"/>
      <c r="P1181" s="67"/>
      <c r="Q1181" s="67"/>
      <c r="R1181" s="68"/>
      <c r="S1181" s="67"/>
      <c r="T1181" s="67"/>
      <c r="U1181" s="67"/>
      <c r="V1181" s="67"/>
      <c r="W1181" s="68"/>
      <c r="X1181" s="67"/>
      <c r="Y1181" s="60"/>
      <c r="Z1181" s="60"/>
      <c r="AA1181" s="60"/>
      <c r="AB1181" s="61"/>
    </row>
    <row r="1182" spans="1:28">
      <c r="A1182" s="47">
        <v>1180</v>
      </c>
      <c r="B1182" s="28"/>
      <c r="C1182" s="28"/>
      <c r="D1182" s="28"/>
      <c r="G1182" s="28"/>
      <c r="J1182" s="21"/>
      <c r="K1182" s="21"/>
      <c r="P1182" s="21"/>
      <c r="T1182" s="28"/>
      <c r="U1182" s="28"/>
      <c r="Y1182" s="28"/>
      <c r="Z1182" s="28"/>
    </row>
    <row r="1183" spans="1:28">
      <c r="A1183" s="47">
        <v>1181</v>
      </c>
      <c r="B1183" s="28"/>
      <c r="C1183" s="28"/>
      <c r="D1183" s="28"/>
      <c r="G1183" s="28"/>
      <c r="J1183" s="21"/>
      <c r="K1183" s="21"/>
      <c r="P1183" s="21"/>
      <c r="T1183" s="28"/>
      <c r="U1183" s="28"/>
      <c r="Y1183" s="28"/>
      <c r="Z1183" s="28"/>
    </row>
    <row r="1184" spans="1:28">
      <c r="A1184" s="47">
        <v>1182</v>
      </c>
      <c r="B1184" s="28"/>
      <c r="C1184" s="28"/>
      <c r="D1184" s="28"/>
      <c r="G1184" s="28"/>
      <c r="J1184" s="21"/>
      <c r="K1184" s="21"/>
      <c r="P1184" s="21"/>
      <c r="T1184" s="28"/>
      <c r="U1184" s="28"/>
      <c r="Y1184" s="28"/>
      <c r="Z1184" s="28"/>
    </row>
    <row r="1185" spans="1:28">
      <c r="A1185" s="47">
        <v>1183</v>
      </c>
      <c r="B1185" s="28"/>
      <c r="C1185" s="28"/>
      <c r="D1185" s="28"/>
      <c r="G1185" s="28"/>
      <c r="J1185" s="21"/>
      <c r="K1185" s="21"/>
      <c r="P1185" s="21"/>
      <c r="T1185" s="28"/>
      <c r="U1185" s="28"/>
      <c r="Y1185" s="28"/>
      <c r="Z1185" s="28"/>
    </row>
    <row r="1186" spans="1:28" ht="13.5" thickBot="1">
      <c r="A1186" s="59">
        <v>1184</v>
      </c>
      <c r="B1186" s="67"/>
      <c r="C1186" s="67"/>
      <c r="D1186" s="67"/>
      <c r="E1186" s="67"/>
      <c r="F1186" s="68"/>
      <c r="G1186" s="67"/>
      <c r="H1186" s="68"/>
      <c r="I1186" s="67"/>
      <c r="J1186" s="67"/>
      <c r="K1186" s="67"/>
      <c r="L1186" s="67"/>
      <c r="M1186" s="68"/>
      <c r="N1186" s="67"/>
      <c r="O1186" s="67"/>
      <c r="P1186" s="67"/>
      <c r="Q1186" s="67"/>
      <c r="R1186" s="68"/>
      <c r="S1186" s="67"/>
      <c r="T1186" s="67"/>
      <c r="U1186" s="67"/>
      <c r="V1186" s="67"/>
      <c r="W1186" s="68"/>
      <c r="X1186" s="67"/>
      <c r="Y1186" s="60"/>
      <c r="Z1186" s="60"/>
      <c r="AA1186" s="60"/>
      <c r="AB1186" s="61"/>
    </row>
    <row r="1187" spans="1:28">
      <c r="A1187" s="47">
        <v>1185</v>
      </c>
      <c r="B1187" s="28"/>
      <c r="C1187" s="28"/>
      <c r="D1187" s="28"/>
      <c r="G1187" s="28"/>
      <c r="J1187" s="21"/>
      <c r="K1187" s="21"/>
      <c r="P1187" s="21"/>
      <c r="T1187" s="28"/>
      <c r="U1187" s="28"/>
      <c r="Y1187" s="28"/>
      <c r="Z1187" s="28"/>
    </row>
    <row r="1188" spans="1:28">
      <c r="A1188" s="47">
        <v>1186</v>
      </c>
      <c r="B1188" s="28"/>
      <c r="C1188" s="28"/>
      <c r="D1188" s="28"/>
      <c r="G1188" s="28"/>
      <c r="J1188" s="21"/>
      <c r="K1188" s="21"/>
      <c r="P1188" s="21"/>
      <c r="T1188" s="28"/>
      <c r="U1188" s="28"/>
      <c r="Y1188" s="28"/>
      <c r="Z1188" s="28"/>
    </row>
    <row r="1189" spans="1:28">
      <c r="A1189" s="47">
        <v>1187</v>
      </c>
      <c r="B1189" s="28"/>
      <c r="C1189" s="28"/>
      <c r="D1189" s="28"/>
      <c r="G1189" s="28"/>
      <c r="J1189" s="21"/>
      <c r="K1189" s="21"/>
      <c r="P1189" s="21"/>
      <c r="T1189" s="28"/>
      <c r="U1189" s="28"/>
      <c r="Y1189" s="28"/>
      <c r="Z1189" s="28"/>
    </row>
    <row r="1190" spans="1:28">
      <c r="A1190" s="47">
        <v>1188</v>
      </c>
      <c r="B1190" s="28"/>
      <c r="C1190" s="28"/>
      <c r="D1190" s="28"/>
      <c r="G1190" s="28"/>
      <c r="J1190" s="21"/>
      <c r="K1190" s="21"/>
      <c r="P1190" s="21"/>
      <c r="T1190" s="28"/>
      <c r="U1190" s="28"/>
      <c r="Y1190" s="28"/>
      <c r="Z1190" s="28"/>
    </row>
    <row r="1191" spans="1:28" ht="13.5" thickBot="1">
      <c r="A1191" s="59">
        <v>1189</v>
      </c>
      <c r="B1191" s="67"/>
      <c r="C1191" s="67"/>
      <c r="D1191" s="67"/>
      <c r="E1191" s="67"/>
      <c r="F1191" s="68"/>
      <c r="G1191" s="67"/>
      <c r="H1191" s="68"/>
      <c r="I1191" s="67"/>
      <c r="J1191" s="67"/>
      <c r="K1191" s="67"/>
      <c r="L1191" s="67"/>
      <c r="M1191" s="68"/>
      <c r="N1191" s="67"/>
      <c r="O1191" s="67"/>
      <c r="P1191" s="67"/>
      <c r="Q1191" s="67"/>
      <c r="R1191" s="68"/>
      <c r="S1191" s="67"/>
      <c r="T1191" s="67"/>
      <c r="U1191" s="67"/>
      <c r="V1191" s="67"/>
      <c r="W1191" s="68"/>
      <c r="X1191" s="67"/>
      <c r="Y1191" s="60"/>
      <c r="Z1191" s="60"/>
      <c r="AA1191" s="60"/>
      <c r="AB1191" s="61"/>
    </row>
    <row r="1192" spans="1:28">
      <c r="A1192" s="47">
        <v>1190</v>
      </c>
      <c r="B1192" s="28"/>
      <c r="C1192" s="28"/>
      <c r="D1192" s="28"/>
      <c r="G1192" s="28"/>
      <c r="J1192" s="21"/>
      <c r="K1192" s="21"/>
      <c r="P1192" s="21"/>
      <c r="T1192" s="28"/>
      <c r="U1192" s="28"/>
      <c r="Y1192" s="28"/>
      <c r="Z1192" s="28"/>
    </row>
    <row r="1193" spans="1:28">
      <c r="A1193" s="47">
        <v>1191</v>
      </c>
      <c r="B1193" s="28"/>
      <c r="C1193" s="28"/>
      <c r="D1193" s="28"/>
      <c r="G1193" s="28"/>
      <c r="J1193" s="21"/>
      <c r="K1193" s="21"/>
      <c r="P1193" s="21"/>
      <c r="T1193" s="28"/>
      <c r="U1193" s="28"/>
      <c r="Y1193" s="28"/>
      <c r="Z1193" s="28"/>
    </row>
    <row r="1194" spans="1:28">
      <c r="A1194" s="47">
        <v>1192</v>
      </c>
      <c r="B1194" s="28"/>
      <c r="C1194" s="28"/>
      <c r="D1194" s="28"/>
      <c r="G1194" s="28"/>
      <c r="J1194" s="21"/>
      <c r="K1194" s="21"/>
      <c r="P1194" s="21"/>
      <c r="T1194" s="28"/>
      <c r="U1194" s="28"/>
      <c r="Y1194" s="28"/>
      <c r="Z1194" s="28"/>
    </row>
    <row r="1195" spans="1:28">
      <c r="A1195" s="47">
        <v>1193</v>
      </c>
      <c r="B1195" s="28"/>
      <c r="C1195" s="28"/>
      <c r="D1195" s="28"/>
      <c r="G1195" s="28"/>
      <c r="J1195" s="21"/>
      <c r="K1195" s="21"/>
      <c r="P1195" s="21"/>
      <c r="T1195" s="28"/>
      <c r="U1195" s="28"/>
      <c r="Y1195" s="28"/>
      <c r="Z1195" s="28"/>
    </row>
    <row r="1196" spans="1:28" ht="13.5" thickBot="1">
      <c r="A1196" s="59">
        <v>1194</v>
      </c>
      <c r="B1196" s="67"/>
      <c r="C1196" s="67"/>
      <c r="D1196" s="67"/>
      <c r="E1196" s="67"/>
      <c r="F1196" s="68"/>
      <c r="G1196" s="67"/>
      <c r="H1196" s="68"/>
      <c r="I1196" s="67"/>
      <c r="J1196" s="67"/>
      <c r="K1196" s="67"/>
      <c r="L1196" s="67"/>
      <c r="M1196" s="68"/>
      <c r="N1196" s="67"/>
      <c r="O1196" s="67"/>
      <c r="P1196" s="67"/>
      <c r="Q1196" s="67"/>
      <c r="R1196" s="68"/>
      <c r="S1196" s="67"/>
      <c r="T1196" s="67"/>
      <c r="U1196" s="67"/>
      <c r="V1196" s="67"/>
      <c r="W1196" s="68"/>
      <c r="X1196" s="67"/>
      <c r="Y1196" s="60"/>
      <c r="Z1196" s="60"/>
      <c r="AA1196" s="60"/>
      <c r="AB1196" s="61"/>
    </row>
    <row r="1197" spans="1:28">
      <c r="A1197" s="47">
        <v>1195</v>
      </c>
      <c r="B1197" s="28"/>
      <c r="C1197" s="28"/>
      <c r="D1197" s="28"/>
      <c r="G1197" s="28"/>
      <c r="J1197" s="21"/>
      <c r="K1197" s="21"/>
      <c r="P1197" s="21"/>
      <c r="T1197" s="28"/>
      <c r="U1197" s="28"/>
      <c r="Y1197" s="28"/>
      <c r="Z1197" s="28"/>
    </row>
    <row r="1198" spans="1:28">
      <c r="A1198" s="47">
        <v>1196</v>
      </c>
      <c r="B1198" s="28"/>
      <c r="C1198" s="28"/>
      <c r="D1198" s="28"/>
      <c r="G1198" s="28"/>
      <c r="J1198" s="21"/>
      <c r="K1198" s="21"/>
      <c r="P1198" s="21"/>
      <c r="T1198" s="28"/>
      <c r="U1198" s="28"/>
      <c r="Y1198" s="28"/>
      <c r="Z1198" s="28"/>
    </row>
    <row r="1199" spans="1:28">
      <c r="A1199" s="47">
        <v>1197</v>
      </c>
      <c r="B1199" s="28"/>
      <c r="C1199" s="28"/>
      <c r="D1199" s="28"/>
      <c r="G1199" s="28"/>
      <c r="J1199" s="21"/>
      <c r="K1199" s="21"/>
      <c r="P1199" s="21"/>
      <c r="T1199" s="28"/>
      <c r="U1199" s="28"/>
      <c r="Y1199" s="28"/>
      <c r="Z1199" s="28"/>
    </row>
    <row r="1200" spans="1:28">
      <c r="A1200" s="47">
        <v>1198</v>
      </c>
      <c r="B1200" s="28"/>
      <c r="C1200" s="28"/>
      <c r="D1200" s="28"/>
      <c r="G1200" s="28"/>
      <c r="J1200" s="21"/>
      <c r="K1200" s="21"/>
      <c r="P1200" s="21"/>
      <c r="T1200" s="28"/>
      <c r="U1200" s="28"/>
      <c r="Y1200" s="28"/>
      <c r="Z1200" s="28"/>
    </row>
    <row r="1201" spans="1:28" ht="13.5" thickBot="1">
      <c r="A1201" s="59">
        <v>1199</v>
      </c>
      <c r="B1201" s="67"/>
      <c r="C1201" s="67"/>
      <c r="D1201" s="67"/>
      <c r="E1201" s="67"/>
      <c r="F1201" s="68"/>
      <c r="G1201" s="67"/>
      <c r="H1201" s="68"/>
      <c r="I1201" s="67"/>
      <c r="J1201" s="67"/>
      <c r="K1201" s="67"/>
      <c r="L1201" s="67"/>
      <c r="M1201" s="68"/>
      <c r="N1201" s="67"/>
      <c r="O1201" s="67"/>
      <c r="P1201" s="67"/>
      <c r="Q1201" s="67"/>
      <c r="R1201" s="68"/>
      <c r="S1201" s="67"/>
      <c r="T1201" s="67"/>
      <c r="U1201" s="67"/>
      <c r="V1201" s="67"/>
      <c r="W1201" s="68"/>
      <c r="X1201" s="67"/>
      <c r="Y1201" s="60"/>
      <c r="Z1201" s="60"/>
      <c r="AA1201" s="60"/>
      <c r="AB1201" s="61"/>
    </row>
    <row r="1202" spans="1:28">
      <c r="A1202" s="47">
        <v>1200</v>
      </c>
      <c r="B1202" s="28"/>
      <c r="C1202" s="28"/>
      <c r="D1202" s="28"/>
      <c r="G1202" s="28"/>
      <c r="J1202" s="21"/>
      <c r="K1202" s="21"/>
      <c r="P1202" s="21"/>
      <c r="T1202" s="28"/>
      <c r="U1202" s="28"/>
      <c r="Y1202" s="28"/>
      <c r="Z1202" s="28"/>
    </row>
    <row r="1203" spans="1:28">
      <c r="A1203" s="47">
        <v>1201</v>
      </c>
      <c r="B1203" s="28"/>
      <c r="C1203" s="28"/>
      <c r="D1203" s="28"/>
      <c r="G1203" s="28"/>
      <c r="J1203" s="21"/>
      <c r="K1203" s="21"/>
      <c r="P1203" s="21"/>
      <c r="T1203" s="28"/>
      <c r="U1203" s="28"/>
      <c r="Y1203" s="28"/>
      <c r="Z1203" s="28"/>
    </row>
    <row r="1204" spans="1:28">
      <c r="A1204" s="47">
        <v>1202</v>
      </c>
      <c r="B1204" s="28"/>
      <c r="C1204" s="28"/>
      <c r="D1204" s="28"/>
      <c r="G1204" s="28"/>
      <c r="J1204" s="21"/>
      <c r="K1204" s="21"/>
      <c r="P1204" s="21"/>
      <c r="T1204" s="28"/>
      <c r="U1204" s="28"/>
      <c r="Y1204" s="28"/>
      <c r="Z1204" s="28"/>
    </row>
    <row r="1205" spans="1:28">
      <c r="A1205" s="47">
        <v>1203</v>
      </c>
      <c r="B1205" s="28"/>
      <c r="C1205" s="28"/>
      <c r="D1205" s="28"/>
      <c r="G1205" s="28"/>
      <c r="J1205" s="21"/>
      <c r="K1205" s="21"/>
      <c r="P1205" s="21"/>
      <c r="T1205" s="28"/>
      <c r="U1205" s="28"/>
      <c r="Y1205" s="28"/>
      <c r="Z1205" s="28"/>
    </row>
    <row r="1206" spans="1:28" ht="13.5" thickBot="1">
      <c r="A1206" s="59">
        <v>1204</v>
      </c>
      <c r="B1206" s="67"/>
      <c r="C1206" s="67"/>
      <c r="D1206" s="67"/>
      <c r="E1206" s="67"/>
      <c r="F1206" s="68"/>
      <c r="G1206" s="67"/>
      <c r="H1206" s="68"/>
      <c r="I1206" s="67"/>
      <c r="J1206" s="67"/>
      <c r="K1206" s="67"/>
      <c r="L1206" s="67"/>
      <c r="M1206" s="68"/>
      <c r="N1206" s="67"/>
      <c r="O1206" s="67"/>
      <c r="P1206" s="67"/>
      <c r="Q1206" s="67"/>
      <c r="R1206" s="68"/>
      <c r="S1206" s="67"/>
      <c r="T1206" s="67"/>
      <c r="U1206" s="67"/>
      <c r="V1206" s="67"/>
      <c r="W1206" s="68"/>
      <c r="X1206" s="67"/>
      <c r="Y1206" s="60"/>
      <c r="Z1206" s="60"/>
      <c r="AA1206" s="60"/>
      <c r="AB1206" s="61"/>
    </row>
    <row r="1207" spans="1:28">
      <c r="A1207" s="47">
        <v>1205</v>
      </c>
      <c r="B1207" s="28"/>
      <c r="C1207" s="28"/>
      <c r="D1207" s="28"/>
      <c r="G1207" s="28"/>
      <c r="J1207" s="21"/>
      <c r="K1207" s="21"/>
      <c r="P1207" s="21"/>
      <c r="T1207" s="28"/>
      <c r="U1207" s="28"/>
      <c r="Y1207" s="28"/>
      <c r="Z1207" s="28"/>
    </row>
    <row r="1208" spans="1:28">
      <c r="A1208" s="47">
        <v>1206</v>
      </c>
      <c r="B1208" s="28"/>
      <c r="C1208" s="28"/>
      <c r="D1208" s="28"/>
      <c r="G1208" s="28"/>
      <c r="J1208" s="21"/>
      <c r="K1208" s="21"/>
      <c r="P1208" s="21"/>
      <c r="T1208" s="28"/>
      <c r="U1208" s="28"/>
      <c r="Y1208" s="28"/>
      <c r="Z1208" s="28"/>
    </row>
    <row r="1209" spans="1:28">
      <c r="A1209" s="47">
        <v>1207</v>
      </c>
      <c r="B1209" s="28"/>
      <c r="C1209" s="28"/>
      <c r="D1209" s="28"/>
      <c r="G1209" s="28"/>
      <c r="J1209" s="21"/>
      <c r="K1209" s="21"/>
      <c r="P1209" s="21"/>
      <c r="T1209" s="28"/>
      <c r="U1209" s="28"/>
      <c r="Y1209" s="28"/>
      <c r="Z1209" s="28"/>
    </row>
    <row r="1210" spans="1:28">
      <c r="A1210" s="47">
        <v>1208</v>
      </c>
      <c r="B1210" s="28"/>
      <c r="C1210" s="28"/>
      <c r="D1210" s="28"/>
      <c r="G1210" s="28"/>
      <c r="J1210" s="21"/>
      <c r="K1210" s="21"/>
      <c r="P1210" s="21"/>
      <c r="T1210" s="28"/>
      <c r="U1210" s="28"/>
      <c r="Y1210" s="28"/>
      <c r="Z1210" s="28"/>
    </row>
    <row r="1211" spans="1:28" ht="13.5" thickBot="1">
      <c r="A1211" s="59">
        <v>1209</v>
      </c>
      <c r="B1211" s="67"/>
      <c r="C1211" s="67"/>
      <c r="D1211" s="67"/>
      <c r="E1211" s="67"/>
      <c r="F1211" s="68"/>
      <c r="G1211" s="67"/>
      <c r="H1211" s="68"/>
      <c r="I1211" s="67"/>
      <c r="J1211" s="67"/>
      <c r="K1211" s="67"/>
      <c r="L1211" s="67"/>
      <c r="M1211" s="68"/>
      <c r="N1211" s="67"/>
      <c r="O1211" s="67"/>
      <c r="P1211" s="67"/>
      <c r="Q1211" s="67"/>
      <c r="R1211" s="68"/>
      <c r="S1211" s="67"/>
      <c r="T1211" s="67"/>
      <c r="U1211" s="67"/>
      <c r="V1211" s="67"/>
      <c r="W1211" s="68"/>
      <c r="X1211" s="67"/>
      <c r="Y1211" s="60"/>
      <c r="Z1211" s="60"/>
      <c r="AA1211" s="60"/>
      <c r="AB1211" s="61"/>
    </row>
    <row r="1212" spans="1:28">
      <c r="A1212" s="47">
        <v>1210</v>
      </c>
      <c r="B1212" s="28"/>
      <c r="C1212" s="28"/>
      <c r="D1212" s="28"/>
      <c r="G1212" s="28"/>
      <c r="J1212" s="21"/>
      <c r="K1212" s="21"/>
      <c r="P1212" s="21"/>
      <c r="T1212" s="28"/>
      <c r="U1212" s="28"/>
      <c r="Y1212" s="28"/>
      <c r="Z1212" s="28"/>
    </row>
    <row r="1213" spans="1:28">
      <c r="A1213" s="47">
        <v>1211</v>
      </c>
      <c r="B1213" s="28"/>
      <c r="C1213" s="28"/>
      <c r="D1213" s="28"/>
      <c r="G1213" s="28"/>
      <c r="J1213" s="21"/>
      <c r="K1213" s="21"/>
      <c r="P1213" s="21"/>
      <c r="T1213" s="28"/>
      <c r="U1213" s="28"/>
      <c r="Y1213" s="28"/>
      <c r="Z1213" s="28"/>
    </row>
    <row r="1214" spans="1:28">
      <c r="A1214" s="47">
        <v>1212</v>
      </c>
      <c r="B1214" s="28"/>
      <c r="C1214" s="28"/>
      <c r="D1214" s="28"/>
      <c r="G1214" s="28"/>
      <c r="J1214" s="21"/>
      <c r="K1214" s="21"/>
      <c r="P1214" s="21"/>
      <c r="T1214" s="28"/>
      <c r="U1214" s="28"/>
      <c r="Y1214" s="28"/>
      <c r="Z1214" s="28"/>
    </row>
    <row r="1215" spans="1:28">
      <c r="A1215" s="47">
        <v>1213</v>
      </c>
      <c r="B1215" s="28"/>
      <c r="C1215" s="28"/>
      <c r="D1215" s="28"/>
      <c r="G1215" s="28"/>
      <c r="J1215" s="21"/>
      <c r="K1215" s="21"/>
      <c r="P1215" s="21"/>
      <c r="T1215" s="28"/>
      <c r="U1215" s="28"/>
      <c r="Y1215" s="28"/>
      <c r="Z1215" s="28"/>
    </row>
    <row r="1216" spans="1:28" ht="13.5" thickBot="1">
      <c r="A1216" s="59">
        <v>1214</v>
      </c>
      <c r="B1216" s="67"/>
      <c r="C1216" s="67"/>
      <c r="D1216" s="67"/>
      <c r="E1216" s="67"/>
      <c r="F1216" s="68"/>
      <c r="G1216" s="67"/>
      <c r="H1216" s="68"/>
      <c r="I1216" s="67"/>
      <c r="J1216" s="67"/>
      <c r="K1216" s="67"/>
      <c r="L1216" s="67"/>
      <c r="M1216" s="68"/>
      <c r="N1216" s="67"/>
      <c r="O1216" s="67"/>
      <c r="P1216" s="67"/>
      <c r="Q1216" s="67"/>
      <c r="R1216" s="68"/>
      <c r="S1216" s="67"/>
      <c r="T1216" s="67"/>
      <c r="U1216" s="67"/>
      <c r="V1216" s="67"/>
      <c r="W1216" s="68"/>
      <c r="X1216" s="67"/>
      <c r="Y1216" s="60"/>
      <c r="Z1216" s="60"/>
      <c r="AA1216" s="60"/>
      <c r="AB1216" s="61"/>
    </row>
    <row r="1217" spans="1:28">
      <c r="A1217" s="47">
        <v>1215</v>
      </c>
      <c r="B1217" s="28"/>
      <c r="C1217" s="28"/>
      <c r="D1217" s="28"/>
      <c r="G1217" s="28"/>
      <c r="J1217" s="21"/>
      <c r="K1217" s="21"/>
      <c r="P1217" s="21"/>
      <c r="T1217" s="28"/>
      <c r="U1217" s="28"/>
      <c r="Y1217" s="28"/>
      <c r="Z1217" s="28"/>
    </row>
    <row r="1218" spans="1:28">
      <c r="A1218" s="47">
        <v>1216</v>
      </c>
      <c r="B1218" s="28"/>
      <c r="C1218" s="28"/>
      <c r="D1218" s="28"/>
      <c r="G1218" s="28"/>
      <c r="J1218" s="21"/>
      <c r="K1218" s="21"/>
      <c r="P1218" s="21"/>
      <c r="T1218" s="28"/>
      <c r="U1218" s="28"/>
      <c r="Y1218" s="28"/>
      <c r="Z1218" s="28"/>
    </row>
    <row r="1219" spans="1:28">
      <c r="A1219" s="47">
        <v>1217</v>
      </c>
      <c r="B1219" s="28"/>
      <c r="C1219" s="28"/>
      <c r="D1219" s="28"/>
      <c r="G1219" s="28"/>
      <c r="J1219" s="21"/>
      <c r="K1219" s="21"/>
      <c r="P1219" s="21"/>
      <c r="T1219" s="28"/>
      <c r="U1219" s="28"/>
      <c r="Y1219" s="28"/>
      <c r="Z1219" s="28"/>
    </row>
    <row r="1220" spans="1:28">
      <c r="A1220" s="47">
        <v>1218</v>
      </c>
      <c r="B1220" s="28"/>
      <c r="C1220" s="28"/>
      <c r="D1220" s="28"/>
      <c r="G1220" s="28"/>
      <c r="J1220" s="21"/>
      <c r="K1220" s="21"/>
      <c r="P1220" s="21"/>
      <c r="T1220" s="28"/>
      <c r="U1220" s="28"/>
      <c r="Y1220" s="28"/>
      <c r="Z1220" s="28"/>
    </row>
    <row r="1221" spans="1:28" ht="13.5" thickBot="1">
      <c r="A1221" s="59">
        <v>1219</v>
      </c>
      <c r="B1221" s="67"/>
      <c r="C1221" s="67"/>
      <c r="D1221" s="67"/>
      <c r="E1221" s="67"/>
      <c r="F1221" s="68"/>
      <c r="G1221" s="67"/>
      <c r="H1221" s="68"/>
      <c r="I1221" s="67"/>
      <c r="J1221" s="67"/>
      <c r="K1221" s="67"/>
      <c r="L1221" s="67"/>
      <c r="M1221" s="68"/>
      <c r="N1221" s="67"/>
      <c r="O1221" s="67"/>
      <c r="P1221" s="67"/>
      <c r="Q1221" s="67"/>
      <c r="R1221" s="68"/>
      <c r="S1221" s="67"/>
      <c r="T1221" s="67"/>
      <c r="U1221" s="67"/>
      <c r="V1221" s="67"/>
      <c r="W1221" s="68"/>
      <c r="X1221" s="67"/>
      <c r="Y1221" s="60"/>
      <c r="Z1221" s="60"/>
      <c r="AA1221" s="60"/>
      <c r="AB1221" s="61"/>
    </row>
    <row r="1222" spans="1:28">
      <c r="A1222" s="47">
        <v>1220</v>
      </c>
      <c r="B1222" s="28"/>
      <c r="C1222" s="28"/>
      <c r="D1222" s="28"/>
      <c r="G1222" s="28"/>
      <c r="J1222" s="21"/>
      <c r="K1222" s="21"/>
      <c r="P1222" s="21"/>
      <c r="T1222" s="28"/>
      <c r="U1222" s="28"/>
      <c r="Y1222" s="28"/>
      <c r="Z1222" s="28"/>
    </row>
    <row r="1223" spans="1:28">
      <c r="A1223" s="47">
        <v>1221</v>
      </c>
      <c r="B1223" s="28"/>
      <c r="C1223" s="28"/>
      <c r="D1223" s="28"/>
      <c r="G1223" s="28"/>
      <c r="J1223" s="21"/>
      <c r="K1223" s="21"/>
      <c r="P1223" s="21"/>
      <c r="T1223" s="28"/>
      <c r="U1223" s="28"/>
      <c r="Y1223" s="28"/>
      <c r="Z1223" s="28"/>
    </row>
    <row r="1224" spans="1:28">
      <c r="A1224" s="47">
        <v>1222</v>
      </c>
      <c r="B1224" s="28"/>
      <c r="C1224" s="28"/>
      <c r="D1224" s="28"/>
      <c r="G1224" s="28"/>
      <c r="J1224" s="21"/>
      <c r="K1224" s="21"/>
      <c r="P1224" s="21"/>
      <c r="T1224" s="28"/>
      <c r="U1224" s="28"/>
      <c r="Y1224" s="28"/>
      <c r="Z1224" s="28"/>
    </row>
    <row r="1225" spans="1:28">
      <c r="A1225" s="47">
        <v>1223</v>
      </c>
      <c r="B1225" s="28"/>
      <c r="C1225" s="28"/>
      <c r="D1225" s="28"/>
      <c r="G1225" s="28"/>
      <c r="J1225" s="21"/>
      <c r="K1225" s="21"/>
      <c r="P1225" s="21"/>
      <c r="T1225" s="28"/>
      <c r="U1225" s="28"/>
      <c r="Y1225" s="28"/>
      <c r="Z1225" s="28"/>
    </row>
    <row r="1226" spans="1:28" ht="13.5" thickBot="1">
      <c r="A1226" s="59">
        <v>1224</v>
      </c>
      <c r="B1226" s="67"/>
      <c r="C1226" s="67"/>
      <c r="D1226" s="67"/>
      <c r="E1226" s="67"/>
      <c r="F1226" s="68"/>
      <c r="G1226" s="67"/>
      <c r="H1226" s="68"/>
      <c r="I1226" s="67"/>
      <c r="J1226" s="67"/>
      <c r="K1226" s="67"/>
      <c r="L1226" s="67"/>
      <c r="M1226" s="68"/>
      <c r="N1226" s="67"/>
      <c r="O1226" s="67"/>
      <c r="P1226" s="67"/>
      <c r="Q1226" s="67"/>
      <c r="R1226" s="68"/>
      <c r="S1226" s="67"/>
      <c r="T1226" s="67"/>
      <c r="U1226" s="67"/>
      <c r="V1226" s="67"/>
      <c r="W1226" s="68"/>
      <c r="X1226" s="67"/>
      <c r="Y1226" s="60"/>
      <c r="Z1226" s="60"/>
      <c r="AA1226" s="60"/>
      <c r="AB1226" s="61"/>
    </row>
    <row r="1227" spans="1:28">
      <c r="A1227" s="47">
        <v>1225</v>
      </c>
      <c r="B1227" s="28"/>
      <c r="C1227" s="28"/>
      <c r="D1227" s="28"/>
      <c r="G1227" s="28"/>
      <c r="J1227" s="21"/>
      <c r="K1227" s="21"/>
      <c r="P1227" s="21"/>
      <c r="T1227" s="28"/>
      <c r="U1227" s="28"/>
      <c r="Y1227" s="28"/>
      <c r="Z1227" s="28"/>
    </row>
    <row r="1228" spans="1:28">
      <c r="A1228" s="47">
        <v>1226</v>
      </c>
      <c r="B1228" s="28"/>
      <c r="C1228" s="28"/>
      <c r="D1228" s="28"/>
      <c r="G1228" s="28"/>
      <c r="J1228" s="21"/>
      <c r="K1228" s="21"/>
      <c r="P1228" s="21"/>
      <c r="T1228" s="28"/>
      <c r="U1228" s="28"/>
      <c r="Y1228" s="28"/>
      <c r="Z1228" s="28"/>
    </row>
    <row r="1229" spans="1:28">
      <c r="A1229" s="47">
        <v>1227</v>
      </c>
      <c r="B1229" s="28"/>
      <c r="C1229" s="28"/>
      <c r="D1229" s="28"/>
      <c r="G1229" s="28"/>
      <c r="J1229" s="21"/>
      <c r="K1229" s="21"/>
      <c r="P1229" s="21"/>
      <c r="T1229" s="28"/>
      <c r="U1229" s="28"/>
      <c r="Y1229" s="28"/>
      <c r="Z1229" s="28"/>
    </row>
    <row r="1230" spans="1:28">
      <c r="A1230" s="47">
        <v>1228</v>
      </c>
      <c r="B1230" s="28"/>
      <c r="C1230" s="28"/>
      <c r="D1230" s="28"/>
      <c r="G1230" s="28"/>
      <c r="J1230" s="21"/>
      <c r="K1230" s="21"/>
      <c r="P1230" s="21"/>
      <c r="T1230" s="28"/>
      <c r="U1230" s="28"/>
      <c r="Y1230" s="28"/>
      <c r="Z1230" s="28"/>
    </row>
    <row r="1231" spans="1:28" ht="13.5" thickBot="1">
      <c r="A1231" s="59">
        <v>1229</v>
      </c>
      <c r="B1231" s="67"/>
      <c r="C1231" s="67"/>
      <c r="D1231" s="67"/>
      <c r="E1231" s="67"/>
      <c r="F1231" s="68"/>
      <c r="G1231" s="67"/>
      <c r="H1231" s="68"/>
      <c r="I1231" s="67"/>
      <c r="J1231" s="67"/>
      <c r="K1231" s="67"/>
      <c r="L1231" s="67"/>
      <c r="M1231" s="68"/>
      <c r="N1231" s="67"/>
      <c r="O1231" s="67"/>
      <c r="P1231" s="67"/>
      <c r="Q1231" s="67"/>
      <c r="R1231" s="68"/>
      <c r="S1231" s="67"/>
      <c r="T1231" s="67"/>
      <c r="U1231" s="67"/>
      <c r="V1231" s="67"/>
      <c r="W1231" s="68"/>
      <c r="X1231" s="67"/>
      <c r="Y1231" s="60"/>
      <c r="Z1231" s="60"/>
      <c r="AA1231" s="60"/>
      <c r="AB1231" s="61"/>
    </row>
    <row r="1232" spans="1:28">
      <c r="A1232" s="47">
        <v>1230</v>
      </c>
      <c r="B1232" s="28"/>
      <c r="C1232" s="28"/>
      <c r="D1232" s="28"/>
      <c r="G1232" s="28"/>
      <c r="J1232" s="21"/>
      <c r="K1232" s="21"/>
      <c r="P1232" s="21"/>
      <c r="T1232" s="28"/>
      <c r="U1232" s="28"/>
      <c r="Y1232" s="28"/>
      <c r="Z1232" s="28"/>
    </row>
    <row r="1233" spans="1:28">
      <c r="A1233" s="47">
        <v>1231</v>
      </c>
      <c r="B1233" s="28"/>
      <c r="C1233" s="28"/>
      <c r="D1233" s="28"/>
      <c r="G1233" s="28"/>
      <c r="J1233" s="21"/>
      <c r="K1233" s="21"/>
      <c r="P1233" s="21"/>
      <c r="T1233" s="28"/>
      <c r="U1233" s="28"/>
      <c r="Y1233" s="28"/>
      <c r="Z1233" s="28"/>
    </row>
    <row r="1234" spans="1:28">
      <c r="A1234" s="47">
        <v>1232</v>
      </c>
      <c r="B1234" s="28"/>
      <c r="C1234" s="28"/>
      <c r="D1234" s="28"/>
      <c r="G1234" s="28"/>
      <c r="J1234" s="21"/>
      <c r="K1234" s="21"/>
      <c r="P1234" s="21"/>
      <c r="T1234" s="28"/>
      <c r="U1234" s="28"/>
      <c r="Y1234" s="28"/>
      <c r="Z1234" s="28"/>
    </row>
    <row r="1235" spans="1:28">
      <c r="A1235" s="47">
        <v>1233</v>
      </c>
      <c r="B1235" s="28"/>
      <c r="C1235" s="28"/>
      <c r="D1235" s="28"/>
      <c r="G1235" s="28"/>
      <c r="J1235" s="21"/>
      <c r="K1235" s="21"/>
      <c r="P1235" s="21"/>
      <c r="T1235" s="28"/>
      <c r="U1235" s="28"/>
      <c r="Y1235" s="28"/>
      <c r="Z1235" s="28"/>
    </row>
    <row r="1236" spans="1:28" ht="13.5" thickBot="1">
      <c r="A1236" s="59">
        <v>1234</v>
      </c>
      <c r="B1236" s="67"/>
      <c r="C1236" s="67"/>
      <c r="D1236" s="67"/>
      <c r="E1236" s="67"/>
      <c r="F1236" s="68"/>
      <c r="G1236" s="67"/>
      <c r="H1236" s="68"/>
      <c r="I1236" s="67"/>
      <c r="J1236" s="67"/>
      <c r="K1236" s="67"/>
      <c r="L1236" s="67"/>
      <c r="M1236" s="68"/>
      <c r="N1236" s="67"/>
      <c r="O1236" s="67"/>
      <c r="P1236" s="67"/>
      <c r="Q1236" s="67"/>
      <c r="R1236" s="68"/>
      <c r="S1236" s="67"/>
      <c r="T1236" s="67"/>
      <c r="U1236" s="67"/>
      <c r="V1236" s="67"/>
      <c r="W1236" s="68"/>
      <c r="X1236" s="67"/>
      <c r="Y1236" s="60"/>
      <c r="Z1236" s="60"/>
      <c r="AA1236" s="60"/>
      <c r="AB1236" s="61"/>
    </row>
    <row r="1237" spans="1:28">
      <c r="A1237" s="47">
        <v>1235</v>
      </c>
      <c r="B1237" s="28"/>
      <c r="C1237" s="28"/>
      <c r="D1237" s="28"/>
      <c r="G1237" s="28"/>
      <c r="J1237" s="21"/>
      <c r="K1237" s="21"/>
      <c r="P1237" s="21"/>
      <c r="T1237" s="28"/>
      <c r="U1237" s="28"/>
      <c r="Y1237" s="28"/>
      <c r="Z1237" s="28"/>
    </row>
    <row r="1238" spans="1:28">
      <c r="A1238" s="47">
        <v>1236</v>
      </c>
      <c r="B1238" s="28"/>
      <c r="C1238" s="28"/>
      <c r="D1238" s="28"/>
      <c r="G1238" s="28"/>
      <c r="J1238" s="21"/>
      <c r="K1238" s="21"/>
      <c r="P1238" s="21"/>
      <c r="T1238" s="28"/>
      <c r="U1238" s="28"/>
      <c r="Y1238" s="28"/>
      <c r="Z1238" s="28"/>
    </row>
    <row r="1239" spans="1:28">
      <c r="A1239" s="47">
        <v>1237</v>
      </c>
      <c r="B1239" s="28"/>
      <c r="C1239" s="28"/>
      <c r="D1239" s="28"/>
      <c r="G1239" s="28"/>
      <c r="J1239" s="21"/>
      <c r="K1239" s="21"/>
      <c r="P1239" s="21"/>
      <c r="T1239" s="28"/>
      <c r="U1239" s="28"/>
      <c r="Y1239" s="28"/>
      <c r="Z1239" s="28"/>
    </row>
    <row r="1240" spans="1:28">
      <c r="A1240" s="47">
        <v>1238</v>
      </c>
      <c r="B1240" s="28"/>
      <c r="C1240" s="28"/>
      <c r="D1240" s="28"/>
      <c r="G1240" s="28"/>
      <c r="J1240" s="21"/>
      <c r="K1240" s="21"/>
      <c r="P1240" s="21"/>
      <c r="T1240" s="28"/>
      <c r="U1240" s="28"/>
      <c r="Y1240" s="28"/>
      <c r="Z1240" s="28"/>
    </row>
    <row r="1241" spans="1:28" ht="13.5" thickBot="1">
      <c r="A1241" s="59">
        <v>1239</v>
      </c>
      <c r="B1241" s="67"/>
      <c r="C1241" s="67"/>
      <c r="D1241" s="67"/>
      <c r="E1241" s="67"/>
      <c r="F1241" s="68"/>
      <c r="G1241" s="67"/>
      <c r="H1241" s="68"/>
      <c r="I1241" s="67"/>
      <c r="J1241" s="67"/>
      <c r="K1241" s="67"/>
      <c r="L1241" s="67"/>
      <c r="M1241" s="68"/>
      <c r="N1241" s="67"/>
      <c r="O1241" s="67"/>
      <c r="P1241" s="67"/>
      <c r="Q1241" s="67"/>
      <c r="R1241" s="68"/>
      <c r="S1241" s="67"/>
      <c r="T1241" s="67"/>
      <c r="U1241" s="67"/>
      <c r="V1241" s="67"/>
      <c r="W1241" s="68"/>
      <c r="X1241" s="67"/>
      <c r="Y1241" s="60"/>
      <c r="Z1241" s="60"/>
      <c r="AA1241" s="60"/>
      <c r="AB1241" s="61"/>
    </row>
    <row r="1242" spans="1:28">
      <c r="A1242" s="47">
        <v>1240</v>
      </c>
      <c r="B1242" s="28"/>
      <c r="C1242" s="28"/>
      <c r="D1242" s="28"/>
      <c r="G1242" s="28"/>
      <c r="J1242" s="21"/>
      <c r="K1242" s="21"/>
      <c r="P1242" s="21"/>
      <c r="T1242" s="28"/>
      <c r="U1242" s="28"/>
      <c r="Y1242" s="28"/>
      <c r="Z1242" s="28"/>
    </row>
    <row r="1243" spans="1:28">
      <c r="A1243" s="47">
        <v>1241</v>
      </c>
      <c r="B1243" s="28"/>
      <c r="C1243" s="28"/>
      <c r="D1243" s="28"/>
      <c r="G1243" s="28"/>
      <c r="J1243" s="21"/>
      <c r="K1243" s="21"/>
      <c r="P1243" s="21"/>
      <c r="T1243" s="28"/>
      <c r="U1243" s="28"/>
      <c r="Y1243" s="28"/>
      <c r="Z1243" s="28"/>
    </row>
    <row r="1244" spans="1:28">
      <c r="A1244" s="47">
        <v>1242</v>
      </c>
      <c r="B1244" s="28"/>
      <c r="C1244" s="28"/>
      <c r="D1244" s="28"/>
      <c r="G1244" s="28"/>
      <c r="J1244" s="21"/>
      <c r="K1244" s="21"/>
      <c r="P1244" s="21"/>
      <c r="T1244" s="28"/>
      <c r="U1244" s="28"/>
      <c r="Y1244" s="28"/>
      <c r="Z1244" s="28"/>
    </row>
    <row r="1245" spans="1:28">
      <c r="A1245" s="47">
        <v>1243</v>
      </c>
      <c r="B1245" s="28"/>
      <c r="C1245" s="28"/>
      <c r="D1245" s="28"/>
      <c r="G1245" s="28"/>
      <c r="J1245" s="21"/>
      <c r="K1245" s="21"/>
      <c r="P1245" s="21"/>
      <c r="T1245" s="28"/>
      <c r="U1245" s="28"/>
      <c r="Y1245" s="28"/>
      <c r="Z1245" s="28"/>
    </row>
    <row r="1246" spans="1:28" ht="13.5" thickBot="1">
      <c r="A1246" s="59">
        <v>1244</v>
      </c>
      <c r="B1246" s="67"/>
      <c r="C1246" s="67"/>
      <c r="D1246" s="67"/>
      <c r="E1246" s="67"/>
      <c r="F1246" s="68"/>
      <c r="G1246" s="67"/>
      <c r="H1246" s="68"/>
      <c r="I1246" s="67"/>
      <c r="J1246" s="67"/>
      <c r="K1246" s="67"/>
      <c r="L1246" s="67"/>
      <c r="M1246" s="68"/>
      <c r="N1246" s="67"/>
      <c r="O1246" s="67"/>
      <c r="P1246" s="67"/>
      <c r="Q1246" s="67"/>
      <c r="R1246" s="68"/>
      <c r="S1246" s="67"/>
      <c r="T1246" s="67"/>
      <c r="U1246" s="67"/>
      <c r="V1246" s="67"/>
      <c r="W1246" s="68"/>
      <c r="X1246" s="67"/>
      <c r="Y1246" s="60"/>
      <c r="Z1246" s="60"/>
      <c r="AA1246" s="60"/>
      <c r="AB1246" s="61"/>
    </row>
    <row r="1247" spans="1:28">
      <c r="A1247" s="47">
        <v>1245</v>
      </c>
      <c r="B1247" s="28"/>
      <c r="C1247" s="28"/>
      <c r="D1247" s="28"/>
      <c r="G1247" s="28"/>
      <c r="J1247" s="21"/>
      <c r="K1247" s="21"/>
      <c r="P1247" s="21"/>
      <c r="T1247" s="28"/>
      <c r="U1247" s="28"/>
      <c r="Y1247" s="28"/>
      <c r="Z1247" s="28"/>
    </row>
    <row r="1248" spans="1:28">
      <c r="A1248" s="47">
        <v>1246</v>
      </c>
      <c r="B1248" s="28"/>
      <c r="C1248" s="28"/>
      <c r="D1248" s="28"/>
      <c r="G1248" s="28"/>
      <c r="J1248" s="21"/>
      <c r="K1248" s="21"/>
      <c r="P1248" s="21"/>
      <c r="T1248" s="28"/>
      <c r="U1248" s="28"/>
      <c r="Y1248" s="28"/>
      <c r="Z1248" s="28"/>
    </row>
    <row r="1249" spans="1:28">
      <c r="A1249" s="47">
        <v>1247</v>
      </c>
      <c r="B1249" s="28"/>
      <c r="C1249" s="28"/>
      <c r="D1249" s="28"/>
      <c r="G1249" s="28"/>
      <c r="J1249" s="21"/>
      <c r="K1249" s="21"/>
      <c r="P1249" s="21"/>
      <c r="T1249" s="28"/>
      <c r="U1249" s="28"/>
      <c r="Y1249" s="28"/>
      <c r="Z1249" s="28"/>
    </row>
    <row r="1250" spans="1:28">
      <c r="A1250" s="47">
        <v>1248</v>
      </c>
      <c r="B1250" s="28"/>
      <c r="C1250" s="28"/>
      <c r="D1250" s="28"/>
      <c r="G1250" s="28"/>
      <c r="J1250" s="21"/>
      <c r="K1250" s="21"/>
      <c r="P1250" s="21"/>
      <c r="T1250" s="28"/>
      <c r="U1250" s="28"/>
      <c r="Y1250" s="28"/>
      <c r="Z1250" s="28"/>
    </row>
    <row r="1251" spans="1:28" ht="13.5" thickBot="1">
      <c r="A1251" s="59">
        <v>1249</v>
      </c>
      <c r="B1251" s="67"/>
      <c r="C1251" s="67"/>
      <c r="D1251" s="67"/>
      <c r="E1251" s="67"/>
      <c r="F1251" s="68"/>
      <c r="G1251" s="67"/>
      <c r="H1251" s="68"/>
      <c r="I1251" s="67"/>
      <c r="J1251" s="67"/>
      <c r="K1251" s="67"/>
      <c r="L1251" s="67"/>
      <c r="M1251" s="68"/>
      <c r="N1251" s="67"/>
      <c r="O1251" s="67"/>
      <c r="P1251" s="67"/>
      <c r="Q1251" s="67"/>
      <c r="R1251" s="68"/>
      <c r="S1251" s="67"/>
      <c r="T1251" s="67"/>
      <c r="U1251" s="67"/>
      <c r="V1251" s="67"/>
      <c r="W1251" s="68"/>
      <c r="X1251" s="67"/>
      <c r="Y1251" s="60"/>
      <c r="Z1251" s="60"/>
      <c r="AA1251" s="60"/>
      <c r="AB1251" s="61"/>
    </row>
    <row r="1252" spans="1:28">
      <c r="A1252" s="47">
        <v>1250</v>
      </c>
      <c r="B1252" s="28"/>
      <c r="C1252" s="28"/>
      <c r="D1252" s="28"/>
      <c r="G1252" s="28"/>
      <c r="J1252" s="21"/>
      <c r="K1252" s="21"/>
      <c r="P1252" s="21"/>
      <c r="T1252" s="28"/>
      <c r="U1252" s="28"/>
      <c r="Y1252" s="28"/>
      <c r="Z1252" s="28"/>
    </row>
    <row r="1253" spans="1:28">
      <c r="A1253" s="47">
        <v>1251</v>
      </c>
      <c r="B1253" s="28"/>
      <c r="C1253" s="28"/>
      <c r="D1253" s="28"/>
      <c r="G1253" s="28"/>
      <c r="J1253" s="21"/>
      <c r="K1253" s="21"/>
      <c r="P1253" s="21"/>
      <c r="T1253" s="28"/>
      <c r="U1253" s="28"/>
      <c r="Y1253" s="28"/>
      <c r="Z1253" s="28"/>
    </row>
    <row r="1254" spans="1:28">
      <c r="A1254" s="47">
        <v>1252</v>
      </c>
      <c r="B1254" s="28"/>
      <c r="C1254" s="28"/>
      <c r="D1254" s="28"/>
      <c r="G1254" s="28"/>
      <c r="J1254" s="21"/>
      <c r="K1254" s="21"/>
      <c r="P1254" s="21"/>
      <c r="T1254" s="28"/>
      <c r="U1254" s="28"/>
      <c r="Y1254" s="28"/>
      <c r="Z1254" s="28"/>
    </row>
    <row r="1255" spans="1:28">
      <c r="A1255" s="47">
        <v>1253</v>
      </c>
      <c r="B1255" s="28"/>
      <c r="C1255" s="28"/>
      <c r="D1255" s="28"/>
      <c r="G1255" s="28"/>
      <c r="J1255" s="21"/>
      <c r="K1255" s="21"/>
      <c r="P1255" s="21"/>
      <c r="T1255" s="28"/>
      <c r="U1255" s="28"/>
      <c r="Y1255" s="28"/>
      <c r="Z1255" s="28"/>
    </row>
    <row r="1256" spans="1:28" ht="13.5" thickBot="1">
      <c r="A1256" s="59">
        <v>1254</v>
      </c>
      <c r="B1256" s="67"/>
      <c r="C1256" s="67"/>
      <c r="D1256" s="67"/>
      <c r="E1256" s="67"/>
      <c r="F1256" s="68"/>
      <c r="G1256" s="67"/>
      <c r="H1256" s="68"/>
      <c r="I1256" s="67"/>
      <c r="J1256" s="67"/>
      <c r="K1256" s="67"/>
      <c r="L1256" s="67"/>
      <c r="M1256" s="68"/>
      <c r="N1256" s="67"/>
      <c r="O1256" s="67"/>
      <c r="P1256" s="67"/>
      <c r="Q1256" s="67"/>
      <c r="R1256" s="68"/>
      <c r="S1256" s="67"/>
      <c r="T1256" s="67"/>
      <c r="U1256" s="67"/>
      <c r="V1256" s="67"/>
      <c r="W1256" s="68"/>
      <c r="X1256" s="67"/>
      <c r="Y1256" s="60"/>
      <c r="Z1256" s="60"/>
      <c r="AA1256" s="60"/>
      <c r="AB1256" s="61"/>
    </row>
    <row r="1257" spans="1:28">
      <c r="A1257" s="47">
        <v>1255</v>
      </c>
      <c r="B1257" s="28"/>
      <c r="C1257" s="28"/>
      <c r="D1257" s="28"/>
      <c r="G1257" s="28"/>
      <c r="J1257" s="21"/>
      <c r="K1257" s="21"/>
      <c r="P1257" s="21"/>
      <c r="T1257" s="28"/>
      <c r="U1257" s="28"/>
      <c r="Y1257" s="28"/>
      <c r="Z1257" s="28"/>
    </row>
    <row r="1258" spans="1:28">
      <c r="A1258" s="47">
        <v>1256</v>
      </c>
      <c r="B1258" s="28"/>
      <c r="C1258" s="28"/>
      <c r="D1258" s="28"/>
      <c r="G1258" s="28"/>
      <c r="J1258" s="21"/>
      <c r="K1258" s="21"/>
      <c r="P1258" s="21"/>
      <c r="T1258" s="28"/>
      <c r="U1258" s="28"/>
      <c r="Y1258" s="28"/>
      <c r="Z1258" s="28"/>
    </row>
    <row r="1259" spans="1:28">
      <c r="A1259" s="47">
        <v>1257</v>
      </c>
      <c r="B1259" s="28"/>
      <c r="C1259" s="28"/>
      <c r="D1259" s="28"/>
      <c r="G1259" s="28"/>
      <c r="J1259" s="21"/>
      <c r="K1259" s="21"/>
      <c r="P1259" s="21"/>
      <c r="T1259" s="28"/>
      <c r="U1259" s="28"/>
      <c r="Y1259" s="28"/>
      <c r="Z1259" s="28"/>
    </row>
    <row r="1260" spans="1:28">
      <c r="A1260" s="47">
        <v>1258</v>
      </c>
      <c r="B1260" s="28"/>
      <c r="C1260" s="28"/>
      <c r="D1260" s="28"/>
      <c r="G1260" s="28"/>
      <c r="J1260" s="21"/>
      <c r="K1260" s="21"/>
      <c r="P1260" s="21"/>
      <c r="T1260" s="28"/>
      <c r="U1260" s="28"/>
      <c r="Y1260" s="28"/>
      <c r="Z1260" s="28"/>
    </row>
    <row r="1261" spans="1:28" ht="13.5" thickBot="1">
      <c r="A1261" s="59">
        <v>1259</v>
      </c>
      <c r="B1261" s="67"/>
      <c r="C1261" s="67"/>
      <c r="D1261" s="67"/>
      <c r="E1261" s="67"/>
      <c r="F1261" s="68"/>
      <c r="G1261" s="67"/>
      <c r="H1261" s="68"/>
      <c r="I1261" s="67"/>
      <c r="J1261" s="67"/>
      <c r="K1261" s="67"/>
      <c r="L1261" s="67"/>
      <c r="M1261" s="68"/>
      <c r="N1261" s="67"/>
      <c r="O1261" s="67"/>
      <c r="P1261" s="67"/>
      <c r="Q1261" s="67"/>
      <c r="R1261" s="68"/>
      <c r="S1261" s="67"/>
      <c r="T1261" s="67"/>
      <c r="U1261" s="67"/>
      <c r="V1261" s="67"/>
      <c r="W1261" s="68"/>
      <c r="X1261" s="67"/>
      <c r="Y1261" s="60"/>
      <c r="Z1261" s="60"/>
      <c r="AA1261" s="60"/>
      <c r="AB1261" s="61"/>
    </row>
    <row r="1262" spans="1:28">
      <c r="A1262" s="47">
        <v>1260</v>
      </c>
      <c r="B1262" s="28"/>
      <c r="C1262" s="28"/>
      <c r="D1262" s="28"/>
      <c r="G1262" s="28"/>
      <c r="J1262" s="21"/>
      <c r="K1262" s="21"/>
      <c r="P1262" s="21"/>
      <c r="T1262" s="28"/>
      <c r="U1262" s="28"/>
      <c r="Y1262" s="28"/>
      <c r="Z1262" s="28"/>
    </row>
    <row r="1263" spans="1:28">
      <c r="A1263" s="47">
        <v>1261</v>
      </c>
      <c r="B1263" s="28"/>
      <c r="C1263" s="28"/>
      <c r="D1263" s="28"/>
      <c r="G1263" s="28"/>
      <c r="J1263" s="21"/>
      <c r="K1263" s="21"/>
      <c r="P1263" s="21"/>
      <c r="T1263" s="28"/>
      <c r="U1263" s="28"/>
      <c r="Y1263" s="28"/>
      <c r="Z1263" s="28"/>
    </row>
    <row r="1264" spans="1:28">
      <c r="A1264" s="47">
        <v>1262</v>
      </c>
      <c r="B1264" s="28"/>
      <c r="C1264" s="28"/>
      <c r="D1264" s="28"/>
      <c r="G1264" s="28"/>
      <c r="J1264" s="21"/>
      <c r="K1264" s="21"/>
      <c r="P1264" s="21"/>
      <c r="T1264" s="28"/>
      <c r="U1264" s="28"/>
      <c r="Y1264" s="28"/>
      <c r="Z1264" s="28"/>
    </row>
    <row r="1265" spans="1:28">
      <c r="A1265" s="47">
        <v>1263</v>
      </c>
      <c r="B1265" s="28"/>
      <c r="C1265" s="28"/>
      <c r="D1265" s="28"/>
      <c r="G1265" s="28"/>
      <c r="J1265" s="21"/>
      <c r="K1265" s="21"/>
      <c r="P1265" s="21"/>
      <c r="T1265" s="28"/>
      <c r="U1265" s="28"/>
      <c r="Y1265" s="28"/>
      <c r="Z1265" s="28"/>
    </row>
    <row r="1266" spans="1:28" ht="13.5" thickBot="1">
      <c r="A1266" s="59">
        <v>1264</v>
      </c>
      <c r="B1266" s="67"/>
      <c r="C1266" s="67"/>
      <c r="D1266" s="67"/>
      <c r="E1266" s="67"/>
      <c r="F1266" s="68"/>
      <c r="G1266" s="67"/>
      <c r="H1266" s="68"/>
      <c r="I1266" s="67"/>
      <c r="J1266" s="67"/>
      <c r="K1266" s="67"/>
      <c r="L1266" s="67"/>
      <c r="M1266" s="68"/>
      <c r="N1266" s="67"/>
      <c r="O1266" s="67"/>
      <c r="P1266" s="67"/>
      <c r="Q1266" s="67"/>
      <c r="R1266" s="68"/>
      <c r="S1266" s="67"/>
      <c r="T1266" s="67"/>
      <c r="U1266" s="67"/>
      <c r="V1266" s="67"/>
      <c r="W1266" s="68"/>
      <c r="X1266" s="67"/>
      <c r="Y1266" s="60"/>
      <c r="Z1266" s="60"/>
      <c r="AA1266" s="60"/>
      <c r="AB1266" s="61"/>
    </row>
    <row r="1267" spans="1:28">
      <c r="A1267" s="47">
        <v>1265</v>
      </c>
      <c r="B1267" s="28"/>
      <c r="C1267" s="28"/>
      <c r="D1267" s="28"/>
      <c r="G1267" s="28"/>
      <c r="J1267" s="21"/>
      <c r="K1267" s="21"/>
      <c r="P1267" s="21"/>
      <c r="T1267" s="28"/>
      <c r="U1267" s="28"/>
      <c r="Y1267" s="28"/>
      <c r="Z1267" s="28"/>
    </row>
    <row r="1268" spans="1:28">
      <c r="A1268" s="47">
        <v>1266</v>
      </c>
      <c r="B1268" s="28"/>
      <c r="C1268" s="28"/>
      <c r="D1268" s="28"/>
      <c r="G1268" s="28"/>
      <c r="J1268" s="21"/>
      <c r="K1268" s="21"/>
      <c r="P1268" s="21"/>
      <c r="T1268" s="28"/>
      <c r="U1268" s="28"/>
      <c r="Y1268" s="28"/>
      <c r="Z1268" s="28"/>
    </row>
    <row r="1269" spans="1:28">
      <c r="A1269" s="47">
        <v>1267</v>
      </c>
      <c r="B1269" s="28"/>
      <c r="C1269" s="28"/>
      <c r="D1269" s="28"/>
      <c r="G1269" s="28"/>
      <c r="J1269" s="21"/>
      <c r="K1269" s="21"/>
      <c r="P1269" s="21"/>
      <c r="T1269" s="28"/>
      <c r="U1269" s="28"/>
      <c r="Y1269" s="28"/>
      <c r="Z1269" s="28"/>
    </row>
    <row r="1270" spans="1:28">
      <c r="A1270" s="47">
        <v>1268</v>
      </c>
      <c r="B1270" s="28"/>
      <c r="C1270" s="28"/>
      <c r="D1270" s="28"/>
      <c r="G1270" s="28"/>
      <c r="J1270" s="21"/>
      <c r="K1270" s="21"/>
      <c r="P1270" s="21"/>
      <c r="T1270" s="28"/>
      <c r="U1270" s="28"/>
      <c r="Y1270" s="28"/>
      <c r="Z1270" s="28"/>
    </row>
    <row r="1271" spans="1:28" ht="13.5" thickBot="1">
      <c r="A1271" s="59">
        <v>1269</v>
      </c>
      <c r="B1271" s="67"/>
      <c r="C1271" s="67"/>
      <c r="D1271" s="67"/>
      <c r="E1271" s="67"/>
      <c r="F1271" s="68"/>
      <c r="G1271" s="67"/>
      <c r="H1271" s="68"/>
      <c r="I1271" s="67"/>
      <c r="J1271" s="67"/>
      <c r="K1271" s="67"/>
      <c r="L1271" s="67"/>
      <c r="M1271" s="68"/>
      <c r="N1271" s="67"/>
      <c r="O1271" s="67"/>
      <c r="P1271" s="67"/>
      <c r="Q1271" s="67"/>
      <c r="R1271" s="68"/>
      <c r="S1271" s="67"/>
      <c r="T1271" s="67"/>
      <c r="U1271" s="67"/>
      <c r="V1271" s="67"/>
      <c r="W1271" s="68"/>
      <c r="X1271" s="67"/>
      <c r="Y1271" s="60"/>
      <c r="Z1271" s="60"/>
      <c r="AA1271" s="60"/>
      <c r="AB1271" s="61"/>
    </row>
    <row r="1272" spans="1:28">
      <c r="A1272" s="47">
        <v>1270</v>
      </c>
      <c r="B1272" s="28"/>
      <c r="C1272" s="28"/>
      <c r="D1272" s="28"/>
      <c r="G1272" s="28"/>
      <c r="J1272" s="21"/>
      <c r="K1272" s="21"/>
      <c r="P1272" s="21"/>
      <c r="T1272" s="28"/>
      <c r="U1272" s="28"/>
      <c r="Y1272" s="28"/>
      <c r="Z1272" s="28"/>
    </row>
    <row r="1273" spans="1:28">
      <c r="A1273" s="47">
        <v>1271</v>
      </c>
      <c r="B1273" s="28"/>
      <c r="C1273" s="28"/>
      <c r="D1273" s="28"/>
      <c r="G1273" s="28"/>
      <c r="J1273" s="21"/>
      <c r="K1273" s="21"/>
      <c r="P1273" s="21"/>
      <c r="T1273" s="28"/>
      <c r="U1273" s="28"/>
      <c r="Y1273" s="28"/>
      <c r="Z1273" s="28"/>
    </row>
    <row r="1274" spans="1:28">
      <c r="A1274" s="47">
        <v>1272</v>
      </c>
      <c r="B1274" s="28"/>
      <c r="C1274" s="28"/>
      <c r="D1274" s="28"/>
      <c r="G1274" s="28"/>
      <c r="J1274" s="21"/>
      <c r="K1274" s="21"/>
      <c r="P1274" s="21"/>
      <c r="T1274" s="28"/>
      <c r="U1274" s="28"/>
      <c r="Y1274" s="28"/>
      <c r="Z1274" s="28"/>
    </row>
    <row r="1275" spans="1:28">
      <c r="A1275" s="47">
        <v>1273</v>
      </c>
      <c r="B1275" s="28"/>
      <c r="C1275" s="28"/>
      <c r="D1275" s="28"/>
      <c r="G1275" s="28"/>
      <c r="J1275" s="21"/>
      <c r="K1275" s="21"/>
      <c r="P1275" s="21"/>
      <c r="T1275" s="28"/>
      <c r="U1275" s="28"/>
      <c r="Y1275" s="28"/>
      <c r="Z1275" s="28"/>
    </row>
    <row r="1276" spans="1:28" ht="13.5" thickBot="1">
      <c r="A1276" s="59">
        <v>1274</v>
      </c>
      <c r="B1276" s="67"/>
      <c r="C1276" s="67"/>
      <c r="D1276" s="67"/>
      <c r="E1276" s="67"/>
      <c r="F1276" s="68"/>
      <c r="G1276" s="67"/>
      <c r="H1276" s="68"/>
      <c r="I1276" s="67"/>
      <c r="J1276" s="67"/>
      <c r="K1276" s="67"/>
      <c r="L1276" s="67"/>
      <c r="M1276" s="68"/>
      <c r="N1276" s="67"/>
      <c r="O1276" s="67"/>
      <c r="P1276" s="67"/>
      <c r="Q1276" s="67"/>
      <c r="R1276" s="68"/>
      <c r="S1276" s="67"/>
      <c r="T1276" s="67"/>
      <c r="U1276" s="67"/>
      <c r="V1276" s="67"/>
      <c r="W1276" s="68"/>
      <c r="X1276" s="67"/>
      <c r="Y1276" s="60"/>
      <c r="Z1276" s="60"/>
      <c r="AA1276" s="60"/>
      <c r="AB1276" s="61"/>
    </row>
    <row r="1277" spans="1:28">
      <c r="A1277" s="47">
        <v>1275</v>
      </c>
      <c r="B1277" s="28"/>
      <c r="C1277" s="28"/>
      <c r="D1277" s="28"/>
      <c r="G1277" s="28"/>
      <c r="J1277" s="21"/>
      <c r="K1277" s="21"/>
      <c r="P1277" s="21"/>
      <c r="T1277" s="28"/>
      <c r="U1277" s="28"/>
      <c r="Y1277" s="28"/>
      <c r="Z1277" s="28"/>
    </row>
    <row r="1278" spans="1:28">
      <c r="A1278" s="47">
        <v>1276</v>
      </c>
      <c r="B1278" s="28"/>
      <c r="C1278" s="28"/>
      <c r="D1278" s="28"/>
      <c r="G1278" s="28"/>
      <c r="J1278" s="21"/>
      <c r="K1278" s="21"/>
      <c r="P1278" s="21"/>
      <c r="T1278" s="28"/>
      <c r="U1278" s="28"/>
      <c r="Y1278" s="28"/>
      <c r="Z1278" s="28"/>
    </row>
    <row r="1279" spans="1:28">
      <c r="A1279" s="47">
        <v>1277</v>
      </c>
      <c r="B1279" s="28"/>
      <c r="C1279" s="28"/>
      <c r="D1279" s="28"/>
      <c r="G1279" s="28"/>
      <c r="J1279" s="21"/>
      <c r="K1279" s="21"/>
      <c r="P1279" s="21"/>
      <c r="T1279" s="28"/>
      <c r="U1279" s="28"/>
      <c r="Y1279" s="28"/>
      <c r="Z1279" s="28"/>
    </row>
    <row r="1280" spans="1:28">
      <c r="A1280" s="47">
        <v>1278</v>
      </c>
      <c r="B1280" s="28"/>
      <c r="C1280" s="28"/>
      <c r="D1280" s="28"/>
      <c r="G1280" s="28"/>
      <c r="J1280" s="21"/>
      <c r="K1280" s="21"/>
      <c r="P1280" s="21"/>
      <c r="T1280" s="28"/>
      <c r="U1280" s="28"/>
      <c r="Y1280" s="28"/>
      <c r="Z1280" s="28"/>
    </row>
    <row r="1281" spans="1:28" ht="13.5" thickBot="1">
      <c r="A1281" s="59">
        <v>1279</v>
      </c>
      <c r="B1281" s="67"/>
      <c r="C1281" s="67"/>
      <c r="D1281" s="67"/>
      <c r="E1281" s="67"/>
      <c r="F1281" s="68"/>
      <c r="G1281" s="67"/>
      <c r="H1281" s="68"/>
      <c r="I1281" s="67"/>
      <c r="J1281" s="67"/>
      <c r="K1281" s="67"/>
      <c r="L1281" s="67"/>
      <c r="M1281" s="68"/>
      <c r="N1281" s="67"/>
      <c r="O1281" s="67"/>
      <c r="P1281" s="67"/>
      <c r="Q1281" s="67"/>
      <c r="R1281" s="68"/>
      <c r="S1281" s="67"/>
      <c r="T1281" s="67"/>
      <c r="U1281" s="67"/>
      <c r="V1281" s="67"/>
      <c r="W1281" s="68"/>
      <c r="X1281" s="67"/>
      <c r="Y1281" s="60"/>
      <c r="Z1281" s="60"/>
      <c r="AA1281" s="60"/>
      <c r="AB1281" s="61"/>
    </row>
    <row r="1282" spans="1:28">
      <c r="A1282" s="47">
        <v>1280</v>
      </c>
      <c r="B1282" s="28"/>
      <c r="C1282" s="28"/>
      <c r="D1282" s="28"/>
      <c r="G1282" s="28"/>
      <c r="J1282" s="21"/>
      <c r="K1282" s="21"/>
      <c r="P1282" s="21"/>
      <c r="T1282" s="28"/>
      <c r="U1282" s="28"/>
      <c r="Y1282" s="28"/>
      <c r="Z1282" s="28"/>
    </row>
    <row r="1283" spans="1:28">
      <c r="A1283" s="47">
        <v>1281</v>
      </c>
      <c r="B1283" s="28"/>
      <c r="C1283" s="28"/>
      <c r="D1283" s="28"/>
      <c r="G1283" s="28"/>
      <c r="J1283" s="21"/>
      <c r="K1283" s="21"/>
      <c r="P1283" s="21"/>
      <c r="T1283" s="28"/>
      <c r="U1283" s="28"/>
      <c r="Y1283" s="28"/>
      <c r="Z1283" s="28"/>
    </row>
    <row r="1284" spans="1:28">
      <c r="A1284" s="47">
        <v>1282</v>
      </c>
      <c r="B1284" s="28"/>
      <c r="C1284" s="28"/>
      <c r="D1284" s="28"/>
      <c r="G1284" s="28"/>
      <c r="J1284" s="21"/>
      <c r="K1284" s="21"/>
      <c r="P1284" s="21"/>
      <c r="T1284" s="28"/>
      <c r="U1284" s="28"/>
      <c r="Y1284" s="28"/>
      <c r="Z1284" s="28"/>
    </row>
    <row r="1285" spans="1:28">
      <c r="A1285" s="47">
        <v>1283</v>
      </c>
      <c r="B1285" s="28"/>
      <c r="C1285" s="28"/>
      <c r="D1285" s="28"/>
      <c r="G1285" s="28"/>
      <c r="J1285" s="21"/>
      <c r="K1285" s="21"/>
      <c r="P1285" s="21"/>
      <c r="T1285" s="28"/>
      <c r="U1285" s="28"/>
      <c r="Y1285" s="28"/>
      <c r="Z1285" s="28"/>
    </row>
    <row r="1286" spans="1:28" ht="13.5" thickBot="1">
      <c r="A1286" s="59">
        <v>1284</v>
      </c>
      <c r="B1286" s="67"/>
      <c r="C1286" s="67"/>
      <c r="D1286" s="67"/>
      <c r="E1286" s="67"/>
      <c r="F1286" s="68"/>
      <c r="G1286" s="67"/>
      <c r="H1286" s="68"/>
      <c r="I1286" s="67"/>
      <c r="J1286" s="67"/>
      <c r="K1286" s="67"/>
      <c r="L1286" s="67"/>
      <c r="M1286" s="68"/>
      <c r="N1286" s="67"/>
      <c r="O1286" s="67"/>
      <c r="P1286" s="67"/>
      <c r="Q1286" s="67"/>
      <c r="R1286" s="68"/>
      <c r="S1286" s="67"/>
      <c r="T1286" s="67"/>
      <c r="U1286" s="67"/>
      <c r="V1286" s="67"/>
      <c r="W1286" s="68"/>
      <c r="X1286" s="67"/>
      <c r="Y1286" s="60"/>
      <c r="Z1286" s="60"/>
      <c r="AA1286" s="60"/>
      <c r="AB1286" s="61"/>
    </row>
    <row r="1287" spans="1:28">
      <c r="A1287" s="47">
        <v>1285</v>
      </c>
      <c r="B1287" s="28"/>
      <c r="C1287" s="28"/>
      <c r="D1287" s="28"/>
      <c r="G1287" s="28"/>
      <c r="J1287" s="21"/>
      <c r="K1287" s="21"/>
      <c r="P1287" s="21"/>
      <c r="T1287" s="28"/>
      <c r="U1287" s="28"/>
      <c r="Y1287" s="28"/>
      <c r="Z1287" s="28"/>
    </row>
    <row r="1288" spans="1:28">
      <c r="A1288" s="47">
        <v>1286</v>
      </c>
      <c r="B1288" s="28"/>
      <c r="C1288" s="28"/>
      <c r="D1288" s="28"/>
      <c r="G1288" s="28"/>
      <c r="J1288" s="21"/>
      <c r="K1288" s="21"/>
      <c r="P1288" s="21"/>
      <c r="T1288" s="28"/>
      <c r="U1288" s="28"/>
      <c r="Y1288" s="28"/>
      <c r="Z1288" s="28"/>
    </row>
    <row r="1289" spans="1:28">
      <c r="A1289" s="47">
        <v>1287</v>
      </c>
      <c r="B1289" s="28"/>
      <c r="C1289" s="28"/>
      <c r="D1289" s="28"/>
      <c r="G1289" s="28"/>
      <c r="J1289" s="21"/>
      <c r="K1289" s="21"/>
      <c r="P1289" s="21"/>
      <c r="T1289" s="28"/>
      <c r="U1289" s="28"/>
      <c r="Y1289" s="28"/>
      <c r="Z1289" s="28"/>
    </row>
    <row r="1290" spans="1:28">
      <c r="A1290" s="47">
        <v>1288</v>
      </c>
      <c r="B1290" s="28"/>
      <c r="C1290" s="28"/>
      <c r="D1290" s="28"/>
      <c r="G1290" s="28"/>
      <c r="J1290" s="21"/>
      <c r="K1290" s="21"/>
      <c r="P1290" s="21"/>
      <c r="T1290" s="28"/>
      <c r="U1290" s="28"/>
      <c r="Y1290" s="28"/>
      <c r="Z1290" s="28"/>
    </row>
    <row r="1291" spans="1:28" ht="13.5" thickBot="1">
      <c r="A1291" s="59">
        <v>1289</v>
      </c>
      <c r="B1291" s="67"/>
      <c r="C1291" s="67"/>
      <c r="D1291" s="67"/>
      <c r="E1291" s="67"/>
      <c r="F1291" s="68"/>
      <c r="G1291" s="67"/>
      <c r="H1291" s="68"/>
      <c r="I1291" s="67"/>
      <c r="J1291" s="67"/>
      <c r="K1291" s="67"/>
      <c r="L1291" s="67"/>
      <c r="M1291" s="68"/>
      <c r="N1291" s="67"/>
      <c r="O1291" s="67"/>
      <c r="P1291" s="67"/>
      <c r="Q1291" s="67"/>
      <c r="R1291" s="68"/>
      <c r="S1291" s="67"/>
      <c r="T1291" s="67"/>
      <c r="U1291" s="67"/>
      <c r="V1291" s="67"/>
      <c r="W1291" s="68"/>
      <c r="X1291" s="67"/>
      <c r="Y1291" s="60"/>
      <c r="Z1291" s="60"/>
      <c r="AA1291" s="60"/>
      <c r="AB1291" s="61"/>
    </row>
    <row r="1292" spans="1:28">
      <c r="A1292" s="47">
        <v>1290</v>
      </c>
      <c r="B1292" s="28"/>
      <c r="C1292" s="28"/>
      <c r="D1292" s="28"/>
      <c r="G1292" s="28"/>
      <c r="J1292" s="21"/>
      <c r="K1292" s="21"/>
      <c r="P1292" s="21"/>
      <c r="T1292" s="28"/>
      <c r="U1292" s="28"/>
      <c r="Y1292" s="28"/>
      <c r="Z1292" s="28"/>
    </row>
    <row r="1293" spans="1:28">
      <c r="A1293" s="47">
        <v>1291</v>
      </c>
      <c r="B1293" s="28"/>
      <c r="C1293" s="28"/>
      <c r="D1293" s="28"/>
      <c r="G1293" s="28"/>
      <c r="J1293" s="21"/>
      <c r="K1293" s="21"/>
      <c r="P1293" s="21"/>
      <c r="T1293" s="28"/>
      <c r="U1293" s="28"/>
      <c r="Y1293" s="28"/>
      <c r="Z1293" s="28"/>
    </row>
    <row r="1294" spans="1:28">
      <c r="A1294" s="47">
        <v>1292</v>
      </c>
      <c r="B1294" s="28"/>
      <c r="C1294" s="28"/>
      <c r="D1294" s="28"/>
      <c r="G1294" s="28"/>
      <c r="J1294" s="21"/>
      <c r="K1294" s="21"/>
      <c r="P1294" s="21"/>
      <c r="T1294" s="28"/>
      <c r="U1294" s="28"/>
      <c r="Y1294" s="28"/>
      <c r="Z1294" s="28"/>
    </row>
    <row r="1295" spans="1:28">
      <c r="A1295" s="47">
        <v>1293</v>
      </c>
      <c r="B1295" s="28"/>
      <c r="C1295" s="28"/>
      <c r="D1295" s="28"/>
      <c r="G1295" s="28"/>
      <c r="J1295" s="21"/>
      <c r="K1295" s="21"/>
      <c r="P1295" s="21"/>
      <c r="T1295" s="28"/>
      <c r="U1295" s="28"/>
      <c r="Y1295" s="28"/>
      <c r="Z1295" s="28"/>
    </row>
    <row r="1296" spans="1:28" ht="13.5" thickBot="1">
      <c r="A1296" s="59">
        <v>1294</v>
      </c>
      <c r="B1296" s="67"/>
      <c r="C1296" s="67"/>
      <c r="D1296" s="67"/>
      <c r="E1296" s="67"/>
      <c r="F1296" s="68"/>
      <c r="G1296" s="67"/>
      <c r="H1296" s="68"/>
      <c r="I1296" s="67"/>
      <c r="J1296" s="67"/>
      <c r="K1296" s="67"/>
      <c r="L1296" s="67"/>
      <c r="M1296" s="68"/>
      <c r="N1296" s="67"/>
      <c r="O1296" s="67"/>
      <c r="P1296" s="67"/>
      <c r="Q1296" s="67"/>
      <c r="R1296" s="68"/>
      <c r="S1296" s="67"/>
      <c r="T1296" s="67"/>
      <c r="U1296" s="67"/>
      <c r="V1296" s="67"/>
      <c r="W1296" s="68"/>
      <c r="X1296" s="67"/>
      <c r="Y1296" s="60"/>
      <c r="Z1296" s="60"/>
      <c r="AA1296" s="60"/>
      <c r="AB1296" s="61"/>
    </row>
    <row r="1297" spans="1:28">
      <c r="A1297" s="47">
        <v>1295</v>
      </c>
      <c r="B1297" s="28"/>
      <c r="C1297" s="28"/>
      <c r="D1297" s="28"/>
      <c r="G1297" s="28"/>
      <c r="J1297" s="21"/>
      <c r="K1297" s="21"/>
      <c r="P1297" s="21"/>
      <c r="T1297" s="28"/>
      <c r="U1297" s="28"/>
      <c r="Y1297" s="28"/>
      <c r="Z1297" s="28"/>
    </row>
    <row r="1298" spans="1:28">
      <c r="A1298" s="47">
        <v>1296</v>
      </c>
      <c r="B1298" s="28"/>
      <c r="C1298" s="28"/>
      <c r="D1298" s="28"/>
      <c r="G1298" s="28"/>
      <c r="J1298" s="21"/>
      <c r="K1298" s="21"/>
      <c r="P1298" s="21"/>
      <c r="T1298" s="28"/>
      <c r="U1298" s="28"/>
      <c r="Y1298" s="28"/>
      <c r="Z1298" s="28"/>
    </row>
    <row r="1299" spans="1:28">
      <c r="A1299" s="47">
        <v>1297</v>
      </c>
      <c r="B1299" s="28"/>
      <c r="C1299" s="28"/>
      <c r="D1299" s="28"/>
      <c r="G1299" s="28"/>
      <c r="J1299" s="21"/>
      <c r="K1299" s="21"/>
      <c r="P1299" s="21"/>
      <c r="T1299" s="28"/>
      <c r="U1299" s="28"/>
      <c r="Y1299" s="28"/>
      <c r="Z1299" s="28"/>
    </row>
    <row r="1300" spans="1:28">
      <c r="A1300" s="47">
        <v>1298</v>
      </c>
      <c r="B1300" s="28"/>
      <c r="C1300" s="28"/>
      <c r="D1300" s="28"/>
      <c r="G1300" s="28"/>
      <c r="J1300" s="21"/>
      <c r="K1300" s="21"/>
      <c r="P1300" s="21"/>
      <c r="T1300" s="28"/>
      <c r="U1300" s="28"/>
      <c r="Y1300" s="28"/>
      <c r="Z1300" s="28"/>
    </row>
    <row r="1301" spans="1:28" ht="13.5" thickBot="1">
      <c r="A1301" s="59">
        <v>1299</v>
      </c>
      <c r="B1301" s="67"/>
      <c r="C1301" s="67"/>
      <c r="D1301" s="67"/>
      <c r="E1301" s="67"/>
      <c r="F1301" s="68"/>
      <c r="G1301" s="67"/>
      <c r="H1301" s="68"/>
      <c r="I1301" s="67"/>
      <c r="J1301" s="67"/>
      <c r="K1301" s="67"/>
      <c r="L1301" s="67"/>
      <c r="M1301" s="68"/>
      <c r="N1301" s="67"/>
      <c r="O1301" s="67"/>
      <c r="P1301" s="67"/>
      <c r="Q1301" s="67"/>
      <c r="R1301" s="68"/>
      <c r="S1301" s="67"/>
      <c r="T1301" s="67"/>
      <c r="U1301" s="67"/>
      <c r="V1301" s="67"/>
      <c r="W1301" s="68"/>
      <c r="X1301" s="67"/>
      <c r="Y1301" s="60"/>
      <c r="Z1301" s="60"/>
      <c r="AA1301" s="60"/>
      <c r="AB1301" s="61"/>
    </row>
    <row r="1302" spans="1:28">
      <c r="A1302" s="47">
        <v>1300</v>
      </c>
      <c r="B1302" s="28"/>
      <c r="C1302" s="28"/>
      <c r="D1302" s="28"/>
      <c r="G1302" s="28"/>
      <c r="J1302" s="21"/>
      <c r="K1302" s="21"/>
      <c r="P1302" s="21"/>
      <c r="T1302" s="28"/>
      <c r="U1302" s="28"/>
      <c r="Y1302" s="28"/>
      <c r="Z1302" s="28"/>
    </row>
    <row r="1303" spans="1:28">
      <c r="A1303" s="47">
        <v>1301</v>
      </c>
      <c r="B1303" s="28"/>
      <c r="C1303" s="28"/>
      <c r="D1303" s="28"/>
      <c r="G1303" s="28"/>
      <c r="J1303" s="21"/>
      <c r="K1303" s="21"/>
      <c r="P1303" s="21"/>
      <c r="T1303" s="28"/>
      <c r="U1303" s="28"/>
      <c r="Y1303" s="28"/>
      <c r="Z1303" s="28"/>
    </row>
    <row r="1304" spans="1:28">
      <c r="A1304" s="47">
        <v>1302</v>
      </c>
      <c r="B1304" s="28"/>
      <c r="C1304" s="28"/>
      <c r="D1304" s="28"/>
      <c r="G1304" s="28"/>
      <c r="J1304" s="21"/>
      <c r="K1304" s="21"/>
      <c r="P1304" s="21"/>
      <c r="T1304" s="28"/>
      <c r="U1304" s="28"/>
      <c r="Y1304" s="28"/>
      <c r="Z1304" s="28"/>
    </row>
    <row r="1305" spans="1:28">
      <c r="A1305" s="47">
        <v>1303</v>
      </c>
      <c r="B1305" s="28"/>
      <c r="C1305" s="28"/>
      <c r="D1305" s="28"/>
      <c r="G1305" s="28"/>
      <c r="J1305" s="21"/>
      <c r="K1305" s="21"/>
      <c r="P1305" s="21"/>
      <c r="T1305" s="28"/>
      <c r="U1305" s="28"/>
      <c r="Y1305" s="28"/>
      <c r="Z1305" s="28"/>
    </row>
    <row r="1306" spans="1:28" ht="13.5" thickBot="1">
      <c r="A1306" s="59">
        <v>1304</v>
      </c>
      <c r="B1306" s="67"/>
      <c r="C1306" s="67"/>
      <c r="D1306" s="67"/>
      <c r="E1306" s="67"/>
      <c r="F1306" s="68"/>
      <c r="G1306" s="67"/>
      <c r="H1306" s="68"/>
      <c r="I1306" s="67"/>
      <c r="J1306" s="67"/>
      <c r="K1306" s="67"/>
      <c r="L1306" s="67"/>
      <c r="M1306" s="68"/>
      <c r="N1306" s="67"/>
      <c r="O1306" s="67"/>
      <c r="P1306" s="67"/>
      <c r="Q1306" s="67"/>
      <c r="R1306" s="68"/>
      <c r="S1306" s="67"/>
      <c r="T1306" s="67"/>
      <c r="U1306" s="67"/>
      <c r="V1306" s="67"/>
      <c r="W1306" s="68"/>
      <c r="X1306" s="67"/>
      <c r="Y1306" s="60"/>
      <c r="Z1306" s="60"/>
      <c r="AA1306" s="60"/>
      <c r="AB1306" s="61"/>
    </row>
    <row r="1307" spans="1:28">
      <c r="A1307" s="47">
        <v>1305</v>
      </c>
      <c r="B1307" s="28"/>
      <c r="C1307" s="28"/>
      <c r="D1307" s="28"/>
      <c r="G1307" s="28"/>
      <c r="J1307" s="21"/>
      <c r="K1307" s="21"/>
      <c r="P1307" s="21"/>
      <c r="T1307" s="28"/>
      <c r="U1307" s="28"/>
      <c r="Y1307" s="28"/>
      <c r="Z1307" s="28"/>
    </row>
    <row r="1308" spans="1:28">
      <c r="A1308" s="47">
        <v>1306</v>
      </c>
      <c r="B1308" s="28"/>
      <c r="C1308" s="28"/>
      <c r="D1308" s="28"/>
      <c r="G1308" s="28"/>
      <c r="J1308" s="21"/>
      <c r="K1308" s="21"/>
      <c r="P1308" s="21"/>
      <c r="T1308" s="28"/>
      <c r="U1308" s="28"/>
      <c r="Y1308" s="28"/>
      <c r="Z1308" s="28"/>
    </row>
    <row r="1309" spans="1:28">
      <c r="A1309" s="47">
        <v>1307</v>
      </c>
      <c r="B1309" s="28"/>
      <c r="C1309" s="28"/>
      <c r="D1309" s="28"/>
      <c r="G1309" s="28"/>
      <c r="J1309" s="21"/>
      <c r="K1309" s="21"/>
      <c r="P1309" s="21"/>
      <c r="T1309" s="28"/>
      <c r="U1309" s="28"/>
      <c r="Y1309" s="28"/>
      <c r="Z1309" s="28"/>
    </row>
    <row r="1310" spans="1:28">
      <c r="A1310" s="47">
        <v>1308</v>
      </c>
      <c r="B1310" s="28"/>
      <c r="C1310" s="28"/>
      <c r="D1310" s="28"/>
      <c r="G1310" s="28"/>
      <c r="J1310" s="21"/>
      <c r="K1310" s="21"/>
      <c r="P1310" s="21"/>
      <c r="T1310" s="28"/>
      <c r="U1310" s="28"/>
      <c r="Y1310" s="28"/>
      <c r="Z1310" s="28"/>
    </row>
    <row r="1311" spans="1:28" ht="13.5" thickBot="1">
      <c r="A1311" s="59">
        <v>1309</v>
      </c>
      <c r="B1311" s="67"/>
      <c r="C1311" s="67"/>
      <c r="D1311" s="67"/>
      <c r="E1311" s="67"/>
      <c r="F1311" s="68"/>
      <c r="G1311" s="67"/>
      <c r="H1311" s="68"/>
      <c r="I1311" s="67"/>
      <c r="J1311" s="67"/>
      <c r="K1311" s="67"/>
      <c r="L1311" s="67"/>
      <c r="M1311" s="68"/>
      <c r="N1311" s="67"/>
      <c r="O1311" s="67"/>
      <c r="P1311" s="67"/>
      <c r="Q1311" s="67"/>
      <c r="R1311" s="68"/>
      <c r="S1311" s="67"/>
      <c r="T1311" s="67"/>
      <c r="U1311" s="67"/>
      <c r="V1311" s="67"/>
      <c r="W1311" s="68"/>
      <c r="X1311" s="67"/>
      <c r="Y1311" s="60"/>
      <c r="Z1311" s="60"/>
      <c r="AA1311" s="60"/>
      <c r="AB1311" s="61"/>
    </row>
    <row r="1312" spans="1:28">
      <c r="A1312" s="47">
        <v>1310</v>
      </c>
      <c r="B1312" s="28"/>
      <c r="C1312" s="28"/>
      <c r="D1312" s="28"/>
      <c r="G1312" s="28"/>
      <c r="J1312" s="21"/>
      <c r="K1312" s="21"/>
      <c r="P1312" s="21"/>
      <c r="T1312" s="28"/>
      <c r="U1312" s="28"/>
      <c r="Y1312" s="28"/>
      <c r="Z1312" s="28"/>
    </row>
    <row r="1313" spans="1:28">
      <c r="A1313" s="47">
        <v>1311</v>
      </c>
      <c r="B1313" s="28"/>
      <c r="C1313" s="28"/>
      <c r="D1313" s="28"/>
      <c r="G1313" s="28"/>
      <c r="J1313" s="21"/>
      <c r="K1313" s="21"/>
      <c r="P1313" s="21"/>
      <c r="T1313" s="28"/>
      <c r="U1313" s="28"/>
      <c r="Y1313" s="28"/>
      <c r="Z1313" s="28"/>
    </row>
    <row r="1314" spans="1:28">
      <c r="A1314" s="47">
        <v>1312</v>
      </c>
      <c r="B1314" s="28"/>
      <c r="C1314" s="28"/>
      <c r="D1314" s="28"/>
      <c r="G1314" s="28"/>
      <c r="J1314" s="21"/>
      <c r="K1314" s="21"/>
      <c r="P1314" s="21"/>
      <c r="T1314" s="28"/>
      <c r="U1314" s="28"/>
      <c r="Y1314" s="28"/>
      <c r="Z1314" s="28"/>
    </row>
    <row r="1315" spans="1:28">
      <c r="A1315" s="47">
        <v>1313</v>
      </c>
      <c r="B1315" s="28"/>
      <c r="C1315" s="28"/>
      <c r="D1315" s="28"/>
      <c r="G1315" s="28"/>
      <c r="J1315" s="21"/>
      <c r="K1315" s="21"/>
      <c r="P1315" s="21"/>
      <c r="T1315" s="28"/>
      <c r="U1315" s="28"/>
      <c r="Y1315" s="28"/>
      <c r="Z1315" s="28"/>
    </row>
    <row r="1316" spans="1:28" ht="13.5" thickBot="1">
      <c r="A1316" s="59">
        <v>1314</v>
      </c>
      <c r="B1316" s="67"/>
      <c r="C1316" s="67"/>
      <c r="D1316" s="67"/>
      <c r="E1316" s="67"/>
      <c r="F1316" s="68"/>
      <c r="G1316" s="67"/>
      <c r="H1316" s="68"/>
      <c r="I1316" s="67"/>
      <c r="J1316" s="67"/>
      <c r="K1316" s="67"/>
      <c r="L1316" s="67"/>
      <c r="M1316" s="68"/>
      <c r="N1316" s="67"/>
      <c r="O1316" s="67"/>
      <c r="P1316" s="67"/>
      <c r="Q1316" s="67"/>
      <c r="R1316" s="68"/>
      <c r="S1316" s="67"/>
      <c r="T1316" s="67"/>
      <c r="U1316" s="67"/>
      <c r="V1316" s="67"/>
      <c r="W1316" s="68"/>
      <c r="X1316" s="67"/>
      <c r="Y1316" s="60"/>
      <c r="Z1316" s="60"/>
      <c r="AA1316" s="60"/>
      <c r="AB1316" s="61"/>
    </row>
    <row r="1317" spans="1:28">
      <c r="A1317" s="47">
        <v>1315</v>
      </c>
      <c r="B1317" s="28"/>
      <c r="C1317" s="28"/>
      <c r="D1317" s="28"/>
      <c r="G1317" s="28"/>
      <c r="J1317" s="21"/>
      <c r="K1317" s="21"/>
      <c r="P1317" s="21"/>
      <c r="T1317" s="28"/>
      <c r="U1317" s="28"/>
      <c r="Y1317" s="28"/>
      <c r="Z1317" s="28"/>
    </row>
    <row r="1318" spans="1:28">
      <c r="A1318" s="47">
        <v>1316</v>
      </c>
      <c r="B1318" s="28"/>
      <c r="C1318" s="28"/>
      <c r="D1318" s="28"/>
      <c r="G1318" s="28"/>
      <c r="J1318" s="21"/>
      <c r="K1318" s="21"/>
      <c r="P1318" s="21"/>
      <c r="T1318" s="28"/>
      <c r="U1318" s="28"/>
      <c r="Y1318" s="28"/>
      <c r="Z1318" s="28"/>
    </row>
    <row r="1319" spans="1:28">
      <c r="A1319" s="47">
        <v>1317</v>
      </c>
      <c r="B1319" s="28"/>
      <c r="C1319" s="28"/>
      <c r="D1319" s="28"/>
      <c r="G1319" s="28"/>
      <c r="J1319" s="21"/>
      <c r="K1319" s="21"/>
      <c r="P1319" s="21"/>
      <c r="T1319" s="28"/>
      <c r="U1319" s="28"/>
      <c r="Y1319" s="28"/>
      <c r="Z1319" s="28"/>
    </row>
    <row r="1320" spans="1:28">
      <c r="A1320" s="47">
        <v>1318</v>
      </c>
      <c r="B1320" s="28"/>
      <c r="C1320" s="28"/>
      <c r="D1320" s="28"/>
      <c r="G1320" s="28"/>
      <c r="J1320" s="21"/>
      <c r="K1320" s="21"/>
      <c r="P1320" s="21"/>
      <c r="T1320" s="28"/>
      <c r="U1320" s="28"/>
      <c r="Y1320" s="28"/>
      <c r="Z1320" s="28"/>
    </row>
    <row r="1321" spans="1:28" ht="13.5" thickBot="1">
      <c r="A1321" s="59">
        <v>1319</v>
      </c>
      <c r="B1321" s="67"/>
      <c r="C1321" s="67"/>
      <c r="D1321" s="67"/>
      <c r="E1321" s="67"/>
      <c r="F1321" s="68"/>
      <c r="G1321" s="67"/>
      <c r="H1321" s="68"/>
      <c r="I1321" s="67"/>
      <c r="J1321" s="67"/>
      <c r="K1321" s="67"/>
      <c r="L1321" s="67"/>
      <c r="M1321" s="68"/>
      <c r="N1321" s="67"/>
      <c r="O1321" s="67"/>
      <c r="P1321" s="67"/>
      <c r="Q1321" s="67"/>
      <c r="R1321" s="68"/>
      <c r="S1321" s="67"/>
      <c r="T1321" s="67"/>
      <c r="U1321" s="67"/>
      <c r="V1321" s="67"/>
      <c r="W1321" s="68"/>
      <c r="X1321" s="67"/>
      <c r="Y1321" s="60"/>
      <c r="Z1321" s="60"/>
      <c r="AA1321" s="60"/>
      <c r="AB1321" s="61"/>
    </row>
    <row r="1322" spans="1:28">
      <c r="A1322" s="47">
        <v>1320</v>
      </c>
      <c r="B1322" s="28"/>
      <c r="C1322" s="28"/>
      <c r="D1322" s="28"/>
      <c r="G1322" s="28"/>
      <c r="J1322" s="21"/>
      <c r="K1322" s="21"/>
      <c r="P1322" s="21"/>
      <c r="T1322" s="28"/>
      <c r="U1322" s="28"/>
      <c r="Y1322" s="28"/>
      <c r="Z1322" s="28"/>
    </row>
    <row r="1323" spans="1:28">
      <c r="A1323" s="47">
        <v>1321</v>
      </c>
      <c r="B1323" s="28"/>
      <c r="C1323" s="28"/>
      <c r="D1323" s="28"/>
      <c r="G1323" s="28"/>
      <c r="J1323" s="21"/>
      <c r="K1323" s="21"/>
      <c r="P1323" s="21"/>
      <c r="T1323" s="28"/>
      <c r="U1323" s="28"/>
      <c r="Y1323" s="28"/>
      <c r="Z1323" s="28"/>
    </row>
    <row r="1324" spans="1:28">
      <c r="A1324" s="47">
        <v>1322</v>
      </c>
      <c r="B1324" s="28"/>
      <c r="C1324" s="28"/>
      <c r="D1324" s="28"/>
      <c r="G1324" s="28"/>
      <c r="J1324" s="21"/>
      <c r="K1324" s="21"/>
      <c r="P1324" s="21"/>
      <c r="T1324" s="28"/>
      <c r="U1324" s="28"/>
      <c r="Y1324" s="28"/>
      <c r="Z1324" s="28"/>
    </row>
    <row r="1325" spans="1:28">
      <c r="A1325" s="47">
        <v>1323</v>
      </c>
      <c r="B1325" s="28"/>
      <c r="C1325" s="28"/>
      <c r="D1325" s="28"/>
      <c r="G1325" s="28"/>
      <c r="J1325" s="21"/>
      <c r="K1325" s="21"/>
      <c r="P1325" s="21"/>
      <c r="T1325" s="28"/>
      <c r="U1325" s="28"/>
      <c r="Y1325" s="28"/>
      <c r="Z1325" s="28"/>
    </row>
    <row r="1326" spans="1:28" ht="13.5" thickBot="1">
      <c r="A1326" s="59">
        <v>1324</v>
      </c>
      <c r="B1326" s="67"/>
      <c r="C1326" s="67"/>
      <c r="D1326" s="67"/>
      <c r="E1326" s="67"/>
      <c r="F1326" s="68"/>
      <c r="G1326" s="67"/>
      <c r="H1326" s="68"/>
      <c r="I1326" s="67"/>
      <c r="J1326" s="67"/>
      <c r="K1326" s="67"/>
      <c r="L1326" s="67"/>
      <c r="M1326" s="68"/>
      <c r="N1326" s="67"/>
      <c r="O1326" s="67"/>
      <c r="P1326" s="67"/>
      <c r="Q1326" s="67"/>
      <c r="R1326" s="68"/>
      <c r="S1326" s="67"/>
      <c r="T1326" s="67"/>
      <c r="U1326" s="67"/>
      <c r="V1326" s="67"/>
      <c r="W1326" s="68"/>
      <c r="X1326" s="67"/>
      <c r="Y1326" s="60"/>
      <c r="Z1326" s="60"/>
      <c r="AA1326" s="60"/>
      <c r="AB1326" s="61"/>
    </row>
    <row r="1327" spans="1:28">
      <c r="A1327" s="47">
        <v>1325</v>
      </c>
      <c r="B1327" s="28"/>
      <c r="C1327" s="28"/>
      <c r="D1327" s="28"/>
      <c r="G1327" s="28"/>
      <c r="J1327" s="21"/>
      <c r="K1327" s="21"/>
      <c r="P1327" s="21"/>
      <c r="T1327" s="28"/>
      <c r="U1327" s="28"/>
      <c r="Y1327" s="28"/>
      <c r="Z1327" s="28"/>
    </row>
    <row r="1328" spans="1:28">
      <c r="A1328" s="47">
        <v>1326</v>
      </c>
      <c r="B1328" s="28"/>
      <c r="C1328" s="28"/>
      <c r="D1328" s="28"/>
      <c r="G1328" s="28"/>
      <c r="J1328" s="21"/>
      <c r="K1328" s="21"/>
      <c r="P1328" s="21"/>
      <c r="T1328" s="28"/>
      <c r="U1328" s="28"/>
      <c r="Y1328" s="28"/>
      <c r="Z1328" s="28"/>
    </row>
    <row r="1329" spans="1:28">
      <c r="A1329" s="47">
        <v>1327</v>
      </c>
      <c r="B1329" s="28"/>
      <c r="C1329" s="28"/>
      <c r="D1329" s="28"/>
      <c r="G1329" s="28"/>
      <c r="J1329" s="21"/>
      <c r="K1329" s="21"/>
      <c r="P1329" s="21"/>
      <c r="T1329" s="28"/>
      <c r="U1329" s="28"/>
      <c r="Y1329" s="28"/>
      <c r="Z1329" s="28"/>
    </row>
    <row r="1330" spans="1:28">
      <c r="A1330" s="47">
        <v>1328</v>
      </c>
      <c r="B1330" s="28"/>
      <c r="C1330" s="28"/>
      <c r="D1330" s="28"/>
      <c r="G1330" s="28"/>
      <c r="J1330" s="21"/>
      <c r="K1330" s="21"/>
      <c r="P1330" s="21"/>
      <c r="T1330" s="28"/>
      <c r="U1330" s="28"/>
      <c r="Y1330" s="28"/>
      <c r="Z1330" s="28"/>
    </row>
    <row r="1331" spans="1:28" ht="13.5" thickBot="1">
      <c r="A1331" s="59">
        <v>1329</v>
      </c>
      <c r="B1331" s="67"/>
      <c r="C1331" s="67"/>
      <c r="D1331" s="67"/>
      <c r="E1331" s="67"/>
      <c r="F1331" s="68"/>
      <c r="G1331" s="67"/>
      <c r="H1331" s="68"/>
      <c r="I1331" s="67"/>
      <c r="J1331" s="67"/>
      <c r="K1331" s="67"/>
      <c r="L1331" s="67"/>
      <c r="M1331" s="68"/>
      <c r="N1331" s="67"/>
      <c r="O1331" s="67"/>
      <c r="P1331" s="67"/>
      <c r="Q1331" s="67"/>
      <c r="R1331" s="68"/>
      <c r="S1331" s="67"/>
      <c r="T1331" s="67"/>
      <c r="U1331" s="67"/>
      <c r="V1331" s="67"/>
      <c r="W1331" s="68"/>
      <c r="X1331" s="67"/>
      <c r="Y1331" s="60"/>
      <c r="Z1331" s="60"/>
      <c r="AA1331" s="60"/>
      <c r="AB1331" s="61"/>
    </row>
    <row r="1332" spans="1:28">
      <c r="A1332" s="47">
        <v>1330</v>
      </c>
      <c r="B1332" s="28"/>
      <c r="C1332" s="28"/>
      <c r="D1332" s="28"/>
      <c r="G1332" s="28"/>
      <c r="J1332" s="21"/>
      <c r="K1332" s="21"/>
      <c r="P1332" s="21"/>
      <c r="T1332" s="28"/>
      <c r="U1332" s="28"/>
      <c r="Y1332" s="28"/>
      <c r="Z1332" s="28"/>
    </row>
    <row r="1333" spans="1:28">
      <c r="A1333" s="47">
        <v>1331</v>
      </c>
      <c r="B1333" s="28"/>
      <c r="C1333" s="28"/>
      <c r="D1333" s="28"/>
      <c r="G1333" s="28"/>
      <c r="J1333" s="21"/>
      <c r="K1333" s="21"/>
      <c r="P1333" s="21"/>
      <c r="T1333" s="28"/>
      <c r="U1333" s="28"/>
      <c r="Y1333" s="28"/>
      <c r="Z1333" s="28"/>
    </row>
    <row r="1334" spans="1:28">
      <c r="A1334" s="47">
        <v>1332</v>
      </c>
      <c r="B1334" s="28"/>
      <c r="C1334" s="28"/>
      <c r="D1334" s="28"/>
      <c r="G1334" s="28"/>
      <c r="J1334" s="21"/>
      <c r="K1334" s="21"/>
      <c r="P1334" s="21"/>
      <c r="T1334" s="28"/>
      <c r="U1334" s="28"/>
      <c r="Y1334" s="28"/>
      <c r="Z1334" s="28"/>
    </row>
    <row r="1335" spans="1:28">
      <c r="A1335" s="47">
        <v>1333</v>
      </c>
      <c r="B1335" s="28"/>
      <c r="C1335" s="28"/>
      <c r="D1335" s="28"/>
      <c r="G1335" s="28"/>
      <c r="J1335" s="21"/>
      <c r="K1335" s="21"/>
      <c r="P1335" s="21"/>
      <c r="T1335" s="28"/>
      <c r="U1335" s="28"/>
      <c r="Y1335" s="28"/>
      <c r="Z1335" s="28"/>
    </row>
    <row r="1336" spans="1:28" ht="13.5" thickBot="1">
      <c r="A1336" s="59">
        <v>1334</v>
      </c>
      <c r="B1336" s="67"/>
      <c r="C1336" s="67"/>
      <c r="D1336" s="67"/>
      <c r="E1336" s="67"/>
      <c r="F1336" s="68"/>
      <c r="G1336" s="67"/>
      <c r="H1336" s="68"/>
      <c r="I1336" s="67"/>
      <c r="J1336" s="67"/>
      <c r="K1336" s="67"/>
      <c r="L1336" s="67"/>
      <c r="M1336" s="68"/>
      <c r="N1336" s="67"/>
      <c r="O1336" s="67"/>
      <c r="P1336" s="67"/>
      <c r="Q1336" s="67"/>
      <c r="R1336" s="68"/>
      <c r="S1336" s="67"/>
      <c r="T1336" s="67"/>
      <c r="U1336" s="67"/>
      <c r="V1336" s="67"/>
      <c r="W1336" s="68"/>
      <c r="X1336" s="67"/>
      <c r="Y1336" s="60"/>
      <c r="Z1336" s="60"/>
      <c r="AA1336" s="60"/>
      <c r="AB1336" s="61"/>
    </row>
    <row r="1337" spans="1:28">
      <c r="A1337" s="47">
        <v>1335</v>
      </c>
      <c r="B1337" s="28"/>
      <c r="C1337" s="28"/>
      <c r="D1337" s="28"/>
      <c r="G1337" s="28"/>
      <c r="J1337" s="21"/>
      <c r="K1337" s="21"/>
      <c r="P1337" s="21"/>
      <c r="T1337" s="28"/>
      <c r="U1337" s="28"/>
      <c r="Y1337" s="28"/>
      <c r="Z1337" s="28"/>
    </row>
    <row r="1338" spans="1:28">
      <c r="A1338" s="47">
        <v>1336</v>
      </c>
      <c r="B1338" s="28"/>
      <c r="C1338" s="28"/>
      <c r="D1338" s="28"/>
      <c r="G1338" s="28"/>
      <c r="J1338" s="21"/>
      <c r="K1338" s="21"/>
      <c r="P1338" s="21"/>
      <c r="T1338" s="28"/>
      <c r="U1338" s="28"/>
      <c r="Y1338" s="28"/>
      <c r="Z1338" s="28"/>
    </row>
    <row r="1339" spans="1:28">
      <c r="A1339" s="47">
        <v>1337</v>
      </c>
      <c r="B1339" s="28"/>
      <c r="C1339" s="28"/>
      <c r="D1339" s="28"/>
      <c r="G1339" s="28"/>
      <c r="J1339" s="21"/>
      <c r="K1339" s="21"/>
      <c r="P1339" s="21"/>
      <c r="T1339" s="28"/>
      <c r="U1339" s="28"/>
      <c r="Y1339" s="28"/>
      <c r="Z1339" s="28"/>
    </row>
    <row r="1340" spans="1:28">
      <c r="A1340" s="47">
        <v>1338</v>
      </c>
      <c r="B1340" s="28"/>
      <c r="C1340" s="28"/>
      <c r="D1340" s="28"/>
      <c r="G1340" s="28"/>
      <c r="J1340" s="21"/>
      <c r="K1340" s="21"/>
      <c r="P1340" s="21"/>
      <c r="T1340" s="28"/>
      <c r="U1340" s="28"/>
      <c r="Y1340" s="28"/>
      <c r="Z1340" s="28"/>
    </row>
    <row r="1341" spans="1:28" ht="13.5" thickBot="1">
      <c r="A1341" s="59">
        <v>1339</v>
      </c>
      <c r="B1341" s="67"/>
      <c r="C1341" s="67"/>
      <c r="D1341" s="67"/>
      <c r="E1341" s="67"/>
      <c r="F1341" s="68"/>
      <c r="G1341" s="67"/>
      <c r="H1341" s="68"/>
      <c r="I1341" s="67"/>
      <c r="J1341" s="67"/>
      <c r="K1341" s="67"/>
      <c r="L1341" s="67"/>
      <c r="M1341" s="68"/>
      <c r="N1341" s="67"/>
      <c r="O1341" s="67"/>
      <c r="P1341" s="67"/>
      <c r="Q1341" s="67"/>
      <c r="R1341" s="68"/>
      <c r="S1341" s="67"/>
      <c r="T1341" s="67"/>
      <c r="U1341" s="67"/>
      <c r="V1341" s="67"/>
      <c r="W1341" s="68"/>
      <c r="X1341" s="67"/>
      <c r="Y1341" s="60"/>
      <c r="Z1341" s="60"/>
      <c r="AA1341" s="60"/>
      <c r="AB1341" s="61"/>
    </row>
    <row r="1342" spans="1:28">
      <c r="A1342" s="47">
        <v>1340</v>
      </c>
      <c r="B1342" s="28"/>
      <c r="C1342" s="28"/>
      <c r="D1342" s="28"/>
      <c r="G1342" s="28"/>
      <c r="J1342" s="21"/>
      <c r="K1342" s="21"/>
      <c r="P1342" s="21"/>
      <c r="T1342" s="28"/>
      <c r="U1342" s="28"/>
      <c r="Y1342" s="28"/>
      <c r="Z1342" s="28"/>
    </row>
    <row r="1343" spans="1:28">
      <c r="A1343" s="47">
        <v>1341</v>
      </c>
      <c r="B1343" s="28"/>
      <c r="C1343" s="28"/>
      <c r="D1343" s="28"/>
      <c r="G1343" s="28"/>
      <c r="J1343" s="21"/>
      <c r="K1343" s="21"/>
      <c r="P1343" s="21"/>
      <c r="T1343" s="28"/>
      <c r="U1343" s="28"/>
      <c r="Y1343" s="28"/>
      <c r="Z1343" s="28"/>
    </row>
    <row r="1344" spans="1:28">
      <c r="A1344" s="47">
        <v>1342</v>
      </c>
      <c r="B1344" s="28"/>
      <c r="C1344" s="28"/>
      <c r="D1344" s="28"/>
      <c r="G1344" s="28"/>
      <c r="J1344" s="21"/>
      <c r="K1344" s="21"/>
      <c r="P1344" s="21"/>
      <c r="T1344" s="28"/>
      <c r="U1344" s="28"/>
      <c r="Y1344" s="28"/>
      <c r="Z1344" s="28"/>
    </row>
    <row r="1345" spans="1:28">
      <c r="A1345" s="47">
        <v>1343</v>
      </c>
      <c r="B1345" s="28"/>
      <c r="C1345" s="28"/>
      <c r="D1345" s="28"/>
      <c r="G1345" s="28"/>
      <c r="J1345" s="21"/>
      <c r="K1345" s="21"/>
      <c r="P1345" s="21"/>
      <c r="T1345" s="28"/>
      <c r="U1345" s="28"/>
      <c r="Y1345" s="28"/>
      <c r="Z1345" s="28"/>
    </row>
    <row r="1346" spans="1:28" ht="13.5" thickBot="1">
      <c r="A1346" s="59">
        <v>1344</v>
      </c>
      <c r="B1346" s="67"/>
      <c r="C1346" s="67"/>
      <c r="D1346" s="67"/>
      <c r="E1346" s="67"/>
      <c r="F1346" s="68"/>
      <c r="G1346" s="67"/>
      <c r="H1346" s="68"/>
      <c r="I1346" s="67"/>
      <c r="J1346" s="67"/>
      <c r="K1346" s="67"/>
      <c r="L1346" s="67"/>
      <c r="M1346" s="68"/>
      <c r="N1346" s="67"/>
      <c r="O1346" s="67"/>
      <c r="P1346" s="67"/>
      <c r="Q1346" s="67"/>
      <c r="R1346" s="68"/>
      <c r="S1346" s="67"/>
      <c r="T1346" s="67"/>
      <c r="U1346" s="67"/>
      <c r="V1346" s="67"/>
      <c r="W1346" s="68"/>
      <c r="X1346" s="67"/>
      <c r="Y1346" s="60"/>
      <c r="Z1346" s="60"/>
      <c r="AA1346" s="60"/>
      <c r="AB1346" s="61"/>
    </row>
    <row r="1347" spans="1:28">
      <c r="A1347" s="47">
        <v>1345</v>
      </c>
      <c r="B1347" s="28"/>
      <c r="C1347" s="28"/>
      <c r="D1347" s="28"/>
      <c r="G1347" s="28"/>
      <c r="J1347" s="21"/>
      <c r="K1347" s="21"/>
      <c r="P1347" s="21"/>
      <c r="T1347" s="28"/>
      <c r="U1347" s="28"/>
      <c r="Y1347" s="28"/>
      <c r="Z1347" s="28"/>
    </row>
    <row r="1348" spans="1:28">
      <c r="A1348" s="47">
        <v>1346</v>
      </c>
      <c r="B1348" s="28"/>
      <c r="C1348" s="28"/>
      <c r="D1348" s="28"/>
      <c r="G1348" s="28"/>
      <c r="J1348" s="21"/>
      <c r="K1348" s="21"/>
      <c r="P1348" s="21"/>
      <c r="T1348" s="28"/>
      <c r="U1348" s="28"/>
      <c r="Y1348" s="28"/>
      <c r="Z1348" s="28"/>
    </row>
    <row r="1349" spans="1:28">
      <c r="A1349" s="47">
        <v>1347</v>
      </c>
      <c r="B1349" s="28"/>
      <c r="C1349" s="28"/>
      <c r="D1349" s="28"/>
      <c r="G1349" s="28"/>
      <c r="J1349" s="21"/>
      <c r="K1349" s="21"/>
      <c r="P1349" s="21"/>
      <c r="T1349" s="28"/>
      <c r="U1349" s="28"/>
      <c r="Y1349" s="28"/>
      <c r="Z1349" s="28"/>
    </row>
    <row r="1350" spans="1:28">
      <c r="A1350" s="47">
        <v>1348</v>
      </c>
      <c r="B1350" s="28"/>
      <c r="C1350" s="28"/>
      <c r="D1350" s="28"/>
      <c r="G1350" s="28"/>
      <c r="J1350" s="21"/>
      <c r="K1350" s="21"/>
      <c r="P1350" s="21"/>
      <c r="T1350" s="28"/>
      <c r="U1350" s="28"/>
      <c r="Y1350" s="28"/>
      <c r="Z1350" s="28"/>
    </row>
    <row r="1351" spans="1:28" ht="13.5" thickBot="1">
      <c r="A1351" s="59">
        <v>1349</v>
      </c>
      <c r="B1351" s="67"/>
      <c r="C1351" s="67"/>
      <c r="D1351" s="67"/>
      <c r="E1351" s="67"/>
      <c r="F1351" s="68"/>
      <c r="G1351" s="67"/>
      <c r="H1351" s="68"/>
      <c r="I1351" s="67"/>
      <c r="J1351" s="67"/>
      <c r="K1351" s="67"/>
      <c r="L1351" s="67"/>
      <c r="M1351" s="68"/>
      <c r="N1351" s="67"/>
      <c r="O1351" s="67"/>
      <c r="P1351" s="67"/>
      <c r="Q1351" s="67"/>
      <c r="R1351" s="68"/>
      <c r="S1351" s="67"/>
      <c r="T1351" s="67"/>
      <c r="U1351" s="67"/>
      <c r="V1351" s="67"/>
      <c r="W1351" s="68"/>
      <c r="X1351" s="67"/>
      <c r="Y1351" s="60"/>
      <c r="Z1351" s="60"/>
      <c r="AA1351" s="60"/>
      <c r="AB1351" s="61"/>
    </row>
    <row r="1352" spans="1:28">
      <c r="A1352" s="47">
        <v>1350</v>
      </c>
      <c r="B1352" s="28"/>
      <c r="C1352" s="28"/>
      <c r="D1352" s="28"/>
      <c r="G1352" s="28"/>
      <c r="J1352" s="21"/>
      <c r="K1352" s="21"/>
      <c r="P1352" s="21"/>
      <c r="T1352" s="28"/>
      <c r="U1352" s="28"/>
      <c r="Y1352" s="28"/>
      <c r="Z1352" s="28"/>
    </row>
    <row r="1353" spans="1:28">
      <c r="A1353" s="47">
        <v>1351</v>
      </c>
      <c r="B1353" s="28"/>
      <c r="C1353" s="28"/>
      <c r="D1353" s="28"/>
      <c r="G1353" s="28"/>
      <c r="J1353" s="21"/>
      <c r="K1353" s="21"/>
      <c r="P1353" s="21"/>
      <c r="T1353" s="28"/>
      <c r="U1353" s="28"/>
      <c r="Y1353" s="28"/>
      <c r="Z1353" s="28"/>
    </row>
    <row r="1354" spans="1:28">
      <c r="A1354" s="47">
        <v>1352</v>
      </c>
      <c r="B1354" s="28"/>
      <c r="C1354" s="28"/>
      <c r="D1354" s="28"/>
      <c r="G1354" s="28"/>
      <c r="J1354" s="21"/>
      <c r="K1354" s="21"/>
      <c r="P1354" s="21"/>
      <c r="T1354" s="28"/>
      <c r="U1354" s="28"/>
      <c r="Y1354" s="28"/>
      <c r="Z1354" s="28"/>
    </row>
    <row r="1355" spans="1:28">
      <c r="A1355" s="47">
        <v>1353</v>
      </c>
      <c r="B1355" s="28"/>
      <c r="C1355" s="28"/>
      <c r="D1355" s="28"/>
      <c r="G1355" s="28"/>
      <c r="J1355" s="21"/>
      <c r="K1355" s="21"/>
      <c r="P1355" s="21"/>
      <c r="T1355" s="28"/>
      <c r="U1355" s="28"/>
      <c r="Y1355" s="28"/>
      <c r="Z1355" s="28"/>
    </row>
    <row r="1356" spans="1:28" ht="13.5" thickBot="1">
      <c r="A1356" s="59">
        <v>1354</v>
      </c>
      <c r="B1356" s="67"/>
      <c r="C1356" s="67"/>
      <c r="D1356" s="67"/>
      <c r="E1356" s="67"/>
      <c r="F1356" s="68"/>
      <c r="G1356" s="67"/>
      <c r="H1356" s="68"/>
      <c r="I1356" s="67"/>
      <c r="J1356" s="67"/>
      <c r="K1356" s="67"/>
      <c r="L1356" s="67"/>
      <c r="M1356" s="68"/>
      <c r="N1356" s="67"/>
      <c r="O1356" s="67"/>
      <c r="P1356" s="67"/>
      <c r="Q1356" s="67"/>
      <c r="R1356" s="68"/>
      <c r="S1356" s="67"/>
      <c r="T1356" s="67"/>
      <c r="U1356" s="67"/>
      <c r="V1356" s="67"/>
      <c r="W1356" s="68"/>
      <c r="X1356" s="67"/>
      <c r="Y1356" s="60"/>
      <c r="Z1356" s="60"/>
      <c r="AA1356" s="60"/>
      <c r="AB1356" s="61"/>
    </row>
    <row r="1357" spans="1:28">
      <c r="A1357" s="47">
        <v>1355</v>
      </c>
      <c r="B1357" s="28"/>
      <c r="C1357" s="28"/>
      <c r="D1357" s="28"/>
      <c r="G1357" s="28"/>
      <c r="J1357" s="21"/>
      <c r="K1357" s="21"/>
      <c r="P1357" s="21"/>
      <c r="T1357" s="28"/>
      <c r="U1357" s="28"/>
      <c r="Y1357" s="28"/>
      <c r="Z1357" s="28"/>
    </row>
    <row r="1358" spans="1:28">
      <c r="A1358" s="47">
        <v>1356</v>
      </c>
      <c r="B1358" s="28"/>
      <c r="C1358" s="28"/>
      <c r="D1358" s="28"/>
      <c r="G1358" s="28"/>
      <c r="J1358" s="21"/>
      <c r="K1358" s="21"/>
      <c r="P1358" s="21"/>
      <c r="T1358" s="28"/>
      <c r="U1358" s="28"/>
      <c r="Y1358" s="28"/>
      <c r="Z1358" s="28"/>
    </row>
    <row r="1359" spans="1:28">
      <c r="A1359" s="47">
        <v>1357</v>
      </c>
      <c r="B1359" s="28"/>
      <c r="C1359" s="28"/>
      <c r="D1359" s="28"/>
      <c r="G1359" s="28"/>
      <c r="J1359" s="21"/>
      <c r="K1359" s="21"/>
      <c r="P1359" s="21"/>
      <c r="T1359" s="28"/>
      <c r="U1359" s="28"/>
      <c r="Y1359" s="28"/>
      <c r="Z1359" s="28"/>
    </row>
    <row r="1360" spans="1:28">
      <c r="A1360" s="47">
        <v>1358</v>
      </c>
      <c r="B1360" s="28"/>
      <c r="C1360" s="28"/>
      <c r="D1360" s="28"/>
      <c r="G1360" s="28"/>
      <c r="J1360" s="21"/>
      <c r="K1360" s="21"/>
      <c r="P1360" s="21"/>
      <c r="T1360" s="28"/>
      <c r="U1360" s="28"/>
      <c r="Y1360" s="28"/>
      <c r="Z1360" s="28"/>
    </row>
    <row r="1361" spans="1:28" ht="13.5" thickBot="1">
      <c r="A1361" s="59">
        <v>1359</v>
      </c>
      <c r="B1361" s="67"/>
      <c r="C1361" s="67"/>
      <c r="D1361" s="67"/>
      <c r="E1361" s="67"/>
      <c r="F1361" s="68"/>
      <c r="G1361" s="67"/>
      <c r="H1361" s="68"/>
      <c r="I1361" s="67"/>
      <c r="J1361" s="67"/>
      <c r="K1361" s="67"/>
      <c r="L1361" s="67"/>
      <c r="M1361" s="68"/>
      <c r="N1361" s="67"/>
      <c r="O1361" s="67"/>
      <c r="P1361" s="67"/>
      <c r="Q1361" s="67"/>
      <c r="R1361" s="68"/>
      <c r="S1361" s="67"/>
      <c r="T1361" s="67"/>
      <c r="U1361" s="67"/>
      <c r="V1361" s="67"/>
      <c r="W1361" s="68"/>
      <c r="X1361" s="67"/>
      <c r="Y1361" s="60"/>
      <c r="Z1361" s="60"/>
      <c r="AA1361" s="60"/>
      <c r="AB1361" s="61"/>
    </row>
    <row r="1362" spans="1:28">
      <c r="A1362" s="47">
        <v>1360</v>
      </c>
      <c r="B1362" s="28"/>
      <c r="C1362" s="28"/>
      <c r="D1362" s="28"/>
      <c r="G1362" s="28"/>
      <c r="J1362" s="21"/>
      <c r="K1362" s="21"/>
      <c r="P1362" s="21"/>
      <c r="T1362" s="28"/>
      <c r="U1362" s="28"/>
      <c r="Y1362" s="28"/>
      <c r="Z1362" s="28"/>
    </row>
    <row r="1363" spans="1:28">
      <c r="A1363" s="47">
        <v>1361</v>
      </c>
      <c r="B1363" s="28"/>
      <c r="C1363" s="28"/>
      <c r="D1363" s="28"/>
      <c r="G1363" s="28"/>
      <c r="J1363" s="21"/>
      <c r="K1363" s="21"/>
      <c r="P1363" s="21"/>
      <c r="T1363" s="28"/>
      <c r="U1363" s="28"/>
      <c r="Y1363" s="28"/>
      <c r="Z1363" s="28"/>
    </row>
    <row r="1364" spans="1:28">
      <c r="A1364" s="47">
        <v>1362</v>
      </c>
      <c r="B1364" s="28"/>
      <c r="C1364" s="28"/>
      <c r="D1364" s="28"/>
      <c r="G1364" s="28"/>
      <c r="J1364" s="21"/>
      <c r="K1364" s="21"/>
      <c r="P1364" s="21"/>
      <c r="T1364" s="28"/>
      <c r="U1364" s="28"/>
      <c r="Y1364" s="28"/>
      <c r="Z1364" s="28"/>
    </row>
    <row r="1365" spans="1:28">
      <c r="A1365" s="47">
        <v>1363</v>
      </c>
      <c r="B1365" s="28"/>
      <c r="C1365" s="28"/>
      <c r="D1365" s="28"/>
      <c r="G1365" s="28"/>
      <c r="J1365" s="21"/>
      <c r="K1365" s="21"/>
      <c r="P1365" s="21"/>
      <c r="T1365" s="28"/>
      <c r="U1365" s="28"/>
      <c r="Y1365" s="28"/>
      <c r="Z1365" s="28"/>
    </row>
    <row r="1366" spans="1:28" ht="13.5" thickBot="1">
      <c r="A1366" s="59">
        <v>1364</v>
      </c>
      <c r="B1366" s="67"/>
      <c r="C1366" s="67"/>
      <c r="D1366" s="67"/>
      <c r="E1366" s="67"/>
      <c r="F1366" s="68"/>
      <c r="G1366" s="67"/>
      <c r="H1366" s="68"/>
      <c r="I1366" s="67"/>
      <c r="J1366" s="67"/>
      <c r="K1366" s="67"/>
      <c r="L1366" s="67"/>
      <c r="M1366" s="68"/>
      <c r="N1366" s="67"/>
      <c r="O1366" s="67"/>
      <c r="P1366" s="67"/>
      <c r="Q1366" s="67"/>
      <c r="R1366" s="68"/>
      <c r="S1366" s="67"/>
      <c r="T1366" s="67"/>
      <c r="U1366" s="67"/>
      <c r="V1366" s="67"/>
      <c r="W1366" s="68"/>
      <c r="X1366" s="67"/>
      <c r="Y1366" s="60"/>
      <c r="Z1366" s="60"/>
      <c r="AA1366" s="60"/>
      <c r="AB1366" s="61"/>
    </row>
    <row r="1367" spans="1:28">
      <c r="A1367" s="47">
        <v>1365</v>
      </c>
      <c r="B1367" s="28"/>
      <c r="C1367" s="28"/>
      <c r="D1367" s="28"/>
      <c r="G1367" s="28"/>
      <c r="J1367" s="21"/>
      <c r="K1367" s="21"/>
      <c r="P1367" s="21"/>
      <c r="T1367" s="28"/>
      <c r="U1367" s="28"/>
      <c r="Y1367" s="28"/>
      <c r="Z1367" s="28"/>
    </row>
    <row r="1368" spans="1:28">
      <c r="A1368" s="47">
        <v>1366</v>
      </c>
      <c r="B1368" s="28"/>
      <c r="C1368" s="28"/>
      <c r="D1368" s="28"/>
      <c r="G1368" s="28"/>
      <c r="J1368" s="21"/>
      <c r="K1368" s="21"/>
      <c r="P1368" s="21"/>
      <c r="T1368" s="28"/>
      <c r="U1368" s="28"/>
      <c r="Y1368" s="28"/>
      <c r="Z1368" s="28"/>
    </row>
    <row r="1369" spans="1:28">
      <c r="A1369" s="47">
        <v>1367</v>
      </c>
      <c r="B1369" s="28"/>
      <c r="C1369" s="28"/>
      <c r="D1369" s="28"/>
      <c r="G1369" s="28"/>
      <c r="J1369" s="21"/>
      <c r="K1369" s="21"/>
      <c r="P1369" s="21"/>
      <c r="T1369" s="28"/>
      <c r="U1369" s="28"/>
      <c r="Y1369" s="28"/>
      <c r="Z1369" s="28"/>
    </row>
    <row r="1370" spans="1:28">
      <c r="A1370" s="47">
        <v>1368</v>
      </c>
      <c r="B1370" s="28"/>
      <c r="C1370" s="28"/>
      <c r="D1370" s="28"/>
      <c r="G1370" s="28"/>
      <c r="J1370" s="21"/>
      <c r="K1370" s="21"/>
      <c r="P1370" s="21"/>
      <c r="T1370" s="28"/>
      <c r="U1370" s="28"/>
      <c r="Y1370" s="28"/>
      <c r="Z1370" s="28"/>
    </row>
    <row r="1371" spans="1:28" ht="13.5" thickBot="1">
      <c r="A1371" s="59">
        <v>1369</v>
      </c>
      <c r="B1371" s="67"/>
      <c r="C1371" s="67"/>
      <c r="D1371" s="67"/>
      <c r="E1371" s="67"/>
      <c r="F1371" s="68"/>
      <c r="G1371" s="67"/>
      <c r="H1371" s="68"/>
      <c r="I1371" s="67"/>
      <c r="J1371" s="67"/>
      <c r="K1371" s="67"/>
      <c r="L1371" s="67"/>
      <c r="M1371" s="68"/>
      <c r="N1371" s="67"/>
      <c r="O1371" s="67"/>
      <c r="P1371" s="67"/>
      <c r="Q1371" s="67"/>
      <c r="R1371" s="68"/>
      <c r="S1371" s="67"/>
      <c r="T1371" s="67"/>
      <c r="U1371" s="67"/>
      <c r="V1371" s="67"/>
      <c r="W1371" s="68"/>
      <c r="X1371" s="67"/>
      <c r="Y1371" s="60"/>
      <c r="Z1371" s="60"/>
      <c r="AA1371" s="60"/>
      <c r="AB1371" s="61"/>
    </row>
    <row r="1372" spans="1:28">
      <c r="A1372" s="47">
        <v>1370</v>
      </c>
      <c r="B1372" s="28"/>
      <c r="C1372" s="28"/>
      <c r="D1372" s="28"/>
      <c r="G1372" s="28"/>
      <c r="J1372" s="21"/>
      <c r="K1372" s="21"/>
      <c r="P1372" s="21"/>
      <c r="T1372" s="28"/>
      <c r="U1372" s="28"/>
      <c r="Y1372" s="28"/>
      <c r="Z1372" s="28"/>
    </row>
    <row r="1373" spans="1:28">
      <c r="A1373" s="47">
        <v>1371</v>
      </c>
      <c r="B1373" s="28"/>
      <c r="C1373" s="28"/>
      <c r="D1373" s="28"/>
      <c r="G1373" s="28"/>
      <c r="J1373" s="21"/>
      <c r="K1373" s="21"/>
      <c r="P1373" s="21"/>
      <c r="T1373" s="28"/>
      <c r="U1373" s="28"/>
      <c r="Y1373" s="28"/>
      <c r="Z1373" s="28"/>
    </row>
    <row r="1374" spans="1:28">
      <c r="A1374" s="47">
        <v>1372</v>
      </c>
      <c r="B1374" s="28"/>
      <c r="C1374" s="28"/>
      <c r="D1374" s="28"/>
      <c r="G1374" s="28"/>
      <c r="J1374" s="21"/>
      <c r="K1374" s="21"/>
      <c r="P1374" s="21"/>
      <c r="T1374" s="28"/>
      <c r="U1374" s="28"/>
      <c r="Y1374" s="28"/>
      <c r="Z1374" s="28"/>
    </row>
    <row r="1375" spans="1:28">
      <c r="A1375" s="47">
        <v>1373</v>
      </c>
      <c r="B1375" s="28"/>
      <c r="C1375" s="28"/>
      <c r="D1375" s="28"/>
      <c r="G1375" s="28"/>
      <c r="J1375" s="21"/>
      <c r="K1375" s="21"/>
      <c r="P1375" s="21"/>
      <c r="T1375" s="28"/>
      <c r="U1375" s="28"/>
      <c r="Y1375" s="28"/>
      <c r="Z1375" s="28"/>
    </row>
    <row r="1376" spans="1:28" ht="13.5" thickBot="1">
      <c r="A1376" s="59">
        <v>1374</v>
      </c>
      <c r="B1376" s="67"/>
      <c r="C1376" s="67"/>
      <c r="D1376" s="67"/>
      <c r="E1376" s="67"/>
      <c r="F1376" s="68"/>
      <c r="G1376" s="67"/>
      <c r="H1376" s="68"/>
      <c r="I1376" s="67"/>
      <c r="J1376" s="67"/>
      <c r="K1376" s="67"/>
      <c r="L1376" s="67"/>
      <c r="M1376" s="68"/>
      <c r="N1376" s="67"/>
      <c r="O1376" s="67"/>
      <c r="P1376" s="67"/>
      <c r="Q1376" s="67"/>
      <c r="R1376" s="68"/>
      <c r="S1376" s="67"/>
      <c r="T1376" s="67"/>
      <c r="U1376" s="67"/>
      <c r="V1376" s="67"/>
      <c r="W1376" s="68"/>
      <c r="X1376" s="67"/>
      <c r="Y1376" s="60"/>
      <c r="Z1376" s="60"/>
      <c r="AA1376" s="60"/>
      <c r="AB1376" s="61"/>
    </row>
    <row r="1377" spans="1:28">
      <c r="A1377" s="47">
        <v>1375</v>
      </c>
      <c r="B1377" s="28"/>
      <c r="C1377" s="28"/>
      <c r="D1377" s="28"/>
      <c r="G1377" s="28"/>
      <c r="J1377" s="21"/>
      <c r="K1377" s="21"/>
      <c r="P1377" s="21"/>
      <c r="T1377" s="28"/>
      <c r="U1377" s="28"/>
      <c r="Y1377" s="28"/>
      <c r="Z1377" s="28"/>
    </row>
    <row r="1378" spans="1:28">
      <c r="A1378" s="47">
        <v>1376</v>
      </c>
      <c r="B1378" s="28"/>
      <c r="C1378" s="28"/>
      <c r="D1378" s="28"/>
      <c r="G1378" s="28"/>
      <c r="J1378" s="21"/>
      <c r="K1378" s="21"/>
      <c r="P1378" s="21"/>
      <c r="T1378" s="28"/>
      <c r="U1378" s="28"/>
      <c r="Y1378" s="28"/>
      <c r="Z1378" s="28"/>
    </row>
    <row r="1379" spans="1:28">
      <c r="A1379" s="47">
        <v>1377</v>
      </c>
      <c r="B1379" s="28"/>
      <c r="C1379" s="28"/>
      <c r="D1379" s="28"/>
      <c r="G1379" s="28"/>
      <c r="J1379" s="21"/>
      <c r="K1379" s="21"/>
      <c r="P1379" s="21"/>
      <c r="T1379" s="28"/>
      <c r="U1379" s="28"/>
      <c r="Y1379" s="28"/>
      <c r="Z1379" s="28"/>
    </row>
    <row r="1380" spans="1:28">
      <c r="A1380" s="47">
        <v>1378</v>
      </c>
      <c r="B1380" s="28"/>
      <c r="C1380" s="28"/>
      <c r="D1380" s="28"/>
      <c r="G1380" s="28"/>
      <c r="J1380" s="21"/>
      <c r="K1380" s="21"/>
      <c r="P1380" s="21"/>
      <c r="T1380" s="28"/>
      <c r="U1380" s="28"/>
      <c r="Y1380" s="28"/>
      <c r="Z1380" s="28"/>
    </row>
    <row r="1381" spans="1:28" ht="13.5" thickBot="1">
      <c r="A1381" s="59">
        <v>1379</v>
      </c>
      <c r="B1381" s="67"/>
      <c r="C1381" s="67"/>
      <c r="D1381" s="67"/>
      <c r="E1381" s="67"/>
      <c r="F1381" s="68"/>
      <c r="G1381" s="67"/>
      <c r="H1381" s="68"/>
      <c r="I1381" s="67"/>
      <c r="J1381" s="67"/>
      <c r="K1381" s="67"/>
      <c r="L1381" s="67"/>
      <c r="M1381" s="68"/>
      <c r="N1381" s="67"/>
      <c r="O1381" s="67"/>
      <c r="P1381" s="67"/>
      <c r="Q1381" s="67"/>
      <c r="R1381" s="68"/>
      <c r="S1381" s="67"/>
      <c r="T1381" s="67"/>
      <c r="U1381" s="67"/>
      <c r="V1381" s="67"/>
      <c r="W1381" s="68"/>
      <c r="X1381" s="67"/>
      <c r="Y1381" s="60"/>
      <c r="Z1381" s="60"/>
      <c r="AA1381" s="60"/>
      <c r="AB1381" s="61"/>
    </row>
    <row r="1382" spans="1:28">
      <c r="A1382" s="47">
        <v>1380</v>
      </c>
      <c r="B1382" s="28"/>
      <c r="C1382" s="28"/>
      <c r="D1382" s="28"/>
      <c r="G1382" s="28"/>
      <c r="J1382" s="21"/>
      <c r="K1382" s="21"/>
      <c r="P1382" s="21"/>
      <c r="T1382" s="28"/>
      <c r="U1382" s="28"/>
      <c r="Y1382" s="28"/>
      <c r="Z1382" s="28"/>
    </row>
    <row r="1383" spans="1:28">
      <c r="A1383" s="47">
        <v>1381</v>
      </c>
      <c r="B1383" s="28"/>
      <c r="C1383" s="28"/>
      <c r="D1383" s="28"/>
      <c r="G1383" s="28"/>
      <c r="J1383" s="21"/>
      <c r="K1383" s="21"/>
      <c r="P1383" s="21"/>
      <c r="T1383" s="28"/>
      <c r="U1383" s="28"/>
      <c r="Y1383" s="28"/>
      <c r="Z1383" s="28"/>
    </row>
    <row r="1384" spans="1:28">
      <c r="A1384" s="47">
        <v>1382</v>
      </c>
      <c r="B1384" s="28"/>
      <c r="C1384" s="28"/>
      <c r="D1384" s="28"/>
      <c r="G1384" s="28"/>
      <c r="J1384" s="21"/>
      <c r="K1384" s="21"/>
      <c r="P1384" s="21"/>
      <c r="T1384" s="28"/>
      <c r="U1384" s="28"/>
      <c r="Y1384" s="28"/>
      <c r="Z1384" s="28"/>
    </row>
    <row r="1385" spans="1:28">
      <c r="A1385" s="47">
        <v>1383</v>
      </c>
      <c r="B1385" s="28"/>
      <c r="C1385" s="28"/>
      <c r="D1385" s="28"/>
      <c r="G1385" s="28"/>
      <c r="J1385" s="21"/>
      <c r="K1385" s="21"/>
      <c r="P1385" s="21"/>
      <c r="T1385" s="28"/>
      <c r="U1385" s="28"/>
      <c r="Y1385" s="28"/>
      <c r="Z1385" s="28"/>
    </row>
    <row r="1386" spans="1:28" ht="13.5" thickBot="1">
      <c r="A1386" s="59">
        <v>1384</v>
      </c>
      <c r="B1386" s="67"/>
      <c r="C1386" s="67"/>
      <c r="D1386" s="67"/>
      <c r="E1386" s="67"/>
      <c r="F1386" s="68"/>
      <c r="G1386" s="67"/>
      <c r="H1386" s="68"/>
      <c r="I1386" s="67"/>
      <c r="J1386" s="67"/>
      <c r="K1386" s="67"/>
      <c r="L1386" s="67"/>
      <c r="M1386" s="68"/>
      <c r="N1386" s="67"/>
      <c r="O1386" s="67"/>
      <c r="P1386" s="67"/>
      <c r="Q1386" s="67"/>
      <c r="R1386" s="68"/>
      <c r="S1386" s="67"/>
      <c r="T1386" s="67"/>
      <c r="U1386" s="67"/>
      <c r="V1386" s="67"/>
      <c r="W1386" s="68"/>
      <c r="X1386" s="67"/>
      <c r="Y1386" s="60"/>
      <c r="Z1386" s="60"/>
      <c r="AA1386" s="60"/>
      <c r="AB1386" s="61"/>
    </row>
    <row r="1387" spans="1:28">
      <c r="A1387" s="47">
        <v>1385</v>
      </c>
      <c r="B1387" s="28"/>
      <c r="C1387" s="28"/>
      <c r="D1387" s="28"/>
      <c r="G1387" s="28"/>
      <c r="J1387" s="21"/>
      <c r="K1387" s="21"/>
      <c r="P1387" s="21"/>
      <c r="T1387" s="28"/>
      <c r="U1387" s="28"/>
      <c r="Y1387" s="28"/>
      <c r="Z1387" s="28"/>
    </row>
    <row r="1388" spans="1:28">
      <c r="A1388" s="47">
        <v>1386</v>
      </c>
      <c r="B1388" s="28"/>
      <c r="C1388" s="28"/>
      <c r="D1388" s="28"/>
      <c r="G1388" s="28"/>
      <c r="J1388" s="21"/>
      <c r="K1388" s="21"/>
      <c r="P1388" s="21"/>
      <c r="T1388" s="28"/>
      <c r="U1388" s="28"/>
      <c r="Y1388" s="28"/>
      <c r="Z1388" s="28"/>
    </row>
    <row r="1389" spans="1:28">
      <c r="A1389" s="47">
        <v>1387</v>
      </c>
      <c r="B1389" s="28"/>
      <c r="C1389" s="28"/>
      <c r="D1389" s="28"/>
      <c r="G1389" s="28"/>
      <c r="J1389" s="21"/>
      <c r="K1389" s="21"/>
      <c r="P1389" s="21"/>
      <c r="T1389" s="28"/>
      <c r="U1389" s="28"/>
      <c r="Y1389" s="28"/>
      <c r="Z1389" s="28"/>
    </row>
    <row r="1390" spans="1:28">
      <c r="A1390" s="47">
        <v>1388</v>
      </c>
      <c r="B1390" s="28"/>
      <c r="C1390" s="28"/>
      <c r="D1390" s="28"/>
      <c r="G1390" s="28"/>
      <c r="J1390" s="21"/>
      <c r="K1390" s="21"/>
      <c r="P1390" s="21"/>
      <c r="T1390" s="28"/>
      <c r="U1390" s="28"/>
      <c r="Y1390" s="28"/>
      <c r="Z1390" s="28"/>
    </row>
    <row r="1391" spans="1:28" ht="13.5" thickBot="1">
      <c r="A1391" s="59">
        <v>1389</v>
      </c>
      <c r="B1391" s="67"/>
      <c r="C1391" s="67"/>
      <c r="D1391" s="67"/>
      <c r="E1391" s="67"/>
      <c r="F1391" s="68"/>
      <c r="G1391" s="67"/>
      <c r="H1391" s="68"/>
      <c r="I1391" s="67"/>
      <c r="J1391" s="67"/>
      <c r="K1391" s="67"/>
      <c r="L1391" s="67"/>
      <c r="M1391" s="68"/>
      <c r="N1391" s="67"/>
      <c r="O1391" s="67"/>
      <c r="P1391" s="67"/>
      <c r="Q1391" s="67"/>
      <c r="R1391" s="68"/>
      <c r="S1391" s="67"/>
      <c r="T1391" s="67"/>
      <c r="U1391" s="67"/>
      <c r="V1391" s="67"/>
      <c r="W1391" s="68"/>
      <c r="X1391" s="67"/>
      <c r="Y1391" s="60"/>
      <c r="Z1391" s="60"/>
      <c r="AA1391" s="60"/>
      <c r="AB1391" s="61"/>
    </row>
    <row r="1392" spans="1:28">
      <c r="A1392" s="47">
        <v>1390</v>
      </c>
      <c r="B1392" s="28"/>
      <c r="C1392" s="28"/>
      <c r="D1392" s="28"/>
      <c r="G1392" s="28"/>
      <c r="J1392" s="21"/>
      <c r="K1392" s="21"/>
      <c r="P1392" s="21"/>
      <c r="T1392" s="28"/>
      <c r="U1392" s="28"/>
      <c r="Y1392" s="28"/>
      <c r="Z1392" s="28"/>
    </row>
    <row r="1393" spans="1:28">
      <c r="A1393" s="47">
        <v>1391</v>
      </c>
      <c r="B1393" s="28"/>
      <c r="C1393" s="28"/>
      <c r="D1393" s="28"/>
      <c r="G1393" s="28"/>
      <c r="J1393" s="21"/>
      <c r="K1393" s="21"/>
      <c r="P1393" s="21"/>
      <c r="T1393" s="28"/>
      <c r="U1393" s="28"/>
      <c r="Y1393" s="28"/>
      <c r="Z1393" s="28"/>
    </row>
    <row r="1394" spans="1:28">
      <c r="A1394" s="47">
        <v>1392</v>
      </c>
      <c r="B1394" s="28"/>
      <c r="C1394" s="28"/>
      <c r="D1394" s="28"/>
      <c r="G1394" s="28"/>
      <c r="J1394" s="21"/>
      <c r="K1394" s="21"/>
      <c r="P1394" s="21"/>
      <c r="T1394" s="28"/>
      <c r="U1394" s="28"/>
      <c r="Y1394" s="28"/>
      <c r="Z1394" s="28"/>
    </row>
    <row r="1395" spans="1:28">
      <c r="A1395" s="47">
        <v>1393</v>
      </c>
      <c r="B1395" s="28"/>
      <c r="C1395" s="28"/>
      <c r="D1395" s="28"/>
      <c r="G1395" s="28"/>
      <c r="J1395" s="21"/>
      <c r="K1395" s="21"/>
      <c r="P1395" s="21"/>
      <c r="T1395" s="28"/>
      <c r="U1395" s="28"/>
      <c r="Y1395" s="28"/>
      <c r="Z1395" s="28"/>
    </row>
    <row r="1396" spans="1:28" ht="13.5" thickBot="1">
      <c r="A1396" s="59">
        <v>1394</v>
      </c>
      <c r="B1396" s="67"/>
      <c r="C1396" s="67"/>
      <c r="D1396" s="67"/>
      <c r="E1396" s="67"/>
      <c r="F1396" s="68"/>
      <c r="G1396" s="67"/>
      <c r="H1396" s="68"/>
      <c r="I1396" s="67"/>
      <c r="J1396" s="67"/>
      <c r="K1396" s="67"/>
      <c r="L1396" s="67"/>
      <c r="M1396" s="68"/>
      <c r="N1396" s="67"/>
      <c r="O1396" s="67"/>
      <c r="P1396" s="67"/>
      <c r="Q1396" s="67"/>
      <c r="R1396" s="68"/>
      <c r="S1396" s="67"/>
      <c r="T1396" s="67"/>
      <c r="U1396" s="67"/>
      <c r="V1396" s="67"/>
      <c r="W1396" s="68"/>
      <c r="X1396" s="67"/>
      <c r="Y1396" s="60"/>
      <c r="Z1396" s="60"/>
      <c r="AA1396" s="60"/>
      <c r="AB1396" s="61"/>
    </row>
    <row r="1397" spans="1:28">
      <c r="A1397" s="47">
        <v>1395</v>
      </c>
      <c r="B1397" s="28"/>
      <c r="C1397" s="28"/>
      <c r="D1397" s="28"/>
      <c r="G1397" s="28"/>
      <c r="J1397" s="21"/>
      <c r="K1397" s="21"/>
      <c r="P1397" s="21"/>
      <c r="T1397" s="28"/>
      <c r="U1397" s="28"/>
      <c r="Y1397" s="28"/>
      <c r="Z1397" s="28"/>
    </row>
    <row r="1398" spans="1:28">
      <c r="A1398" s="47">
        <v>1396</v>
      </c>
      <c r="B1398" s="28"/>
      <c r="C1398" s="28"/>
      <c r="D1398" s="28"/>
      <c r="G1398" s="28"/>
      <c r="J1398" s="21"/>
      <c r="K1398" s="21"/>
      <c r="P1398" s="21"/>
      <c r="T1398" s="28"/>
      <c r="U1398" s="28"/>
      <c r="Y1398" s="28"/>
      <c r="Z1398" s="28"/>
    </row>
    <row r="1399" spans="1:28">
      <c r="A1399" s="47">
        <v>1397</v>
      </c>
      <c r="B1399" s="28"/>
      <c r="C1399" s="28"/>
      <c r="D1399" s="28"/>
      <c r="G1399" s="28"/>
      <c r="J1399" s="21"/>
      <c r="K1399" s="21"/>
      <c r="P1399" s="21"/>
      <c r="T1399" s="28"/>
      <c r="U1399" s="28"/>
      <c r="Y1399" s="28"/>
      <c r="Z1399" s="28"/>
    </row>
    <row r="1400" spans="1:28">
      <c r="A1400" s="47">
        <v>1398</v>
      </c>
      <c r="B1400" s="28"/>
      <c r="C1400" s="28"/>
      <c r="D1400" s="28"/>
      <c r="G1400" s="28"/>
      <c r="J1400" s="21"/>
      <c r="K1400" s="21"/>
      <c r="P1400" s="21"/>
      <c r="T1400" s="28"/>
      <c r="U1400" s="28"/>
      <c r="Y1400" s="28"/>
      <c r="Z1400" s="28"/>
    </row>
    <row r="1401" spans="1:28" ht="13.5" thickBot="1">
      <c r="A1401" s="59">
        <v>1399</v>
      </c>
      <c r="B1401" s="67"/>
      <c r="C1401" s="67"/>
      <c r="D1401" s="67"/>
      <c r="E1401" s="67"/>
      <c r="F1401" s="68"/>
      <c r="G1401" s="67"/>
      <c r="H1401" s="68"/>
      <c r="I1401" s="67"/>
      <c r="J1401" s="67"/>
      <c r="K1401" s="67"/>
      <c r="L1401" s="67"/>
      <c r="M1401" s="68"/>
      <c r="N1401" s="67"/>
      <c r="O1401" s="67"/>
      <c r="P1401" s="67"/>
      <c r="Q1401" s="67"/>
      <c r="R1401" s="68"/>
      <c r="S1401" s="67"/>
      <c r="T1401" s="67"/>
      <c r="U1401" s="67"/>
      <c r="V1401" s="67"/>
      <c r="W1401" s="68"/>
      <c r="X1401" s="67"/>
      <c r="Y1401" s="60"/>
      <c r="Z1401" s="60"/>
      <c r="AA1401" s="60"/>
      <c r="AB1401" s="61"/>
    </row>
    <row r="1402" spans="1:28">
      <c r="A1402" s="47">
        <v>1400</v>
      </c>
      <c r="B1402" s="28"/>
      <c r="C1402" s="28"/>
      <c r="D1402" s="28"/>
      <c r="G1402" s="28"/>
      <c r="J1402" s="21"/>
      <c r="K1402" s="21"/>
      <c r="P1402" s="21"/>
      <c r="T1402" s="28"/>
      <c r="U1402" s="28"/>
      <c r="Y1402" s="28"/>
      <c r="Z1402" s="28"/>
    </row>
    <row r="1403" spans="1:28">
      <c r="A1403" s="47">
        <v>1401</v>
      </c>
      <c r="B1403" s="28"/>
      <c r="C1403" s="28"/>
      <c r="D1403" s="28"/>
      <c r="G1403" s="28"/>
      <c r="J1403" s="21"/>
      <c r="K1403" s="21"/>
      <c r="P1403" s="21"/>
      <c r="T1403" s="28"/>
      <c r="U1403" s="28"/>
      <c r="Y1403" s="28"/>
      <c r="Z1403" s="28"/>
    </row>
    <row r="1404" spans="1:28">
      <c r="A1404" s="47">
        <v>1402</v>
      </c>
      <c r="B1404" s="28"/>
      <c r="C1404" s="28"/>
      <c r="D1404" s="28"/>
      <c r="G1404" s="28"/>
      <c r="J1404" s="21"/>
      <c r="K1404" s="21"/>
      <c r="P1404" s="21"/>
      <c r="T1404" s="28"/>
      <c r="U1404" s="28"/>
      <c r="Y1404" s="28"/>
      <c r="Z1404" s="28"/>
    </row>
    <row r="1405" spans="1:28">
      <c r="A1405" s="47">
        <v>1403</v>
      </c>
      <c r="B1405" s="28"/>
      <c r="C1405" s="28"/>
      <c r="D1405" s="28"/>
      <c r="G1405" s="28"/>
      <c r="J1405" s="21"/>
      <c r="K1405" s="21"/>
      <c r="P1405" s="21"/>
      <c r="T1405" s="28"/>
      <c r="U1405" s="28"/>
      <c r="Y1405" s="28"/>
      <c r="Z1405" s="28"/>
    </row>
    <row r="1406" spans="1:28" ht="13.5" thickBot="1">
      <c r="A1406" s="59">
        <v>1404</v>
      </c>
      <c r="B1406" s="67"/>
      <c r="C1406" s="67"/>
      <c r="D1406" s="67"/>
      <c r="E1406" s="67"/>
      <c r="F1406" s="68"/>
      <c r="G1406" s="67"/>
      <c r="H1406" s="68"/>
      <c r="I1406" s="67"/>
      <c r="J1406" s="67"/>
      <c r="K1406" s="67"/>
      <c r="L1406" s="67"/>
      <c r="M1406" s="68"/>
      <c r="N1406" s="67"/>
      <c r="O1406" s="67"/>
      <c r="P1406" s="67"/>
      <c r="Q1406" s="67"/>
      <c r="R1406" s="68"/>
      <c r="S1406" s="67"/>
      <c r="T1406" s="67"/>
      <c r="U1406" s="67"/>
      <c r="V1406" s="67"/>
      <c r="W1406" s="68"/>
      <c r="X1406" s="67"/>
      <c r="Y1406" s="60"/>
      <c r="Z1406" s="60"/>
      <c r="AA1406" s="60"/>
      <c r="AB1406" s="61"/>
    </row>
    <row r="1407" spans="1:28">
      <c r="A1407" s="47">
        <v>1405</v>
      </c>
      <c r="B1407" s="28"/>
      <c r="C1407" s="28"/>
      <c r="D1407" s="28"/>
      <c r="G1407" s="28"/>
      <c r="J1407" s="21"/>
      <c r="K1407" s="21"/>
      <c r="P1407" s="21"/>
      <c r="T1407" s="28"/>
      <c r="U1407" s="28"/>
      <c r="Y1407" s="28"/>
      <c r="Z1407" s="28"/>
    </row>
    <row r="1408" spans="1:28">
      <c r="A1408" s="47">
        <v>1406</v>
      </c>
      <c r="B1408" s="28"/>
      <c r="C1408" s="28"/>
      <c r="D1408" s="28"/>
      <c r="G1408" s="28"/>
      <c r="J1408" s="21"/>
      <c r="K1408" s="21"/>
      <c r="P1408" s="21"/>
      <c r="T1408" s="28"/>
      <c r="U1408" s="28"/>
      <c r="Y1408" s="28"/>
      <c r="Z1408" s="28"/>
    </row>
    <row r="1409" spans="1:28">
      <c r="A1409" s="47">
        <v>1407</v>
      </c>
      <c r="B1409" s="28"/>
      <c r="C1409" s="28"/>
      <c r="D1409" s="28"/>
      <c r="G1409" s="28"/>
      <c r="J1409" s="21"/>
      <c r="K1409" s="21"/>
      <c r="P1409" s="21"/>
      <c r="T1409" s="28"/>
      <c r="U1409" s="28"/>
      <c r="Y1409" s="28"/>
      <c r="Z1409" s="28"/>
    </row>
    <row r="1410" spans="1:28">
      <c r="A1410" s="47">
        <v>1408</v>
      </c>
      <c r="B1410" s="28"/>
      <c r="C1410" s="28"/>
      <c r="D1410" s="28"/>
      <c r="G1410" s="28"/>
      <c r="J1410" s="21"/>
      <c r="K1410" s="21"/>
      <c r="P1410" s="21"/>
      <c r="T1410" s="28"/>
      <c r="U1410" s="28"/>
      <c r="Y1410" s="28"/>
      <c r="Z1410" s="28"/>
    </row>
    <row r="1411" spans="1:28" ht="13.5" thickBot="1">
      <c r="A1411" s="59">
        <v>1409</v>
      </c>
      <c r="B1411" s="67"/>
      <c r="C1411" s="67"/>
      <c r="D1411" s="67"/>
      <c r="E1411" s="67"/>
      <c r="F1411" s="68"/>
      <c r="G1411" s="67"/>
      <c r="H1411" s="68"/>
      <c r="I1411" s="67"/>
      <c r="J1411" s="67"/>
      <c r="K1411" s="67"/>
      <c r="L1411" s="67"/>
      <c r="M1411" s="68"/>
      <c r="N1411" s="67"/>
      <c r="O1411" s="67"/>
      <c r="P1411" s="67"/>
      <c r="Q1411" s="67"/>
      <c r="R1411" s="68"/>
      <c r="S1411" s="67"/>
      <c r="T1411" s="67"/>
      <c r="U1411" s="67"/>
      <c r="V1411" s="67"/>
      <c r="W1411" s="68"/>
      <c r="X1411" s="67"/>
      <c r="Y1411" s="60"/>
      <c r="Z1411" s="60"/>
      <c r="AA1411" s="60"/>
      <c r="AB1411" s="61"/>
    </row>
    <row r="1412" spans="1:28">
      <c r="A1412" s="47">
        <v>1410</v>
      </c>
      <c r="B1412" s="28"/>
      <c r="C1412" s="28"/>
      <c r="D1412" s="28"/>
      <c r="G1412" s="28"/>
      <c r="J1412" s="21"/>
      <c r="K1412" s="21"/>
      <c r="P1412" s="21"/>
      <c r="T1412" s="28"/>
      <c r="U1412" s="28"/>
      <c r="Y1412" s="28"/>
      <c r="Z1412" s="28"/>
    </row>
    <row r="1413" spans="1:28">
      <c r="A1413" s="47">
        <v>1411</v>
      </c>
      <c r="B1413" s="28"/>
      <c r="C1413" s="28"/>
      <c r="D1413" s="28"/>
      <c r="G1413" s="28"/>
      <c r="J1413" s="21"/>
      <c r="K1413" s="21"/>
      <c r="P1413" s="21"/>
      <c r="T1413" s="28"/>
      <c r="U1413" s="28"/>
      <c r="Y1413" s="28"/>
      <c r="Z1413" s="28"/>
    </row>
    <row r="1414" spans="1:28">
      <c r="A1414" s="47">
        <v>1412</v>
      </c>
      <c r="B1414" s="28"/>
      <c r="C1414" s="28"/>
      <c r="D1414" s="28"/>
      <c r="G1414" s="28"/>
      <c r="J1414" s="21"/>
      <c r="K1414" s="21"/>
      <c r="P1414" s="21"/>
      <c r="T1414" s="28"/>
      <c r="U1414" s="28"/>
      <c r="Y1414" s="28"/>
      <c r="Z1414" s="28"/>
    </row>
    <row r="1415" spans="1:28">
      <c r="A1415" s="47">
        <v>1413</v>
      </c>
      <c r="B1415" s="28"/>
      <c r="C1415" s="28"/>
      <c r="D1415" s="28"/>
      <c r="G1415" s="28"/>
      <c r="J1415" s="21"/>
      <c r="K1415" s="21"/>
      <c r="P1415" s="21"/>
      <c r="T1415" s="28"/>
      <c r="U1415" s="28"/>
      <c r="Y1415" s="28"/>
      <c r="Z1415" s="28"/>
    </row>
    <row r="1416" spans="1:28" ht="13.5" thickBot="1">
      <c r="A1416" s="59">
        <v>1414</v>
      </c>
      <c r="B1416" s="67"/>
      <c r="C1416" s="67"/>
      <c r="D1416" s="67"/>
      <c r="E1416" s="67"/>
      <c r="F1416" s="68"/>
      <c r="G1416" s="67"/>
      <c r="H1416" s="68"/>
      <c r="I1416" s="67"/>
      <c r="J1416" s="67"/>
      <c r="K1416" s="67"/>
      <c r="L1416" s="67"/>
      <c r="M1416" s="68"/>
      <c r="N1416" s="67"/>
      <c r="O1416" s="67"/>
      <c r="P1416" s="67"/>
      <c r="Q1416" s="67"/>
      <c r="R1416" s="68"/>
      <c r="S1416" s="67"/>
      <c r="T1416" s="67"/>
      <c r="U1416" s="67"/>
      <c r="V1416" s="67"/>
      <c r="W1416" s="68"/>
      <c r="X1416" s="67"/>
      <c r="Y1416" s="60"/>
      <c r="Z1416" s="60"/>
      <c r="AA1416" s="60"/>
      <c r="AB1416" s="61"/>
    </row>
    <row r="1417" spans="1:28">
      <c r="A1417" s="47">
        <v>1415</v>
      </c>
      <c r="B1417" s="28"/>
      <c r="C1417" s="28"/>
      <c r="D1417" s="28"/>
      <c r="G1417" s="28"/>
      <c r="J1417" s="21"/>
      <c r="K1417" s="21"/>
      <c r="P1417" s="21"/>
      <c r="T1417" s="28"/>
      <c r="U1417" s="28"/>
      <c r="Y1417" s="28"/>
      <c r="Z1417" s="28"/>
    </row>
    <row r="1418" spans="1:28">
      <c r="A1418" s="47">
        <v>1416</v>
      </c>
      <c r="B1418" s="28"/>
      <c r="C1418" s="28"/>
      <c r="D1418" s="28"/>
      <c r="G1418" s="28"/>
      <c r="J1418" s="21"/>
      <c r="K1418" s="21"/>
      <c r="P1418" s="21"/>
      <c r="T1418" s="28"/>
      <c r="U1418" s="28"/>
      <c r="Y1418" s="28"/>
      <c r="Z1418" s="28"/>
    </row>
    <row r="1419" spans="1:28">
      <c r="A1419" s="47">
        <v>1417</v>
      </c>
      <c r="B1419" s="28"/>
      <c r="C1419" s="28"/>
      <c r="D1419" s="28"/>
      <c r="G1419" s="28"/>
      <c r="J1419" s="21"/>
      <c r="K1419" s="21"/>
      <c r="P1419" s="21"/>
      <c r="T1419" s="28"/>
      <c r="U1419" s="28"/>
      <c r="Y1419" s="28"/>
      <c r="Z1419" s="28"/>
    </row>
    <row r="1420" spans="1:28">
      <c r="A1420" s="47">
        <v>1418</v>
      </c>
      <c r="B1420" s="28"/>
      <c r="C1420" s="28"/>
      <c r="D1420" s="28"/>
      <c r="G1420" s="28"/>
      <c r="J1420" s="21"/>
      <c r="K1420" s="21"/>
      <c r="P1420" s="21"/>
      <c r="T1420" s="28"/>
      <c r="U1420" s="28"/>
      <c r="Y1420" s="28"/>
      <c r="Z1420" s="28"/>
    </row>
    <row r="1421" spans="1:28" ht="13.5" thickBot="1">
      <c r="A1421" s="59">
        <v>1419</v>
      </c>
      <c r="B1421" s="67"/>
      <c r="C1421" s="67"/>
      <c r="D1421" s="67"/>
      <c r="E1421" s="67"/>
      <c r="F1421" s="68"/>
      <c r="G1421" s="67"/>
      <c r="H1421" s="68"/>
      <c r="I1421" s="67"/>
      <c r="J1421" s="67"/>
      <c r="K1421" s="67"/>
      <c r="L1421" s="67"/>
      <c r="M1421" s="68"/>
      <c r="N1421" s="67"/>
      <c r="O1421" s="67"/>
      <c r="P1421" s="67"/>
      <c r="Q1421" s="67"/>
      <c r="R1421" s="68"/>
      <c r="S1421" s="67"/>
      <c r="T1421" s="67"/>
      <c r="U1421" s="67"/>
      <c r="V1421" s="67"/>
      <c r="W1421" s="68"/>
      <c r="X1421" s="67"/>
      <c r="Y1421" s="60"/>
      <c r="Z1421" s="60"/>
      <c r="AA1421" s="60"/>
      <c r="AB1421" s="61"/>
    </row>
    <row r="1422" spans="1:28">
      <c r="A1422" s="47">
        <v>1420</v>
      </c>
      <c r="B1422" s="28"/>
      <c r="C1422" s="28"/>
      <c r="D1422" s="28"/>
      <c r="G1422" s="28"/>
      <c r="J1422" s="21"/>
      <c r="K1422" s="21"/>
      <c r="P1422" s="21"/>
      <c r="T1422" s="28"/>
      <c r="U1422" s="28"/>
      <c r="Y1422" s="28"/>
      <c r="Z1422" s="28"/>
    </row>
    <row r="1423" spans="1:28">
      <c r="A1423" s="47">
        <v>1421</v>
      </c>
      <c r="B1423" s="28"/>
      <c r="C1423" s="28"/>
      <c r="D1423" s="28"/>
      <c r="G1423" s="28"/>
      <c r="J1423" s="21"/>
      <c r="K1423" s="21"/>
      <c r="P1423" s="21"/>
      <c r="T1423" s="28"/>
      <c r="U1423" s="28"/>
      <c r="Y1423" s="28"/>
      <c r="Z1423" s="28"/>
    </row>
    <row r="1424" spans="1:28">
      <c r="A1424" s="47">
        <v>1422</v>
      </c>
      <c r="B1424" s="28"/>
      <c r="C1424" s="28"/>
      <c r="D1424" s="28"/>
      <c r="G1424" s="28"/>
      <c r="J1424" s="21"/>
      <c r="K1424" s="21"/>
      <c r="P1424" s="21"/>
      <c r="T1424" s="28"/>
      <c r="U1424" s="28"/>
      <c r="Y1424" s="28"/>
      <c r="Z1424" s="28"/>
    </row>
    <row r="1425" spans="1:28">
      <c r="A1425" s="47">
        <v>1423</v>
      </c>
      <c r="B1425" s="28"/>
      <c r="C1425" s="28"/>
      <c r="D1425" s="28"/>
      <c r="G1425" s="28"/>
      <c r="J1425" s="21"/>
      <c r="K1425" s="21"/>
      <c r="P1425" s="21"/>
      <c r="T1425" s="28"/>
      <c r="U1425" s="28"/>
      <c r="Y1425" s="28"/>
      <c r="Z1425" s="28"/>
    </row>
    <row r="1426" spans="1:28" ht="13.5" thickBot="1">
      <c r="A1426" s="59">
        <v>1424</v>
      </c>
      <c r="B1426" s="67"/>
      <c r="C1426" s="67"/>
      <c r="D1426" s="67"/>
      <c r="E1426" s="67"/>
      <c r="F1426" s="68"/>
      <c r="G1426" s="67"/>
      <c r="H1426" s="68"/>
      <c r="I1426" s="67"/>
      <c r="J1426" s="67"/>
      <c r="K1426" s="67"/>
      <c r="L1426" s="67"/>
      <c r="M1426" s="68"/>
      <c r="N1426" s="67"/>
      <c r="O1426" s="67"/>
      <c r="P1426" s="67"/>
      <c r="Q1426" s="67"/>
      <c r="R1426" s="68"/>
      <c r="S1426" s="67"/>
      <c r="T1426" s="67"/>
      <c r="U1426" s="67"/>
      <c r="V1426" s="67"/>
      <c r="W1426" s="68"/>
      <c r="X1426" s="67"/>
      <c r="Y1426" s="60"/>
      <c r="Z1426" s="60"/>
      <c r="AA1426" s="60"/>
      <c r="AB1426" s="61"/>
    </row>
    <row r="1427" spans="1:28">
      <c r="A1427" s="47">
        <v>1425</v>
      </c>
      <c r="B1427" s="28"/>
      <c r="C1427" s="28"/>
      <c r="D1427" s="28"/>
      <c r="G1427" s="28"/>
      <c r="J1427" s="21"/>
      <c r="K1427" s="21"/>
      <c r="P1427" s="21"/>
      <c r="T1427" s="28"/>
      <c r="U1427" s="28"/>
      <c r="Y1427" s="28"/>
      <c r="Z1427" s="28"/>
    </row>
    <row r="1428" spans="1:28">
      <c r="A1428" s="47">
        <v>1426</v>
      </c>
      <c r="B1428" s="28"/>
      <c r="C1428" s="28"/>
      <c r="D1428" s="28"/>
      <c r="G1428" s="28"/>
      <c r="J1428" s="21"/>
      <c r="K1428" s="21"/>
      <c r="P1428" s="21"/>
      <c r="T1428" s="28"/>
      <c r="U1428" s="28"/>
      <c r="Y1428" s="28"/>
      <c r="Z1428" s="28"/>
    </row>
    <row r="1429" spans="1:28">
      <c r="A1429" s="47">
        <v>1427</v>
      </c>
      <c r="B1429" s="28"/>
      <c r="C1429" s="28"/>
      <c r="D1429" s="28"/>
      <c r="G1429" s="28"/>
      <c r="J1429" s="21"/>
      <c r="K1429" s="21"/>
      <c r="P1429" s="21"/>
      <c r="T1429" s="28"/>
      <c r="U1429" s="28"/>
      <c r="Y1429" s="28"/>
      <c r="Z1429" s="28"/>
    </row>
    <row r="1430" spans="1:28">
      <c r="A1430" s="47">
        <v>1428</v>
      </c>
      <c r="B1430" s="28"/>
      <c r="C1430" s="28"/>
      <c r="D1430" s="28"/>
      <c r="G1430" s="28"/>
      <c r="J1430" s="21"/>
      <c r="K1430" s="21"/>
      <c r="P1430" s="21"/>
      <c r="T1430" s="28"/>
      <c r="U1430" s="28"/>
      <c r="Y1430" s="28"/>
      <c r="Z1430" s="28"/>
    </row>
    <row r="1431" spans="1:28" ht="13.5" thickBot="1">
      <c r="A1431" s="59">
        <v>1429</v>
      </c>
      <c r="B1431" s="67"/>
      <c r="C1431" s="67"/>
      <c r="D1431" s="67"/>
      <c r="E1431" s="67"/>
      <c r="F1431" s="68"/>
      <c r="G1431" s="67"/>
      <c r="H1431" s="68"/>
      <c r="I1431" s="67"/>
      <c r="J1431" s="67"/>
      <c r="K1431" s="67"/>
      <c r="L1431" s="67"/>
      <c r="M1431" s="68"/>
      <c r="N1431" s="67"/>
      <c r="O1431" s="67"/>
      <c r="P1431" s="67"/>
      <c r="Q1431" s="67"/>
      <c r="R1431" s="68"/>
      <c r="S1431" s="67"/>
      <c r="T1431" s="67"/>
      <c r="U1431" s="67"/>
      <c r="V1431" s="67"/>
      <c r="W1431" s="68"/>
      <c r="X1431" s="67"/>
      <c r="Y1431" s="60"/>
      <c r="Z1431" s="60"/>
      <c r="AA1431" s="60"/>
      <c r="AB1431" s="61"/>
    </row>
    <row r="1432" spans="1:28">
      <c r="A1432" s="47">
        <v>1430</v>
      </c>
      <c r="B1432" s="28"/>
      <c r="C1432" s="28"/>
      <c r="D1432" s="28"/>
      <c r="G1432" s="28"/>
      <c r="J1432" s="21"/>
      <c r="K1432" s="21"/>
      <c r="P1432" s="21"/>
      <c r="T1432" s="28"/>
      <c r="U1432" s="28"/>
      <c r="Y1432" s="28"/>
      <c r="Z1432" s="28"/>
    </row>
    <row r="1433" spans="1:28">
      <c r="A1433" s="47">
        <v>1431</v>
      </c>
      <c r="B1433" s="28"/>
      <c r="C1433" s="28"/>
      <c r="D1433" s="28"/>
      <c r="G1433" s="28"/>
      <c r="J1433" s="21"/>
      <c r="K1433" s="21"/>
      <c r="P1433" s="21"/>
      <c r="T1433" s="28"/>
      <c r="U1433" s="28"/>
      <c r="Y1433" s="28"/>
      <c r="Z1433" s="28"/>
    </row>
    <row r="1434" spans="1:28">
      <c r="A1434" s="47">
        <v>1432</v>
      </c>
      <c r="B1434" s="28"/>
      <c r="C1434" s="28"/>
      <c r="D1434" s="28"/>
      <c r="G1434" s="28"/>
      <c r="J1434" s="21"/>
      <c r="K1434" s="21"/>
      <c r="P1434" s="21"/>
      <c r="T1434" s="28"/>
      <c r="U1434" s="28"/>
      <c r="Y1434" s="28"/>
      <c r="Z1434" s="28"/>
    </row>
    <row r="1435" spans="1:28">
      <c r="A1435" s="47">
        <v>1433</v>
      </c>
      <c r="B1435" s="28"/>
      <c r="C1435" s="28"/>
      <c r="D1435" s="28"/>
      <c r="G1435" s="28"/>
      <c r="J1435" s="21"/>
      <c r="K1435" s="21"/>
      <c r="P1435" s="21"/>
      <c r="T1435" s="28"/>
      <c r="U1435" s="28"/>
      <c r="Y1435" s="28"/>
      <c r="Z1435" s="28"/>
    </row>
    <row r="1436" spans="1:28" ht="13.5" thickBot="1">
      <c r="A1436" s="59">
        <v>1434</v>
      </c>
      <c r="B1436" s="67"/>
      <c r="C1436" s="67"/>
      <c r="D1436" s="67"/>
      <c r="E1436" s="67"/>
      <c r="F1436" s="68"/>
      <c r="G1436" s="67"/>
      <c r="H1436" s="68"/>
      <c r="I1436" s="67"/>
      <c r="J1436" s="67"/>
      <c r="K1436" s="67"/>
      <c r="L1436" s="67"/>
      <c r="M1436" s="68"/>
      <c r="N1436" s="67"/>
      <c r="O1436" s="67"/>
      <c r="P1436" s="67"/>
      <c r="Q1436" s="67"/>
      <c r="R1436" s="68"/>
      <c r="S1436" s="67"/>
      <c r="T1436" s="67"/>
      <c r="U1436" s="67"/>
      <c r="V1436" s="67"/>
      <c r="W1436" s="68"/>
      <c r="X1436" s="67"/>
      <c r="Y1436" s="60"/>
      <c r="Z1436" s="60"/>
      <c r="AA1436" s="60"/>
      <c r="AB1436" s="61"/>
    </row>
    <row r="1437" spans="1:28">
      <c r="A1437" s="47">
        <v>1435</v>
      </c>
      <c r="B1437" s="28"/>
      <c r="C1437" s="28"/>
      <c r="D1437" s="28"/>
      <c r="G1437" s="28"/>
      <c r="J1437" s="21"/>
      <c r="K1437" s="21"/>
      <c r="P1437" s="21"/>
      <c r="T1437" s="28"/>
      <c r="U1437" s="28"/>
      <c r="Y1437" s="28"/>
      <c r="Z1437" s="28"/>
    </row>
    <row r="1438" spans="1:28">
      <c r="A1438" s="47">
        <v>1436</v>
      </c>
      <c r="B1438" s="28"/>
      <c r="C1438" s="28"/>
      <c r="D1438" s="28"/>
      <c r="G1438" s="28"/>
      <c r="J1438" s="21"/>
      <c r="K1438" s="21"/>
      <c r="P1438" s="21"/>
      <c r="T1438" s="28"/>
      <c r="U1438" s="28"/>
      <c r="Y1438" s="28"/>
      <c r="Z1438" s="28"/>
    </row>
    <row r="1439" spans="1:28">
      <c r="A1439" s="47">
        <v>1437</v>
      </c>
      <c r="B1439" s="28"/>
      <c r="C1439" s="28"/>
      <c r="D1439" s="28"/>
      <c r="G1439" s="28"/>
      <c r="J1439" s="21"/>
      <c r="K1439" s="21"/>
      <c r="P1439" s="21"/>
      <c r="T1439" s="28"/>
      <c r="U1439" s="28"/>
      <c r="Y1439" s="28"/>
      <c r="Z1439" s="28"/>
    </row>
    <row r="1440" spans="1:28">
      <c r="A1440" s="47">
        <v>1438</v>
      </c>
      <c r="B1440" s="28"/>
      <c r="C1440" s="28"/>
      <c r="D1440" s="28"/>
      <c r="G1440" s="28"/>
      <c r="J1440" s="21"/>
      <c r="K1440" s="21"/>
      <c r="P1440" s="21"/>
      <c r="T1440" s="28"/>
      <c r="U1440" s="28"/>
      <c r="Y1440" s="28"/>
      <c r="Z1440" s="28"/>
    </row>
    <row r="1441" spans="1:28" ht="13.5" thickBot="1">
      <c r="A1441" s="59">
        <v>1439</v>
      </c>
      <c r="B1441" s="67"/>
      <c r="C1441" s="67"/>
      <c r="D1441" s="67"/>
      <c r="E1441" s="67"/>
      <c r="F1441" s="68"/>
      <c r="G1441" s="67"/>
      <c r="H1441" s="68"/>
      <c r="I1441" s="67"/>
      <c r="J1441" s="67"/>
      <c r="K1441" s="67"/>
      <c r="L1441" s="67"/>
      <c r="M1441" s="68"/>
      <c r="N1441" s="67"/>
      <c r="O1441" s="67"/>
      <c r="P1441" s="67"/>
      <c r="Q1441" s="67"/>
      <c r="R1441" s="68"/>
      <c r="S1441" s="67"/>
      <c r="T1441" s="67"/>
      <c r="U1441" s="67"/>
      <c r="V1441" s="67"/>
      <c r="W1441" s="68"/>
      <c r="X1441" s="67"/>
      <c r="Y1441" s="60"/>
      <c r="Z1441" s="60"/>
      <c r="AA1441" s="60"/>
      <c r="AB1441" s="61"/>
    </row>
    <row r="1442" spans="1:28">
      <c r="A1442" s="47">
        <v>1440</v>
      </c>
      <c r="B1442" s="28"/>
      <c r="C1442" s="28"/>
      <c r="D1442" s="28"/>
      <c r="G1442" s="28"/>
      <c r="J1442" s="21"/>
      <c r="K1442" s="21"/>
      <c r="P1442" s="21"/>
      <c r="T1442" s="28"/>
      <c r="U1442" s="28"/>
      <c r="Y1442" s="28"/>
      <c r="Z1442" s="28"/>
    </row>
    <row r="1443" spans="1:28">
      <c r="A1443" s="47">
        <v>1441</v>
      </c>
      <c r="B1443" s="28"/>
      <c r="C1443" s="28"/>
      <c r="D1443" s="28"/>
      <c r="G1443" s="28"/>
      <c r="J1443" s="21"/>
      <c r="K1443" s="21"/>
      <c r="P1443" s="21"/>
      <c r="T1443" s="28"/>
      <c r="U1443" s="28"/>
      <c r="Y1443" s="28"/>
      <c r="Z1443" s="28"/>
    </row>
    <row r="1444" spans="1:28">
      <c r="A1444" s="47">
        <v>1442</v>
      </c>
      <c r="B1444" s="28"/>
      <c r="C1444" s="28"/>
      <c r="D1444" s="28"/>
      <c r="G1444" s="28"/>
      <c r="J1444" s="21"/>
      <c r="K1444" s="21"/>
      <c r="P1444" s="21"/>
      <c r="T1444" s="28"/>
      <c r="U1444" s="28"/>
      <c r="Y1444" s="28"/>
      <c r="Z1444" s="28"/>
    </row>
    <row r="1445" spans="1:28">
      <c r="A1445" s="47">
        <v>1443</v>
      </c>
      <c r="B1445" s="28"/>
      <c r="C1445" s="28"/>
      <c r="D1445" s="28"/>
      <c r="G1445" s="28"/>
      <c r="J1445" s="21"/>
      <c r="K1445" s="21"/>
      <c r="P1445" s="21"/>
      <c r="T1445" s="28"/>
      <c r="U1445" s="28"/>
      <c r="Y1445" s="28"/>
      <c r="Z1445" s="28"/>
    </row>
    <row r="1446" spans="1:28" ht="13.5" thickBot="1">
      <c r="A1446" s="59">
        <v>1444</v>
      </c>
      <c r="B1446" s="67"/>
      <c r="C1446" s="67"/>
      <c r="D1446" s="67"/>
      <c r="E1446" s="67"/>
      <c r="F1446" s="68"/>
      <c r="G1446" s="67"/>
      <c r="H1446" s="68"/>
      <c r="I1446" s="67"/>
      <c r="J1446" s="67"/>
      <c r="K1446" s="67"/>
      <c r="L1446" s="67"/>
      <c r="M1446" s="68"/>
      <c r="N1446" s="67"/>
      <c r="O1446" s="67"/>
      <c r="P1446" s="67"/>
      <c r="Q1446" s="67"/>
      <c r="R1446" s="68"/>
      <c r="S1446" s="67"/>
      <c r="T1446" s="67"/>
      <c r="U1446" s="67"/>
      <c r="V1446" s="67"/>
      <c r="W1446" s="68"/>
      <c r="X1446" s="67"/>
      <c r="Y1446" s="60"/>
      <c r="Z1446" s="60"/>
      <c r="AA1446" s="60"/>
      <c r="AB1446" s="61"/>
    </row>
    <row r="1447" spans="1:28">
      <c r="A1447" s="47">
        <v>1445</v>
      </c>
      <c r="B1447" s="28"/>
      <c r="C1447" s="28"/>
      <c r="D1447" s="28"/>
      <c r="G1447" s="28"/>
      <c r="J1447" s="21"/>
      <c r="K1447" s="21"/>
      <c r="P1447" s="21"/>
      <c r="T1447" s="28"/>
      <c r="U1447" s="28"/>
      <c r="Y1447" s="28"/>
      <c r="Z1447" s="28"/>
    </row>
    <row r="1448" spans="1:28">
      <c r="A1448" s="47">
        <v>1446</v>
      </c>
      <c r="B1448" s="28"/>
      <c r="C1448" s="28"/>
      <c r="D1448" s="28"/>
      <c r="G1448" s="28"/>
      <c r="J1448" s="21"/>
      <c r="K1448" s="21"/>
      <c r="P1448" s="21"/>
      <c r="T1448" s="28"/>
      <c r="U1448" s="28"/>
      <c r="Y1448" s="28"/>
      <c r="Z1448" s="28"/>
    </row>
    <row r="1449" spans="1:28">
      <c r="A1449" s="47">
        <v>1447</v>
      </c>
      <c r="B1449" s="28"/>
      <c r="C1449" s="28"/>
      <c r="D1449" s="28"/>
      <c r="G1449" s="28"/>
      <c r="J1449" s="21"/>
      <c r="K1449" s="21"/>
      <c r="P1449" s="21"/>
      <c r="T1449" s="28"/>
      <c r="U1449" s="28"/>
      <c r="Y1449" s="28"/>
      <c r="Z1449" s="28"/>
    </row>
    <row r="1450" spans="1:28">
      <c r="A1450" s="47">
        <v>1448</v>
      </c>
      <c r="B1450" s="28"/>
      <c r="C1450" s="28"/>
      <c r="D1450" s="28"/>
      <c r="G1450" s="28"/>
      <c r="J1450" s="21"/>
      <c r="K1450" s="21"/>
      <c r="P1450" s="21"/>
      <c r="T1450" s="28"/>
      <c r="U1450" s="28"/>
      <c r="Y1450" s="28"/>
      <c r="Z1450" s="28"/>
    </row>
    <row r="1451" spans="1:28" ht="13.5" thickBot="1">
      <c r="A1451" s="59">
        <v>1449</v>
      </c>
      <c r="B1451" s="67"/>
      <c r="C1451" s="67"/>
      <c r="D1451" s="67"/>
      <c r="E1451" s="67"/>
      <c r="F1451" s="68"/>
      <c r="G1451" s="67"/>
      <c r="H1451" s="68"/>
      <c r="I1451" s="67"/>
      <c r="J1451" s="67"/>
      <c r="K1451" s="67"/>
      <c r="L1451" s="67"/>
      <c r="M1451" s="68"/>
      <c r="N1451" s="67"/>
      <c r="O1451" s="67"/>
      <c r="P1451" s="67"/>
      <c r="Q1451" s="67"/>
      <c r="R1451" s="68"/>
      <c r="S1451" s="67"/>
      <c r="T1451" s="67"/>
      <c r="U1451" s="67"/>
      <c r="V1451" s="67"/>
      <c r="W1451" s="68"/>
      <c r="X1451" s="67"/>
      <c r="Y1451" s="60"/>
      <c r="Z1451" s="60"/>
      <c r="AA1451" s="60"/>
      <c r="AB1451" s="61"/>
    </row>
    <row r="1452" spans="1:28">
      <c r="A1452" s="47">
        <v>1450</v>
      </c>
      <c r="B1452" s="28"/>
      <c r="C1452" s="28"/>
      <c r="D1452" s="28"/>
      <c r="G1452" s="28"/>
      <c r="J1452" s="21"/>
      <c r="K1452" s="21"/>
      <c r="P1452" s="21"/>
      <c r="T1452" s="28"/>
      <c r="U1452" s="28"/>
      <c r="Y1452" s="28"/>
      <c r="Z1452" s="28"/>
    </row>
    <row r="1453" spans="1:28">
      <c r="A1453" s="47">
        <v>1451</v>
      </c>
      <c r="B1453" s="28"/>
      <c r="C1453" s="28"/>
      <c r="D1453" s="28"/>
      <c r="G1453" s="28"/>
      <c r="J1453" s="21"/>
      <c r="K1453" s="21"/>
      <c r="P1453" s="21"/>
      <c r="T1453" s="28"/>
      <c r="U1453" s="28"/>
      <c r="Y1453" s="28"/>
      <c r="Z1453" s="28"/>
    </row>
    <row r="1454" spans="1:28">
      <c r="A1454" s="47">
        <v>1452</v>
      </c>
      <c r="B1454" s="28"/>
      <c r="C1454" s="28"/>
      <c r="D1454" s="28"/>
      <c r="G1454" s="28"/>
      <c r="J1454" s="21"/>
      <c r="K1454" s="21"/>
      <c r="P1454" s="21"/>
      <c r="T1454" s="28"/>
      <c r="U1454" s="28"/>
      <c r="Y1454" s="28"/>
      <c r="Z1454" s="28"/>
    </row>
    <row r="1455" spans="1:28">
      <c r="A1455" s="47">
        <v>1453</v>
      </c>
      <c r="B1455" s="28"/>
      <c r="C1455" s="28"/>
      <c r="D1455" s="28"/>
      <c r="G1455" s="28"/>
      <c r="J1455" s="21"/>
      <c r="K1455" s="21"/>
      <c r="P1455" s="21"/>
      <c r="T1455" s="28"/>
      <c r="U1455" s="28"/>
      <c r="Y1455" s="28"/>
      <c r="Z1455" s="28"/>
    </row>
    <row r="1456" spans="1:28" ht="13.5" thickBot="1">
      <c r="A1456" s="59">
        <v>1454</v>
      </c>
      <c r="B1456" s="67"/>
      <c r="C1456" s="67"/>
      <c r="D1456" s="67"/>
      <c r="E1456" s="67"/>
      <c r="F1456" s="68"/>
      <c r="G1456" s="67"/>
      <c r="H1456" s="68"/>
      <c r="I1456" s="67"/>
      <c r="J1456" s="67"/>
      <c r="K1456" s="67"/>
      <c r="L1456" s="67"/>
      <c r="M1456" s="68"/>
      <c r="N1456" s="67"/>
      <c r="O1456" s="67"/>
      <c r="P1456" s="67"/>
      <c r="Q1456" s="67"/>
      <c r="R1456" s="68"/>
      <c r="S1456" s="67"/>
      <c r="T1456" s="67"/>
      <c r="U1456" s="67"/>
      <c r="V1456" s="67"/>
      <c r="W1456" s="68"/>
      <c r="X1456" s="67"/>
      <c r="Y1456" s="60"/>
      <c r="Z1456" s="60"/>
      <c r="AA1456" s="60"/>
      <c r="AB1456" s="61"/>
    </row>
    <row r="1457" spans="1:28">
      <c r="A1457" s="47">
        <v>1455</v>
      </c>
      <c r="B1457" s="28"/>
      <c r="C1457" s="28"/>
      <c r="D1457" s="28"/>
      <c r="G1457" s="28"/>
      <c r="J1457" s="21"/>
      <c r="K1457" s="21"/>
      <c r="P1457" s="21"/>
      <c r="T1457" s="28"/>
      <c r="U1457" s="28"/>
      <c r="Y1457" s="28"/>
      <c r="Z1457" s="28"/>
    </row>
    <row r="1458" spans="1:28">
      <c r="A1458" s="47">
        <v>1456</v>
      </c>
      <c r="B1458" s="28"/>
      <c r="C1458" s="28"/>
      <c r="D1458" s="28"/>
      <c r="G1458" s="28"/>
      <c r="J1458" s="21"/>
      <c r="K1458" s="21"/>
      <c r="P1458" s="21"/>
      <c r="T1458" s="28"/>
      <c r="U1458" s="28"/>
      <c r="Y1458" s="28"/>
      <c r="Z1458" s="28"/>
    </row>
    <row r="1459" spans="1:28">
      <c r="A1459" s="47">
        <v>1457</v>
      </c>
      <c r="B1459" s="28"/>
      <c r="C1459" s="28"/>
      <c r="D1459" s="28"/>
      <c r="G1459" s="28"/>
      <c r="J1459" s="21"/>
      <c r="K1459" s="21"/>
      <c r="P1459" s="21"/>
      <c r="T1459" s="28"/>
      <c r="U1459" s="28"/>
      <c r="Y1459" s="28"/>
      <c r="Z1459" s="28"/>
    </row>
    <row r="1460" spans="1:28">
      <c r="A1460" s="47">
        <v>1458</v>
      </c>
      <c r="B1460" s="28"/>
      <c r="C1460" s="28"/>
      <c r="D1460" s="28"/>
      <c r="G1460" s="28"/>
      <c r="J1460" s="21"/>
      <c r="K1460" s="21"/>
      <c r="P1460" s="21"/>
      <c r="T1460" s="28"/>
      <c r="U1460" s="28"/>
      <c r="Y1460" s="28"/>
      <c r="Z1460" s="28"/>
    </row>
    <row r="1461" spans="1:28" ht="13.5" thickBot="1">
      <c r="A1461" s="59">
        <v>1459</v>
      </c>
      <c r="B1461" s="67"/>
      <c r="C1461" s="67"/>
      <c r="D1461" s="67"/>
      <c r="E1461" s="67"/>
      <c r="F1461" s="68"/>
      <c r="G1461" s="67"/>
      <c r="H1461" s="68"/>
      <c r="I1461" s="67"/>
      <c r="J1461" s="67"/>
      <c r="K1461" s="67"/>
      <c r="L1461" s="67"/>
      <c r="M1461" s="68"/>
      <c r="N1461" s="67"/>
      <c r="O1461" s="67"/>
      <c r="P1461" s="67"/>
      <c r="Q1461" s="67"/>
      <c r="R1461" s="68"/>
      <c r="S1461" s="67"/>
      <c r="T1461" s="67"/>
      <c r="U1461" s="67"/>
      <c r="V1461" s="67"/>
      <c r="W1461" s="68"/>
      <c r="X1461" s="67"/>
      <c r="Y1461" s="60"/>
      <c r="Z1461" s="60"/>
      <c r="AA1461" s="60"/>
      <c r="AB1461" s="61"/>
    </row>
    <row r="1462" spans="1:28">
      <c r="A1462" s="47">
        <v>1460</v>
      </c>
      <c r="B1462" s="28"/>
      <c r="C1462" s="28"/>
      <c r="D1462" s="28"/>
      <c r="G1462" s="28"/>
      <c r="J1462" s="21"/>
      <c r="K1462" s="21"/>
      <c r="P1462" s="21"/>
      <c r="T1462" s="28"/>
      <c r="U1462" s="28"/>
      <c r="Y1462" s="28"/>
      <c r="Z1462" s="28"/>
    </row>
    <row r="1463" spans="1:28">
      <c r="A1463" s="47">
        <v>1461</v>
      </c>
      <c r="B1463" s="28"/>
      <c r="C1463" s="28"/>
      <c r="D1463" s="28"/>
      <c r="G1463" s="28"/>
      <c r="J1463" s="21"/>
      <c r="K1463" s="21"/>
      <c r="P1463" s="21"/>
      <c r="T1463" s="28"/>
      <c r="U1463" s="28"/>
      <c r="Y1463" s="28"/>
      <c r="Z1463" s="28"/>
    </row>
    <row r="1464" spans="1:28">
      <c r="A1464" s="47">
        <v>1462</v>
      </c>
      <c r="B1464" s="28"/>
      <c r="C1464" s="28"/>
      <c r="D1464" s="28"/>
      <c r="G1464" s="28"/>
      <c r="J1464" s="21"/>
      <c r="K1464" s="21"/>
      <c r="P1464" s="21"/>
      <c r="T1464" s="28"/>
      <c r="U1464" s="28"/>
      <c r="Y1464" s="28"/>
      <c r="Z1464" s="28"/>
    </row>
    <row r="1465" spans="1:28">
      <c r="A1465" s="47">
        <v>1463</v>
      </c>
      <c r="B1465" s="28"/>
      <c r="C1465" s="28"/>
      <c r="D1465" s="28"/>
      <c r="G1465" s="28"/>
      <c r="J1465" s="21"/>
      <c r="K1465" s="21"/>
      <c r="P1465" s="21"/>
      <c r="T1465" s="28"/>
      <c r="U1465" s="28"/>
      <c r="Y1465" s="28"/>
      <c r="Z1465" s="28"/>
    </row>
    <row r="1466" spans="1:28" ht="13.5" thickBot="1">
      <c r="A1466" s="59">
        <v>1464</v>
      </c>
      <c r="B1466" s="67"/>
      <c r="C1466" s="67"/>
      <c r="D1466" s="67"/>
      <c r="E1466" s="67"/>
      <c r="F1466" s="68"/>
      <c r="G1466" s="67"/>
      <c r="H1466" s="68"/>
      <c r="I1466" s="67"/>
      <c r="J1466" s="67"/>
      <c r="K1466" s="67"/>
      <c r="L1466" s="67"/>
      <c r="M1466" s="68"/>
      <c r="N1466" s="67"/>
      <c r="O1466" s="67"/>
      <c r="P1466" s="67"/>
      <c r="Q1466" s="67"/>
      <c r="R1466" s="68"/>
      <c r="S1466" s="67"/>
      <c r="T1466" s="67"/>
      <c r="U1466" s="67"/>
      <c r="V1466" s="67"/>
      <c r="W1466" s="68"/>
      <c r="X1466" s="67"/>
      <c r="Y1466" s="60"/>
      <c r="Z1466" s="60"/>
      <c r="AA1466" s="60"/>
      <c r="AB1466" s="61"/>
    </row>
    <row r="1467" spans="1:28">
      <c r="A1467" s="47">
        <v>1465</v>
      </c>
      <c r="B1467" s="28"/>
      <c r="C1467" s="28"/>
      <c r="D1467" s="28"/>
      <c r="G1467" s="28"/>
      <c r="J1467" s="21"/>
      <c r="K1467" s="21"/>
      <c r="P1467" s="21"/>
      <c r="T1467" s="28"/>
      <c r="U1467" s="28"/>
      <c r="Y1467" s="28"/>
      <c r="Z1467" s="28"/>
    </row>
    <row r="1468" spans="1:28">
      <c r="A1468" s="47">
        <v>1466</v>
      </c>
      <c r="B1468" s="28"/>
      <c r="C1468" s="28"/>
      <c r="D1468" s="28"/>
      <c r="G1468" s="28"/>
      <c r="J1468" s="21"/>
      <c r="K1468" s="21"/>
      <c r="P1468" s="21"/>
      <c r="T1468" s="28"/>
      <c r="U1468" s="28"/>
      <c r="Y1468" s="28"/>
      <c r="Z1468" s="28"/>
    </row>
    <row r="1469" spans="1:28">
      <c r="A1469" s="47">
        <v>1467</v>
      </c>
      <c r="B1469" s="28"/>
      <c r="C1469" s="28"/>
      <c r="D1469" s="28"/>
      <c r="G1469" s="28"/>
      <c r="J1469" s="21"/>
      <c r="K1469" s="21"/>
      <c r="P1469" s="21"/>
      <c r="T1469" s="28"/>
      <c r="U1469" s="28"/>
      <c r="Y1469" s="28"/>
      <c r="Z1469" s="28"/>
    </row>
    <row r="1470" spans="1:28">
      <c r="A1470" s="47">
        <v>1468</v>
      </c>
      <c r="B1470" s="28"/>
      <c r="C1470" s="28"/>
      <c r="D1470" s="28"/>
      <c r="G1470" s="28"/>
      <c r="J1470" s="21"/>
      <c r="K1470" s="21"/>
      <c r="P1470" s="21"/>
      <c r="T1470" s="28"/>
      <c r="U1470" s="28"/>
      <c r="Y1470" s="28"/>
      <c r="Z1470" s="28"/>
    </row>
    <row r="1471" spans="1:28" ht="13.5" thickBot="1">
      <c r="A1471" s="59">
        <v>1469</v>
      </c>
      <c r="B1471" s="67"/>
      <c r="C1471" s="67"/>
      <c r="D1471" s="67"/>
      <c r="E1471" s="67"/>
      <c r="F1471" s="68"/>
      <c r="G1471" s="67"/>
      <c r="H1471" s="68"/>
      <c r="I1471" s="67"/>
      <c r="J1471" s="67"/>
      <c r="K1471" s="67"/>
      <c r="L1471" s="67"/>
      <c r="M1471" s="68"/>
      <c r="N1471" s="67"/>
      <c r="O1471" s="67"/>
      <c r="P1471" s="67"/>
      <c r="Q1471" s="67"/>
      <c r="R1471" s="68"/>
      <c r="S1471" s="67"/>
      <c r="T1471" s="67"/>
      <c r="U1471" s="67"/>
      <c r="V1471" s="67"/>
      <c r="W1471" s="68"/>
      <c r="X1471" s="67"/>
      <c r="Y1471" s="60"/>
      <c r="Z1471" s="60"/>
      <c r="AA1471" s="60"/>
      <c r="AB1471" s="61"/>
    </row>
    <row r="1472" spans="1:28">
      <c r="A1472" s="47">
        <v>1470</v>
      </c>
      <c r="B1472" s="28"/>
      <c r="C1472" s="28"/>
      <c r="D1472" s="28"/>
      <c r="G1472" s="28"/>
      <c r="J1472" s="21"/>
      <c r="K1472" s="21"/>
      <c r="P1472" s="21"/>
      <c r="T1472" s="28"/>
      <c r="U1472" s="28"/>
      <c r="Y1472" s="28"/>
      <c r="Z1472" s="28"/>
    </row>
    <row r="1473" spans="1:28">
      <c r="A1473" s="47">
        <v>1471</v>
      </c>
      <c r="B1473" s="28"/>
      <c r="C1473" s="28"/>
      <c r="D1473" s="28"/>
      <c r="G1473" s="28"/>
      <c r="J1473" s="21"/>
      <c r="K1473" s="21"/>
      <c r="P1473" s="21"/>
      <c r="T1473" s="28"/>
      <c r="U1473" s="28"/>
      <c r="Y1473" s="28"/>
      <c r="Z1473" s="28"/>
    </row>
    <row r="1474" spans="1:28">
      <c r="A1474" s="47">
        <v>1472</v>
      </c>
      <c r="B1474" s="28"/>
      <c r="C1474" s="28"/>
      <c r="D1474" s="28"/>
      <c r="G1474" s="28"/>
      <c r="J1474" s="21"/>
      <c r="K1474" s="21"/>
      <c r="P1474" s="21"/>
      <c r="T1474" s="28"/>
      <c r="U1474" s="28"/>
      <c r="Y1474" s="28"/>
      <c r="Z1474" s="28"/>
    </row>
    <row r="1475" spans="1:28">
      <c r="A1475" s="47">
        <v>1473</v>
      </c>
      <c r="B1475" s="28"/>
      <c r="C1475" s="28"/>
      <c r="D1475" s="28"/>
      <c r="G1475" s="28"/>
      <c r="J1475" s="21"/>
      <c r="K1475" s="21"/>
      <c r="P1475" s="21"/>
      <c r="T1475" s="28"/>
      <c r="U1475" s="28"/>
      <c r="Y1475" s="28"/>
      <c r="Z1475" s="28"/>
    </row>
    <row r="1476" spans="1:28" ht="13.5" thickBot="1">
      <c r="A1476" s="59">
        <v>1474</v>
      </c>
      <c r="B1476" s="67"/>
      <c r="C1476" s="67"/>
      <c r="D1476" s="67"/>
      <c r="E1476" s="67"/>
      <c r="F1476" s="68"/>
      <c r="G1476" s="67"/>
      <c r="H1476" s="68"/>
      <c r="I1476" s="67"/>
      <c r="J1476" s="67"/>
      <c r="K1476" s="67"/>
      <c r="L1476" s="67"/>
      <c r="M1476" s="68"/>
      <c r="N1476" s="67"/>
      <c r="O1476" s="67"/>
      <c r="P1476" s="67"/>
      <c r="Q1476" s="67"/>
      <c r="R1476" s="68"/>
      <c r="S1476" s="67"/>
      <c r="T1476" s="67"/>
      <c r="U1476" s="67"/>
      <c r="V1476" s="67"/>
      <c r="W1476" s="68"/>
      <c r="X1476" s="67"/>
      <c r="Y1476" s="60"/>
      <c r="Z1476" s="60"/>
      <c r="AA1476" s="60"/>
      <c r="AB1476" s="61"/>
    </row>
    <row r="1477" spans="1:28">
      <c r="A1477" s="47">
        <v>1475</v>
      </c>
      <c r="B1477" s="28"/>
      <c r="C1477" s="28"/>
      <c r="D1477" s="28"/>
      <c r="G1477" s="28"/>
      <c r="J1477" s="21"/>
      <c r="K1477" s="21"/>
      <c r="P1477" s="21"/>
      <c r="T1477" s="28"/>
      <c r="U1477" s="28"/>
      <c r="Y1477" s="28"/>
      <c r="Z1477" s="28"/>
    </row>
    <row r="1478" spans="1:28">
      <c r="A1478" s="47">
        <v>1476</v>
      </c>
      <c r="B1478" s="28"/>
      <c r="C1478" s="28"/>
      <c r="D1478" s="28"/>
      <c r="G1478" s="28"/>
      <c r="J1478" s="21"/>
      <c r="K1478" s="21"/>
      <c r="P1478" s="21"/>
      <c r="T1478" s="28"/>
      <c r="U1478" s="28"/>
      <c r="Y1478" s="28"/>
      <c r="Z1478" s="28"/>
    </row>
    <row r="1479" spans="1:28">
      <c r="A1479" s="47">
        <v>1477</v>
      </c>
      <c r="B1479" s="28"/>
      <c r="C1479" s="28"/>
      <c r="D1479" s="28"/>
      <c r="G1479" s="28"/>
      <c r="J1479" s="21"/>
      <c r="K1479" s="21"/>
      <c r="P1479" s="21"/>
      <c r="T1479" s="28"/>
      <c r="U1479" s="28"/>
      <c r="Y1479" s="28"/>
      <c r="Z1479" s="28"/>
    </row>
    <row r="1480" spans="1:28">
      <c r="A1480" s="47">
        <v>1478</v>
      </c>
      <c r="B1480" s="28"/>
      <c r="C1480" s="28"/>
      <c r="D1480" s="28"/>
      <c r="G1480" s="28"/>
      <c r="J1480" s="21"/>
      <c r="K1480" s="21"/>
      <c r="P1480" s="21"/>
      <c r="T1480" s="28"/>
      <c r="U1480" s="28"/>
      <c r="Y1480" s="28"/>
      <c r="Z1480" s="28"/>
    </row>
    <row r="1481" spans="1:28" ht="13.5" thickBot="1">
      <c r="A1481" s="59">
        <v>1479</v>
      </c>
      <c r="B1481" s="67"/>
      <c r="C1481" s="67"/>
      <c r="D1481" s="67"/>
      <c r="E1481" s="67"/>
      <c r="F1481" s="68"/>
      <c r="G1481" s="67"/>
      <c r="H1481" s="68"/>
      <c r="I1481" s="67"/>
      <c r="J1481" s="67"/>
      <c r="K1481" s="67"/>
      <c r="L1481" s="67"/>
      <c r="M1481" s="68"/>
      <c r="N1481" s="67"/>
      <c r="O1481" s="67"/>
      <c r="P1481" s="67"/>
      <c r="Q1481" s="67"/>
      <c r="R1481" s="68"/>
      <c r="S1481" s="67"/>
      <c r="T1481" s="67"/>
      <c r="U1481" s="67"/>
      <c r="V1481" s="67"/>
      <c r="W1481" s="68"/>
      <c r="X1481" s="67"/>
      <c r="Y1481" s="60"/>
      <c r="Z1481" s="60"/>
      <c r="AA1481" s="60"/>
      <c r="AB1481" s="61"/>
    </row>
    <row r="1482" spans="1:28">
      <c r="A1482" s="47">
        <v>1480</v>
      </c>
      <c r="B1482" s="28"/>
      <c r="C1482" s="28"/>
      <c r="D1482" s="28"/>
      <c r="G1482" s="28"/>
      <c r="J1482" s="21"/>
      <c r="K1482" s="21"/>
      <c r="P1482" s="21"/>
      <c r="T1482" s="28"/>
      <c r="U1482" s="28"/>
      <c r="Y1482" s="28"/>
      <c r="Z1482" s="28"/>
    </row>
    <row r="1483" spans="1:28">
      <c r="A1483" s="47">
        <v>1481</v>
      </c>
      <c r="B1483" s="28"/>
      <c r="C1483" s="28"/>
      <c r="D1483" s="28"/>
      <c r="G1483" s="28"/>
      <c r="J1483" s="21"/>
      <c r="K1483" s="21"/>
      <c r="P1483" s="21"/>
      <c r="T1483" s="28"/>
      <c r="U1483" s="28"/>
      <c r="Y1483" s="28"/>
      <c r="Z1483" s="28"/>
    </row>
    <row r="1484" spans="1:28">
      <c r="A1484" s="47">
        <v>1482</v>
      </c>
      <c r="B1484" s="28"/>
      <c r="C1484" s="28"/>
      <c r="D1484" s="28"/>
      <c r="G1484" s="28"/>
      <c r="J1484" s="21"/>
      <c r="K1484" s="21"/>
      <c r="P1484" s="21"/>
      <c r="T1484" s="28"/>
      <c r="U1484" s="28"/>
      <c r="Y1484" s="28"/>
      <c r="Z1484" s="28"/>
    </row>
    <row r="1485" spans="1:28">
      <c r="A1485" s="47">
        <v>1483</v>
      </c>
      <c r="B1485" s="28"/>
      <c r="C1485" s="28"/>
      <c r="D1485" s="28"/>
      <c r="G1485" s="28"/>
      <c r="J1485" s="21"/>
      <c r="K1485" s="21"/>
      <c r="P1485" s="21"/>
      <c r="T1485" s="28"/>
      <c r="U1485" s="28"/>
      <c r="Y1485" s="28"/>
      <c r="Z1485" s="28"/>
    </row>
    <row r="1486" spans="1:28" ht="13.5" thickBot="1">
      <c r="A1486" s="59">
        <v>1484</v>
      </c>
      <c r="B1486" s="67"/>
      <c r="C1486" s="67"/>
      <c r="D1486" s="67"/>
      <c r="E1486" s="67"/>
      <c r="F1486" s="68"/>
      <c r="G1486" s="67"/>
      <c r="H1486" s="68"/>
      <c r="I1486" s="67"/>
      <c r="J1486" s="67"/>
      <c r="K1486" s="67"/>
      <c r="L1486" s="67"/>
      <c r="M1486" s="68"/>
      <c r="N1486" s="67"/>
      <c r="O1486" s="67"/>
      <c r="P1486" s="67"/>
      <c r="Q1486" s="67"/>
      <c r="R1486" s="68"/>
      <c r="S1486" s="67"/>
      <c r="T1486" s="67"/>
      <c r="U1486" s="67"/>
      <c r="V1486" s="67"/>
      <c r="W1486" s="68"/>
      <c r="X1486" s="67"/>
      <c r="Y1486" s="60"/>
      <c r="Z1486" s="60"/>
      <c r="AA1486" s="60"/>
      <c r="AB1486" s="61"/>
    </row>
    <row r="1487" spans="1:28">
      <c r="A1487" s="47">
        <v>1485</v>
      </c>
      <c r="B1487" s="28"/>
      <c r="C1487" s="28"/>
      <c r="D1487" s="28"/>
      <c r="G1487" s="28"/>
      <c r="J1487" s="21"/>
      <c r="K1487" s="21"/>
      <c r="P1487" s="21"/>
      <c r="T1487" s="28"/>
      <c r="U1487" s="28"/>
      <c r="Y1487" s="28"/>
      <c r="Z1487" s="28"/>
    </row>
    <row r="1488" spans="1:28">
      <c r="A1488" s="47">
        <v>1486</v>
      </c>
      <c r="B1488" s="28"/>
      <c r="C1488" s="28"/>
      <c r="D1488" s="28"/>
      <c r="G1488" s="28"/>
      <c r="J1488" s="21"/>
      <c r="K1488" s="21"/>
      <c r="P1488" s="21"/>
      <c r="T1488" s="28"/>
      <c r="U1488" s="28"/>
      <c r="Y1488" s="28"/>
      <c r="Z1488" s="28"/>
    </row>
    <row r="1489" spans="1:28">
      <c r="A1489" s="47">
        <v>1487</v>
      </c>
      <c r="B1489" s="28"/>
      <c r="C1489" s="28"/>
      <c r="D1489" s="28"/>
      <c r="G1489" s="28"/>
      <c r="J1489" s="21"/>
      <c r="K1489" s="21"/>
      <c r="P1489" s="21"/>
      <c r="T1489" s="28"/>
      <c r="U1489" s="28"/>
      <c r="Y1489" s="28"/>
      <c r="Z1489" s="28"/>
    </row>
    <row r="1490" spans="1:28">
      <c r="A1490" s="47">
        <v>1488</v>
      </c>
      <c r="B1490" s="28"/>
      <c r="C1490" s="28"/>
      <c r="D1490" s="28"/>
      <c r="G1490" s="28"/>
      <c r="J1490" s="21"/>
      <c r="K1490" s="21"/>
      <c r="P1490" s="21"/>
      <c r="T1490" s="28"/>
      <c r="U1490" s="28"/>
      <c r="Y1490" s="28"/>
      <c r="Z1490" s="28"/>
    </row>
    <row r="1491" spans="1:28" ht="13.5" thickBot="1">
      <c r="A1491" s="59">
        <v>1489</v>
      </c>
      <c r="B1491" s="67"/>
      <c r="C1491" s="67"/>
      <c r="D1491" s="67"/>
      <c r="E1491" s="67"/>
      <c r="F1491" s="68"/>
      <c r="G1491" s="67"/>
      <c r="H1491" s="68"/>
      <c r="I1491" s="67"/>
      <c r="J1491" s="67"/>
      <c r="K1491" s="67"/>
      <c r="L1491" s="67"/>
      <c r="M1491" s="68"/>
      <c r="N1491" s="67"/>
      <c r="O1491" s="67"/>
      <c r="P1491" s="67"/>
      <c r="Q1491" s="67"/>
      <c r="R1491" s="68"/>
      <c r="S1491" s="67"/>
      <c r="T1491" s="67"/>
      <c r="U1491" s="67"/>
      <c r="V1491" s="67"/>
      <c r="W1491" s="68"/>
      <c r="X1491" s="67"/>
      <c r="Y1491" s="60"/>
      <c r="Z1491" s="60"/>
      <c r="AA1491" s="60"/>
      <c r="AB1491" s="61"/>
    </row>
    <row r="1492" spans="1:28">
      <c r="A1492" s="47">
        <v>1490</v>
      </c>
      <c r="B1492" s="28"/>
      <c r="C1492" s="28"/>
      <c r="D1492" s="28"/>
      <c r="G1492" s="28"/>
      <c r="J1492" s="21"/>
      <c r="K1492" s="21"/>
      <c r="P1492" s="21"/>
      <c r="T1492" s="28"/>
      <c r="U1492" s="28"/>
      <c r="Y1492" s="28"/>
      <c r="Z1492" s="28"/>
    </row>
    <row r="1493" spans="1:28">
      <c r="A1493" s="47">
        <v>1491</v>
      </c>
      <c r="B1493" s="28"/>
      <c r="C1493" s="28"/>
      <c r="D1493" s="28"/>
      <c r="G1493" s="28"/>
      <c r="J1493" s="21"/>
      <c r="K1493" s="21"/>
      <c r="P1493" s="21"/>
      <c r="T1493" s="28"/>
      <c r="U1493" s="28"/>
      <c r="Y1493" s="28"/>
      <c r="Z1493" s="28"/>
    </row>
    <row r="1494" spans="1:28">
      <c r="A1494" s="47">
        <v>1492</v>
      </c>
      <c r="B1494" s="28"/>
      <c r="C1494" s="28"/>
      <c r="D1494" s="28"/>
      <c r="G1494" s="28"/>
      <c r="J1494" s="21"/>
      <c r="K1494" s="21"/>
      <c r="P1494" s="21"/>
      <c r="T1494" s="28"/>
      <c r="U1494" s="28"/>
      <c r="Y1494" s="28"/>
      <c r="Z1494" s="28"/>
    </row>
    <row r="1495" spans="1:28">
      <c r="A1495" s="47">
        <v>1493</v>
      </c>
      <c r="B1495" s="28"/>
      <c r="C1495" s="28"/>
      <c r="D1495" s="28"/>
      <c r="G1495" s="28"/>
      <c r="J1495" s="21"/>
      <c r="K1495" s="21"/>
      <c r="P1495" s="21"/>
      <c r="T1495" s="28"/>
      <c r="U1495" s="28"/>
      <c r="Y1495" s="28"/>
      <c r="Z1495" s="28"/>
    </row>
    <row r="1496" spans="1:28" ht="13.5" thickBot="1">
      <c r="A1496" s="59">
        <v>1494</v>
      </c>
      <c r="B1496" s="67"/>
      <c r="C1496" s="67"/>
      <c r="D1496" s="67"/>
      <c r="E1496" s="67"/>
      <c r="F1496" s="68"/>
      <c r="G1496" s="67"/>
      <c r="H1496" s="68"/>
      <c r="I1496" s="67"/>
      <c r="J1496" s="67"/>
      <c r="K1496" s="67"/>
      <c r="L1496" s="67"/>
      <c r="M1496" s="68"/>
      <c r="N1496" s="67"/>
      <c r="O1496" s="67"/>
      <c r="P1496" s="67"/>
      <c r="Q1496" s="67"/>
      <c r="R1496" s="68"/>
      <c r="S1496" s="67"/>
      <c r="T1496" s="67"/>
      <c r="U1496" s="67"/>
      <c r="V1496" s="67"/>
      <c r="W1496" s="68"/>
      <c r="X1496" s="67"/>
      <c r="Y1496" s="60"/>
      <c r="Z1496" s="60"/>
      <c r="AA1496" s="60"/>
      <c r="AB1496" s="61"/>
    </row>
    <row r="1497" spans="1:28">
      <c r="A1497" s="47">
        <v>1495</v>
      </c>
      <c r="B1497" s="28"/>
      <c r="C1497" s="28"/>
      <c r="D1497" s="28"/>
      <c r="G1497" s="28"/>
      <c r="J1497" s="21"/>
      <c r="K1497" s="21"/>
      <c r="P1497" s="21"/>
      <c r="T1497" s="28"/>
      <c r="U1497" s="28"/>
      <c r="Y1497" s="28"/>
      <c r="Z1497" s="28"/>
    </row>
    <row r="1498" spans="1:28">
      <c r="A1498" s="47">
        <v>1496</v>
      </c>
      <c r="B1498" s="28"/>
      <c r="C1498" s="28"/>
      <c r="D1498" s="28"/>
      <c r="G1498" s="28"/>
      <c r="J1498" s="21"/>
      <c r="K1498" s="21"/>
      <c r="P1498" s="21"/>
      <c r="T1498" s="28"/>
      <c r="U1498" s="28"/>
      <c r="Y1498" s="28"/>
      <c r="Z1498" s="28"/>
    </row>
    <row r="1499" spans="1:28">
      <c r="A1499" s="47">
        <v>1497</v>
      </c>
      <c r="B1499" s="28"/>
      <c r="C1499" s="28"/>
      <c r="D1499" s="28"/>
      <c r="G1499" s="28"/>
      <c r="J1499" s="21"/>
      <c r="K1499" s="21"/>
      <c r="P1499" s="21"/>
      <c r="T1499" s="28"/>
      <c r="U1499" s="28"/>
      <c r="Y1499" s="28"/>
      <c r="Z1499" s="28"/>
    </row>
    <row r="1500" spans="1:28">
      <c r="A1500" s="47">
        <v>1498</v>
      </c>
      <c r="B1500" s="28"/>
      <c r="C1500" s="28"/>
      <c r="D1500" s="28"/>
      <c r="G1500" s="28"/>
      <c r="J1500" s="21"/>
      <c r="K1500" s="21"/>
      <c r="P1500" s="21"/>
      <c r="T1500" s="28"/>
      <c r="U1500" s="28"/>
      <c r="Y1500" s="28"/>
      <c r="Z1500" s="28"/>
    </row>
    <row r="1501" spans="1:28" ht="13.5" thickBot="1">
      <c r="A1501" s="59">
        <v>1499</v>
      </c>
      <c r="B1501" s="67"/>
      <c r="C1501" s="67"/>
      <c r="D1501" s="67"/>
      <c r="E1501" s="67"/>
      <c r="F1501" s="68"/>
      <c r="G1501" s="67"/>
      <c r="H1501" s="68"/>
      <c r="I1501" s="67"/>
      <c r="J1501" s="67"/>
      <c r="K1501" s="67"/>
      <c r="L1501" s="67"/>
      <c r="M1501" s="68"/>
      <c r="N1501" s="67"/>
      <c r="O1501" s="67"/>
      <c r="P1501" s="67"/>
      <c r="Q1501" s="67"/>
      <c r="R1501" s="68"/>
      <c r="S1501" s="67"/>
      <c r="T1501" s="67"/>
      <c r="U1501" s="67"/>
      <c r="V1501" s="67"/>
      <c r="W1501" s="68"/>
      <c r="X1501" s="67"/>
      <c r="Y1501" s="60"/>
      <c r="Z1501" s="60"/>
      <c r="AA1501" s="60"/>
      <c r="AB1501" s="61"/>
    </row>
    <row r="1502" spans="1:28">
      <c r="A1502" s="47">
        <v>1500</v>
      </c>
      <c r="B1502" s="28"/>
      <c r="C1502" s="28"/>
      <c r="D1502" s="28"/>
      <c r="G1502" s="28"/>
      <c r="J1502" s="21"/>
      <c r="K1502" s="21"/>
      <c r="P1502" s="21"/>
      <c r="T1502" s="28"/>
      <c r="U1502" s="28"/>
      <c r="Y1502" s="28"/>
      <c r="Z1502" s="28"/>
    </row>
    <row r="1503" spans="1:28">
      <c r="A1503" s="47">
        <v>1501</v>
      </c>
      <c r="B1503" s="28"/>
      <c r="C1503" s="28"/>
      <c r="D1503" s="28"/>
      <c r="G1503" s="28"/>
      <c r="J1503" s="21"/>
      <c r="K1503" s="21"/>
      <c r="P1503" s="21"/>
      <c r="T1503" s="28"/>
      <c r="U1503" s="28"/>
      <c r="Y1503" s="28"/>
      <c r="Z1503" s="28"/>
    </row>
    <row r="1504" spans="1:28">
      <c r="A1504" s="47">
        <v>1502</v>
      </c>
      <c r="B1504" s="28"/>
      <c r="C1504" s="28"/>
      <c r="D1504" s="28"/>
      <c r="G1504" s="28"/>
      <c r="J1504" s="21"/>
      <c r="K1504" s="21"/>
      <c r="P1504" s="21"/>
      <c r="T1504" s="28"/>
      <c r="U1504" s="28"/>
      <c r="Y1504" s="28"/>
      <c r="Z1504" s="28"/>
    </row>
    <row r="1505" spans="1:28">
      <c r="A1505" s="47">
        <v>1503</v>
      </c>
      <c r="B1505" s="28"/>
      <c r="C1505" s="28"/>
      <c r="D1505" s="28"/>
      <c r="G1505" s="28"/>
      <c r="J1505" s="21"/>
      <c r="K1505" s="21"/>
      <c r="P1505" s="21"/>
      <c r="T1505" s="28"/>
      <c r="U1505" s="28"/>
      <c r="Y1505" s="28"/>
      <c r="Z1505" s="28"/>
    </row>
    <row r="1506" spans="1:28" ht="13.5" thickBot="1">
      <c r="A1506" s="59">
        <v>1504</v>
      </c>
      <c r="B1506" s="67"/>
      <c r="C1506" s="67"/>
      <c r="D1506" s="67"/>
      <c r="E1506" s="67"/>
      <c r="F1506" s="68"/>
      <c r="G1506" s="67"/>
      <c r="H1506" s="68"/>
      <c r="I1506" s="67"/>
      <c r="J1506" s="67"/>
      <c r="K1506" s="67"/>
      <c r="L1506" s="67"/>
      <c r="M1506" s="68"/>
      <c r="N1506" s="67"/>
      <c r="O1506" s="67"/>
      <c r="P1506" s="67"/>
      <c r="Q1506" s="67"/>
      <c r="R1506" s="68"/>
      <c r="S1506" s="67"/>
      <c r="T1506" s="67"/>
      <c r="U1506" s="67"/>
      <c r="V1506" s="67"/>
      <c r="W1506" s="68"/>
      <c r="X1506" s="67"/>
      <c r="Y1506" s="60"/>
      <c r="Z1506" s="60"/>
      <c r="AA1506" s="60"/>
      <c r="AB1506" s="61"/>
    </row>
    <row r="1507" spans="1:28">
      <c r="A1507" s="47">
        <v>1505</v>
      </c>
      <c r="B1507" s="28"/>
      <c r="C1507" s="28"/>
      <c r="D1507" s="28"/>
      <c r="G1507" s="28"/>
      <c r="J1507" s="21"/>
      <c r="K1507" s="21"/>
      <c r="P1507" s="21"/>
      <c r="T1507" s="28"/>
      <c r="U1507" s="28"/>
      <c r="Y1507" s="28"/>
      <c r="Z1507" s="28"/>
    </row>
    <row r="1508" spans="1:28">
      <c r="A1508" s="47">
        <v>1506</v>
      </c>
      <c r="B1508" s="28"/>
      <c r="C1508" s="28"/>
      <c r="D1508" s="28"/>
      <c r="G1508" s="28"/>
      <c r="J1508" s="21"/>
      <c r="K1508" s="21"/>
      <c r="P1508" s="21"/>
      <c r="T1508" s="28"/>
      <c r="U1508" s="28"/>
      <c r="Y1508" s="28"/>
      <c r="Z1508" s="28"/>
    </row>
    <row r="1509" spans="1:28">
      <c r="A1509" s="47">
        <v>1507</v>
      </c>
      <c r="B1509" s="28"/>
      <c r="C1509" s="28"/>
      <c r="D1509" s="28"/>
      <c r="G1509" s="28"/>
      <c r="J1509" s="21"/>
      <c r="K1509" s="21"/>
      <c r="P1509" s="21"/>
      <c r="T1509" s="28"/>
      <c r="U1509" s="28"/>
      <c r="Y1509" s="28"/>
      <c r="Z1509" s="28"/>
    </row>
    <row r="1510" spans="1:28">
      <c r="A1510" s="47">
        <v>1508</v>
      </c>
      <c r="B1510" s="28"/>
      <c r="C1510" s="28"/>
      <c r="D1510" s="28"/>
      <c r="G1510" s="28"/>
      <c r="J1510" s="21"/>
      <c r="K1510" s="21"/>
      <c r="P1510" s="21"/>
      <c r="T1510" s="28"/>
      <c r="U1510" s="28"/>
      <c r="Y1510" s="28"/>
      <c r="Z1510" s="28"/>
    </row>
    <row r="1511" spans="1:28" ht="13.5" thickBot="1">
      <c r="A1511" s="59">
        <v>1509</v>
      </c>
      <c r="B1511" s="67"/>
      <c r="C1511" s="67"/>
      <c r="D1511" s="67"/>
      <c r="E1511" s="67"/>
      <c r="F1511" s="68"/>
      <c r="G1511" s="67"/>
      <c r="H1511" s="68"/>
      <c r="I1511" s="67"/>
      <c r="J1511" s="67"/>
      <c r="K1511" s="67"/>
      <c r="L1511" s="67"/>
      <c r="M1511" s="68"/>
      <c r="N1511" s="67"/>
      <c r="O1511" s="67"/>
      <c r="P1511" s="67"/>
      <c r="Q1511" s="67"/>
      <c r="R1511" s="68"/>
      <c r="S1511" s="67"/>
      <c r="T1511" s="67"/>
      <c r="U1511" s="67"/>
      <c r="V1511" s="67"/>
      <c r="W1511" s="68"/>
      <c r="X1511" s="67"/>
      <c r="Y1511" s="60"/>
      <c r="Z1511" s="60"/>
      <c r="AA1511" s="60"/>
      <c r="AB1511" s="61"/>
    </row>
    <row r="1512" spans="1:28">
      <c r="A1512" s="47">
        <v>1510</v>
      </c>
      <c r="B1512" s="28"/>
      <c r="C1512" s="28"/>
      <c r="D1512" s="28"/>
      <c r="G1512" s="28"/>
      <c r="J1512" s="21"/>
      <c r="K1512" s="21"/>
      <c r="P1512" s="21"/>
      <c r="T1512" s="28"/>
      <c r="U1512" s="28"/>
      <c r="Y1512" s="28"/>
      <c r="Z1512" s="28"/>
    </row>
    <row r="1513" spans="1:28">
      <c r="A1513" s="47">
        <v>1511</v>
      </c>
      <c r="B1513" s="28"/>
      <c r="C1513" s="28"/>
      <c r="D1513" s="28"/>
      <c r="G1513" s="28"/>
      <c r="J1513" s="21"/>
      <c r="K1513" s="21"/>
      <c r="P1513" s="21"/>
      <c r="T1513" s="28"/>
      <c r="U1513" s="28"/>
      <c r="Y1513" s="28"/>
      <c r="Z1513" s="28"/>
    </row>
    <row r="1514" spans="1:28">
      <c r="A1514" s="47">
        <v>1512</v>
      </c>
      <c r="B1514" s="28"/>
      <c r="C1514" s="28"/>
      <c r="D1514" s="28"/>
      <c r="G1514" s="28"/>
      <c r="J1514" s="21"/>
      <c r="K1514" s="21"/>
      <c r="P1514" s="21"/>
      <c r="T1514" s="28"/>
      <c r="U1514" s="28"/>
      <c r="Y1514" s="28"/>
      <c r="Z1514" s="28"/>
    </row>
    <row r="1515" spans="1:28">
      <c r="A1515" s="47">
        <v>1513</v>
      </c>
      <c r="B1515" s="28"/>
      <c r="C1515" s="28"/>
      <c r="D1515" s="28"/>
      <c r="G1515" s="28"/>
      <c r="J1515" s="21"/>
      <c r="K1515" s="21"/>
      <c r="P1515" s="21"/>
      <c r="T1515" s="28"/>
      <c r="U1515" s="28"/>
      <c r="Y1515" s="28"/>
      <c r="Z1515" s="28"/>
    </row>
    <row r="1516" spans="1:28" ht="13.5" thickBot="1">
      <c r="A1516" s="59">
        <v>1514</v>
      </c>
      <c r="B1516" s="67"/>
      <c r="C1516" s="67"/>
      <c r="D1516" s="67"/>
      <c r="E1516" s="67"/>
      <c r="F1516" s="68"/>
      <c r="G1516" s="67"/>
      <c r="H1516" s="68"/>
      <c r="I1516" s="67"/>
      <c r="J1516" s="67"/>
      <c r="K1516" s="67"/>
      <c r="L1516" s="67"/>
      <c r="M1516" s="68"/>
      <c r="N1516" s="67"/>
      <c r="O1516" s="67"/>
      <c r="P1516" s="67"/>
      <c r="Q1516" s="67"/>
      <c r="R1516" s="68"/>
      <c r="S1516" s="67"/>
      <c r="T1516" s="67"/>
      <c r="U1516" s="67"/>
      <c r="V1516" s="67"/>
      <c r="W1516" s="68"/>
      <c r="X1516" s="67"/>
      <c r="Y1516" s="60"/>
      <c r="Z1516" s="60"/>
      <c r="AA1516" s="60"/>
      <c r="AB1516" s="61"/>
    </row>
    <row r="1517" spans="1:28">
      <c r="A1517" s="47">
        <v>1515</v>
      </c>
      <c r="B1517" s="28"/>
      <c r="C1517" s="28"/>
      <c r="D1517" s="28"/>
      <c r="G1517" s="28"/>
      <c r="J1517" s="21"/>
      <c r="K1517" s="21"/>
      <c r="P1517" s="21"/>
      <c r="T1517" s="28"/>
      <c r="U1517" s="28"/>
      <c r="Y1517" s="28"/>
      <c r="Z1517" s="28"/>
    </row>
    <row r="1518" spans="1:28">
      <c r="A1518" s="47">
        <v>1516</v>
      </c>
      <c r="B1518" s="28"/>
      <c r="C1518" s="28"/>
      <c r="D1518" s="28"/>
      <c r="G1518" s="28"/>
      <c r="J1518" s="21"/>
      <c r="K1518" s="21"/>
      <c r="P1518" s="21"/>
      <c r="T1518" s="28"/>
      <c r="U1518" s="28"/>
      <c r="Y1518" s="28"/>
      <c r="Z1518" s="28"/>
    </row>
    <row r="1519" spans="1:28">
      <c r="A1519" s="47">
        <v>1517</v>
      </c>
      <c r="B1519" s="28"/>
      <c r="C1519" s="28"/>
      <c r="D1519" s="28"/>
      <c r="G1519" s="28"/>
      <c r="J1519" s="21"/>
      <c r="K1519" s="21"/>
      <c r="P1519" s="21"/>
      <c r="T1519" s="28"/>
      <c r="U1519" s="28"/>
      <c r="Y1519" s="28"/>
      <c r="Z1519" s="28"/>
    </row>
    <row r="1520" spans="1:28">
      <c r="A1520" s="47">
        <v>1518</v>
      </c>
      <c r="B1520" s="28"/>
      <c r="C1520" s="28"/>
      <c r="D1520" s="28"/>
      <c r="G1520" s="28"/>
      <c r="J1520" s="21"/>
      <c r="K1520" s="21"/>
      <c r="P1520" s="21"/>
      <c r="T1520" s="28"/>
      <c r="U1520" s="28"/>
      <c r="Y1520" s="28"/>
      <c r="Z1520" s="28"/>
    </row>
    <row r="1521" spans="1:28" ht="13.5" thickBot="1">
      <c r="A1521" s="59">
        <v>1519</v>
      </c>
      <c r="B1521" s="67"/>
      <c r="C1521" s="67"/>
      <c r="D1521" s="67"/>
      <c r="E1521" s="67"/>
      <c r="F1521" s="68"/>
      <c r="G1521" s="67"/>
      <c r="H1521" s="68"/>
      <c r="I1521" s="67"/>
      <c r="J1521" s="67"/>
      <c r="K1521" s="67"/>
      <c r="L1521" s="67"/>
      <c r="M1521" s="68"/>
      <c r="N1521" s="67"/>
      <c r="O1521" s="67"/>
      <c r="P1521" s="67"/>
      <c r="Q1521" s="67"/>
      <c r="R1521" s="68"/>
      <c r="S1521" s="67"/>
      <c r="T1521" s="67"/>
      <c r="U1521" s="67"/>
      <c r="V1521" s="67"/>
      <c r="W1521" s="68"/>
      <c r="X1521" s="67"/>
      <c r="Y1521" s="60"/>
      <c r="Z1521" s="60"/>
      <c r="AA1521" s="60"/>
      <c r="AB1521" s="61"/>
    </row>
    <row r="1522" spans="1:28">
      <c r="A1522" s="47">
        <v>1520</v>
      </c>
      <c r="B1522" s="28"/>
      <c r="C1522" s="28"/>
      <c r="D1522" s="28"/>
      <c r="G1522" s="28"/>
      <c r="J1522" s="21"/>
      <c r="K1522" s="21"/>
      <c r="P1522" s="21"/>
      <c r="T1522" s="28"/>
      <c r="U1522" s="28"/>
      <c r="Y1522" s="28"/>
      <c r="Z1522" s="28"/>
    </row>
    <row r="1523" spans="1:28">
      <c r="A1523" s="47">
        <v>1521</v>
      </c>
      <c r="B1523" s="28"/>
      <c r="C1523" s="28"/>
      <c r="D1523" s="28"/>
      <c r="G1523" s="28"/>
      <c r="J1523" s="21"/>
      <c r="K1523" s="21"/>
      <c r="P1523" s="21"/>
      <c r="T1523" s="28"/>
      <c r="U1523" s="28"/>
      <c r="Y1523" s="28"/>
      <c r="Z1523" s="28"/>
    </row>
    <row r="1524" spans="1:28">
      <c r="A1524" s="47">
        <v>1522</v>
      </c>
      <c r="B1524" s="28"/>
      <c r="C1524" s="28"/>
      <c r="D1524" s="28"/>
      <c r="G1524" s="28"/>
      <c r="J1524" s="21"/>
      <c r="K1524" s="21"/>
      <c r="P1524" s="21"/>
      <c r="T1524" s="28"/>
      <c r="U1524" s="28"/>
      <c r="Y1524" s="28"/>
      <c r="Z1524" s="28"/>
    </row>
    <row r="1525" spans="1:28">
      <c r="A1525" s="47">
        <v>1523</v>
      </c>
      <c r="B1525" s="28"/>
      <c r="C1525" s="28"/>
      <c r="D1525" s="28"/>
      <c r="G1525" s="28"/>
      <c r="J1525" s="21"/>
      <c r="K1525" s="21"/>
      <c r="P1525" s="21"/>
      <c r="T1525" s="28"/>
      <c r="U1525" s="28"/>
      <c r="Y1525" s="28"/>
      <c r="Z1525" s="28"/>
    </row>
    <row r="1526" spans="1:28" ht="13.5" thickBot="1">
      <c r="A1526" s="59">
        <v>1524</v>
      </c>
      <c r="B1526" s="67"/>
      <c r="C1526" s="67"/>
      <c r="D1526" s="67"/>
      <c r="E1526" s="67"/>
      <c r="F1526" s="68"/>
      <c r="G1526" s="67"/>
      <c r="H1526" s="68"/>
      <c r="I1526" s="67"/>
      <c r="J1526" s="67"/>
      <c r="K1526" s="67"/>
      <c r="L1526" s="67"/>
      <c r="M1526" s="68"/>
      <c r="N1526" s="67"/>
      <c r="O1526" s="67"/>
      <c r="P1526" s="67"/>
      <c r="Q1526" s="67"/>
      <c r="R1526" s="68"/>
      <c r="S1526" s="67"/>
      <c r="T1526" s="67"/>
      <c r="U1526" s="67"/>
      <c r="V1526" s="67"/>
      <c r="W1526" s="68"/>
      <c r="X1526" s="67"/>
      <c r="Y1526" s="60"/>
      <c r="Z1526" s="60"/>
      <c r="AA1526" s="60"/>
      <c r="AB1526" s="61"/>
    </row>
    <row r="1527" spans="1:28">
      <c r="A1527" s="47">
        <v>1525</v>
      </c>
      <c r="B1527" s="28"/>
      <c r="C1527" s="28"/>
      <c r="D1527" s="28"/>
      <c r="G1527" s="28"/>
      <c r="J1527" s="21"/>
      <c r="K1527" s="21"/>
      <c r="P1527" s="21"/>
      <c r="T1527" s="28"/>
      <c r="U1527" s="28"/>
      <c r="Y1527" s="28"/>
      <c r="Z1527" s="28"/>
    </row>
    <row r="1528" spans="1:28">
      <c r="A1528" s="47">
        <v>1526</v>
      </c>
      <c r="B1528" s="28"/>
      <c r="C1528" s="28"/>
      <c r="D1528" s="28"/>
      <c r="G1528" s="28"/>
      <c r="J1528" s="21"/>
      <c r="K1528" s="21"/>
      <c r="P1528" s="21"/>
      <c r="T1528" s="28"/>
      <c r="U1528" s="28"/>
      <c r="Y1528" s="28"/>
      <c r="Z1528" s="28"/>
    </row>
    <row r="1529" spans="1:28">
      <c r="A1529" s="47">
        <v>1527</v>
      </c>
      <c r="B1529" s="28"/>
      <c r="C1529" s="28"/>
      <c r="D1529" s="28"/>
      <c r="G1529" s="28"/>
      <c r="J1529" s="21"/>
      <c r="K1529" s="21"/>
      <c r="P1529" s="21"/>
      <c r="T1529" s="28"/>
      <c r="U1529" s="28"/>
      <c r="Y1529" s="28"/>
      <c r="Z1529" s="28"/>
    </row>
    <row r="1530" spans="1:28">
      <c r="A1530" s="47">
        <v>1528</v>
      </c>
      <c r="B1530" s="28"/>
      <c r="C1530" s="28"/>
      <c r="D1530" s="28"/>
      <c r="G1530" s="28"/>
      <c r="J1530" s="21"/>
      <c r="K1530" s="21"/>
      <c r="P1530" s="21"/>
      <c r="T1530" s="28"/>
      <c r="U1530" s="28"/>
      <c r="Y1530" s="28"/>
      <c r="Z1530" s="28"/>
    </row>
    <row r="1531" spans="1:28" ht="13.5" thickBot="1">
      <c r="A1531" s="59">
        <v>1529</v>
      </c>
      <c r="B1531" s="67"/>
      <c r="C1531" s="67"/>
      <c r="D1531" s="67"/>
      <c r="E1531" s="67"/>
      <c r="F1531" s="68"/>
      <c r="G1531" s="67"/>
      <c r="H1531" s="68"/>
      <c r="I1531" s="67"/>
      <c r="J1531" s="67"/>
      <c r="K1531" s="67"/>
      <c r="L1531" s="67"/>
      <c r="M1531" s="68"/>
      <c r="N1531" s="67"/>
      <c r="O1531" s="67"/>
      <c r="P1531" s="67"/>
      <c r="Q1531" s="67"/>
      <c r="R1531" s="68"/>
      <c r="S1531" s="67"/>
      <c r="T1531" s="67"/>
      <c r="U1531" s="67"/>
      <c r="V1531" s="67"/>
      <c r="W1531" s="68"/>
      <c r="X1531" s="67"/>
      <c r="Y1531" s="60"/>
      <c r="Z1531" s="60"/>
      <c r="AA1531" s="60"/>
      <c r="AB1531" s="61"/>
    </row>
    <row r="1532" spans="1:28">
      <c r="A1532" s="47">
        <v>1530</v>
      </c>
      <c r="B1532" s="28"/>
      <c r="C1532" s="28"/>
      <c r="D1532" s="28"/>
      <c r="G1532" s="28"/>
      <c r="J1532" s="21"/>
      <c r="K1532" s="21"/>
      <c r="P1532" s="21"/>
      <c r="T1532" s="28"/>
      <c r="U1532" s="28"/>
      <c r="Y1532" s="28"/>
      <c r="Z1532" s="28"/>
    </row>
    <row r="1533" spans="1:28">
      <c r="A1533" s="47">
        <v>1531</v>
      </c>
      <c r="B1533" s="28"/>
      <c r="C1533" s="28"/>
      <c r="D1533" s="28"/>
      <c r="G1533" s="28"/>
      <c r="J1533" s="21"/>
      <c r="K1533" s="21"/>
      <c r="P1533" s="21"/>
      <c r="T1533" s="28"/>
      <c r="U1533" s="28"/>
      <c r="Y1533" s="28"/>
      <c r="Z1533" s="28"/>
    </row>
    <row r="1534" spans="1:28">
      <c r="A1534" s="47">
        <v>1532</v>
      </c>
      <c r="B1534" s="28"/>
      <c r="C1534" s="28"/>
      <c r="D1534" s="28"/>
      <c r="G1534" s="28"/>
      <c r="J1534" s="21"/>
      <c r="K1534" s="21"/>
      <c r="P1534" s="21"/>
      <c r="T1534" s="28"/>
      <c r="U1534" s="28"/>
      <c r="Y1534" s="28"/>
      <c r="Z1534" s="28"/>
    </row>
    <row r="1535" spans="1:28">
      <c r="A1535" s="47">
        <v>1533</v>
      </c>
      <c r="B1535" s="28"/>
      <c r="C1535" s="28"/>
      <c r="D1535" s="28"/>
      <c r="G1535" s="28"/>
      <c r="J1535" s="21"/>
      <c r="K1535" s="21"/>
      <c r="P1535" s="21"/>
      <c r="T1535" s="28"/>
      <c r="U1535" s="28"/>
      <c r="Y1535" s="28"/>
      <c r="Z1535" s="28"/>
    </row>
    <row r="1536" spans="1:28" ht="13.5" thickBot="1">
      <c r="A1536" s="59">
        <v>1534</v>
      </c>
      <c r="B1536" s="67"/>
      <c r="C1536" s="67"/>
      <c r="D1536" s="67"/>
      <c r="E1536" s="67"/>
      <c r="F1536" s="68"/>
      <c r="G1536" s="67"/>
      <c r="H1536" s="68"/>
      <c r="I1536" s="67"/>
      <c r="J1536" s="67"/>
      <c r="K1536" s="67"/>
      <c r="L1536" s="67"/>
      <c r="M1536" s="68"/>
      <c r="N1536" s="67"/>
      <c r="O1536" s="67"/>
      <c r="P1536" s="67"/>
      <c r="Q1536" s="67"/>
      <c r="R1536" s="68"/>
      <c r="S1536" s="67"/>
      <c r="T1536" s="67"/>
      <c r="U1536" s="67"/>
      <c r="V1536" s="67"/>
      <c r="W1536" s="68"/>
      <c r="X1536" s="67"/>
      <c r="Y1536" s="60"/>
      <c r="Z1536" s="60"/>
      <c r="AA1536" s="60"/>
      <c r="AB1536" s="61"/>
    </row>
    <row r="1537" spans="1:28">
      <c r="A1537" s="47">
        <v>1535</v>
      </c>
      <c r="B1537" s="28"/>
      <c r="C1537" s="28"/>
      <c r="D1537" s="28"/>
      <c r="G1537" s="28"/>
      <c r="J1537" s="21"/>
      <c r="K1537" s="21"/>
      <c r="P1537" s="21"/>
      <c r="T1537" s="28"/>
      <c r="U1537" s="28"/>
      <c r="Y1537" s="28"/>
      <c r="Z1537" s="28"/>
    </row>
    <row r="1538" spans="1:28">
      <c r="A1538" s="47">
        <v>1536</v>
      </c>
      <c r="B1538" s="28"/>
      <c r="C1538" s="28"/>
      <c r="D1538" s="28"/>
      <c r="G1538" s="28"/>
      <c r="J1538" s="21"/>
      <c r="K1538" s="21"/>
      <c r="P1538" s="21"/>
      <c r="T1538" s="28"/>
      <c r="U1538" s="28"/>
      <c r="Y1538" s="28"/>
      <c r="Z1538" s="28"/>
    </row>
    <row r="1539" spans="1:28">
      <c r="A1539" s="47">
        <v>1537</v>
      </c>
      <c r="B1539" s="28"/>
      <c r="C1539" s="28"/>
      <c r="D1539" s="28"/>
      <c r="G1539" s="28"/>
      <c r="J1539" s="21"/>
      <c r="K1539" s="21"/>
      <c r="P1539" s="21"/>
      <c r="T1539" s="28"/>
      <c r="U1539" s="28"/>
      <c r="Y1539" s="28"/>
      <c r="Z1539" s="28"/>
    </row>
    <row r="1540" spans="1:28">
      <c r="A1540" s="47">
        <v>1538</v>
      </c>
      <c r="B1540" s="28"/>
      <c r="C1540" s="28"/>
      <c r="D1540" s="28"/>
      <c r="G1540" s="28"/>
      <c r="J1540" s="21"/>
      <c r="K1540" s="21"/>
      <c r="P1540" s="21"/>
      <c r="T1540" s="28"/>
      <c r="U1540" s="28"/>
      <c r="Y1540" s="28"/>
      <c r="Z1540" s="28"/>
    </row>
    <row r="1541" spans="1:28" ht="13.5" thickBot="1">
      <c r="A1541" s="59">
        <v>1539</v>
      </c>
      <c r="B1541" s="67"/>
      <c r="C1541" s="67"/>
      <c r="D1541" s="67"/>
      <c r="E1541" s="67"/>
      <c r="F1541" s="68"/>
      <c r="G1541" s="67"/>
      <c r="H1541" s="68"/>
      <c r="I1541" s="67"/>
      <c r="J1541" s="67"/>
      <c r="K1541" s="67"/>
      <c r="L1541" s="67"/>
      <c r="M1541" s="68"/>
      <c r="N1541" s="67"/>
      <c r="O1541" s="67"/>
      <c r="P1541" s="67"/>
      <c r="Q1541" s="67"/>
      <c r="R1541" s="68"/>
      <c r="S1541" s="67"/>
      <c r="T1541" s="67"/>
      <c r="U1541" s="67"/>
      <c r="V1541" s="67"/>
      <c r="W1541" s="68"/>
      <c r="X1541" s="67"/>
      <c r="Y1541" s="60"/>
      <c r="Z1541" s="60"/>
      <c r="AA1541" s="60"/>
      <c r="AB1541" s="61"/>
    </row>
    <row r="1542" spans="1:28">
      <c r="A1542" s="47">
        <v>1540</v>
      </c>
      <c r="B1542" s="28"/>
      <c r="C1542" s="28"/>
      <c r="D1542" s="28"/>
      <c r="G1542" s="28"/>
      <c r="J1542" s="21"/>
      <c r="K1542" s="21"/>
      <c r="P1542" s="21"/>
      <c r="T1542" s="28"/>
      <c r="U1542" s="28"/>
      <c r="Y1542" s="28"/>
      <c r="Z1542" s="28"/>
    </row>
    <row r="1543" spans="1:28">
      <c r="A1543" s="47">
        <v>1541</v>
      </c>
      <c r="B1543" s="28"/>
      <c r="C1543" s="28"/>
      <c r="D1543" s="28"/>
      <c r="G1543" s="28"/>
      <c r="J1543" s="21"/>
      <c r="K1543" s="21"/>
      <c r="P1543" s="21"/>
      <c r="T1543" s="28"/>
      <c r="U1543" s="28"/>
      <c r="Y1543" s="28"/>
      <c r="Z1543" s="28"/>
    </row>
    <row r="1544" spans="1:28">
      <c r="A1544" s="47">
        <v>1542</v>
      </c>
      <c r="B1544" s="28"/>
      <c r="C1544" s="28"/>
      <c r="D1544" s="28"/>
      <c r="G1544" s="28"/>
      <c r="J1544" s="21"/>
      <c r="K1544" s="21"/>
      <c r="P1544" s="21"/>
      <c r="T1544" s="28"/>
      <c r="U1544" s="28"/>
      <c r="Y1544" s="28"/>
      <c r="Z1544" s="28"/>
    </row>
    <row r="1545" spans="1:28">
      <c r="A1545" s="47">
        <v>1543</v>
      </c>
      <c r="B1545" s="28"/>
      <c r="C1545" s="28"/>
      <c r="D1545" s="28"/>
      <c r="G1545" s="28"/>
      <c r="J1545" s="21"/>
      <c r="K1545" s="21"/>
      <c r="P1545" s="21"/>
      <c r="T1545" s="28"/>
      <c r="U1545" s="28"/>
      <c r="Y1545" s="28"/>
      <c r="Z1545" s="28"/>
    </row>
    <row r="1546" spans="1:28" ht="13.5" thickBot="1">
      <c r="A1546" s="59">
        <v>1544</v>
      </c>
      <c r="B1546" s="67"/>
      <c r="C1546" s="67"/>
      <c r="D1546" s="67"/>
      <c r="E1546" s="67"/>
      <c r="F1546" s="68"/>
      <c r="G1546" s="67"/>
      <c r="H1546" s="68"/>
      <c r="I1546" s="67"/>
      <c r="J1546" s="67"/>
      <c r="K1546" s="67"/>
      <c r="L1546" s="67"/>
      <c r="M1546" s="68"/>
      <c r="N1546" s="67"/>
      <c r="O1546" s="67"/>
      <c r="P1546" s="67"/>
      <c r="Q1546" s="67"/>
      <c r="R1546" s="68"/>
      <c r="S1546" s="67"/>
      <c r="T1546" s="67"/>
      <c r="U1546" s="67"/>
      <c r="V1546" s="67"/>
      <c r="W1546" s="68"/>
      <c r="X1546" s="67"/>
      <c r="Y1546" s="60"/>
      <c r="Z1546" s="60"/>
      <c r="AA1546" s="60"/>
      <c r="AB1546" s="61"/>
    </row>
    <row r="1547" spans="1:28">
      <c r="A1547" s="47">
        <v>1545</v>
      </c>
      <c r="B1547" s="28"/>
      <c r="C1547" s="28"/>
      <c r="D1547" s="28"/>
      <c r="G1547" s="28"/>
      <c r="J1547" s="21"/>
      <c r="K1547" s="21"/>
      <c r="P1547" s="21"/>
      <c r="T1547" s="28"/>
      <c r="U1547" s="28"/>
      <c r="Y1547" s="28"/>
      <c r="Z1547" s="28"/>
    </row>
    <row r="1548" spans="1:28">
      <c r="A1548" s="47">
        <v>1546</v>
      </c>
      <c r="B1548" s="28"/>
      <c r="C1548" s="28"/>
      <c r="D1548" s="28"/>
      <c r="G1548" s="28"/>
      <c r="J1548" s="21"/>
      <c r="K1548" s="21"/>
      <c r="P1548" s="21"/>
      <c r="T1548" s="28"/>
      <c r="U1548" s="28"/>
      <c r="Y1548" s="28"/>
      <c r="Z1548" s="28"/>
    </row>
    <row r="1549" spans="1:28">
      <c r="A1549" s="47">
        <v>1547</v>
      </c>
      <c r="B1549" s="28"/>
      <c r="C1549" s="28"/>
      <c r="D1549" s="28"/>
      <c r="G1549" s="28"/>
      <c r="J1549" s="21"/>
      <c r="K1549" s="21"/>
      <c r="P1549" s="21"/>
      <c r="T1549" s="28"/>
      <c r="U1549" s="28"/>
      <c r="Y1549" s="28"/>
      <c r="Z1549" s="28"/>
    </row>
    <row r="1550" spans="1:28">
      <c r="A1550" s="47">
        <v>1548</v>
      </c>
      <c r="B1550" s="28"/>
      <c r="C1550" s="28"/>
      <c r="D1550" s="28"/>
      <c r="G1550" s="28"/>
      <c r="J1550" s="21"/>
      <c r="K1550" s="21"/>
      <c r="P1550" s="21"/>
      <c r="T1550" s="28"/>
      <c r="U1550" s="28"/>
      <c r="Y1550" s="28"/>
      <c r="Z1550" s="28"/>
    </row>
    <row r="1551" spans="1:28" ht="13.5" thickBot="1">
      <c r="A1551" s="59">
        <v>1549</v>
      </c>
      <c r="B1551" s="67"/>
      <c r="C1551" s="67"/>
      <c r="D1551" s="67"/>
      <c r="E1551" s="67"/>
      <c r="F1551" s="68"/>
      <c r="G1551" s="67"/>
      <c r="H1551" s="68"/>
      <c r="I1551" s="67"/>
      <c r="J1551" s="67"/>
      <c r="K1551" s="67"/>
      <c r="L1551" s="67"/>
      <c r="M1551" s="68"/>
      <c r="N1551" s="67"/>
      <c r="O1551" s="67"/>
      <c r="P1551" s="67"/>
      <c r="Q1551" s="67"/>
      <c r="R1551" s="68"/>
      <c r="S1551" s="67"/>
      <c r="T1551" s="67"/>
      <c r="U1551" s="67"/>
      <c r="V1551" s="67"/>
      <c r="W1551" s="68"/>
      <c r="X1551" s="67"/>
      <c r="Y1551" s="60"/>
      <c r="Z1551" s="60"/>
      <c r="AA1551" s="60"/>
      <c r="AB1551" s="61"/>
    </row>
    <row r="1552" spans="1:28">
      <c r="A1552" s="47">
        <v>1550</v>
      </c>
      <c r="B1552" s="28"/>
      <c r="C1552" s="28"/>
      <c r="D1552" s="28"/>
      <c r="G1552" s="28"/>
      <c r="J1552" s="21"/>
      <c r="K1552" s="21"/>
      <c r="P1552" s="21"/>
      <c r="T1552" s="28"/>
      <c r="U1552" s="28"/>
      <c r="Y1552" s="28"/>
      <c r="Z1552" s="28"/>
    </row>
    <row r="1553" spans="1:28">
      <c r="A1553" s="47">
        <v>1551</v>
      </c>
      <c r="B1553" s="28"/>
      <c r="C1553" s="28"/>
      <c r="D1553" s="28"/>
      <c r="G1553" s="28"/>
      <c r="J1553" s="21"/>
      <c r="K1553" s="21"/>
      <c r="P1553" s="21"/>
      <c r="T1553" s="28"/>
      <c r="U1553" s="28"/>
      <c r="Y1553" s="28"/>
      <c r="Z1553" s="28"/>
    </row>
    <row r="1554" spans="1:28">
      <c r="A1554" s="47">
        <v>1552</v>
      </c>
      <c r="B1554" s="28"/>
      <c r="C1554" s="28"/>
      <c r="D1554" s="28"/>
      <c r="G1554" s="28"/>
      <c r="J1554" s="21"/>
      <c r="K1554" s="21"/>
      <c r="P1554" s="21"/>
      <c r="T1554" s="28"/>
      <c r="U1554" s="28"/>
      <c r="Y1554" s="28"/>
      <c r="Z1554" s="28"/>
    </row>
    <row r="1555" spans="1:28">
      <c r="A1555" s="47">
        <v>1553</v>
      </c>
      <c r="B1555" s="28"/>
      <c r="C1555" s="28"/>
      <c r="D1555" s="28"/>
      <c r="G1555" s="28"/>
      <c r="J1555" s="21"/>
      <c r="K1555" s="21"/>
      <c r="P1555" s="21"/>
      <c r="T1555" s="28"/>
      <c r="U1555" s="28"/>
      <c r="Y1555" s="28"/>
      <c r="Z1555" s="28"/>
    </row>
    <row r="1556" spans="1:28" ht="13.5" thickBot="1">
      <c r="A1556" s="59">
        <v>1554</v>
      </c>
      <c r="B1556" s="67"/>
      <c r="C1556" s="67"/>
      <c r="D1556" s="67"/>
      <c r="E1556" s="67"/>
      <c r="F1556" s="68"/>
      <c r="G1556" s="67"/>
      <c r="H1556" s="68"/>
      <c r="I1556" s="67"/>
      <c r="J1556" s="67"/>
      <c r="K1556" s="67"/>
      <c r="L1556" s="67"/>
      <c r="M1556" s="68"/>
      <c r="N1556" s="67"/>
      <c r="O1556" s="67"/>
      <c r="P1556" s="67"/>
      <c r="Q1556" s="67"/>
      <c r="R1556" s="68"/>
      <c r="S1556" s="67"/>
      <c r="T1556" s="67"/>
      <c r="U1556" s="67"/>
      <c r="V1556" s="67"/>
      <c r="W1556" s="68"/>
      <c r="X1556" s="67"/>
      <c r="Y1556" s="60"/>
      <c r="Z1556" s="60"/>
      <c r="AA1556" s="60"/>
      <c r="AB1556" s="61"/>
    </row>
    <row r="1557" spans="1:28">
      <c r="A1557" s="47">
        <v>1555</v>
      </c>
      <c r="B1557" s="28"/>
      <c r="C1557" s="28"/>
      <c r="D1557" s="28"/>
      <c r="G1557" s="28"/>
      <c r="J1557" s="21"/>
      <c r="K1557" s="21"/>
      <c r="P1557" s="21"/>
      <c r="T1557" s="28"/>
      <c r="U1557" s="28"/>
      <c r="Y1557" s="28"/>
      <c r="Z1557" s="28"/>
    </row>
    <row r="1558" spans="1:28">
      <c r="A1558" s="47">
        <v>1556</v>
      </c>
      <c r="B1558" s="28"/>
      <c r="C1558" s="28"/>
      <c r="D1558" s="28"/>
      <c r="G1558" s="28"/>
      <c r="J1558" s="21"/>
      <c r="K1558" s="21"/>
      <c r="P1558" s="21"/>
      <c r="T1558" s="28"/>
      <c r="U1558" s="28"/>
      <c r="Y1558" s="28"/>
      <c r="Z1558" s="28"/>
    </row>
    <row r="1559" spans="1:28">
      <c r="A1559" s="47">
        <v>1557</v>
      </c>
      <c r="B1559" s="28"/>
      <c r="C1559" s="28"/>
      <c r="D1559" s="28"/>
      <c r="G1559" s="28"/>
      <c r="J1559" s="21"/>
      <c r="K1559" s="21"/>
      <c r="P1559" s="21"/>
      <c r="T1559" s="28"/>
      <c r="U1559" s="28"/>
      <c r="Y1559" s="28"/>
      <c r="Z1559" s="28"/>
    </row>
    <row r="1560" spans="1:28">
      <c r="A1560" s="47">
        <v>1558</v>
      </c>
      <c r="B1560" s="28"/>
      <c r="C1560" s="28"/>
      <c r="D1560" s="28"/>
      <c r="G1560" s="28"/>
      <c r="J1560" s="21"/>
      <c r="K1560" s="21"/>
      <c r="P1560" s="21"/>
      <c r="T1560" s="28"/>
      <c r="U1560" s="28"/>
      <c r="Y1560" s="28"/>
      <c r="Z1560" s="28"/>
    </row>
    <row r="1561" spans="1:28" ht="13.5" thickBot="1">
      <c r="A1561" s="59">
        <v>1559</v>
      </c>
      <c r="B1561" s="67"/>
      <c r="C1561" s="67"/>
      <c r="D1561" s="67"/>
      <c r="E1561" s="67"/>
      <c r="F1561" s="68"/>
      <c r="G1561" s="67"/>
      <c r="H1561" s="68"/>
      <c r="I1561" s="67"/>
      <c r="J1561" s="67"/>
      <c r="K1561" s="67"/>
      <c r="L1561" s="67"/>
      <c r="M1561" s="68"/>
      <c r="N1561" s="67"/>
      <c r="O1561" s="67"/>
      <c r="P1561" s="67"/>
      <c r="Q1561" s="67"/>
      <c r="R1561" s="68"/>
      <c r="S1561" s="67"/>
      <c r="T1561" s="67"/>
      <c r="U1561" s="67"/>
      <c r="V1561" s="67"/>
      <c r="W1561" s="68"/>
      <c r="X1561" s="67"/>
      <c r="Y1561" s="60"/>
      <c r="Z1561" s="60"/>
      <c r="AA1561" s="60"/>
      <c r="AB1561" s="61"/>
    </row>
    <row r="1562" spans="1:28">
      <c r="A1562" s="47">
        <v>1560</v>
      </c>
      <c r="B1562" s="28"/>
      <c r="C1562" s="28"/>
      <c r="D1562" s="28"/>
      <c r="G1562" s="28"/>
      <c r="J1562" s="21"/>
      <c r="K1562" s="21"/>
      <c r="P1562" s="21"/>
      <c r="T1562" s="28"/>
      <c r="U1562" s="28"/>
      <c r="Y1562" s="28"/>
      <c r="Z1562" s="28"/>
    </row>
    <row r="1563" spans="1:28">
      <c r="A1563" s="47">
        <v>1561</v>
      </c>
      <c r="B1563" s="28"/>
      <c r="C1563" s="28"/>
      <c r="D1563" s="28"/>
      <c r="G1563" s="28"/>
      <c r="J1563" s="21"/>
      <c r="K1563" s="21"/>
      <c r="P1563" s="21"/>
      <c r="T1563" s="28"/>
      <c r="U1563" s="28"/>
      <c r="Y1563" s="28"/>
      <c r="Z1563" s="28"/>
    </row>
    <row r="1564" spans="1:28">
      <c r="A1564" s="47">
        <v>1562</v>
      </c>
      <c r="B1564" s="28"/>
      <c r="C1564" s="28"/>
      <c r="D1564" s="28"/>
      <c r="G1564" s="28"/>
      <c r="J1564" s="21"/>
      <c r="K1564" s="21"/>
      <c r="P1564" s="21"/>
      <c r="T1564" s="28"/>
      <c r="U1564" s="28"/>
      <c r="Y1564" s="28"/>
      <c r="Z1564" s="28"/>
    </row>
    <row r="1565" spans="1:28">
      <c r="A1565" s="47">
        <v>1563</v>
      </c>
      <c r="B1565" s="28"/>
      <c r="C1565" s="28"/>
      <c r="D1565" s="28"/>
      <c r="G1565" s="28"/>
      <c r="J1565" s="21"/>
      <c r="K1565" s="21"/>
      <c r="P1565" s="21"/>
      <c r="T1565" s="28"/>
      <c r="U1565" s="28"/>
      <c r="Y1565" s="28"/>
      <c r="Z1565" s="28"/>
    </row>
    <row r="1566" spans="1:28" ht="13.5" thickBot="1">
      <c r="A1566" s="59">
        <v>1564</v>
      </c>
      <c r="B1566" s="67"/>
      <c r="C1566" s="67"/>
      <c r="D1566" s="67"/>
      <c r="E1566" s="67"/>
      <c r="F1566" s="68"/>
      <c r="G1566" s="67"/>
      <c r="H1566" s="68"/>
      <c r="I1566" s="67"/>
      <c r="J1566" s="67"/>
      <c r="K1566" s="67"/>
      <c r="L1566" s="67"/>
      <c r="M1566" s="68"/>
      <c r="N1566" s="67"/>
      <c r="O1566" s="67"/>
      <c r="P1566" s="67"/>
      <c r="Q1566" s="67"/>
      <c r="R1566" s="68"/>
      <c r="S1566" s="67"/>
      <c r="T1566" s="67"/>
      <c r="U1566" s="67"/>
      <c r="V1566" s="67"/>
      <c r="W1566" s="68"/>
      <c r="X1566" s="67"/>
      <c r="Y1566" s="60"/>
      <c r="Z1566" s="60"/>
      <c r="AA1566" s="60"/>
      <c r="AB1566" s="61"/>
    </row>
    <row r="1567" spans="1:28">
      <c r="A1567" s="47">
        <v>1565</v>
      </c>
      <c r="B1567" s="28"/>
      <c r="C1567" s="28"/>
      <c r="D1567" s="28"/>
      <c r="G1567" s="28"/>
      <c r="J1567" s="21"/>
      <c r="K1567" s="21"/>
      <c r="P1567" s="21"/>
      <c r="T1567" s="28"/>
      <c r="U1567" s="28"/>
      <c r="Y1567" s="28"/>
      <c r="Z1567" s="28"/>
    </row>
    <row r="1568" spans="1:28">
      <c r="A1568" s="47">
        <v>1566</v>
      </c>
      <c r="B1568" s="28"/>
      <c r="C1568" s="28"/>
      <c r="D1568" s="28"/>
      <c r="G1568" s="28"/>
      <c r="J1568" s="21"/>
      <c r="K1568" s="21"/>
      <c r="P1568" s="21"/>
      <c r="T1568" s="28"/>
      <c r="U1568" s="28"/>
      <c r="Y1568" s="28"/>
      <c r="Z1568" s="28"/>
    </row>
    <row r="1569" spans="1:28">
      <c r="A1569" s="47">
        <v>1567</v>
      </c>
      <c r="B1569" s="28"/>
      <c r="C1569" s="28"/>
      <c r="D1569" s="28"/>
      <c r="G1569" s="28"/>
      <c r="J1569" s="21"/>
      <c r="K1569" s="21"/>
      <c r="P1569" s="21"/>
      <c r="T1569" s="28"/>
      <c r="U1569" s="28"/>
      <c r="Y1569" s="28"/>
      <c r="Z1569" s="28"/>
    </row>
    <row r="1570" spans="1:28">
      <c r="A1570" s="47">
        <v>1568</v>
      </c>
      <c r="B1570" s="28"/>
      <c r="C1570" s="28"/>
      <c r="D1570" s="28"/>
      <c r="G1570" s="28"/>
      <c r="J1570" s="21"/>
      <c r="K1570" s="21"/>
      <c r="P1570" s="21"/>
      <c r="T1570" s="28"/>
      <c r="U1570" s="28"/>
      <c r="Y1570" s="28"/>
      <c r="Z1570" s="28"/>
    </row>
    <row r="1571" spans="1:28" ht="13.5" thickBot="1">
      <c r="A1571" s="59">
        <v>1569</v>
      </c>
      <c r="B1571" s="67"/>
      <c r="C1571" s="67"/>
      <c r="D1571" s="67"/>
      <c r="E1571" s="67"/>
      <c r="F1571" s="68"/>
      <c r="G1571" s="67"/>
      <c r="H1571" s="68"/>
      <c r="I1571" s="67"/>
      <c r="J1571" s="67"/>
      <c r="K1571" s="67"/>
      <c r="L1571" s="67"/>
      <c r="M1571" s="68"/>
      <c r="N1571" s="67"/>
      <c r="O1571" s="67"/>
      <c r="P1571" s="67"/>
      <c r="Q1571" s="67"/>
      <c r="R1571" s="68"/>
      <c r="S1571" s="67"/>
      <c r="T1571" s="67"/>
      <c r="U1571" s="67"/>
      <c r="V1571" s="67"/>
      <c r="W1571" s="68"/>
      <c r="X1571" s="67"/>
      <c r="Y1571" s="60"/>
      <c r="Z1571" s="60"/>
      <c r="AA1571" s="60"/>
      <c r="AB1571" s="61"/>
    </row>
    <row r="1572" spans="1:28">
      <c r="A1572" s="47">
        <v>1570</v>
      </c>
      <c r="B1572" s="28"/>
      <c r="C1572" s="28"/>
      <c r="D1572" s="28"/>
      <c r="G1572" s="28"/>
      <c r="J1572" s="21"/>
      <c r="K1572" s="21"/>
      <c r="P1572" s="21"/>
      <c r="T1572" s="28"/>
      <c r="U1572" s="28"/>
      <c r="Y1572" s="28"/>
      <c r="Z1572" s="28"/>
    </row>
    <row r="1573" spans="1:28">
      <c r="A1573" s="47">
        <v>1571</v>
      </c>
      <c r="B1573" s="28"/>
      <c r="C1573" s="28"/>
      <c r="D1573" s="28"/>
      <c r="G1573" s="28"/>
      <c r="J1573" s="21"/>
      <c r="K1573" s="21"/>
      <c r="P1573" s="21"/>
      <c r="T1573" s="28"/>
      <c r="U1573" s="28"/>
      <c r="Y1573" s="28"/>
      <c r="Z1573" s="28"/>
    </row>
    <row r="1574" spans="1:28">
      <c r="A1574" s="47">
        <v>1572</v>
      </c>
      <c r="B1574" s="28"/>
      <c r="C1574" s="28"/>
      <c r="D1574" s="28"/>
      <c r="G1574" s="28"/>
      <c r="J1574" s="21"/>
      <c r="K1574" s="21"/>
      <c r="P1574" s="21"/>
      <c r="T1574" s="28"/>
      <c r="U1574" s="28"/>
      <c r="Y1574" s="28"/>
      <c r="Z1574" s="28"/>
    </row>
    <row r="1575" spans="1:28">
      <c r="A1575" s="47">
        <v>1573</v>
      </c>
      <c r="B1575" s="28"/>
      <c r="C1575" s="28"/>
      <c r="D1575" s="28"/>
      <c r="G1575" s="28"/>
      <c r="J1575" s="21"/>
      <c r="K1575" s="21"/>
      <c r="P1575" s="21"/>
      <c r="T1575" s="28"/>
      <c r="U1575" s="28"/>
      <c r="Y1575" s="28"/>
      <c r="Z1575" s="28"/>
    </row>
    <row r="1576" spans="1:28" ht="13.5" thickBot="1">
      <c r="A1576" s="59">
        <v>1574</v>
      </c>
      <c r="B1576" s="67"/>
      <c r="C1576" s="67"/>
      <c r="D1576" s="67"/>
      <c r="E1576" s="67"/>
      <c r="F1576" s="68"/>
      <c r="G1576" s="67"/>
      <c r="H1576" s="68"/>
      <c r="I1576" s="67"/>
      <c r="J1576" s="67"/>
      <c r="K1576" s="67"/>
      <c r="L1576" s="67"/>
      <c r="M1576" s="68"/>
      <c r="N1576" s="67"/>
      <c r="O1576" s="67"/>
      <c r="P1576" s="67"/>
      <c r="Q1576" s="67"/>
      <c r="R1576" s="68"/>
      <c r="S1576" s="67"/>
      <c r="T1576" s="67"/>
      <c r="U1576" s="67"/>
      <c r="V1576" s="67"/>
      <c r="W1576" s="68"/>
      <c r="X1576" s="67"/>
      <c r="Y1576" s="60"/>
      <c r="Z1576" s="60"/>
      <c r="AA1576" s="60"/>
      <c r="AB1576" s="61"/>
    </row>
    <row r="1577" spans="1:28">
      <c r="A1577" s="47">
        <v>1575</v>
      </c>
      <c r="B1577" s="28"/>
      <c r="C1577" s="28"/>
      <c r="D1577" s="28"/>
      <c r="G1577" s="28"/>
      <c r="J1577" s="21"/>
      <c r="K1577" s="21"/>
      <c r="P1577" s="21"/>
      <c r="T1577" s="28"/>
      <c r="U1577" s="28"/>
      <c r="Y1577" s="28"/>
      <c r="Z1577" s="28"/>
    </row>
    <row r="1578" spans="1:28">
      <c r="A1578" s="47">
        <v>1576</v>
      </c>
      <c r="B1578" s="28"/>
      <c r="C1578" s="28"/>
      <c r="D1578" s="28"/>
      <c r="G1578" s="28"/>
      <c r="J1578" s="21"/>
      <c r="K1578" s="21"/>
      <c r="P1578" s="21"/>
      <c r="T1578" s="28"/>
      <c r="U1578" s="28"/>
      <c r="Y1578" s="28"/>
      <c r="Z1578" s="28"/>
    </row>
    <row r="1579" spans="1:28">
      <c r="A1579" s="47">
        <v>1577</v>
      </c>
      <c r="B1579" s="28"/>
      <c r="C1579" s="28"/>
      <c r="D1579" s="28"/>
      <c r="G1579" s="28"/>
      <c r="J1579" s="21"/>
      <c r="K1579" s="21"/>
      <c r="P1579" s="21"/>
      <c r="T1579" s="28"/>
      <c r="U1579" s="28"/>
      <c r="Y1579" s="28"/>
      <c r="Z1579" s="28"/>
    </row>
    <row r="1580" spans="1:28">
      <c r="A1580" s="47">
        <v>1578</v>
      </c>
      <c r="B1580" s="28"/>
      <c r="C1580" s="28"/>
      <c r="D1580" s="28"/>
      <c r="G1580" s="28"/>
      <c r="J1580" s="21"/>
      <c r="K1580" s="21"/>
      <c r="P1580" s="21"/>
      <c r="T1580" s="28"/>
      <c r="U1580" s="28"/>
      <c r="Y1580" s="28"/>
      <c r="Z1580" s="28"/>
    </row>
    <row r="1581" spans="1:28" ht="13.5" thickBot="1">
      <c r="A1581" s="59">
        <v>1579</v>
      </c>
      <c r="B1581" s="67"/>
      <c r="C1581" s="67"/>
      <c r="D1581" s="67"/>
      <c r="E1581" s="67"/>
      <c r="F1581" s="68"/>
      <c r="G1581" s="67"/>
      <c r="H1581" s="68"/>
      <c r="I1581" s="67"/>
      <c r="J1581" s="67"/>
      <c r="K1581" s="67"/>
      <c r="L1581" s="67"/>
      <c r="M1581" s="68"/>
      <c r="N1581" s="67"/>
      <c r="O1581" s="67"/>
      <c r="P1581" s="67"/>
      <c r="Q1581" s="67"/>
      <c r="R1581" s="68"/>
      <c r="S1581" s="67"/>
      <c r="T1581" s="67"/>
      <c r="U1581" s="67"/>
      <c r="V1581" s="67"/>
      <c r="W1581" s="68"/>
      <c r="X1581" s="67"/>
      <c r="Y1581" s="60"/>
      <c r="Z1581" s="60"/>
      <c r="AA1581" s="60"/>
      <c r="AB1581" s="61"/>
    </row>
    <row r="1582" spans="1:28">
      <c r="A1582" s="47">
        <v>1580</v>
      </c>
      <c r="B1582" s="28"/>
      <c r="C1582" s="28"/>
      <c r="D1582" s="28"/>
      <c r="G1582" s="28"/>
      <c r="J1582" s="21"/>
      <c r="K1582" s="21"/>
      <c r="P1582" s="21"/>
      <c r="T1582" s="28"/>
      <c r="U1582" s="28"/>
      <c r="Y1582" s="28"/>
      <c r="Z1582" s="28"/>
    </row>
    <row r="1583" spans="1:28">
      <c r="A1583" s="47">
        <v>1581</v>
      </c>
      <c r="B1583" s="28"/>
      <c r="C1583" s="28"/>
      <c r="D1583" s="28"/>
      <c r="G1583" s="28"/>
      <c r="J1583" s="21"/>
      <c r="K1583" s="21"/>
      <c r="P1583" s="21"/>
      <c r="T1583" s="28"/>
      <c r="U1583" s="28"/>
      <c r="Y1583" s="28"/>
      <c r="Z1583" s="28"/>
    </row>
    <row r="1584" spans="1:28">
      <c r="A1584" s="47">
        <v>1582</v>
      </c>
      <c r="B1584" s="28"/>
      <c r="C1584" s="28"/>
      <c r="D1584" s="28"/>
      <c r="G1584" s="28"/>
      <c r="J1584" s="21"/>
      <c r="K1584" s="21"/>
      <c r="P1584" s="21"/>
      <c r="T1584" s="28"/>
      <c r="U1584" s="28"/>
      <c r="Y1584" s="28"/>
      <c r="Z1584" s="28"/>
    </row>
    <row r="1585" spans="1:28">
      <c r="A1585" s="47">
        <v>1583</v>
      </c>
      <c r="B1585" s="28"/>
      <c r="C1585" s="28"/>
      <c r="D1585" s="28"/>
      <c r="G1585" s="28"/>
      <c r="J1585" s="21"/>
      <c r="K1585" s="21"/>
      <c r="P1585" s="21"/>
      <c r="T1585" s="28"/>
      <c r="U1585" s="28"/>
      <c r="Y1585" s="28"/>
      <c r="Z1585" s="28"/>
    </row>
    <row r="1586" spans="1:28" ht="13.5" thickBot="1">
      <c r="A1586" s="59">
        <v>1584</v>
      </c>
      <c r="B1586" s="67"/>
      <c r="C1586" s="67"/>
      <c r="D1586" s="67"/>
      <c r="E1586" s="67"/>
      <c r="F1586" s="68"/>
      <c r="G1586" s="67"/>
      <c r="H1586" s="68"/>
      <c r="I1586" s="67"/>
      <c r="J1586" s="67"/>
      <c r="K1586" s="67"/>
      <c r="L1586" s="67"/>
      <c r="M1586" s="68"/>
      <c r="N1586" s="67"/>
      <c r="O1586" s="67"/>
      <c r="P1586" s="67"/>
      <c r="Q1586" s="67"/>
      <c r="R1586" s="68"/>
      <c r="S1586" s="67"/>
      <c r="T1586" s="67"/>
      <c r="U1586" s="67"/>
      <c r="V1586" s="67"/>
      <c r="W1586" s="68"/>
      <c r="X1586" s="67"/>
      <c r="Y1586" s="60"/>
      <c r="Z1586" s="60"/>
      <c r="AA1586" s="60"/>
      <c r="AB1586" s="61"/>
    </row>
    <row r="1587" spans="1:28">
      <c r="A1587" s="47">
        <v>1585</v>
      </c>
      <c r="B1587" s="28"/>
      <c r="C1587" s="28"/>
      <c r="D1587" s="28"/>
      <c r="G1587" s="28"/>
      <c r="J1587" s="21"/>
      <c r="K1587" s="21"/>
      <c r="P1587" s="21"/>
      <c r="T1587" s="28"/>
      <c r="U1587" s="28"/>
      <c r="Y1587" s="28"/>
      <c r="Z1587" s="28"/>
    </row>
    <row r="1588" spans="1:28">
      <c r="A1588" s="47">
        <v>1586</v>
      </c>
      <c r="B1588" s="28"/>
      <c r="C1588" s="28"/>
      <c r="D1588" s="28"/>
      <c r="G1588" s="28"/>
      <c r="J1588" s="21"/>
      <c r="K1588" s="21"/>
      <c r="P1588" s="21"/>
      <c r="T1588" s="28"/>
      <c r="U1588" s="28"/>
      <c r="Y1588" s="28"/>
      <c r="Z1588" s="28"/>
    </row>
    <row r="1589" spans="1:28">
      <c r="A1589" s="47">
        <v>1587</v>
      </c>
      <c r="B1589" s="28"/>
      <c r="C1589" s="28"/>
      <c r="D1589" s="28"/>
      <c r="G1589" s="28"/>
      <c r="J1589" s="21"/>
      <c r="K1589" s="21"/>
      <c r="P1589" s="21"/>
      <c r="T1589" s="28"/>
      <c r="U1589" s="28"/>
      <c r="Y1589" s="28"/>
      <c r="Z1589" s="28"/>
    </row>
    <row r="1590" spans="1:28">
      <c r="A1590" s="47">
        <v>1588</v>
      </c>
      <c r="B1590" s="28"/>
      <c r="C1590" s="28"/>
      <c r="D1590" s="28"/>
      <c r="G1590" s="28"/>
      <c r="J1590" s="21"/>
      <c r="K1590" s="21"/>
      <c r="P1590" s="21"/>
      <c r="T1590" s="28"/>
      <c r="U1590" s="28"/>
      <c r="Y1590" s="28"/>
      <c r="Z1590" s="28"/>
    </row>
    <row r="1591" spans="1:28" ht="13.5" thickBot="1">
      <c r="A1591" s="59">
        <v>1589</v>
      </c>
      <c r="B1591" s="67"/>
      <c r="C1591" s="67"/>
      <c r="D1591" s="67"/>
      <c r="E1591" s="67"/>
      <c r="F1591" s="68"/>
      <c r="G1591" s="67"/>
      <c r="H1591" s="68"/>
      <c r="I1591" s="67"/>
      <c r="J1591" s="67"/>
      <c r="K1591" s="67"/>
      <c r="L1591" s="67"/>
      <c r="M1591" s="68"/>
      <c r="N1591" s="67"/>
      <c r="O1591" s="67"/>
      <c r="P1591" s="67"/>
      <c r="Q1591" s="67"/>
      <c r="R1591" s="68"/>
      <c r="S1591" s="67"/>
      <c r="T1591" s="67"/>
      <c r="U1591" s="67"/>
      <c r="V1591" s="67"/>
      <c r="W1591" s="68"/>
      <c r="X1591" s="67"/>
      <c r="Y1591" s="60"/>
      <c r="Z1591" s="60"/>
      <c r="AA1591" s="60"/>
      <c r="AB1591" s="61"/>
    </row>
    <row r="1592" spans="1:28">
      <c r="A1592" s="47">
        <v>1590</v>
      </c>
      <c r="B1592" s="28"/>
      <c r="C1592" s="28"/>
      <c r="D1592" s="28"/>
      <c r="G1592" s="28"/>
      <c r="J1592" s="21"/>
      <c r="K1592" s="21"/>
      <c r="P1592" s="21"/>
      <c r="T1592" s="28"/>
      <c r="U1592" s="28"/>
      <c r="Y1592" s="28"/>
      <c r="Z1592" s="28"/>
    </row>
    <row r="1593" spans="1:28">
      <c r="A1593" s="47">
        <v>1591</v>
      </c>
      <c r="B1593" s="28"/>
      <c r="C1593" s="28"/>
      <c r="D1593" s="28"/>
      <c r="G1593" s="28"/>
      <c r="J1593" s="21"/>
      <c r="K1593" s="21"/>
      <c r="P1593" s="21"/>
      <c r="T1593" s="28"/>
      <c r="U1593" s="28"/>
      <c r="Y1593" s="28"/>
      <c r="Z1593" s="28"/>
    </row>
    <row r="1594" spans="1:28">
      <c r="A1594" s="47">
        <v>1592</v>
      </c>
      <c r="B1594" s="28"/>
      <c r="C1594" s="28"/>
      <c r="D1594" s="28"/>
      <c r="G1594" s="28"/>
      <c r="J1594" s="21"/>
      <c r="K1594" s="21"/>
      <c r="P1594" s="21"/>
      <c r="T1594" s="28"/>
      <c r="U1594" s="28"/>
      <c r="Y1594" s="28"/>
      <c r="Z1594" s="28"/>
    </row>
    <row r="1595" spans="1:28">
      <c r="A1595" s="47">
        <v>1593</v>
      </c>
      <c r="B1595" s="28"/>
      <c r="C1595" s="28"/>
      <c r="D1595" s="28"/>
      <c r="G1595" s="28"/>
      <c r="J1595" s="21"/>
      <c r="K1595" s="21"/>
      <c r="P1595" s="21"/>
      <c r="T1595" s="28"/>
      <c r="U1595" s="28"/>
      <c r="Y1595" s="28"/>
      <c r="Z1595" s="28"/>
    </row>
    <row r="1596" spans="1:28" ht="13.5" thickBot="1">
      <c r="A1596" s="59">
        <v>1594</v>
      </c>
      <c r="B1596" s="67"/>
      <c r="C1596" s="67"/>
      <c r="D1596" s="67"/>
      <c r="E1596" s="67"/>
      <c r="F1596" s="68"/>
      <c r="G1596" s="67"/>
      <c r="H1596" s="68"/>
      <c r="I1596" s="67"/>
      <c r="J1596" s="67"/>
      <c r="K1596" s="67"/>
      <c r="L1596" s="67"/>
      <c r="M1596" s="68"/>
      <c r="N1596" s="67"/>
      <c r="O1596" s="67"/>
      <c r="P1596" s="67"/>
      <c r="Q1596" s="67"/>
      <c r="R1596" s="68"/>
      <c r="S1596" s="67"/>
      <c r="T1596" s="67"/>
      <c r="U1596" s="67"/>
      <c r="V1596" s="67"/>
      <c r="W1596" s="68"/>
      <c r="X1596" s="67"/>
      <c r="Y1596" s="60"/>
      <c r="Z1596" s="60"/>
      <c r="AA1596" s="60"/>
      <c r="AB1596" s="61"/>
    </row>
    <row r="1597" spans="1:28">
      <c r="A1597" s="47">
        <v>1595</v>
      </c>
      <c r="B1597" s="28"/>
      <c r="C1597" s="28"/>
      <c r="D1597" s="28"/>
      <c r="G1597" s="28"/>
      <c r="J1597" s="21"/>
      <c r="K1597" s="21"/>
      <c r="P1597" s="21"/>
      <c r="T1597" s="28"/>
      <c r="U1597" s="28"/>
      <c r="Y1597" s="28"/>
      <c r="Z1597" s="28"/>
    </row>
    <row r="1598" spans="1:28">
      <c r="A1598" s="47">
        <v>1596</v>
      </c>
      <c r="B1598" s="28"/>
      <c r="C1598" s="28"/>
      <c r="D1598" s="28"/>
      <c r="G1598" s="28"/>
      <c r="J1598" s="21"/>
      <c r="K1598" s="21"/>
      <c r="P1598" s="21"/>
      <c r="T1598" s="28"/>
      <c r="U1598" s="28"/>
      <c r="Y1598" s="28"/>
      <c r="Z1598" s="28"/>
    </row>
    <row r="1599" spans="1:28">
      <c r="A1599" s="47">
        <v>1597</v>
      </c>
      <c r="B1599" s="28"/>
      <c r="C1599" s="28"/>
      <c r="D1599" s="28"/>
      <c r="G1599" s="28"/>
      <c r="J1599" s="21"/>
      <c r="K1599" s="21"/>
      <c r="P1599" s="21"/>
      <c r="T1599" s="28"/>
      <c r="U1599" s="28"/>
      <c r="Y1599" s="28"/>
      <c r="Z1599" s="28"/>
    </row>
    <row r="1600" spans="1:28">
      <c r="A1600" s="47">
        <v>1598</v>
      </c>
      <c r="B1600" s="28"/>
      <c r="C1600" s="28"/>
      <c r="D1600" s="28"/>
      <c r="G1600" s="28"/>
      <c r="J1600" s="21"/>
      <c r="K1600" s="21"/>
      <c r="P1600" s="21"/>
      <c r="T1600" s="28"/>
      <c r="U1600" s="28"/>
      <c r="Y1600" s="28"/>
      <c r="Z1600" s="28"/>
    </row>
    <row r="1601" spans="1:28" ht="13.5" thickBot="1">
      <c r="A1601" s="59">
        <v>1599</v>
      </c>
      <c r="B1601" s="67"/>
      <c r="C1601" s="67"/>
      <c r="D1601" s="67"/>
      <c r="E1601" s="67"/>
      <c r="F1601" s="68"/>
      <c r="G1601" s="67"/>
      <c r="H1601" s="68"/>
      <c r="I1601" s="67"/>
      <c r="J1601" s="67"/>
      <c r="K1601" s="67"/>
      <c r="L1601" s="67"/>
      <c r="M1601" s="68"/>
      <c r="N1601" s="67"/>
      <c r="O1601" s="67"/>
      <c r="P1601" s="67"/>
      <c r="Q1601" s="67"/>
      <c r="R1601" s="68"/>
      <c r="S1601" s="67"/>
      <c r="T1601" s="67"/>
      <c r="U1601" s="67"/>
      <c r="V1601" s="67"/>
      <c r="W1601" s="68"/>
      <c r="X1601" s="67"/>
      <c r="Y1601" s="60"/>
      <c r="Z1601" s="60"/>
      <c r="AA1601" s="60"/>
      <c r="AB1601" s="61"/>
    </row>
    <row r="1602" spans="1:28">
      <c r="A1602" s="47">
        <v>1600</v>
      </c>
      <c r="B1602" s="28"/>
      <c r="C1602" s="28"/>
      <c r="D1602" s="28"/>
      <c r="G1602" s="28"/>
      <c r="J1602" s="21"/>
      <c r="K1602" s="21"/>
      <c r="P1602" s="21"/>
      <c r="T1602" s="28"/>
      <c r="U1602" s="28"/>
      <c r="Y1602" s="28"/>
      <c r="Z1602" s="28"/>
    </row>
    <row r="1603" spans="1:28">
      <c r="A1603" s="47">
        <v>1601</v>
      </c>
      <c r="B1603" s="28"/>
      <c r="C1603" s="28"/>
      <c r="D1603" s="28"/>
      <c r="G1603" s="28"/>
      <c r="J1603" s="21"/>
      <c r="K1603" s="21"/>
      <c r="P1603" s="21"/>
      <c r="T1603" s="28"/>
      <c r="U1603" s="28"/>
      <c r="Y1603" s="28"/>
      <c r="Z1603" s="28"/>
    </row>
    <row r="1604" spans="1:28">
      <c r="A1604" s="47">
        <v>1602</v>
      </c>
      <c r="B1604" s="28"/>
      <c r="C1604" s="28"/>
      <c r="D1604" s="28"/>
      <c r="G1604" s="28"/>
      <c r="J1604" s="21"/>
      <c r="K1604" s="21"/>
      <c r="P1604" s="21"/>
      <c r="T1604" s="28"/>
      <c r="U1604" s="28"/>
      <c r="Y1604" s="28"/>
      <c r="Z1604" s="28"/>
    </row>
    <row r="1605" spans="1:28">
      <c r="A1605" s="47">
        <v>1603</v>
      </c>
      <c r="B1605" s="28"/>
      <c r="C1605" s="28"/>
      <c r="D1605" s="28"/>
      <c r="G1605" s="28"/>
      <c r="J1605" s="21"/>
      <c r="K1605" s="21"/>
      <c r="P1605" s="21"/>
      <c r="T1605" s="28"/>
      <c r="U1605" s="28"/>
      <c r="Y1605" s="28"/>
      <c r="Z1605" s="28"/>
    </row>
    <row r="1606" spans="1:28" ht="13.5" thickBot="1">
      <c r="A1606" s="59">
        <v>1604</v>
      </c>
      <c r="B1606" s="67"/>
      <c r="C1606" s="67"/>
      <c r="D1606" s="67"/>
      <c r="E1606" s="67"/>
      <c r="F1606" s="68"/>
      <c r="G1606" s="67"/>
      <c r="H1606" s="68"/>
      <c r="I1606" s="67"/>
      <c r="J1606" s="67"/>
      <c r="K1606" s="67"/>
      <c r="L1606" s="67"/>
      <c r="M1606" s="68"/>
      <c r="N1606" s="67"/>
      <c r="O1606" s="67"/>
      <c r="P1606" s="67"/>
      <c r="Q1606" s="67"/>
      <c r="R1606" s="68"/>
      <c r="S1606" s="67"/>
      <c r="T1606" s="67"/>
      <c r="U1606" s="67"/>
      <c r="V1606" s="67"/>
      <c r="W1606" s="68"/>
      <c r="X1606" s="67"/>
      <c r="Y1606" s="60"/>
      <c r="Z1606" s="60"/>
      <c r="AA1606" s="60"/>
      <c r="AB1606" s="61"/>
    </row>
    <row r="1607" spans="1:28">
      <c r="A1607" s="47">
        <v>1605</v>
      </c>
      <c r="B1607" s="28"/>
      <c r="C1607" s="28"/>
      <c r="D1607" s="28"/>
      <c r="G1607" s="28"/>
      <c r="J1607" s="21"/>
      <c r="K1607" s="21"/>
      <c r="P1607" s="21"/>
      <c r="T1607" s="28"/>
      <c r="U1607" s="28"/>
      <c r="Y1607" s="28"/>
      <c r="Z1607" s="28"/>
    </row>
    <row r="1608" spans="1:28">
      <c r="A1608" s="47">
        <v>1606</v>
      </c>
      <c r="B1608" s="28"/>
      <c r="C1608" s="28"/>
      <c r="D1608" s="28"/>
      <c r="G1608" s="28"/>
      <c r="J1608" s="21"/>
      <c r="K1608" s="21"/>
      <c r="P1608" s="21"/>
      <c r="T1608" s="28"/>
      <c r="U1608" s="28"/>
      <c r="Y1608" s="28"/>
      <c r="Z1608" s="28"/>
    </row>
    <row r="1609" spans="1:28">
      <c r="A1609" s="47">
        <v>1607</v>
      </c>
      <c r="B1609" s="28"/>
      <c r="C1609" s="28"/>
      <c r="D1609" s="28"/>
      <c r="G1609" s="28"/>
      <c r="J1609" s="21"/>
      <c r="K1609" s="21"/>
      <c r="P1609" s="21"/>
      <c r="T1609" s="28"/>
      <c r="U1609" s="28"/>
      <c r="Y1609" s="28"/>
      <c r="Z1609" s="28"/>
    </row>
    <row r="1610" spans="1:28">
      <c r="A1610" s="47">
        <v>1608</v>
      </c>
      <c r="B1610" s="28"/>
      <c r="C1610" s="28"/>
      <c r="D1610" s="28"/>
      <c r="G1610" s="28"/>
      <c r="J1610" s="21"/>
      <c r="K1610" s="21"/>
      <c r="P1610" s="21"/>
      <c r="T1610" s="28"/>
      <c r="U1610" s="28"/>
      <c r="Y1610" s="28"/>
      <c r="Z1610" s="28"/>
    </row>
    <row r="1611" spans="1:28" ht="13.5" thickBot="1">
      <c r="A1611" s="59">
        <v>1609</v>
      </c>
      <c r="B1611" s="67"/>
      <c r="C1611" s="67"/>
      <c r="D1611" s="67"/>
      <c r="E1611" s="67"/>
      <c r="F1611" s="68"/>
      <c r="G1611" s="67"/>
      <c r="H1611" s="68"/>
      <c r="I1611" s="67"/>
      <c r="J1611" s="67"/>
      <c r="K1611" s="67"/>
      <c r="L1611" s="67"/>
      <c r="M1611" s="68"/>
      <c r="N1611" s="67"/>
      <c r="O1611" s="67"/>
      <c r="P1611" s="67"/>
      <c r="Q1611" s="67"/>
      <c r="R1611" s="68"/>
      <c r="S1611" s="67"/>
      <c r="T1611" s="67"/>
      <c r="U1611" s="67"/>
      <c r="V1611" s="67"/>
      <c r="W1611" s="68"/>
      <c r="X1611" s="67"/>
      <c r="Y1611" s="60"/>
      <c r="Z1611" s="60"/>
      <c r="AA1611" s="60"/>
      <c r="AB1611" s="61"/>
    </row>
    <row r="1612" spans="1:28">
      <c r="A1612" s="47">
        <v>1610</v>
      </c>
      <c r="B1612" s="28"/>
      <c r="C1612" s="28"/>
      <c r="D1612" s="28"/>
      <c r="G1612" s="28"/>
      <c r="J1612" s="21"/>
      <c r="K1612" s="21"/>
      <c r="P1612" s="21"/>
      <c r="T1612" s="28"/>
      <c r="U1612" s="28"/>
      <c r="Y1612" s="28"/>
      <c r="Z1612" s="28"/>
    </row>
    <row r="1613" spans="1:28">
      <c r="A1613" s="47">
        <v>1611</v>
      </c>
      <c r="B1613" s="28"/>
      <c r="C1613" s="28"/>
      <c r="D1613" s="28"/>
      <c r="G1613" s="28"/>
      <c r="J1613" s="21"/>
      <c r="K1613" s="21"/>
      <c r="P1613" s="21"/>
      <c r="T1613" s="28"/>
      <c r="U1613" s="28"/>
      <c r="Y1613" s="28"/>
      <c r="Z1613" s="28"/>
    </row>
    <row r="1614" spans="1:28">
      <c r="A1614" s="47">
        <v>1612</v>
      </c>
      <c r="B1614" s="28"/>
      <c r="C1614" s="28"/>
      <c r="D1614" s="28"/>
      <c r="G1614" s="28"/>
      <c r="J1614" s="21"/>
      <c r="K1614" s="21"/>
      <c r="P1614" s="21"/>
      <c r="T1614" s="28"/>
      <c r="U1614" s="28"/>
      <c r="Y1614" s="28"/>
      <c r="Z1614" s="28"/>
    </row>
    <row r="1615" spans="1:28">
      <c r="A1615" s="47">
        <v>1613</v>
      </c>
      <c r="B1615" s="28"/>
      <c r="C1615" s="28"/>
      <c r="D1615" s="28"/>
      <c r="G1615" s="28"/>
      <c r="J1615" s="21"/>
      <c r="K1615" s="21"/>
      <c r="P1615" s="21"/>
      <c r="T1615" s="28"/>
      <c r="U1615" s="28"/>
      <c r="Y1615" s="28"/>
      <c r="Z1615" s="28"/>
    </row>
    <row r="1616" spans="1:28" ht="13.5" thickBot="1">
      <c r="A1616" s="59">
        <v>1614</v>
      </c>
      <c r="B1616" s="67"/>
      <c r="C1616" s="67"/>
      <c r="D1616" s="67"/>
      <c r="E1616" s="67"/>
      <c r="F1616" s="68"/>
      <c r="G1616" s="67"/>
      <c r="H1616" s="68"/>
      <c r="I1616" s="67"/>
      <c r="J1616" s="67"/>
      <c r="K1616" s="67"/>
      <c r="L1616" s="67"/>
      <c r="M1616" s="68"/>
      <c r="N1616" s="67"/>
      <c r="O1616" s="67"/>
      <c r="P1616" s="67"/>
      <c r="Q1616" s="67"/>
      <c r="R1616" s="68"/>
      <c r="S1616" s="67"/>
      <c r="T1616" s="67"/>
      <c r="U1616" s="67"/>
      <c r="V1616" s="67"/>
      <c r="W1616" s="68"/>
      <c r="X1616" s="67"/>
      <c r="Y1616" s="60"/>
      <c r="Z1616" s="60"/>
      <c r="AA1616" s="60"/>
      <c r="AB1616" s="61"/>
    </row>
    <row r="1617" spans="1:28">
      <c r="A1617" s="47">
        <v>1615</v>
      </c>
      <c r="B1617" s="28"/>
      <c r="C1617" s="28"/>
      <c r="D1617" s="28"/>
      <c r="G1617" s="28"/>
      <c r="J1617" s="21"/>
      <c r="K1617" s="21"/>
      <c r="P1617" s="21"/>
      <c r="T1617" s="28"/>
      <c r="U1617" s="28"/>
      <c r="Y1617" s="28"/>
      <c r="Z1617" s="28"/>
    </row>
    <row r="1618" spans="1:28">
      <c r="A1618" s="47">
        <v>1616</v>
      </c>
      <c r="B1618" s="28"/>
      <c r="C1618" s="28"/>
      <c r="D1618" s="28"/>
      <c r="G1618" s="28"/>
      <c r="J1618" s="21"/>
      <c r="K1618" s="21"/>
      <c r="P1618" s="21"/>
      <c r="T1618" s="28"/>
      <c r="U1618" s="28"/>
      <c r="Y1618" s="28"/>
      <c r="Z1618" s="28"/>
    </row>
    <row r="1619" spans="1:28">
      <c r="A1619" s="47">
        <v>1617</v>
      </c>
      <c r="B1619" s="28"/>
      <c r="C1619" s="28"/>
      <c r="D1619" s="28"/>
      <c r="G1619" s="28"/>
      <c r="J1619" s="21"/>
      <c r="K1619" s="21"/>
      <c r="P1619" s="21"/>
      <c r="T1619" s="28"/>
      <c r="U1619" s="28"/>
      <c r="Y1619" s="28"/>
      <c r="Z1619" s="28"/>
    </row>
    <row r="1620" spans="1:28">
      <c r="A1620" s="47">
        <v>1618</v>
      </c>
      <c r="B1620" s="28"/>
      <c r="C1620" s="28"/>
      <c r="D1620" s="28"/>
      <c r="G1620" s="28"/>
      <c r="J1620" s="21"/>
      <c r="K1620" s="21"/>
      <c r="P1620" s="21"/>
      <c r="T1620" s="28"/>
      <c r="U1620" s="28"/>
      <c r="Y1620" s="28"/>
      <c r="Z1620" s="28"/>
    </row>
    <row r="1621" spans="1:28" ht="13.5" thickBot="1">
      <c r="A1621" s="59">
        <v>1619</v>
      </c>
      <c r="B1621" s="67"/>
      <c r="C1621" s="67"/>
      <c r="D1621" s="67"/>
      <c r="E1621" s="67"/>
      <c r="F1621" s="68"/>
      <c r="G1621" s="67"/>
      <c r="H1621" s="68"/>
      <c r="I1621" s="67"/>
      <c r="J1621" s="67"/>
      <c r="K1621" s="67"/>
      <c r="L1621" s="67"/>
      <c r="M1621" s="68"/>
      <c r="N1621" s="67"/>
      <c r="O1621" s="67"/>
      <c r="P1621" s="67"/>
      <c r="Q1621" s="67"/>
      <c r="R1621" s="68"/>
      <c r="S1621" s="67"/>
      <c r="T1621" s="67"/>
      <c r="U1621" s="67"/>
      <c r="V1621" s="67"/>
      <c r="W1621" s="68"/>
      <c r="X1621" s="67"/>
      <c r="Y1621" s="60"/>
      <c r="Z1621" s="60"/>
      <c r="AA1621" s="60"/>
      <c r="AB1621" s="61"/>
    </row>
    <row r="1622" spans="1:28">
      <c r="A1622" s="47">
        <v>1620</v>
      </c>
      <c r="B1622" s="28"/>
      <c r="C1622" s="28"/>
      <c r="D1622" s="28"/>
      <c r="G1622" s="28"/>
      <c r="J1622" s="21"/>
      <c r="K1622" s="21"/>
      <c r="P1622" s="21"/>
      <c r="T1622" s="28"/>
      <c r="U1622" s="28"/>
      <c r="Y1622" s="28"/>
      <c r="Z1622" s="28"/>
    </row>
    <row r="1623" spans="1:28">
      <c r="A1623" s="47">
        <v>1621</v>
      </c>
      <c r="B1623" s="28"/>
      <c r="C1623" s="28"/>
      <c r="D1623" s="28"/>
      <c r="G1623" s="28"/>
      <c r="J1623" s="21"/>
      <c r="K1623" s="21"/>
      <c r="P1623" s="21"/>
      <c r="T1623" s="28"/>
      <c r="U1623" s="28"/>
      <c r="Y1623" s="28"/>
      <c r="Z1623" s="28"/>
    </row>
    <row r="1624" spans="1:28">
      <c r="A1624" s="47">
        <v>1622</v>
      </c>
      <c r="B1624" s="28"/>
      <c r="C1624" s="28"/>
      <c r="D1624" s="28"/>
      <c r="G1624" s="28"/>
      <c r="J1624" s="21"/>
      <c r="K1624" s="21"/>
      <c r="P1624" s="21"/>
      <c r="T1624" s="28"/>
      <c r="U1624" s="28"/>
      <c r="Y1624" s="28"/>
      <c r="Z1624" s="28"/>
    </row>
    <row r="1625" spans="1:28">
      <c r="A1625" s="47">
        <v>1623</v>
      </c>
      <c r="B1625" s="28"/>
      <c r="C1625" s="28"/>
      <c r="D1625" s="28"/>
      <c r="G1625" s="28"/>
      <c r="J1625" s="21"/>
      <c r="K1625" s="21"/>
      <c r="P1625" s="21"/>
      <c r="T1625" s="28"/>
      <c r="U1625" s="28"/>
      <c r="Y1625" s="28"/>
      <c r="Z1625" s="28"/>
    </row>
    <row r="1626" spans="1:28" ht="13.5" thickBot="1">
      <c r="A1626" s="59">
        <v>1624</v>
      </c>
      <c r="B1626" s="67"/>
      <c r="C1626" s="67"/>
      <c r="D1626" s="67"/>
      <c r="E1626" s="67"/>
      <c r="F1626" s="68"/>
      <c r="G1626" s="67"/>
      <c r="H1626" s="68"/>
      <c r="I1626" s="67"/>
      <c r="J1626" s="67"/>
      <c r="K1626" s="67"/>
      <c r="L1626" s="67"/>
      <c r="M1626" s="68"/>
      <c r="N1626" s="67"/>
      <c r="O1626" s="67"/>
      <c r="P1626" s="67"/>
      <c r="Q1626" s="67"/>
      <c r="R1626" s="68"/>
      <c r="S1626" s="67"/>
      <c r="T1626" s="67"/>
      <c r="U1626" s="67"/>
      <c r="V1626" s="67"/>
      <c r="W1626" s="68"/>
      <c r="X1626" s="67"/>
      <c r="Y1626" s="60"/>
      <c r="Z1626" s="60"/>
      <c r="AA1626" s="60"/>
      <c r="AB1626" s="61"/>
    </row>
    <row r="1627" spans="1:28">
      <c r="A1627" s="47">
        <v>1625</v>
      </c>
      <c r="B1627" s="28"/>
      <c r="C1627" s="28"/>
      <c r="D1627" s="28"/>
      <c r="G1627" s="28"/>
      <c r="J1627" s="21"/>
      <c r="K1627" s="21"/>
      <c r="P1627" s="21"/>
      <c r="T1627" s="28"/>
      <c r="U1627" s="28"/>
      <c r="Y1627" s="28"/>
      <c r="Z1627" s="28"/>
    </row>
    <row r="1628" spans="1:28">
      <c r="A1628" s="47">
        <v>1626</v>
      </c>
      <c r="B1628" s="28"/>
      <c r="C1628" s="28"/>
      <c r="D1628" s="28"/>
      <c r="G1628" s="28"/>
      <c r="J1628" s="21"/>
      <c r="K1628" s="21"/>
      <c r="P1628" s="21"/>
      <c r="T1628" s="28"/>
      <c r="U1628" s="28"/>
      <c r="Y1628" s="28"/>
      <c r="Z1628" s="28"/>
    </row>
    <row r="1629" spans="1:28">
      <c r="A1629" s="47">
        <v>1627</v>
      </c>
      <c r="B1629" s="28"/>
      <c r="C1629" s="28"/>
      <c r="D1629" s="28"/>
      <c r="G1629" s="28"/>
      <c r="J1629" s="21"/>
      <c r="K1629" s="21"/>
      <c r="P1629" s="21"/>
      <c r="T1629" s="28"/>
      <c r="U1629" s="28"/>
      <c r="Y1629" s="28"/>
      <c r="Z1629" s="28"/>
    </row>
    <row r="1630" spans="1:28">
      <c r="A1630" s="47">
        <v>1628</v>
      </c>
      <c r="B1630" s="28"/>
      <c r="C1630" s="28"/>
      <c r="D1630" s="28"/>
      <c r="G1630" s="28"/>
      <c r="J1630" s="21"/>
      <c r="K1630" s="21"/>
      <c r="P1630" s="21"/>
      <c r="T1630" s="28"/>
      <c r="U1630" s="28"/>
      <c r="Y1630" s="28"/>
      <c r="Z1630" s="28"/>
    </row>
    <row r="1631" spans="1:28" ht="13.5" thickBot="1">
      <c r="A1631" s="59">
        <v>1629</v>
      </c>
      <c r="B1631" s="67"/>
      <c r="C1631" s="67"/>
      <c r="D1631" s="67"/>
      <c r="E1631" s="67"/>
      <c r="F1631" s="68"/>
      <c r="G1631" s="67"/>
      <c r="H1631" s="68"/>
      <c r="I1631" s="67"/>
      <c r="J1631" s="67"/>
      <c r="K1631" s="67"/>
      <c r="L1631" s="67"/>
      <c r="M1631" s="68"/>
      <c r="N1631" s="67"/>
      <c r="O1631" s="67"/>
      <c r="P1631" s="67"/>
      <c r="Q1631" s="67"/>
      <c r="R1631" s="68"/>
      <c r="S1631" s="67"/>
      <c r="T1631" s="67"/>
      <c r="U1631" s="67"/>
      <c r="V1631" s="67"/>
      <c r="W1631" s="68"/>
      <c r="X1631" s="67"/>
      <c r="Y1631" s="60"/>
      <c r="Z1631" s="60"/>
      <c r="AA1631" s="60"/>
      <c r="AB1631" s="61"/>
    </row>
    <row r="1632" spans="1:28">
      <c r="A1632" s="47">
        <v>1630</v>
      </c>
      <c r="B1632" s="28"/>
      <c r="C1632" s="28"/>
      <c r="D1632" s="28"/>
      <c r="G1632" s="28"/>
      <c r="J1632" s="21"/>
      <c r="K1632" s="21"/>
      <c r="P1632" s="21"/>
      <c r="T1632" s="28"/>
      <c r="U1632" s="28"/>
      <c r="Y1632" s="28"/>
      <c r="Z1632" s="28"/>
    </row>
    <row r="1633" spans="1:28">
      <c r="A1633" s="47">
        <v>1631</v>
      </c>
      <c r="B1633" s="28"/>
      <c r="C1633" s="28"/>
      <c r="D1633" s="28"/>
      <c r="G1633" s="28"/>
      <c r="J1633" s="21"/>
      <c r="K1633" s="21"/>
      <c r="P1633" s="21"/>
      <c r="T1633" s="28"/>
      <c r="U1633" s="28"/>
      <c r="Y1633" s="28"/>
      <c r="Z1633" s="28"/>
    </row>
    <row r="1634" spans="1:28">
      <c r="A1634" s="47">
        <v>1632</v>
      </c>
      <c r="B1634" s="28"/>
      <c r="C1634" s="28"/>
      <c r="D1634" s="28"/>
      <c r="G1634" s="28"/>
      <c r="J1634" s="21"/>
      <c r="K1634" s="21"/>
      <c r="P1634" s="21"/>
      <c r="T1634" s="28"/>
      <c r="U1634" s="28"/>
      <c r="Y1634" s="28"/>
      <c r="Z1634" s="28"/>
    </row>
    <row r="1635" spans="1:28">
      <c r="A1635" s="47">
        <v>1633</v>
      </c>
      <c r="B1635" s="28"/>
      <c r="C1635" s="28"/>
      <c r="D1635" s="28"/>
      <c r="G1635" s="28"/>
      <c r="J1635" s="21"/>
      <c r="K1635" s="21"/>
      <c r="P1635" s="21"/>
      <c r="T1635" s="28"/>
      <c r="U1635" s="28"/>
      <c r="Y1635" s="28"/>
      <c r="Z1635" s="28"/>
    </row>
    <row r="1636" spans="1:28" ht="13.5" thickBot="1">
      <c r="A1636" s="59">
        <v>1634</v>
      </c>
      <c r="B1636" s="67"/>
      <c r="C1636" s="67"/>
      <c r="D1636" s="67"/>
      <c r="E1636" s="67"/>
      <c r="F1636" s="68"/>
      <c r="G1636" s="67"/>
      <c r="H1636" s="68"/>
      <c r="I1636" s="67"/>
      <c r="J1636" s="67"/>
      <c r="K1636" s="67"/>
      <c r="L1636" s="67"/>
      <c r="M1636" s="68"/>
      <c r="N1636" s="67"/>
      <c r="O1636" s="67"/>
      <c r="P1636" s="67"/>
      <c r="Q1636" s="67"/>
      <c r="R1636" s="68"/>
      <c r="S1636" s="67"/>
      <c r="T1636" s="67"/>
      <c r="U1636" s="67"/>
      <c r="V1636" s="67"/>
      <c r="W1636" s="68"/>
      <c r="X1636" s="67"/>
      <c r="Y1636" s="60"/>
      <c r="Z1636" s="60"/>
      <c r="AA1636" s="60"/>
      <c r="AB1636" s="61"/>
    </row>
    <row r="1637" spans="1:28">
      <c r="A1637" s="47">
        <v>1635</v>
      </c>
      <c r="B1637" s="28"/>
      <c r="C1637" s="28"/>
      <c r="D1637" s="28"/>
      <c r="G1637" s="28"/>
      <c r="J1637" s="21"/>
      <c r="K1637" s="21"/>
      <c r="P1637" s="21"/>
      <c r="T1637" s="28"/>
      <c r="U1637" s="28"/>
      <c r="Y1637" s="28"/>
      <c r="Z1637" s="28"/>
    </row>
    <row r="1638" spans="1:28">
      <c r="A1638" s="47">
        <v>1636</v>
      </c>
      <c r="B1638" s="28"/>
      <c r="C1638" s="28"/>
      <c r="D1638" s="28"/>
      <c r="G1638" s="28"/>
      <c r="J1638" s="21"/>
      <c r="K1638" s="21"/>
      <c r="P1638" s="21"/>
      <c r="T1638" s="28"/>
      <c r="U1638" s="28"/>
      <c r="Y1638" s="28"/>
      <c r="Z1638" s="28"/>
    </row>
    <row r="1639" spans="1:28">
      <c r="A1639" s="47">
        <v>1637</v>
      </c>
      <c r="B1639" s="28"/>
      <c r="C1639" s="28"/>
      <c r="D1639" s="28"/>
      <c r="G1639" s="28"/>
      <c r="J1639" s="21"/>
      <c r="K1639" s="21"/>
      <c r="P1639" s="21"/>
      <c r="T1639" s="28"/>
      <c r="U1639" s="28"/>
      <c r="Y1639" s="28"/>
      <c r="Z1639" s="28"/>
    </row>
    <row r="1640" spans="1:28">
      <c r="A1640" s="47">
        <v>1638</v>
      </c>
      <c r="B1640" s="28"/>
      <c r="C1640" s="28"/>
      <c r="D1640" s="28"/>
      <c r="G1640" s="28"/>
      <c r="J1640" s="21"/>
      <c r="K1640" s="21"/>
      <c r="P1640" s="21"/>
      <c r="T1640" s="28"/>
      <c r="U1640" s="28"/>
      <c r="Y1640" s="28"/>
      <c r="Z1640" s="28"/>
    </row>
    <row r="1641" spans="1:28" ht="13.5" thickBot="1">
      <c r="A1641" s="59">
        <v>1639</v>
      </c>
      <c r="B1641" s="67"/>
      <c r="C1641" s="67"/>
      <c r="D1641" s="67"/>
      <c r="E1641" s="67"/>
      <c r="F1641" s="68"/>
      <c r="G1641" s="67"/>
      <c r="H1641" s="68"/>
      <c r="I1641" s="67"/>
      <c r="J1641" s="67"/>
      <c r="K1641" s="67"/>
      <c r="L1641" s="67"/>
      <c r="M1641" s="68"/>
      <c r="N1641" s="67"/>
      <c r="O1641" s="67"/>
      <c r="P1641" s="67"/>
      <c r="Q1641" s="67"/>
      <c r="R1641" s="68"/>
      <c r="S1641" s="67"/>
      <c r="T1641" s="67"/>
      <c r="U1641" s="67"/>
      <c r="V1641" s="67"/>
      <c r="W1641" s="68"/>
      <c r="X1641" s="67"/>
      <c r="Y1641" s="60"/>
      <c r="Z1641" s="60"/>
      <c r="AA1641" s="60"/>
      <c r="AB1641" s="61"/>
    </row>
    <row r="1642" spans="1:28">
      <c r="A1642" s="47">
        <v>1640</v>
      </c>
      <c r="B1642" s="28"/>
      <c r="C1642" s="28"/>
      <c r="D1642" s="28"/>
      <c r="G1642" s="28"/>
      <c r="J1642" s="21"/>
      <c r="K1642" s="21"/>
      <c r="P1642" s="21"/>
      <c r="T1642" s="28"/>
      <c r="U1642" s="28"/>
      <c r="Y1642" s="28"/>
      <c r="Z1642" s="28"/>
    </row>
    <row r="1643" spans="1:28">
      <c r="A1643" s="47">
        <v>1641</v>
      </c>
      <c r="B1643" s="28"/>
      <c r="C1643" s="28"/>
      <c r="D1643" s="28"/>
      <c r="G1643" s="28"/>
      <c r="J1643" s="21"/>
      <c r="K1643" s="21"/>
      <c r="P1643" s="21"/>
      <c r="T1643" s="28"/>
      <c r="U1643" s="28"/>
      <c r="Y1643" s="28"/>
      <c r="Z1643" s="28"/>
    </row>
    <row r="1644" spans="1:28">
      <c r="A1644" s="47">
        <v>1642</v>
      </c>
      <c r="B1644" s="28"/>
      <c r="C1644" s="28"/>
      <c r="D1644" s="28"/>
      <c r="G1644" s="28"/>
      <c r="J1644" s="21"/>
      <c r="K1644" s="21"/>
      <c r="P1644" s="21"/>
      <c r="T1644" s="28"/>
      <c r="U1644" s="28"/>
      <c r="Y1644" s="28"/>
      <c r="Z1644" s="28"/>
    </row>
    <row r="1645" spans="1:28">
      <c r="A1645" s="47">
        <v>1643</v>
      </c>
      <c r="B1645" s="28"/>
      <c r="C1645" s="28"/>
      <c r="D1645" s="28"/>
      <c r="G1645" s="28"/>
      <c r="J1645" s="21"/>
      <c r="K1645" s="21"/>
      <c r="P1645" s="21"/>
      <c r="T1645" s="28"/>
      <c r="U1645" s="28"/>
      <c r="Y1645" s="28"/>
      <c r="Z1645" s="28"/>
    </row>
    <row r="1646" spans="1:28" ht="13.5" thickBot="1">
      <c r="A1646" s="59">
        <v>1644</v>
      </c>
      <c r="B1646" s="67"/>
      <c r="C1646" s="67"/>
      <c r="D1646" s="67"/>
      <c r="E1646" s="67"/>
      <c r="F1646" s="68"/>
      <c r="G1646" s="67"/>
      <c r="H1646" s="68"/>
      <c r="I1646" s="67"/>
      <c r="J1646" s="67"/>
      <c r="K1646" s="67"/>
      <c r="L1646" s="67"/>
      <c r="M1646" s="68"/>
      <c r="N1646" s="67"/>
      <c r="O1646" s="67"/>
      <c r="P1646" s="67"/>
      <c r="Q1646" s="67"/>
      <c r="R1646" s="68"/>
      <c r="S1646" s="67"/>
      <c r="T1646" s="67"/>
      <c r="U1646" s="67"/>
      <c r="V1646" s="67"/>
      <c r="W1646" s="68"/>
      <c r="X1646" s="67"/>
      <c r="Y1646" s="60"/>
      <c r="Z1646" s="60"/>
      <c r="AA1646" s="60"/>
      <c r="AB1646" s="61"/>
    </row>
    <row r="1647" spans="1:28">
      <c r="A1647" s="47">
        <v>1645</v>
      </c>
      <c r="B1647" s="28"/>
      <c r="C1647" s="28"/>
      <c r="D1647" s="28"/>
      <c r="G1647" s="28"/>
      <c r="J1647" s="21"/>
      <c r="K1647" s="21"/>
      <c r="P1647" s="21"/>
      <c r="T1647" s="28"/>
      <c r="U1647" s="28"/>
      <c r="Y1647" s="28"/>
      <c r="Z1647" s="28"/>
    </row>
    <row r="1648" spans="1:28">
      <c r="A1648" s="47">
        <v>1646</v>
      </c>
      <c r="B1648" s="28"/>
      <c r="C1648" s="28"/>
      <c r="D1648" s="28"/>
      <c r="G1648" s="28"/>
      <c r="J1648" s="21"/>
      <c r="K1648" s="21"/>
      <c r="P1648" s="21"/>
      <c r="T1648" s="28"/>
      <c r="U1648" s="28"/>
      <c r="Y1648" s="28"/>
      <c r="Z1648" s="28"/>
    </row>
    <row r="1649" spans="1:28">
      <c r="A1649" s="47">
        <v>1647</v>
      </c>
      <c r="B1649" s="28"/>
      <c r="C1649" s="28"/>
      <c r="D1649" s="28"/>
      <c r="G1649" s="28"/>
      <c r="J1649" s="21"/>
      <c r="K1649" s="21"/>
      <c r="P1649" s="21"/>
      <c r="T1649" s="28"/>
      <c r="U1649" s="28"/>
      <c r="Y1649" s="28"/>
      <c r="Z1649" s="28"/>
    </row>
    <row r="1650" spans="1:28">
      <c r="A1650" s="47">
        <v>1648</v>
      </c>
      <c r="B1650" s="28"/>
      <c r="C1650" s="28"/>
      <c r="D1650" s="28"/>
      <c r="G1650" s="28"/>
      <c r="J1650" s="21"/>
      <c r="K1650" s="21"/>
      <c r="P1650" s="21"/>
      <c r="T1650" s="28"/>
      <c r="U1650" s="28"/>
      <c r="Y1650" s="28"/>
      <c r="Z1650" s="28"/>
    </row>
    <row r="1651" spans="1:28" ht="13.5" thickBot="1">
      <c r="A1651" s="59">
        <v>1649</v>
      </c>
      <c r="B1651" s="67"/>
      <c r="C1651" s="67"/>
      <c r="D1651" s="67"/>
      <c r="E1651" s="67"/>
      <c r="F1651" s="68"/>
      <c r="G1651" s="67"/>
      <c r="H1651" s="68"/>
      <c r="I1651" s="67"/>
      <c r="J1651" s="67"/>
      <c r="K1651" s="67"/>
      <c r="L1651" s="67"/>
      <c r="M1651" s="68"/>
      <c r="N1651" s="67"/>
      <c r="O1651" s="67"/>
      <c r="P1651" s="67"/>
      <c r="Q1651" s="67"/>
      <c r="R1651" s="68"/>
      <c r="S1651" s="67"/>
      <c r="T1651" s="67"/>
      <c r="U1651" s="67"/>
      <c r="V1651" s="67"/>
      <c r="W1651" s="68"/>
      <c r="X1651" s="67"/>
      <c r="Y1651" s="60"/>
      <c r="Z1651" s="60"/>
      <c r="AA1651" s="60"/>
      <c r="AB1651" s="61"/>
    </row>
    <row r="1652" spans="1:28">
      <c r="A1652" s="47">
        <v>1650</v>
      </c>
      <c r="B1652" s="28"/>
      <c r="C1652" s="28"/>
      <c r="D1652" s="28"/>
      <c r="G1652" s="28"/>
      <c r="J1652" s="21"/>
      <c r="K1652" s="21"/>
      <c r="P1652" s="21"/>
      <c r="T1652" s="28"/>
      <c r="U1652" s="28"/>
      <c r="Y1652" s="28"/>
      <c r="Z1652" s="28"/>
    </row>
    <row r="1653" spans="1:28">
      <c r="A1653" s="47">
        <v>1651</v>
      </c>
      <c r="B1653" s="28"/>
      <c r="C1653" s="28"/>
      <c r="D1653" s="28"/>
      <c r="G1653" s="28"/>
      <c r="J1653" s="21"/>
      <c r="K1653" s="21"/>
      <c r="P1653" s="21"/>
      <c r="T1653" s="28"/>
      <c r="U1653" s="28"/>
      <c r="Y1653" s="28"/>
      <c r="Z1653" s="28"/>
    </row>
    <row r="1654" spans="1:28">
      <c r="A1654" s="47">
        <v>1652</v>
      </c>
      <c r="B1654" s="28"/>
      <c r="C1654" s="28"/>
      <c r="D1654" s="28"/>
      <c r="G1654" s="28"/>
      <c r="J1654" s="21"/>
      <c r="K1654" s="21"/>
      <c r="P1654" s="21"/>
      <c r="T1654" s="28"/>
      <c r="U1654" s="28"/>
      <c r="Y1654" s="28"/>
      <c r="Z1654" s="28"/>
    </row>
    <row r="1655" spans="1:28">
      <c r="A1655" s="47">
        <v>1653</v>
      </c>
      <c r="B1655" s="28"/>
      <c r="C1655" s="28"/>
      <c r="D1655" s="28"/>
      <c r="G1655" s="28"/>
      <c r="J1655" s="21"/>
      <c r="K1655" s="21"/>
      <c r="P1655" s="21"/>
      <c r="T1655" s="28"/>
      <c r="U1655" s="28"/>
      <c r="Y1655" s="28"/>
      <c r="Z1655" s="28"/>
    </row>
    <row r="1656" spans="1:28" ht="13.5" thickBot="1">
      <c r="A1656" s="59">
        <v>1654</v>
      </c>
      <c r="B1656" s="67"/>
      <c r="C1656" s="67"/>
      <c r="D1656" s="67"/>
      <c r="E1656" s="67"/>
      <c r="F1656" s="68"/>
      <c r="G1656" s="67"/>
      <c r="H1656" s="68"/>
      <c r="I1656" s="67"/>
      <c r="J1656" s="67"/>
      <c r="K1656" s="67"/>
      <c r="L1656" s="67"/>
      <c r="M1656" s="68"/>
      <c r="N1656" s="67"/>
      <c r="O1656" s="67"/>
      <c r="P1656" s="67"/>
      <c r="Q1656" s="67"/>
      <c r="R1656" s="68"/>
      <c r="S1656" s="67"/>
      <c r="T1656" s="67"/>
      <c r="U1656" s="67"/>
      <c r="V1656" s="67"/>
      <c r="W1656" s="68"/>
      <c r="X1656" s="67"/>
      <c r="Y1656" s="60"/>
      <c r="Z1656" s="60"/>
      <c r="AA1656" s="60"/>
      <c r="AB1656" s="61"/>
    </row>
    <row r="1657" spans="1:28">
      <c r="A1657" s="47">
        <v>1655</v>
      </c>
      <c r="B1657" s="28"/>
      <c r="C1657" s="28"/>
      <c r="D1657" s="28"/>
      <c r="G1657" s="28"/>
      <c r="J1657" s="21"/>
      <c r="K1657" s="21"/>
      <c r="P1657" s="21"/>
      <c r="T1657" s="28"/>
      <c r="U1657" s="28"/>
      <c r="Y1657" s="28"/>
      <c r="Z1657" s="28"/>
    </row>
    <row r="1658" spans="1:28">
      <c r="A1658" s="47">
        <v>1656</v>
      </c>
      <c r="B1658" s="28"/>
      <c r="C1658" s="28"/>
      <c r="D1658" s="28"/>
      <c r="G1658" s="28"/>
      <c r="J1658" s="21"/>
      <c r="K1658" s="21"/>
      <c r="P1658" s="21"/>
      <c r="T1658" s="28"/>
      <c r="U1658" s="28"/>
      <c r="Y1658" s="28"/>
      <c r="Z1658" s="28"/>
    </row>
    <row r="1659" spans="1:28">
      <c r="A1659" s="47">
        <v>1657</v>
      </c>
      <c r="B1659" s="28"/>
      <c r="C1659" s="28"/>
      <c r="D1659" s="28"/>
      <c r="G1659" s="28"/>
      <c r="J1659" s="21"/>
      <c r="K1659" s="21"/>
      <c r="P1659" s="21"/>
      <c r="T1659" s="28"/>
      <c r="U1659" s="28"/>
      <c r="Y1659" s="28"/>
      <c r="Z1659" s="28"/>
    </row>
    <row r="1660" spans="1:28">
      <c r="A1660" s="47">
        <v>1658</v>
      </c>
      <c r="B1660" s="28"/>
      <c r="C1660" s="28"/>
      <c r="D1660" s="28"/>
      <c r="G1660" s="28"/>
      <c r="J1660" s="21"/>
      <c r="K1660" s="21"/>
      <c r="P1660" s="21"/>
      <c r="T1660" s="28"/>
      <c r="U1660" s="28"/>
      <c r="Y1660" s="28"/>
      <c r="Z1660" s="28"/>
    </row>
    <row r="1661" spans="1:28" ht="13.5" thickBot="1">
      <c r="A1661" s="59">
        <v>1659</v>
      </c>
      <c r="B1661" s="67"/>
      <c r="C1661" s="67"/>
      <c r="D1661" s="67"/>
      <c r="E1661" s="67"/>
      <c r="F1661" s="68"/>
      <c r="G1661" s="67"/>
      <c r="H1661" s="68"/>
      <c r="I1661" s="67"/>
      <c r="J1661" s="67"/>
      <c r="K1661" s="67"/>
      <c r="L1661" s="67"/>
      <c r="M1661" s="68"/>
      <c r="N1661" s="67"/>
      <c r="O1661" s="67"/>
      <c r="P1661" s="67"/>
      <c r="Q1661" s="67"/>
      <c r="R1661" s="68"/>
      <c r="S1661" s="67"/>
      <c r="T1661" s="67"/>
      <c r="U1661" s="67"/>
      <c r="V1661" s="67"/>
      <c r="W1661" s="68"/>
      <c r="X1661" s="67"/>
      <c r="Y1661" s="60"/>
      <c r="Z1661" s="60"/>
      <c r="AA1661" s="60"/>
      <c r="AB1661" s="61"/>
    </row>
    <row r="1662" spans="1:28">
      <c r="A1662" s="47">
        <v>1660</v>
      </c>
      <c r="B1662" s="28"/>
      <c r="C1662" s="28"/>
      <c r="D1662" s="28"/>
      <c r="G1662" s="28"/>
      <c r="J1662" s="21"/>
      <c r="K1662" s="21"/>
      <c r="P1662" s="21"/>
      <c r="T1662" s="28"/>
      <c r="U1662" s="28"/>
      <c r="Y1662" s="28"/>
      <c r="Z1662" s="28"/>
    </row>
    <row r="1663" spans="1:28">
      <c r="A1663" s="47">
        <v>1661</v>
      </c>
      <c r="B1663" s="28"/>
      <c r="C1663" s="28"/>
      <c r="D1663" s="28"/>
      <c r="G1663" s="28"/>
      <c r="J1663" s="21"/>
      <c r="K1663" s="21"/>
      <c r="P1663" s="21"/>
      <c r="T1663" s="28"/>
      <c r="U1663" s="28"/>
      <c r="Y1663" s="28"/>
      <c r="Z1663" s="28"/>
    </row>
    <row r="1664" spans="1:28">
      <c r="A1664" s="47">
        <v>1662</v>
      </c>
      <c r="B1664" s="28"/>
      <c r="C1664" s="28"/>
      <c r="D1664" s="28"/>
      <c r="G1664" s="28"/>
      <c r="J1664" s="21"/>
      <c r="K1664" s="21"/>
      <c r="P1664" s="21"/>
      <c r="T1664" s="28"/>
      <c r="U1664" s="28"/>
      <c r="Y1664" s="28"/>
      <c r="Z1664" s="28"/>
    </row>
    <row r="1665" spans="1:28">
      <c r="A1665" s="47">
        <v>1663</v>
      </c>
      <c r="B1665" s="28"/>
      <c r="C1665" s="28"/>
      <c r="D1665" s="28"/>
      <c r="G1665" s="28"/>
      <c r="J1665" s="21"/>
      <c r="K1665" s="21"/>
      <c r="P1665" s="21"/>
      <c r="T1665" s="28"/>
      <c r="U1665" s="28"/>
      <c r="Y1665" s="28"/>
      <c r="Z1665" s="28"/>
    </row>
    <row r="1666" spans="1:28" ht="13.5" thickBot="1">
      <c r="A1666" s="59">
        <v>1664</v>
      </c>
      <c r="B1666" s="67"/>
      <c r="C1666" s="67"/>
      <c r="D1666" s="67"/>
      <c r="E1666" s="67"/>
      <c r="F1666" s="68"/>
      <c r="G1666" s="67"/>
      <c r="H1666" s="68"/>
      <c r="I1666" s="67"/>
      <c r="J1666" s="67"/>
      <c r="K1666" s="67"/>
      <c r="L1666" s="67"/>
      <c r="M1666" s="68"/>
      <c r="N1666" s="67"/>
      <c r="O1666" s="67"/>
      <c r="P1666" s="67"/>
      <c r="Q1666" s="67"/>
      <c r="R1666" s="68"/>
      <c r="S1666" s="67"/>
      <c r="T1666" s="67"/>
      <c r="U1666" s="67"/>
      <c r="V1666" s="67"/>
      <c r="W1666" s="68"/>
      <c r="X1666" s="67"/>
      <c r="Y1666" s="60"/>
      <c r="Z1666" s="60"/>
      <c r="AA1666" s="60"/>
      <c r="AB1666" s="61"/>
    </row>
    <row r="1667" spans="1:28">
      <c r="A1667" s="47">
        <v>1665</v>
      </c>
      <c r="B1667" s="28"/>
      <c r="C1667" s="28"/>
      <c r="D1667" s="28"/>
      <c r="G1667" s="28"/>
      <c r="J1667" s="21"/>
      <c r="K1667" s="21"/>
      <c r="P1667" s="21"/>
      <c r="T1667" s="28"/>
      <c r="U1667" s="28"/>
      <c r="Y1667" s="28"/>
      <c r="Z1667" s="28"/>
    </row>
    <row r="1668" spans="1:28">
      <c r="A1668" s="47">
        <v>1666</v>
      </c>
      <c r="B1668" s="28"/>
      <c r="C1668" s="28"/>
      <c r="D1668" s="28"/>
      <c r="G1668" s="28"/>
      <c r="J1668" s="21"/>
      <c r="K1668" s="21"/>
      <c r="P1668" s="21"/>
      <c r="T1668" s="28"/>
      <c r="U1668" s="28"/>
      <c r="Y1668" s="28"/>
      <c r="Z1668" s="28"/>
    </row>
    <row r="1669" spans="1:28">
      <c r="A1669" s="47">
        <v>1667</v>
      </c>
      <c r="B1669" s="28"/>
      <c r="C1669" s="28"/>
      <c r="D1669" s="28"/>
      <c r="G1669" s="28"/>
      <c r="J1669" s="21"/>
      <c r="K1669" s="21"/>
      <c r="P1669" s="21"/>
      <c r="T1669" s="28"/>
      <c r="U1669" s="28"/>
      <c r="Y1669" s="28"/>
      <c r="Z1669" s="28"/>
    </row>
    <row r="1670" spans="1:28">
      <c r="A1670" s="47">
        <v>1668</v>
      </c>
      <c r="B1670" s="28"/>
      <c r="C1670" s="28"/>
      <c r="D1670" s="28"/>
      <c r="G1670" s="28"/>
      <c r="J1670" s="21"/>
      <c r="K1670" s="21"/>
      <c r="P1670" s="21"/>
      <c r="T1670" s="28"/>
      <c r="U1670" s="28"/>
      <c r="Y1670" s="28"/>
      <c r="Z1670" s="28"/>
    </row>
    <row r="1671" spans="1:28" ht="13.5" thickBot="1">
      <c r="A1671" s="59">
        <v>1669</v>
      </c>
      <c r="B1671" s="67"/>
      <c r="C1671" s="67"/>
      <c r="D1671" s="67"/>
      <c r="E1671" s="67"/>
      <c r="F1671" s="68"/>
      <c r="G1671" s="67"/>
      <c r="H1671" s="68"/>
      <c r="I1671" s="67"/>
      <c r="J1671" s="67"/>
      <c r="K1671" s="67"/>
      <c r="L1671" s="67"/>
      <c r="M1671" s="68"/>
      <c r="N1671" s="67"/>
      <c r="O1671" s="67"/>
      <c r="P1671" s="67"/>
      <c r="Q1671" s="67"/>
      <c r="R1671" s="68"/>
      <c r="S1671" s="67"/>
      <c r="T1671" s="67"/>
      <c r="U1671" s="67"/>
      <c r="V1671" s="67"/>
      <c r="W1671" s="68"/>
      <c r="X1671" s="67"/>
      <c r="Y1671" s="60"/>
      <c r="Z1671" s="60"/>
      <c r="AA1671" s="60"/>
      <c r="AB1671" s="61"/>
    </row>
    <row r="1672" spans="1:28">
      <c r="A1672" s="47">
        <v>1670</v>
      </c>
      <c r="B1672" s="28"/>
      <c r="C1672" s="28"/>
      <c r="D1672" s="28"/>
      <c r="G1672" s="28"/>
      <c r="J1672" s="21"/>
      <c r="K1672" s="21"/>
      <c r="P1672" s="21"/>
      <c r="T1672" s="28"/>
      <c r="U1672" s="28"/>
      <c r="Y1672" s="28"/>
      <c r="Z1672" s="28"/>
    </row>
    <row r="1673" spans="1:28">
      <c r="A1673" s="47">
        <v>1671</v>
      </c>
      <c r="B1673" s="28"/>
      <c r="C1673" s="28"/>
      <c r="D1673" s="28"/>
      <c r="G1673" s="28"/>
      <c r="J1673" s="21"/>
      <c r="K1673" s="21"/>
      <c r="P1673" s="21"/>
      <c r="T1673" s="28"/>
      <c r="U1673" s="28"/>
      <c r="Y1673" s="28"/>
      <c r="Z1673" s="28"/>
    </row>
    <row r="1674" spans="1:28">
      <c r="A1674" s="47">
        <v>1672</v>
      </c>
      <c r="B1674" s="28"/>
      <c r="C1674" s="28"/>
      <c r="D1674" s="28"/>
      <c r="G1674" s="28"/>
      <c r="J1674" s="21"/>
      <c r="K1674" s="21"/>
      <c r="P1674" s="21"/>
      <c r="T1674" s="28"/>
      <c r="U1674" s="28"/>
      <c r="Y1674" s="28"/>
      <c r="Z1674" s="28"/>
    </row>
    <row r="1675" spans="1:28">
      <c r="A1675" s="47">
        <v>1673</v>
      </c>
      <c r="B1675" s="28"/>
      <c r="C1675" s="28"/>
      <c r="D1675" s="28"/>
      <c r="G1675" s="28"/>
      <c r="J1675" s="21"/>
      <c r="K1675" s="21"/>
      <c r="P1675" s="21"/>
      <c r="T1675" s="28"/>
      <c r="U1675" s="28"/>
      <c r="Y1675" s="28"/>
      <c r="Z1675" s="28"/>
    </row>
    <row r="1676" spans="1:28" ht="13.5" thickBot="1">
      <c r="A1676" s="59">
        <v>1674</v>
      </c>
      <c r="B1676" s="67"/>
      <c r="C1676" s="67"/>
      <c r="D1676" s="67"/>
      <c r="E1676" s="67"/>
      <c r="F1676" s="68"/>
      <c r="G1676" s="67"/>
      <c r="H1676" s="68"/>
      <c r="I1676" s="67"/>
      <c r="J1676" s="67"/>
      <c r="K1676" s="67"/>
      <c r="L1676" s="67"/>
      <c r="M1676" s="68"/>
      <c r="N1676" s="67"/>
      <c r="O1676" s="67"/>
      <c r="P1676" s="67"/>
      <c r="Q1676" s="67"/>
      <c r="R1676" s="68"/>
      <c r="S1676" s="67"/>
      <c r="T1676" s="67"/>
      <c r="U1676" s="67"/>
      <c r="V1676" s="67"/>
      <c r="W1676" s="68"/>
      <c r="X1676" s="67"/>
      <c r="Y1676" s="60"/>
      <c r="Z1676" s="60"/>
      <c r="AA1676" s="60"/>
      <c r="AB1676" s="61"/>
    </row>
    <row r="1677" spans="1:28">
      <c r="A1677" s="47">
        <v>1675</v>
      </c>
      <c r="B1677" s="28"/>
      <c r="C1677" s="28"/>
      <c r="D1677" s="28"/>
      <c r="G1677" s="28"/>
      <c r="J1677" s="21"/>
      <c r="K1677" s="21"/>
      <c r="P1677" s="21"/>
      <c r="T1677" s="28"/>
      <c r="U1677" s="28"/>
      <c r="Y1677" s="28"/>
      <c r="Z1677" s="28"/>
    </row>
    <row r="1678" spans="1:28">
      <c r="A1678" s="47">
        <v>1676</v>
      </c>
      <c r="B1678" s="28"/>
      <c r="C1678" s="28"/>
      <c r="D1678" s="28"/>
      <c r="G1678" s="28"/>
      <c r="J1678" s="21"/>
      <c r="K1678" s="21"/>
      <c r="P1678" s="21"/>
      <c r="T1678" s="28"/>
      <c r="U1678" s="28"/>
      <c r="Y1678" s="28"/>
      <c r="Z1678" s="28"/>
    </row>
    <row r="1679" spans="1:28">
      <c r="A1679" s="47">
        <v>1677</v>
      </c>
      <c r="B1679" s="28"/>
      <c r="C1679" s="28"/>
      <c r="D1679" s="28"/>
      <c r="G1679" s="28"/>
      <c r="J1679" s="21"/>
      <c r="K1679" s="21"/>
      <c r="P1679" s="21"/>
      <c r="T1679" s="28"/>
      <c r="U1679" s="28"/>
      <c r="Y1679" s="28"/>
      <c r="Z1679" s="28"/>
    </row>
    <row r="1680" spans="1:28">
      <c r="A1680" s="47">
        <v>1678</v>
      </c>
      <c r="B1680" s="28"/>
      <c r="C1680" s="28"/>
      <c r="D1680" s="28"/>
      <c r="G1680" s="28"/>
      <c r="J1680" s="21"/>
      <c r="K1680" s="21"/>
      <c r="P1680" s="21"/>
      <c r="T1680" s="28"/>
      <c r="U1680" s="28"/>
      <c r="Y1680" s="28"/>
      <c r="Z1680" s="28"/>
    </row>
    <row r="1681" spans="1:28" ht="13.5" thickBot="1">
      <c r="A1681" s="59">
        <v>1679</v>
      </c>
      <c r="B1681" s="67"/>
      <c r="C1681" s="67"/>
      <c r="D1681" s="67"/>
      <c r="E1681" s="67"/>
      <c r="F1681" s="68"/>
      <c r="G1681" s="67"/>
      <c r="H1681" s="68"/>
      <c r="I1681" s="67"/>
      <c r="J1681" s="67"/>
      <c r="K1681" s="67"/>
      <c r="L1681" s="67"/>
      <c r="M1681" s="68"/>
      <c r="N1681" s="67"/>
      <c r="O1681" s="67"/>
      <c r="P1681" s="67"/>
      <c r="Q1681" s="67"/>
      <c r="R1681" s="68"/>
      <c r="S1681" s="67"/>
      <c r="T1681" s="67"/>
      <c r="U1681" s="67"/>
      <c r="V1681" s="67"/>
      <c r="W1681" s="68"/>
      <c r="X1681" s="67"/>
      <c r="Y1681" s="60"/>
      <c r="Z1681" s="60"/>
      <c r="AA1681" s="60"/>
      <c r="AB1681" s="61"/>
    </row>
    <row r="1682" spans="1:28">
      <c r="A1682" s="47">
        <v>1680</v>
      </c>
      <c r="B1682" s="28"/>
      <c r="C1682" s="28"/>
      <c r="D1682" s="28"/>
      <c r="G1682" s="28"/>
      <c r="J1682" s="21"/>
      <c r="K1682" s="21"/>
      <c r="P1682" s="21"/>
      <c r="T1682" s="28"/>
      <c r="U1682" s="28"/>
      <c r="Y1682" s="28"/>
      <c r="Z1682" s="28"/>
    </row>
    <row r="1683" spans="1:28">
      <c r="A1683" s="47">
        <v>1681</v>
      </c>
      <c r="B1683" s="28"/>
      <c r="C1683" s="28"/>
      <c r="D1683" s="28"/>
      <c r="G1683" s="28"/>
      <c r="J1683" s="21"/>
      <c r="K1683" s="21"/>
      <c r="P1683" s="21"/>
      <c r="T1683" s="28"/>
      <c r="U1683" s="28"/>
      <c r="Y1683" s="28"/>
      <c r="Z1683" s="28"/>
    </row>
    <row r="1684" spans="1:28">
      <c r="A1684" s="47">
        <v>1682</v>
      </c>
      <c r="B1684" s="28"/>
      <c r="C1684" s="28"/>
      <c r="D1684" s="28"/>
      <c r="G1684" s="28"/>
      <c r="J1684" s="21"/>
      <c r="K1684" s="21"/>
      <c r="P1684" s="21"/>
      <c r="T1684" s="28"/>
      <c r="U1684" s="28"/>
      <c r="Y1684" s="28"/>
      <c r="Z1684" s="28"/>
    </row>
    <row r="1685" spans="1:28">
      <c r="A1685" s="47">
        <v>1683</v>
      </c>
      <c r="B1685" s="28"/>
      <c r="C1685" s="28"/>
      <c r="D1685" s="28"/>
      <c r="G1685" s="28"/>
      <c r="J1685" s="21"/>
      <c r="K1685" s="21"/>
      <c r="P1685" s="21"/>
      <c r="T1685" s="28"/>
      <c r="U1685" s="28"/>
      <c r="Y1685" s="28"/>
      <c r="Z1685" s="28"/>
    </row>
    <row r="1686" spans="1:28" ht="13.5" thickBot="1">
      <c r="A1686" s="59">
        <v>1684</v>
      </c>
      <c r="B1686" s="67"/>
      <c r="C1686" s="67"/>
      <c r="D1686" s="67"/>
      <c r="E1686" s="67"/>
      <c r="F1686" s="68"/>
      <c r="G1686" s="67"/>
      <c r="H1686" s="68"/>
      <c r="I1686" s="67"/>
      <c r="J1686" s="67"/>
      <c r="K1686" s="67"/>
      <c r="L1686" s="67"/>
      <c r="M1686" s="68"/>
      <c r="N1686" s="67"/>
      <c r="O1686" s="67"/>
      <c r="P1686" s="67"/>
      <c r="Q1686" s="67"/>
      <c r="R1686" s="68"/>
      <c r="S1686" s="67"/>
      <c r="T1686" s="67"/>
      <c r="U1686" s="67"/>
      <c r="V1686" s="67"/>
      <c r="W1686" s="68"/>
      <c r="X1686" s="67"/>
      <c r="Y1686" s="60"/>
      <c r="Z1686" s="60"/>
      <c r="AA1686" s="60"/>
      <c r="AB1686" s="61"/>
    </row>
    <row r="1687" spans="1:28">
      <c r="A1687" s="47">
        <v>1685</v>
      </c>
      <c r="B1687" s="28"/>
      <c r="C1687" s="28"/>
      <c r="D1687" s="28"/>
      <c r="G1687" s="28"/>
      <c r="J1687" s="21"/>
      <c r="K1687" s="21"/>
      <c r="P1687" s="21"/>
      <c r="T1687" s="28"/>
      <c r="U1687" s="28"/>
      <c r="Y1687" s="28"/>
      <c r="Z1687" s="28"/>
    </row>
    <row r="1688" spans="1:28">
      <c r="A1688" s="47">
        <v>1686</v>
      </c>
      <c r="B1688" s="28"/>
      <c r="C1688" s="28"/>
      <c r="D1688" s="28"/>
      <c r="G1688" s="28"/>
      <c r="J1688" s="21"/>
      <c r="K1688" s="21"/>
      <c r="P1688" s="21"/>
      <c r="T1688" s="28"/>
      <c r="U1688" s="28"/>
      <c r="Y1688" s="28"/>
      <c r="Z1688" s="28"/>
    </row>
    <row r="1689" spans="1:28">
      <c r="A1689" s="47">
        <v>1687</v>
      </c>
      <c r="B1689" s="28"/>
      <c r="C1689" s="28"/>
      <c r="D1689" s="28"/>
      <c r="G1689" s="28"/>
      <c r="J1689" s="21"/>
      <c r="K1689" s="21"/>
      <c r="P1689" s="21"/>
      <c r="T1689" s="28"/>
      <c r="U1689" s="28"/>
      <c r="Y1689" s="28"/>
      <c r="Z1689" s="28"/>
    </row>
    <row r="1690" spans="1:28">
      <c r="A1690" s="47">
        <v>1688</v>
      </c>
      <c r="B1690" s="28"/>
      <c r="C1690" s="28"/>
      <c r="D1690" s="28"/>
      <c r="G1690" s="28"/>
      <c r="J1690" s="21"/>
      <c r="K1690" s="21"/>
      <c r="P1690" s="21"/>
      <c r="T1690" s="28"/>
      <c r="U1690" s="28"/>
      <c r="Y1690" s="28"/>
      <c r="Z1690" s="28"/>
    </row>
    <row r="1691" spans="1:28" ht="13.5" thickBot="1">
      <c r="A1691" s="59">
        <v>1689</v>
      </c>
      <c r="B1691" s="67"/>
      <c r="C1691" s="67"/>
      <c r="D1691" s="67"/>
      <c r="E1691" s="67"/>
      <c r="F1691" s="68"/>
      <c r="G1691" s="67"/>
      <c r="H1691" s="68"/>
      <c r="I1691" s="67"/>
      <c r="J1691" s="67"/>
      <c r="K1691" s="67"/>
      <c r="L1691" s="67"/>
      <c r="M1691" s="68"/>
      <c r="N1691" s="67"/>
      <c r="O1691" s="67"/>
      <c r="P1691" s="67"/>
      <c r="Q1691" s="67"/>
      <c r="R1691" s="68"/>
      <c r="S1691" s="67"/>
      <c r="T1691" s="67"/>
      <c r="U1691" s="67"/>
      <c r="V1691" s="67"/>
      <c r="W1691" s="68"/>
      <c r="X1691" s="67"/>
      <c r="Y1691" s="60"/>
      <c r="Z1691" s="60"/>
      <c r="AA1691" s="60"/>
      <c r="AB1691" s="61"/>
    </row>
    <row r="1692" spans="1:28">
      <c r="A1692" s="47">
        <v>1690</v>
      </c>
      <c r="B1692" s="28"/>
      <c r="C1692" s="28"/>
      <c r="D1692" s="28"/>
      <c r="G1692" s="28"/>
      <c r="J1692" s="21"/>
      <c r="K1692" s="21"/>
      <c r="P1692" s="21"/>
      <c r="T1692" s="28"/>
      <c r="U1692" s="28"/>
      <c r="Y1692" s="28"/>
      <c r="Z1692" s="28"/>
    </row>
    <row r="1693" spans="1:28">
      <c r="A1693" s="47">
        <v>1691</v>
      </c>
      <c r="B1693" s="28"/>
      <c r="C1693" s="28"/>
      <c r="D1693" s="28"/>
      <c r="G1693" s="28"/>
      <c r="J1693" s="21"/>
      <c r="K1693" s="21"/>
      <c r="P1693" s="21"/>
      <c r="T1693" s="28"/>
      <c r="U1693" s="28"/>
      <c r="Y1693" s="28"/>
      <c r="Z1693" s="28"/>
    </row>
    <row r="1694" spans="1:28">
      <c r="A1694" s="47">
        <v>1692</v>
      </c>
      <c r="B1694" s="28"/>
      <c r="C1694" s="28"/>
      <c r="D1694" s="28"/>
      <c r="G1694" s="28"/>
      <c r="J1694" s="21"/>
      <c r="K1694" s="21"/>
      <c r="P1694" s="21"/>
      <c r="T1694" s="28"/>
      <c r="U1694" s="28"/>
      <c r="Y1694" s="28"/>
      <c r="Z1694" s="28"/>
    </row>
    <row r="1695" spans="1:28">
      <c r="A1695" s="47">
        <v>1693</v>
      </c>
      <c r="B1695" s="28"/>
      <c r="C1695" s="28"/>
      <c r="D1695" s="28"/>
      <c r="G1695" s="28"/>
      <c r="J1695" s="21"/>
      <c r="K1695" s="21"/>
      <c r="P1695" s="21"/>
      <c r="T1695" s="28"/>
      <c r="U1695" s="28"/>
      <c r="Y1695" s="28"/>
      <c r="Z1695" s="28"/>
    </row>
    <row r="1696" spans="1:28" ht="13.5" thickBot="1">
      <c r="A1696" s="59">
        <v>1694</v>
      </c>
      <c r="B1696" s="67"/>
      <c r="C1696" s="67"/>
      <c r="D1696" s="67"/>
      <c r="E1696" s="67"/>
      <c r="F1696" s="68"/>
      <c r="G1696" s="67"/>
      <c r="H1696" s="68"/>
      <c r="I1696" s="67"/>
      <c r="J1696" s="67"/>
      <c r="K1696" s="67"/>
      <c r="L1696" s="67"/>
      <c r="M1696" s="68"/>
      <c r="N1696" s="67"/>
      <c r="O1696" s="67"/>
      <c r="P1696" s="67"/>
      <c r="Q1696" s="67"/>
      <c r="R1696" s="68"/>
      <c r="S1696" s="67"/>
      <c r="T1696" s="67"/>
      <c r="U1696" s="67"/>
      <c r="V1696" s="67"/>
      <c r="W1696" s="68"/>
      <c r="X1696" s="67"/>
      <c r="Y1696" s="60"/>
      <c r="Z1696" s="60"/>
      <c r="AA1696" s="60"/>
      <c r="AB1696" s="61"/>
    </row>
    <row r="1697" spans="1:28">
      <c r="A1697" s="47">
        <v>1695</v>
      </c>
      <c r="B1697" s="28"/>
      <c r="C1697" s="28"/>
      <c r="D1697" s="28"/>
      <c r="G1697" s="28"/>
      <c r="J1697" s="21"/>
      <c r="K1697" s="21"/>
      <c r="P1697" s="21"/>
      <c r="T1697" s="28"/>
      <c r="U1697" s="28"/>
      <c r="Y1697" s="28"/>
      <c r="Z1697" s="28"/>
    </row>
    <row r="1698" spans="1:28">
      <c r="A1698" s="47">
        <v>1696</v>
      </c>
      <c r="B1698" s="28"/>
      <c r="C1698" s="28"/>
      <c r="D1698" s="28"/>
      <c r="G1698" s="28"/>
      <c r="J1698" s="21"/>
      <c r="K1698" s="21"/>
      <c r="P1698" s="21"/>
      <c r="T1698" s="28"/>
      <c r="U1698" s="28"/>
      <c r="Y1698" s="28"/>
      <c r="Z1698" s="28"/>
    </row>
    <row r="1699" spans="1:28">
      <c r="A1699" s="47">
        <v>1697</v>
      </c>
      <c r="B1699" s="28"/>
      <c r="C1699" s="28"/>
      <c r="D1699" s="28"/>
      <c r="G1699" s="28"/>
      <c r="J1699" s="21"/>
      <c r="K1699" s="21"/>
      <c r="P1699" s="21"/>
      <c r="T1699" s="28"/>
      <c r="U1699" s="28"/>
      <c r="Y1699" s="28"/>
      <c r="Z1699" s="28"/>
    </row>
    <row r="1700" spans="1:28">
      <c r="A1700" s="47">
        <v>1698</v>
      </c>
      <c r="B1700" s="28"/>
      <c r="C1700" s="28"/>
      <c r="D1700" s="28"/>
      <c r="G1700" s="28"/>
      <c r="J1700" s="21"/>
      <c r="K1700" s="21"/>
      <c r="P1700" s="21"/>
      <c r="T1700" s="28"/>
      <c r="U1700" s="28"/>
      <c r="Y1700" s="28"/>
      <c r="Z1700" s="28"/>
    </row>
    <row r="1701" spans="1:28" ht="13.5" thickBot="1">
      <c r="A1701" s="59">
        <v>1699</v>
      </c>
      <c r="B1701" s="67"/>
      <c r="C1701" s="67"/>
      <c r="D1701" s="67"/>
      <c r="E1701" s="67"/>
      <c r="F1701" s="68"/>
      <c r="G1701" s="67"/>
      <c r="H1701" s="68"/>
      <c r="I1701" s="67"/>
      <c r="J1701" s="67"/>
      <c r="K1701" s="67"/>
      <c r="L1701" s="67"/>
      <c r="M1701" s="68"/>
      <c r="N1701" s="67"/>
      <c r="O1701" s="67"/>
      <c r="P1701" s="67"/>
      <c r="Q1701" s="67"/>
      <c r="R1701" s="68"/>
      <c r="S1701" s="67"/>
      <c r="T1701" s="67"/>
      <c r="U1701" s="67"/>
      <c r="V1701" s="67"/>
      <c r="W1701" s="68"/>
      <c r="X1701" s="67"/>
      <c r="Y1701" s="60"/>
      <c r="Z1701" s="60"/>
      <c r="AA1701" s="60"/>
      <c r="AB1701" s="61"/>
    </row>
    <row r="1702" spans="1:28">
      <c r="A1702" s="47">
        <v>1700</v>
      </c>
      <c r="B1702" s="28"/>
      <c r="C1702" s="28"/>
      <c r="D1702" s="28"/>
      <c r="G1702" s="28"/>
      <c r="J1702" s="21"/>
      <c r="K1702" s="21"/>
      <c r="P1702" s="21"/>
      <c r="T1702" s="28"/>
      <c r="U1702" s="28"/>
      <c r="Y1702" s="28"/>
      <c r="Z1702" s="28"/>
    </row>
    <row r="1703" spans="1:28">
      <c r="A1703" s="47">
        <v>1701</v>
      </c>
      <c r="B1703" s="28"/>
      <c r="C1703" s="28"/>
      <c r="D1703" s="28"/>
      <c r="G1703" s="28"/>
      <c r="J1703" s="21"/>
      <c r="K1703" s="21"/>
      <c r="P1703" s="21"/>
      <c r="T1703" s="28"/>
      <c r="U1703" s="28"/>
      <c r="Y1703" s="28"/>
      <c r="Z1703" s="28"/>
    </row>
    <row r="1704" spans="1:28">
      <c r="A1704" s="47">
        <v>1702</v>
      </c>
      <c r="B1704" s="28"/>
      <c r="C1704" s="28"/>
      <c r="D1704" s="28"/>
      <c r="G1704" s="28"/>
      <c r="J1704" s="21"/>
      <c r="K1704" s="21"/>
      <c r="P1704" s="21"/>
      <c r="T1704" s="28"/>
      <c r="U1704" s="28"/>
      <c r="Y1704" s="28"/>
      <c r="Z1704" s="28"/>
    </row>
    <row r="1705" spans="1:28">
      <c r="A1705" s="47">
        <v>1703</v>
      </c>
      <c r="B1705" s="28"/>
      <c r="C1705" s="28"/>
      <c r="D1705" s="28"/>
      <c r="G1705" s="28"/>
      <c r="J1705" s="21"/>
      <c r="K1705" s="21"/>
      <c r="P1705" s="21"/>
      <c r="T1705" s="28"/>
      <c r="U1705" s="28"/>
      <c r="Y1705" s="28"/>
      <c r="Z1705" s="28"/>
    </row>
    <row r="1706" spans="1:28" ht="13.5" thickBot="1">
      <c r="A1706" s="59">
        <v>1704</v>
      </c>
      <c r="B1706" s="67"/>
      <c r="C1706" s="67"/>
      <c r="D1706" s="67"/>
      <c r="E1706" s="67"/>
      <c r="F1706" s="68"/>
      <c r="G1706" s="67"/>
      <c r="H1706" s="68"/>
      <c r="I1706" s="67"/>
      <c r="J1706" s="67"/>
      <c r="K1706" s="67"/>
      <c r="L1706" s="67"/>
      <c r="M1706" s="68"/>
      <c r="N1706" s="67"/>
      <c r="O1706" s="67"/>
      <c r="P1706" s="67"/>
      <c r="Q1706" s="67"/>
      <c r="R1706" s="68"/>
      <c r="S1706" s="67"/>
      <c r="T1706" s="67"/>
      <c r="U1706" s="67"/>
      <c r="V1706" s="67"/>
      <c r="W1706" s="68"/>
      <c r="X1706" s="67"/>
      <c r="Y1706" s="60"/>
      <c r="Z1706" s="60"/>
      <c r="AA1706" s="60"/>
      <c r="AB1706" s="61"/>
    </row>
    <row r="1707" spans="1:28">
      <c r="A1707" s="47">
        <v>1705</v>
      </c>
      <c r="B1707" s="28"/>
      <c r="C1707" s="28"/>
      <c r="D1707" s="28"/>
      <c r="G1707" s="28"/>
      <c r="J1707" s="21"/>
      <c r="K1707" s="21"/>
      <c r="P1707" s="21"/>
      <c r="T1707" s="28"/>
      <c r="U1707" s="28"/>
      <c r="Y1707" s="28"/>
      <c r="Z1707" s="28"/>
    </row>
    <row r="1708" spans="1:28">
      <c r="A1708" s="47">
        <v>1706</v>
      </c>
      <c r="B1708" s="28"/>
      <c r="C1708" s="28"/>
      <c r="D1708" s="28"/>
      <c r="G1708" s="28"/>
      <c r="J1708" s="21"/>
      <c r="K1708" s="21"/>
      <c r="P1708" s="21"/>
      <c r="T1708" s="28"/>
      <c r="U1708" s="28"/>
      <c r="Y1708" s="28"/>
      <c r="Z1708" s="28"/>
    </row>
    <row r="1709" spans="1:28">
      <c r="A1709" s="47">
        <v>1707</v>
      </c>
      <c r="B1709" s="28"/>
      <c r="C1709" s="28"/>
      <c r="D1709" s="28"/>
      <c r="G1709" s="28"/>
      <c r="J1709" s="21"/>
      <c r="K1709" s="21"/>
      <c r="P1709" s="21"/>
      <c r="T1709" s="28"/>
      <c r="U1709" s="28"/>
      <c r="Y1709" s="28"/>
      <c r="Z1709" s="28"/>
    </row>
    <row r="1710" spans="1:28">
      <c r="A1710" s="47">
        <v>1708</v>
      </c>
      <c r="B1710" s="28"/>
      <c r="C1710" s="28"/>
      <c r="D1710" s="28"/>
      <c r="G1710" s="28"/>
      <c r="J1710" s="21"/>
      <c r="K1710" s="21"/>
      <c r="P1710" s="21"/>
      <c r="T1710" s="28"/>
      <c r="U1710" s="28"/>
      <c r="Y1710" s="28"/>
      <c r="Z1710" s="28"/>
    </row>
    <row r="1711" spans="1:28" ht="13.5" thickBot="1">
      <c r="A1711" s="59">
        <v>1709</v>
      </c>
      <c r="B1711" s="67"/>
      <c r="C1711" s="67"/>
      <c r="D1711" s="67"/>
      <c r="E1711" s="67"/>
      <c r="F1711" s="68"/>
      <c r="G1711" s="67"/>
      <c r="H1711" s="68"/>
      <c r="I1711" s="67"/>
      <c r="J1711" s="67"/>
      <c r="K1711" s="67"/>
      <c r="L1711" s="67"/>
      <c r="M1711" s="68"/>
      <c r="N1711" s="67"/>
      <c r="O1711" s="67"/>
      <c r="P1711" s="67"/>
      <c r="Q1711" s="67"/>
      <c r="R1711" s="68"/>
      <c r="S1711" s="67"/>
      <c r="T1711" s="67"/>
      <c r="U1711" s="67"/>
      <c r="V1711" s="67"/>
      <c r="W1711" s="68"/>
      <c r="X1711" s="67"/>
      <c r="Y1711" s="60"/>
      <c r="Z1711" s="60"/>
      <c r="AA1711" s="60"/>
      <c r="AB1711" s="61"/>
    </row>
    <row r="1712" spans="1:28">
      <c r="A1712" s="47">
        <v>1710</v>
      </c>
      <c r="B1712" s="28"/>
      <c r="C1712" s="28"/>
      <c r="D1712" s="28"/>
      <c r="G1712" s="28"/>
      <c r="J1712" s="21"/>
      <c r="K1712" s="21"/>
      <c r="P1712" s="21"/>
      <c r="T1712" s="28"/>
      <c r="U1712" s="28"/>
      <c r="Y1712" s="28"/>
      <c r="Z1712" s="28"/>
    </row>
    <row r="1713" spans="1:28">
      <c r="A1713" s="47">
        <v>1711</v>
      </c>
      <c r="B1713" s="28"/>
      <c r="C1713" s="28"/>
      <c r="D1713" s="28"/>
      <c r="G1713" s="28"/>
      <c r="J1713" s="21"/>
      <c r="K1713" s="21"/>
      <c r="P1713" s="21"/>
      <c r="T1713" s="28"/>
      <c r="U1713" s="28"/>
      <c r="Y1713" s="28"/>
      <c r="Z1713" s="28"/>
    </row>
    <row r="1714" spans="1:28">
      <c r="A1714" s="47">
        <v>1712</v>
      </c>
      <c r="B1714" s="28"/>
      <c r="C1714" s="28"/>
      <c r="D1714" s="28"/>
      <c r="G1714" s="28"/>
      <c r="J1714" s="21"/>
      <c r="K1714" s="21"/>
      <c r="P1714" s="21"/>
      <c r="T1714" s="28"/>
      <c r="U1714" s="28"/>
      <c r="Y1714" s="28"/>
      <c r="Z1714" s="28"/>
    </row>
    <row r="1715" spans="1:28">
      <c r="A1715" s="47">
        <v>1713</v>
      </c>
      <c r="B1715" s="28"/>
      <c r="C1715" s="28"/>
      <c r="D1715" s="28"/>
      <c r="G1715" s="28"/>
      <c r="J1715" s="21"/>
      <c r="K1715" s="21"/>
      <c r="P1715" s="21"/>
      <c r="T1715" s="28"/>
      <c r="U1715" s="28"/>
      <c r="Y1715" s="28"/>
      <c r="Z1715" s="28"/>
    </row>
    <row r="1716" spans="1:28" ht="13.5" thickBot="1">
      <c r="A1716" s="59">
        <v>1714</v>
      </c>
      <c r="B1716" s="67"/>
      <c r="C1716" s="67"/>
      <c r="D1716" s="67"/>
      <c r="E1716" s="67"/>
      <c r="F1716" s="68"/>
      <c r="G1716" s="67"/>
      <c r="H1716" s="68"/>
      <c r="I1716" s="67"/>
      <c r="J1716" s="67"/>
      <c r="K1716" s="67"/>
      <c r="L1716" s="67"/>
      <c r="M1716" s="68"/>
      <c r="N1716" s="67"/>
      <c r="O1716" s="67"/>
      <c r="P1716" s="67"/>
      <c r="Q1716" s="67"/>
      <c r="R1716" s="68"/>
      <c r="S1716" s="67"/>
      <c r="T1716" s="67"/>
      <c r="U1716" s="67"/>
      <c r="V1716" s="67"/>
      <c r="W1716" s="68"/>
      <c r="X1716" s="67"/>
      <c r="Y1716" s="60"/>
      <c r="Z1716" s="60"/>
      <c r="AA1716" s="60"/>
      <c r="AB1716" s="61"/>
    </row>
    <row r="1717" spans="1:28">
      <c r="A1717" s="47">
        <v>1715</v>
      </c>
      <c r="B1717" s="28"/>
      <c r="C1717" s="28"/>
      <c r="D1717" s="28"/>
      <c r="G1717" s="28"/>
      <c r="J1717" s="21"/>
      <c r="K1717" s="21"/>
      <c r="P1717" s="21"/>
      <c r="T1717" s="28"/>
      <c r="U1717" s="28"/>
      <c r="Y1717" s="28"/>
      <c r="Z1717" s="28"/>
    </row>
    <row r="1718" spans="1:28">
      <c r="A1718" s="47">
        <v>1716</v>
      </c>
      <c r="B1718" s="28"/>
      <c r="C1718" s="28"/>
      <c r="D1718" s="28"/>
      <c r="G1718" s="28"/>
      <c r="J1718" s="21"/>
      <c r="K1718" s="21"/>
      <c r="P1718" s="21"/>
      <c r="T1718" s="28"/>
      <c r="U1718" s="28"/>
      <c r="Y1718" s="28"/>
      <c r="Z1718" s="28"/>
    </row>
    <row r="1719" spans="1:28">
      <c r="A1719" s="47">
        <v>1717</v>
      </c>
      <c r="B1719" s="28"/>
      <c r="C1719" s="28"/>
      <c r="D1719" s="28"/>
      <c r="G1719" s="28"/>
      <c r="J1719" s="21"/>
      <c r="K1719" s="21"/>
      <c r="P1719" s="21"/>
      <c r="T1719" s="28"/>
      <c r="U1719" s="28"/>
      <c r="Y1719" s="28"/>
      <c r="Z1719" s="28"/>
    </row>
    <row r="1720" spans="1:28">
      <c r="A1720" s="47">
        <v>1718</v>
      </c>
      <c r="B1720" s="28"/>
      <c r="C1720" s="28"/>
      <c r="D1720" s="28"/>
      <c r="G1720" s="28"/>
      <c r="J1720" s="21"/>
      <c r="K1720" s="21"/>
      <c r="P1720" s="21"/>
      <c r="T1720" s="28"/>
      <c r="U1720" s="28"/>
      <c r="Y1720" s="28"/>
      <c r="Z1720" s="28"/>
    </row>
    <row r="1721" spans="1:28" ht="13.5" thickBot="1">
      <c r="A1721" s="59">
        <v>1719</v>
      </c>
      <c r="B1721" s="67"/>
      <c r="C1721" s="67"/>
      <c r="D1721" s="67"/>
      <c r="E1721" s="67"/>
      <c r="F1721" s="68"/>
      <c r="G1721" s="67"/>
      <c r="H1721" s="68"/>
      <c r="I1721" s="67"/>
      <c r="J1721" s="67"/>
      <c r="K1721" s="67"/>
      <c r="L1721" s="67"/>
      <c r="M1721" s="68"/>
      <c r="N1721" s="67"/>
      <c r="O1721" s="67"/>
      <c r="P1721" s="67"/>
      <c r="Q1721" s="67"/>
      <c r="R1721" s="68"/>
      <c r="S1721" s="67"/>
      <c r="T1721" s="67"/>
      <c r="U1721" s="67"/>
      <c r="V1721" s="67"/>
      <c r="W1721" s="68"/>
      <c r="X1721" s="67"/>
      <c r="Y1721" s="60"/>
      <c r="Z1721" s="60"/>
      <c r="AA1721" s="60"/>
      <c r="AB1721" s="61"/>
    </row>
    <row r="1722" spans="1:28">
      <c r="A1722" s="47">
        <v>1720</v>
      </c>
      <c r="B1722" s="28"/>
      <c r="C1722" s="28"/>
      <c r="D1722" s="28"/>
      <c r="G1722" s="28"/>
      <c r="J1722" s="21"/>
      <c r="K1722" s="21"/>
      <c r="P1722" s="21"/>
      <c r="T1722" s="28"/>
      <c r="U1722" s="28"/>
      <c r="Y1722" s="28"/>
      <c r="Z1722" s="28"/>
    </row>
    <row r="1723" spans="1:28">
      <c r="A1723" s="47">
        <v>1721</v>
      </c>
      <c r="B1723" s="28"/>
      <c r="C1723" s="28"/>
      <c r="D1723" s="28"/>
      <c r="G1723" s="28"/>
      <c r="J1723" s="21"/>
      <c r="K1723" s="21"/>
      <c r="P1723" s="21"/>
      <c r="T1723" s="28"/>
      <c r="U1723" s="28"/>
      <c r="Y1723" s="28"/>
      <c r="Z1723" s="28"/>
    </row>
    <row r="1724" spans="1:28">
      <c r="A1724" s="47">
        <v>1722</v>
      </c>
      <c r="B1724" s="28"/>
      <c r="C1724" s="28"/>
      <c r="D1724" s="28"/>
      <c r="G1724" s="28"/>
      <c r="J1724" s="21"/>
      <c r="K1724" s="21"/>
      <c r="P1724" s="21"/>
      <c r="T1724" s="28"/>
      <c r="U1724" s="28"/>
      <c r="Y1724" s="28"/>
      <c r="Z1724" s="28"/>
    </row>
    <row r="1725" spans="1:28">
      <c r="A1725" s="47">
        <v>1723</v>
      </c>
      <c r="B1725" s="28"/>
      <c r="C1725" s="28"/>
      <c r="D1725" s="28"/>
      <c r="G1725" s="28"/>
      <c r="J1725" s="21"/>
      <c r="K1725" s="21"/>
      <c r="P1725" s="21"/>
      <c r="T1725" s="28"/>
      <c r="U1725" s="28"/>
      <c r="Y1725" s="28"/>
      <c r="Z1725" s="28"/>
    </row>
    <row r="1726" spans="1:28" ht="13.5" thickBot="1">
      <c r="A1726" s="59">
        <v>1724</v>
      </c>
      <c r="B1726" s="67"/>
      <c r="C1726" s="67"/>
      <c r="D1726" s="67"/>
      <c r="E1726" s="67"/>
      <c r="F1726" s="68"/>
      <c r="G1726" s="67"/>
      <c r="H1726" s="68"/>
      <c r="I1726" s="67"/>
      <c r="J1726" s="67"/>
      <c r="K1726" s="67"/>
      <c r="L1726" s="67"/>
      <c r="M1726" s="68"/>
      <c r="N1726" s="67"/>
      <c r="O1726" s="67"/>
      <c r="P1726" s="67"/>
      <c r="Q1726" s="67"/>
      <c r="R1726" s="68"/>
      <c r="S1726" s="67"/>
      <c r="T1726" s="67"/>
      <c r="U1726" s="67"/>
      <c r="V1726" s="67"/>
      <c r="W1726" s="68"/>
      <c r="X1726" s="67"/>
      <c r="Y1726" s="60"/>
      <c r="Z1726" s="60"/>
      <c r="AA1726" s="60"/>
      <c r="AB1726" s="61"/>
    </row>
    <row r="1727" spans="1:28">
      <c r="A1727" s="47">
        <v>1725</v>
      </c>
      <c r="B1727" s="28"/>
      <c r="C1727" s="28"/>
      <c r="D1727" s="28"/>
      <c r="G1727" s="28"/>
      <c r="J1727" s="21"/>
      <c r="K1727" s="21"/>
      <c r="P1727" s="21"/>
      <c r="T1727" s="28"/>
      <c r="U1727" s="28"/>
      <c r="Y1727" s="28"/>
      <c r="Z1727" s="28"/>
    </row>
    <row r="1728" spans="1:28">
      <c r="A1728" s="47">
        <v>1726</v>
      </c>
      <c r="B1728" s="28"/>
      <c r="C1728" s="28"/>
      <c r="D1728" s="28"/>
      <c r="G1728" s="28"/>
      <c r="J1728" s="21"/>
      <c r="K1728" s="21"/>
      <c r="P1728" s="21"/>
      <c r="T1728" s="28"/>
      <c r="U1728" s="28"/>
      <c r="Y1728" s="28"/>
      <c r="Z1728" s="28"/>
    </row>
    <row r="1729" spans="1:28">
      <c r="A1729" s="47">
        <v>1727</v>
      </c>
      <c r="B1729" s="28"/>
      <c r="C1729" s="28"/>
      <c r="D1729" s="28"/>
      <c r="G1729" s="28"/>
      <c r="J1729" s="21"/>
      <c r="K1729" s="21"/>
      <c r="P1729" s="21"/>
      <c r="T1729" s="28"/>
      <c r="U1729" s="28"/>
      <c r="Y1729" s="28"/>
      <c r="Z1729" s="28"/>
    </row>
    <row r="1730" spans="1:28">
      <c r="A1730" s="47">
        <v>1728</v>
      </c>
      <c r="B1730" s="28"/>
      <c r="C1730" s="28"/>
      <c r="D1730" s="28"/>
      <c r="G1730" s="28"/>
      <c r="J1730" s="21"/>
      <c r="K1730" s="21"/>
      <c r="P1730" s="21"/>
      <c r="T1730" s="28"/>
      <c r="U1730" s="28"/>
      <c r="Y1730" s="28"/>
      <c r="Z1730" s="28"/>
    </row>
    <row r="1731" spans="1:28" ht="13.5" thickBot="1">
      <c r="A1731" s="59">
        <v>1729</v>
      </c>
      <c r="B1731" s="67"/>
      <c r="C1731" s="67"/>
      <c r="D1731" s="67"/>
      <c r="E1731" s="67"/>
      <c r="F1731" s="68"/>
      <c r="G1731" s="67"/>
      <c r="H1731" s="68"/>
      <c r="I1731" s="67"/>
      <c r="J1731" s="67"/>
      <c r="K1731" s="67"/>
      <c r="L1731" s="67"/>
      <c r="M1731" s="68"/>
      <c r="N1731" s="67"/>
      <c r="O1731" s="67"/>
      <c r="P1731" s="67"/>
      <c r="Q1731" s="67"/>
      <c r="R1731" s="68"/>
      <c r="S1731" s="67"/>
      <c r="T1731" s="67"/>
      <c r="U1731" s="67"/>
      <c r="V1731" s="67"/>
      <c r="W1731" s="68"/>
      <c r="X1731" s="67"/>
      <c r="Y1731" s="60"/>
      <c r="Z1731" s="60"/>
      <c r="AA1731" s="60"/>
      <c r="AB1731" s="61"/>
    </row>
    <row r="1732" spans="1:28">
      <c r="A1732" s="47">
        <v>1730</v>
      </c>
      <c r="B1732" s="28"/>
      <c r="C1732" s="28"/>
      <c r="D1732" s="28"/>
      <c r="G1732" s="28"/>
      <c r="J1732" s="21"/>
      <c r="K1732" s="21"/>
      <c r="P1732" s="21"/>
      <c r="T1732" s="28"/>
      <c r="U1732" s="28"/>
      <c r="Y1732" s="28"/>
      <c r="Z1732" s="28"/>
    </row>
    <row r="1733" spans="1:28">
      <c r="A1733" s="47">
        <v>1731</v>
      </c>
      <c r="B1733" s="28"/>
      <c r="C1733" s="28"/>
      <c r="D1733" s="28"/>
      <c r="G1733" s="28"/>
      <c r="J1733" s="21"/>
      <c r="K1733" s="21"/>
      <c r="P1733" s="21"/>
      <c r="T1733" s="28"/>
      <c r="U1733" s="28"/>
      <c r="Y1733" s="28"/>
      <c r="Z1733" s="28"/>
    </row>
    <row r="1734" spans="1:28">
      <c r="A1734" s="47">
        <v>1732</v>
      </c>
      <c r="B1734" s="28"/>
      <c r="C1734" s="28"/>
      <c r="D1734" s="28"/>
      <c r="G1734" s="28"/>
      <c r="J1734" s="21"/>
      <c r="K1734" s="21"/>
      <c r="P1734" s="21"/>
      <c r="T1734" s="28"/>
      <c r="U1734" s="28"/>
      <c r="Y1734" s="28"/>
      <c r="Z1734" s="28"/>
    </row>
    <row r="1735" spans="1:28">
      <c r="A1735" s="47">
        <v>1733</v>
      </c>
      <c r="B1735" s="28"/>
      <c r="C1735" s="28"/>
      <c r="D1735" s="28"/>
      <c r="G1735" s="28"/>
      <c r="J1735" s="21"/>
      <c r="K1735" s="21"/>
      <c r="P1735" s="21"/>
      <c r="T1735" s="28"/>
      <c r="U1735" s="28"/>
      <c r="Y1735" s="28"/>
      <c r="Z1735" s="28"/>
    </row>
    <row r="1736" spans="1:28" ht="13.5" thickBot="1">
      <c r="A1736" s="59">
        <v>1734</v>
      </c>
      <c r="B1736" s="67"/>
      <c r="C1736" s="67"/>
      <c r="D1736" s="67"/>
      <c r="E1736" s="67"/>
      <c r="F1736" s="68"/>
      <c r="G1736" s="67"/>
      <c r="H1736" s="68"/>
      <c r="I1736" s="67"/>
      <c r="J1736" s="67"/>
      <c r="K1736" s="67"/>
      <c r="L1736" s="67"/>
      <c r="M1736" s="68"/>
      <c r="N1736" s="67"/>
      <c r="O1736" s="67"/>
      <c r="P1736" s="67"/>
      <c r="Q1736" s="67"/>
      <c r="R1736" s="68"/>
      <c r="S1736" s="67"/>
      <c r="T1736" s="67"/>
      <c r="U1736" s="67"/>
      <c r="V1736" s="67"/>
      <c r="W1736" s="68"/>
      <c r="X1736" s="67"/>
      <c r="Y1736" s="60"/>
      <c r="Z1736" s="60"/>
      <c r="AA1736" s="60"/>
      <c r="AB1736" s="61"/>
    </row>
    <row r="1737" spans="1:28">
      <c r="A1737" s="47">
        <v>1735</v>
      </c>
      <c r="B1737" s="28"/>
      <c r="C1737" s="28"/>
      <c r="D1737" s="28"/>
      <c r="G1737" s="28"/>
      <c r="J1737" s="21"/>
      <c r="K1737" s="21"/>
      <c r="P1737" s="21"/>
      <c r="T1737" s="28"/>
      <c r="U1737" s="28"/>
      <c r="Y1737" s="28"/>
      <c r="Z1737" s="28"/>
    </row>
    <row r="1738" spans="1:28">
      <c r="A1738" s="47">
        <v>1736</v>
      </c>
      <c r="B1738" s="28"/>
      <c r="C1738" s="28"/>
      <c r="D1738" s="28"/>
      <c r="G1738" s="28"/>
      <c r="J1738" s="21"/>
      <c r="K1738" s="21"/>
      <c r="P1738" s="21"/>
      <c r="T1738" s="28"/>
      <c r="U1738" s="28"/>
      <c r="Y1738" s="28"/>
      <c r="Z1738" s="28"/>
    </row>
    <row r="1739" spans="1:28">
      <c r="A1739" s="47">
        <v>1737</v>
      </c>
      <c r="B1739" s="28"/>
      <c r="C1739" s="28"/>
      <c r="D1739" s="28"/>
      <c r="G1739" s="28"/>
      <c r="J1739" s="21"/>
      <c r="K1739" s="21"/>
      <c r="P1739" s="21"/>
      <c r="T1739" s="28"/>
      <c r="U1739" s="28"/>
      <c r="Y1739" s="28"/>
      <c r="Z1739" s="28"/>
    </row>
    <row r="1740" spans="1:28">
      <c r="A1740" s="47">
        <v>1738</v>
      </c>
      <c r="B1740" s="28"/>
      <c r="C1740" s="28"/>
      <c r="D1740" s="28"/>
      <c r="G1740" s="28"/>
      <c r="J1740" s="21"/>
      <c r="K1740" s="21"/>
      <c r="P1740" s="21"/>
      <c r="T1740" s="28"/>
      <c r="U1740" s="28"/>
      <c r="Y1740" s="28"/>
      <c r="Z1740" s="28"/>
    </row>
    <row r="1741" spans="1:28" ht="13.5" thickBot="1">
      <c r="A1741" s="59">
        <v>1739</v>
      </c>
      <c r="B1741" s="67"/>
      <c r="C1741" s="67"/>
      <c r="D1741" s="67"/>
      <c r="E1741" s="67"/>
      <c r="F1741" s="68"/>
      <c r="G1741" s="67"/>
      <c r="H1741" s="68"/>
      <c r="I1741" s="67"/>
      <c r="J1741" s="67"/>
      <c r="K1741" s="67"/>
      <c r="L1741" s="67"/>
      <c r="M1741" s="68"/>
      <c r="N1741" s="67"/>
      <c r="O1741" s="67"/>
      <c r="P1741" s="67"/>
      <c r="Q1741" s="67"/>
      <c r="R1741" s="68"/>
      <c r="S1741" s="67"/>
      <c r="T1741" s="67"/>
      <c r="U1741" s="67"/>
      <c r="V1741" s="67"/>
      <c r="W1741" s="68"/>
      <c r="X1741" s="67"/>
      <c r="Y1741" s="60"/>
      <c r="Z1741" s="60"/>
      <c r="AA1741" s="60"/>
      <c r="AB1741" s="61"/>
    </row>
    <row r="1742" spans="1:28">
      <c r="A1742" s="47">
        <v>1740</v>
      </c>
      <c r="B1742" s="28"/>
      <c r="C1742" s="28"/>
      <c r="D1742" s="28"/>
      <c r="G1742" s="28"/>
      <c r="J1742" s="21"/>
      <c r="K1742" s="21"/>
      <c r="P1742" s="21"/>
      <c r="T1742" s="28"/>
      <c r="U1742" s="28"/>
      <c r="Y1742" s="28"/>
      <c r="Z1742" s="28"/>
    </row>
    <row r="1743" spans="1:28">
      <c r="A1743" s="47">
        <v>1741</v>
      </c>
      <c r="B1743" s="28"/>
      <c r="C1743" s="28"/>
      <c r="D1743" s="28"/>
      <c r="G1743" s="28"/>
      <c r="J1743" s="21"/>
      <c r="K1743" s="21"/>
      <c r="P1743" s="21"/>
      <c r="T1743" s="28"/>
      <c r="U1743" s="28"/>
      <c r="Y1743" s="28"/>
      <c r="Z1743" s="28"/>
    </row>
    <row r="1744" spans="1:28">
      <c r="A1744" s="47">
        <v>1742</v>
      </c>
      <c r="B1744" s="28"/>
      <c r="C1744" s="28"/>
      <c r="D1744" s="28"/>
      <c r="G1744" s="28"/>
      <c r="J1744" s="21"/>
      <c r="K1744" s="21"/>
      <c r="P1744" s="21"/>
      <c r="T1744" s="28"/>
      <c r="U1744" s="28"/>
      <c r="Y1744" s="28"/>
      <c r="Z1744" s="28"/>
    </row>
    <row r="1745" spans="1:28">
      <c r="A1745" s="47">
        <v>1743</v>
      </c>
      <c r="B1745" s="28"/>
      <c r="C1745" s="28"/>
      <c r="D1745" s="28"/>
      <c r="G1745" s="28"/>
      <c r="J1745" s="21"/>
      <c r="K1745" s="21"/>
      <c r="P1745" s="21"/>
      <c r="T1745" s="28"/>
      <c r="U1745" s="28"/>
      <c r="Y1745" s="28"/>
      <c r="Z1745" s="28"/>
    </row>
    <row r="1746" spans="1:28" ht="13.5" thickBot="1">
      <c r="A1746" s="59">
        <v>1744</v>
      </c>
      <c r="B1746" s="67"/>
      <c r="C1746" s="67"/>
      <c r="D1746" s="67"/>
      <c r="E1746" s="67"/>
      <c r="F1746" s="68"/>
      <c r="G1746" s="67"/>
      <c r="H1746" s="68"/>
      <c r="I1746" s="67"/>
      <c r="J1746" s="67"/>
      <c r="K1746" s="67"/>
      <c r="L1746" s="67"/>
      <c r="M1746" s="68"/>
      <c r="N1746" s="67"/>
      <c r="O1746" s="67"/>
      <c r="P1746" s="67"/>
      <c r="Q1746" s="67"/>
      <c r="R1746" s="68"/>
      <c r="S1746" s="67"/>
      <c r="T1746" s="67"/>
      <c r="U1746" s="67"/>
      <c r="V1746" s="67"/>
      <c r="W1746" s="68"/>
      <c r="X1746" s="67"/>
      <c r="Y1746" s="60"/>
      <c r="Z1746" s="60"/>
      <c r="AA1746" s="60"/>
      <c r="AB1746" s="61"/>
    </row>
    <row r="1747" spans="1:28">
      <c r="A1747" s="47">
        <v>1745</v>
      </c>
      <c r="B1747" s="28"/>
      <c r="C1747" s="28"/>
      <c r="D1747" s="28"/>
      <c r="G1747" s="28"/>
      <c r="J1747" s="21"/>
      <c r="K1747" s="21"/>
      <c r="P1747" s="21"/>
      <c r="T1747" s="28"/>
      <c r="U1747" s="28"/>
      <c r="Y1747" s="28"/>
      <c r="Z1747" s="28"/>
    </row>
    <row r="1748" spans="1:28">
      <c r="A1748" s="47">
        <v>1746</v>
      </c>
      <c r="B1748" s="28"/>
      <c r="C1748" s="28"/>
      <c r="D1748" s="28"/>
      <c r="G1748" s="28"/>
      <c r="J1748" s="21"/>
      <c r="K1748" s="21"/>
      <c r="P1748" s="21"/>
      <c r="T1748" s="28"/>
      <c r="U1748" s="28"/>
      <c r="Y1748" s="28"/>
      <c r="Z1748" s="28"/>
    </row>
    <row r="1749" spans="1:28">
      <c r="A1749" s="47">
        <v>1747</v>
      </c>
      <c r="B1749" s="28"/>
      <c r="C1749" s="28"/>
      <c r="D1749" s="28"/>
      <c r="G1749" s="28"/>
      <c r="J1749" s="21"/>
      <c r="K1749" s="21"/>
      <c r="P1749" s="21"/>
      <c r="T1749" s="28"/>
      <c r="U1749" s="28"/>
      <c r="Y1749" s="28"/>
      <c r="Z1749" s="28"/>
    </row>
    <row r="1750" spans="1:28">
      <c r="A1750" s="47">
        <v>1748</v>
      </c>
      <c r="B1750" s="28"/>
      <c r="C1750" s="28"/>
      <c r="D1750" s="28"/>
      <c r="G1750" s="28"/>
      <c r="J1750" s="21"/>
      <c r="K1750" s="21"/>
      <c r="P1750" s="21"/>
      <c r="T1750" s="28"/>
      <c r="U1750" s="28"/>
      <c r="Y1750" s="28"/>
      <c r="Z1750" s="28"/>
    </row>
    <row r="1751" spans="1:28" ht="13.5" thickBot="1">
      <c r="A1751" s="59">
        <v>1749</v>
      </c>
      <c r="B1751" s="67"/>
      <c r="C1751" s="67"/>
      <c r="D1751" s="67"/>
      <c r="E1751" s="67"/>
      <c r="F1751" s="68"/>
      <c r="G1751" s="67"/>
      <c r="H1751" s="68"/>
      <c r="I1751" s="67"/>
      <c r="J1751" s="67"/>
      <c r="K1751" s="67"/>
      <c r="L1751" s="67"/>
      <c r="M1751" s="68"/>
      <c r="N1751" s="67"/>
      <c r="O1751" s="67"/>
      <c r="P1751" s="67"/>
      <c r="Q1751" s="67"/>
      <c r="R1751" s="68"/>
      <c r="S1751" s="67"/>
      <c r="T1751" s="67"/>
      <c r="U1751" s="67"/>
      <c r="V1751" s="67"/>
      <c r="W1751" s="68"/>
      <c r="X1751" s="67"/>
      <c r="Y1751" s="60"/>
      <c r="Z1751" s="60"/>
      <c r="AA1751" s="60"/>
      <c r="AB1751" s="61"/>
    </row>
    <row r="1752" spans="1:28">
      <c r="A1752" s="47">
        <v>1750</v>
      </c>
      <c r="B1752" s="28"/>
      <c r="C1752" s="28"/>
      <c r="D1752" s="28"/>
      <c r="G1752" s="28"/>
      <c r="J1752" s="21"/>
      <c r="K1752" s="21"/>
      <c r="P1752" s="21"/>
      <c r="T1752" s="28"/>
      <c r="U1752" s="28"/>
      <c r="Y1752" s="28"/>
      <c r="Z1752" s="28"/>
    </row>
    <row r="1753" spans="1:28">
      <c r="A1753" s="47">
        <v>1751</v>
      </c>
      <c r="B1753" s="28"/>
      <c r="C1753" s="28"/>
      <c r="D1753" s="28"/>
      <c r="G1753" s="28"/>
      <c r="J1753" s="21"/>
      <c r="K1753" s="21"/>
      <c r="P1753" s="21"/>
      <c r="T1753" s="28"/>
      <c r="U1753" s="28"/>
      <c r="Y1753" s="28"/>
      <c r="Z1753" s="28"/>
    </row>
    <row r="1754" spans="1:28">
      <c r="A1754" s="47">
        <v>1752</v>
      </c>
      <c r="B1754" s="28"/>
      <c r="C1754" s="28"/>
      <c r="D1754" s="28"/>
      <c r="G1754" s="28"/>
      <c r="J1754" s="21"/>
      <c r="K1754" s="21"/>
      <c r="P1754" s="21"/>
      <c r="T1754" s="28"/>
      <c r="U1754" s="28"/>
      <c r="Y1754" s="28"/>
      <c r="Z1754" s="28"/>
    </row>
    <row r="1755" spans="1:28">
      <c r="A1755" s="47">
        <v>1753</v>
      </c>
      <c r="B1755" s="28"/>
      <c r="C1755" s="28"/>
      <c r="D1755" s="28"/>
      <c r="G1755" s="28"/>
      <c r="J1755" s="21"/>
      <c r="K1755" s="21"/>
      <c r="P1755" s="21"/>
      <c r="T1755" s="28"/>
      <c r="U1755" s="28"/>
      <c r="Y1755" s="28"/>
      <c r="Z1755" s="28"/>
    </row>
    <row r="1756" spans="1:28" ht="13.5" thickBot="1">
      <c r="A1756" s="59">
        <v>1754</v>
      </c>
      <c r="B1756" s="67"/>
      <c r="C1756" s="67"/>
      <c r="D1756" s="67"/>
      <c r="E1756" s="67"/>
      <c r="F1756" s="68"/>
      <c r="G1756" s="67"/>
      <c r="H1756" s="68"/>
      <c r="I1756" s="67"/>
      <c r="J1756" s="67"/>
      <c r="K1756" s="67"/>
      <c r="L1756" s="67"/>
      <c r="M1756" s="68"/>
      <c r="N1756" s="67"/>
      <c r="O1756" s="67"/>
      <c r="P1756" s="67"/>
      <c r="Q1756" s="67"/>
      <c r="R1756" s="68"/>
      <c r="S1756" s="67"/>
      <c r="T1756" s="67"/>
      <c r="U1756" s="67"/>
      <c r="V1756" s="67"/>
      <c r="W1756" s="68"/>
      <c r="X1756" s="67"/>
      <c r="Y1756" s="60"/>
      <c r="Z1756" s="60"/>
      <c r="AA1756" s="60"/>
      <c r="AB1756" s="61"/>
    </row>
    <row r="1757" spans="1:28">
      <c r="A1757" s="47">
        <v>1755</v>
      </c>
      <c r="B1757" s="28"/>
      <c r="C1757" s="28"/>
      <c r="D1757" s="28"/>
      <c r="G1757" s="28"/>
      <c r="J1757" s="21"/>
      <c r="K1757" s="21"/>
      <c r="P1757" s="21"/>
      <c r="T1757" s="28"/>
      <c r="U1757" s="28"/>
      <c r="Y1757" s="28"/>
      <c r="Z1757" s="28"/>
    </row>
    <row r="1758" spans="1:28">
      <c r="A1758" s="47">
        <v>1756</v>
      </c>
      <c r="B1758" s="28"/>
      <c r="C1758" s="28"/>
      <c r="D1758" s="28"/>
      <c r="G1758" s="28"/>
      <c r="J1758" s="21"/>
      <c r="K1758" s="21"/>
      <c r="P1758" s="21"/>
      <c r="T1758" s="28"/>
      <c r="U1758" s="28"/>
      <c r="Y1758" s="28"/>
      <c r="Z1758" s="28"/>
    </row>
    <row r="1759" spans="1:28">
      <c r="A1759" s="47">
        <v>1757</v>
      </c>
      <c r="B1759" s="28"/>
      <c r="C1759" s="28"/>
      <c r="D1759" s="28"/>
      <c r="G1759" s="28"/>
      <c r="J1759" s="21"/>
      <c r="K1759" s="21"/>
      <c r="P1759" s="21"/>
      <c r="T1759" s="28"/>
      <c r="U1759" s="28"/>
      <c r="Y1759" s="28"/>
      <c r="Z1759" s="28"/>
    </row>
    <row r="1760" spans="1:28">
      <c r="A1760" s="47">
        <v>1758</v>
      </c>
      <c r="B1760" s="28"/>
      <c r="C1760" s="28"/>
      <c r="D1760" s="28"/>
      <c r="G1760" s="28"/>
      <c r="J1760" s="21"/>
      <c r="K1760" s="21"/>
      <c r="P1760" s="21"/>
      <c r="T1760" s="28"/>
      <c r="U1760" s="28"/>
      <c r="Y1760" s="28"/>
      <c r="Z1760" s="28"/>
    </row>
    <row r="1761" spans="1:28" ht="13.5" thickBot="1">
      <c r="A1761" s="59">
        <v>1759</v>
      </c>
      <c r="B1761" s="67"/>
      <c r="C1761" s="67"/>
      <c r="D1761" s="67"/>
      <c r="E1761" s="67"/>
      <c r="F1761" s="68"/>
      <c r="G1761" s="67"/>
      <c r="H1761" s="68"/>
      <c r="I1761" s="67"/>
      <c r="J1761" s="67"/>
      <c r="K1761" s="67"/>
      <c r="L1761" s="67"/>
      <c r="M1761" s="68"/>
      <c r="N1761" s="67"/>
      <c r="O1761" s="67"/>
      <c r="P1761" s="67"/>
      <c r="Q1761" s="67"/>
      <c r="R1761" s="68"/>
      <c r="S1761" s="67"/>
      <c r="T1761" s="67"/>
      <c r="U1761" s="67"/>
      <c r="V1761" s="67"/>
      <c r="W1761" s="68"/>
      <c r="X1761" s="67"/>
      <c r="Y1761" s="60"/>
      <c r="Z1761" s="60"/>
      <c r="AA1761" s="60"/>
      <c r="AB1761" s="61"/>
    </row>
    <row r="1762" spans="1:28">
      <c r="A1762" s="47">
        <v>1760</v>
      </c>
      <c r="B1762" s="28"/>
      <c r="C1762" s="28"/>
      <c r="D1762" s="28"/>
      <c r="G1762" s="28"/>
      <c r="J1762" s="21"/>
      <c r="K1762" s="21"/>
      <c r="P1762" s="21"/>
      <c r="T1762" s="28"/>
      <c r="U1762" s="28"/>
      <c r="Y1762" s="28"/>
      <c r="Z1762" s="28"/>
    </row>
    <row r="1763" spans="1:28">
      <c r="A1763" s="47">
        <v>1761</v>
      </c>
      <c r="B1763" s="28"/>
      <c r="C1763" s="28"/>
      <c r="D1763" s="28"/>
      <c r="G1763" s="28"/>
      <c r="J1763" s="21"/>
      <c r="K1763" s="21"/>
      <c r="P1763" s="21"/>
      <c r="T1763" s="28"/>
      <c r="U1763" s="28"/>
      <c r="Y1763" s="28"/>
      <c r="Z1763" s="28"/>
    </row>
    <row r="1764" spans="1:28">
      <c r="A1764" s="47">
        <v>1762</v>
      </c>
      <c r="B1764" s="28"/>
      <c r="C1764" s="28"/>
      <c r="D1764" s="28"/>
      <c r="G1764" s="28"/>
      <c r="J1764" s="21"/>
      <c r="K1764" s="21"/>
      <c r="P1764" s="21"/>
      <c r="T1764" s="28"/>
      <c r="U1764" s="28"/>
      <c r="Y1764" s="28"/>
      <c r="Z1764" s="28"/>
    </row>
    <row r="1765" spans="1:28">
      <c r="A1765" s="47">
        <v>1763</v>
      </c>
      <c r="B1765" s="28"/>
      <c r="C1765" s="28"/>
      <c r="D1765" s="28"/>
      <c r="G1765" s="28"/>
      <c r="J1765" s="21"/>
      <c r="K1765" s="21"/>
      <c r="P1765" s="21"/>
      <c r="T1765" s="28"/>
      <c r="U1765" s="28"/>
      <c r="Y1765" s="28"/>
      <c r="Z1765" s="28"/>
    </row>
    <row r="1766" spans="1:28" ht="13.5" thickBot="1">
      <c r="A1766" s="59">
        <v>1764</v>
      </c>
      <c r="B1766" s="67"/>
      <c r="C1766" s="67"/>
      <c r="D1766" s="67"/>
      <c r="E1766" s="67"/>
      <c r="F1766" s="68"/>
      <c r="G1766" s="67"/>
      <c r="H1766" s="68"/>
      <c r="I1766" s="67"/>
      <c r="J1766" s="67"/>
      <c r="K1766" s="67"/>
      <c r="L1766" s="67"/>
      <c r="M1766" s="68"/>
      <c r="N1766" s="67"/>
      <c r="O1766" s="67"/>
      <c r="P1766" s="67"/>
      <c r="Q1766" s="67"/>
      <c r="R1766" s="68"/>
      <c r="S1766" s="67"/>
      <c r="T1766" s="67"/>
      <c r="U1766" s="67"/>
      <c r="V1766" s="67"/>
      <c r="W1766" s="68"/>
      <c r="X1766" s="67"/>
      <c r="Y1766" s="60"/>
      <c r="Z1766" s="60"/>
      <c r="AA1766" s="60"/>
      <c r="AB1766" s="61"/>
    </row>
    <row r="1767" spans="1:28">
      <c r="A1767" s="47">
        <v>1765</v>
      </c>
      <c r="B1767" s="28"/>
      <c r="C1767" s="28"/>
      <c r="D1767" s="28"/>
      <c r="G1767" s="28"/>
      <c r="J1767" s="21"/>
      <c r="K1767" s="21"/>
      <c r="P1767" s="21"/>
      <c r="T1767" s="28"/>
      <c r="U1767" s="28"/>
      <c r="Y1767" s="28"/>
      <c r="Z1767" s="28"/>
    </row>
    <row r="1768" spans="1:28">
      <c r="A1768" s="47">
        <v>1766</v>
      </c>
      <c r="B1768" s="28"/>
      <c r="C1768" s="28"/>
      <c r="D1768" s="28"/>
      <c r="G1768" s="28"/>
      <c r="J1768" s="21"/>
      <c r="K1768" s="21"/>
      <c r="P1768" s="21"/>
      <c r="T1768" s="28"/>
      <c r="U1768" s="28"/>
      <c r="Y1768" s="28"/>
      <c r="Z1768" s="28"/>
    </row>
    <row r="1769" spans="1:28">
      <c r="A1769" s="47">
        <v>1767</v>
      </c>
      <c r="B1769" s="28"/>
      <c r="C1769" s="28"/>
      <c r="D1769" s="28"/>
      <c r="G1769" s="28"/>
      <c r="J1769" s="21"/>
      <c r="K1769" s="21"/>
      <c r="P1769" s="21"/>
      <c r="T1769" s="28"/>
      <c r="U1769" s="28"/>
      <c r="Y1769" s="28"/>
      <c r="Z1769" s="28"/>
    </row>
    <row r="1770" spans="1:28">
      <c r="A1770" s="47">
        <v>1768</v>
      </c>
      <c r="B1770" s="28"/>
      <c r="C1770" s="28"/>
      <c r="D1770" s="28"/>
      <c r="G1770" s="28"/>
      <c r="J1770" s="21"/>
      <c r="K1770" s="21"/>
      <c r="P1770" s="21"/>
      <c r="T1770" s="28"/>
      <c r="U1770" s="28"/>
      <c r="Y1770" s="28"/>
      <c r="Z1770" s="28"/>
    </row>
    <row r="1771" spans="1:28" ht="13.5" thickBot="1">
      <c r="A1771" s="59">
        <v>1769</v>
      </c>
      <c r="B1771" s="67"/>
      <c r="C1771" s="67"/>
      <c r="D1771" s="67"/>
      <c r="E1771" s="67"/>
      <c r="F1771" s="68"/>
      <c r="G1771" s="67"/>
      <c r="H1771" s="68"/>
      <c r="I1771" s="67"/>
      <c r="J1771" s="67"/>
      <c r="K1771" s="67"/>
      <c r="L1771" s="67"/>
      <c r="M1771" s="68"/>
      <c r="N1771" s="67"/>
      <c r="O1771" s="67"/>
      <c r="P1771" s="67"/>
      <c r="Q1771" s="67"/>
      <c r="R1771" s="68"/>
      <c r="S1771" s="67"/>
      <c r="T1771" s="67"/>
      <c r="U1771" s="67"/>
      <c r="V1771" s="67"/>
      <c r="W1771" s="68"/>
      <c r="X1771" s="67"/>
      <c r="Y1771" s="60"/>
      <c r="Z1771" s="60"/>
      <c r="AA1771" s="60"/>
      <c r="AB1771" s="61"/>
    </row>
    <row r="1772" spans="1:28">
      <c r="A1772" s="47">
        <v>1770</v>
      </c>
      <c r="B1772" s="28"/>
      <c r="C1772" s="28"/>
      <c r="D1772" s="28"/>
      <c r="G1772" s="28"/>
      <c r="J1772" s="21"/>
      <c r="K1772" s="21"/>
      <c r="P1772" s="21"/>
      <c r="T1772" s="28"/>
      <c r="U1772" s="28"/>
      <c r="Y1772" s="28"/>
      <c r="Z1772" s="28"/>
    </row>
    <row r="1773" spans="1:28">
      <c r="A1773" s="47">
        <v>1771</v>
      </c>
      <c r="B1773" s="28"/>
      <c r="C1773" s="28"/>
      <c r="D1773" s="28"/>
      <c r="G1773" s="28"/>
      <c r="J1773" s="21"/>
      <c r="K1773" s="21"/>
      <c r="P1773" s="21"/>
      <c r="T1773" s="28"/>
      <c r="U1773" s="28"/>
      <c r="Y1773" s="28"/>
      <c r="Z1773" s="28"/>
    </row>
    <row r="1774" spans="1:28">
      <c r="A1774" s="47">
        <v>1772</v>
      </c>
      <c r="B1774" s="28"/>
      <c r="C1774" s="28"/>
      <c r="D1774" s="28"/>
      <c r="G1774" s="28"/>
      <c r="J1774" s="21"/>
      <c r="K1774" s="21"/>
      <c r="P1774" s="21"/>
      <c r="T1774" s="28"/>
      <c r="U1774" s="28"/>
      <c r="Y1774" s="28"/>
      <c r="Z1774" s="28"/>
    </row>
    <row r="1775" spans="1:28">
      <c r="A1775" s="47">
        <v>1773</v>
      </c>
      <c r="B1775" s="28"/>
      <c r="C1775" s="28"/>
      <c r="D1775" s="28"/>
      <c r="G1775" s="28"/>
      <c r="J1775" s="21"/>
      <c r="K1775" s="21"/>
      <c r="P1775" s="21"/>
      <c r="T1775" s="28"/>
      <c r="U1775" s="28"/>
      <c r="Y1775" s="28"/>
      <c r="Z1775" s="28"/>
    </row>
    <row r="1776" spans="1:28" ht="13.5" thickBot="1">
      <c r="A1776" s="59">
        <v>1774</v>
      </c>
      <c r="B1776" s="67"/>
      <c r="C1776" s="67"/>
      <c r="D1776" s="67"/>
      <c r="E1776" s="67"/>
      <c r="F1776" s="68"/>
      <c r="G1776" s="67"/>
      <c r="H1776" s="68"/>
      <c r="I1776" s="67"/>
      <c r="J1776" s="67"/>
      <c r="K1776" s="67"/>
      <c r="L1776" s="67"/>
      <c r="M1776" s="68"/>
      <c r="N1776" s="67"/>
      <c r="O1776" s="67"/>
      <c r="P1776" s="67"/>
      <c r="Q1776" s="67"/>
      <c r="R1776" s="68"/>
      <c r="S1776" s="67"/>
      <c r="T1776" s="67"/>
      <c r="U1776" s="67"/>
      <c r="V1776" s="67"/>
      <c r="W1776" s="68"/>
      <c r="X1776" s="67"/>
      <c r="Y1776" s="60"/>
      <c r="Z1776" s="60"/>
      <c r="AA1776" s="60"/>
      <c r="AB1776" s="61"/>
    </row>
    <row r="1777" spans="1:28">
      <c r="A1777" s="47">
        <v>1775</v>
      </c>
      <c r="B1777" s="28"/>
      <c r="C1777" s="28"/>
      <c r="D1777" s="28"/>
      <c r="G1777" s="28"/>
      <c r="J1777" s="21"/>
      <c r="K1777" s="21"/>
      <c r="P1777" s="21"/>
      <c r="T1777" s="28"/>
      <c r="U1777" s="28"/>
      <c r="Y1777" s="28"/>
      <c r="Z1777" s="28"/>
    </row>
    <row r="1778" spans="1:28">
      <c r="A1778" s="47">
        <v>1776</v>
      </c>
      <c r="B1778" s="28"/>
      <c r="C1778" s="28"/>
      <c r="D1778" s="28"/>
      <c r="G1778" s="28"/>
      <c r="J1778" s="21"/>
      <c r="K1778" s="21"/>
      <c r="P1778" s="21"/>
      <c r="T1778" s="28"/>
      <c r="U1778" s="28"/>
      <c r="Y1778" s="28"/>
      <c r="Z1778" s="28"/>
    </row>
    <row r="1779" spans="1:28">
      <c r="A1779" s="47">
        <v>1777</v>
      </c>
      <c r="B1779" s="28"/>
      <c r="C1779" s="28"/>
      <c r="D1779" s="28"/>
      <c r="G1779" s="28"/>
      <c r="J1779" s="21"/>
      <c r="K1779" s="21"/>
      <c r="P1779" s="21"/>
      <c r="T1779" s="28"/>
      <c r="U1779" s="28"/>
      <c r="Y1779" s="28"/>
      <c r="Z1779" s="28"/>
    </row>
    <row r="1780" spans="1:28">
      <c r="A1780" s="47">
        <v>1778</v>
      </c>
      <c r="B1780" s="28"/>
      <c r="C1780" s="28"/>
      <c r="D1780" s="28"/>
      <c r="G1780" s="28"/>
      <c r="J1780" s="21"/>
      <c r="K1780" s="21"/>
      <c r="P1780" s="21"/>
      <c r="T1780" s="28"/>
      <c r="U1780" s="28"/>
      <c r="Y1780" s="28"/>
      <c r="Z1780" s="28"/>
    </row>
    <row r="1781" spans="1:28" ht="13.5" thickBot="1">
      <c r="A1781" s="59">
        <v>1779</v>
      </c>
      <c r="B1781" s="67"/>
      <c r="C1781" s="67"/>
      <c r="D1781" s="67"/>
      <c r="E1781" s="67"/>
      <c r="F1781" s="68"/>
      <c r="G1781" s="67"/>
      <c r="H1781" s="68"/>
      <c r="I1781" s="67"/>
      <c r="J1781" s="67"/>
      <c r="K1781" s="67"/>
      <c r="L1781" s="67"/>
      <c r="M1781" s="68"/>
      <c r="N1781" s="67"/>
      <c r="O1781" s="67"/>
      <c r="P1781" s="67"/>
      <c r="Q1781" s="67"/>
      <c r="R1781" s="68"/>
      <c r="S1781" s="67"/>
      <c r="T1781" s="67"/>
      <c r="U1781" s="67"/>
      <c r="V1781" s="67"/>
      <c r="W1781" s="68"/>
      <c r="X1781" s="67"/>
      <c r="Y1781" s="60"/>
      <c r="Z1781" s="60"/>
      <c r="AA1781" s="60"/>
      <c r="AB1781" s="61"/>
    </row>
    <row r="1782" spans="1:28">
      <c r="A1782" s="47">
        <v>1780</v>
      </c>
      <c r="B1782" s="28"/>
      <c r="C1782" s="28"/>
      <c r="D1782" s="28"/>
      <c r="G1782" s="28"/>
      <c r="J1782" s="21"/>
      <c r="K1782" s="21"/>
      <c r="P1782" s="21"/>
      <c r="T1782" s="28"/>
      <c r="U1782" s="28"/>
      <c r="Y1782" s="28"/>
      <c r="Z1782" s="28"/>
    </row>
    <row r="1783" spans="1:28">
      <c r="A1783" s="47">
        <v>1781</v>
      </c>
      <c r="B1783" s="28"/>
      <c r="C1783" s="28"/>
      <c r="D1783" s="28"/>
      <c r="G1783" s="28"/>
      <c r="J1783" s="21"/>
      <c r="K1783" s="21"/>
      <c r="P1783" s="21"/>
      <c r="T1783" s="28"/>
      <c r="U1783" s="28"/>
      <c r="Y1783" s="28"/>
      <c r="Z1783" s="28"/>
    </row>
    <row r="1784" spans="1:28">
      <c r="A1784" s="47">
        <v>1782</v>
      </c>
      <c r="B1784" s="28"/>
      <c r="C1784" s="28"/>
      <c r="D1784" s="28"/>
      <c r="G1784" s="28"/>
      <c r="J1784" s="21"/>
      <c r="K1784" s="21"/>
      <c r="P1784" s="21"/>
      <c r="T1784" s="28"/>
      <c r="U1784" s="28"/>
      <c r="Y1784" s="28"/>
      <c r="Z1784" s="28"/>
    </row>
    <row r="1785" spans="1:28">
      <c r="A1785" s="47">
        <v>1783</v>
      </c>
      <c r="B1785" s="28"/>
      <c r="C1785" s="28"/>
      <c r="D1785" s="28"/>
      <c r="G1785" s="28"/>
      <c r="J1785" s="21"/>
      <c r="K1785" s="21"/>
      <c r="P1785" s="21"/>
      <c r="T1785" s="28"/>
      <c r="U1785" s="28"/>
      <c r="Y1785" s="28"/>
      <c r="Z1785" s="28"/>
    </row>
    <row r="1786" spans="1:28" ht="13.5" thickBot="1">
      <c r="A1786" s="59">
        <v>1784</v>
      </c>
      <c r="B1786" s="67"/>
      <c r="C1786" s="67"/>
      <c r="D1786" s="67"/>
      <c r="E1786" s="67"/>
      <c r="F1786" s="68"/>
      <c r="G1786" s="67"/>
      <c r="H1786" s="68"/>
      <c r="I1786" s="67"/>
      <c r="J1786" s="67"/>
      <c r="K1786" s="67"/>
      <c r="L1786" s="67"/>
      <c r="M1786" s="68"/>
      <c r="N1786" s="67"/>
      <c r="O1786" s="67"/>
      <c r="P1786" s="67"/>
      <c r="Q1786" s="67"/>
      <c r="R1786" s="68"/>
      <c r="S1786" s="67"/>
      <c r="T1786" s="67"/>
      <c r="U1786" s="67"/>
      <c r="V1786" s="67"/>
      <c r="W1786" s="68"/>
      <c r="X1786" s="67"/>
      <c r="Y1786" s="60"/>
      <c r="Z1786" s="60"/>
      <c r="AA1786" s="60"/>
      <c r="AB1786" s="61"/>
    </row>
    <row r="1787" spans="1:28">
      <c r="A1787" s="47">
        <v>1785</v>
      </c>
      <c r="B1787" s="28"/>
      <c r="C1787" s="28"/>
      <c r="D1787" s="28"/>
      <c r="G1787" s="28"/>
      <c r="J1787" s="21"/>
      <c r="K1787" s="21"/>
      <c r="P1787" s="21"/>
      <c r="T1787" s="28"/>
      <c r="U1787" s="28"/>
      <c r="Y1787" s="28"/>
      <c r="Z1787" s="28"/>
    </row>
    <row r="1788" spans="1:28">
      <c r="A1788" s="47">
        <v>1786</v>
      </c>
      <c r="B1788" s="28"/>
      <c r="C1788" s="28"/>
      <c r="D1788" s="28"/>
      <c r="G1788" s="28"/>
      <c r="J1788" s="21"/>
      <c r="K1788" s="21"/>
      <c r="P1788" s="21"/>
      <c r="T1788" s="28"/>
      <c r="U1788" s="28"/>
      <c r="Y1788" s="28"/>
      <c r="Z1788" s="28"/>
    </row>
    <row r="1789" spans="1:28">
      <c r="A1789" s="47">
        <v>1787</v>
      </c>
      <c r="B1789" s="28"/>
      <c r="C1789" s="28"/>
      <c r="D1789" s="28"/>
      <c r="G1789" s="28"/>
      <c r="J1789" s="21"/>
      <c r="K1789" s="21"/>
      <c r="P1789" s="21"/>
      <c r="T1789" s="28"/>
      <c r="U1789" s="28"/>
      <c r="Y1789" s="28"/>
      <c r="Z1789" s="28"/>
    </row>
    <row r="1790" spans="1:28">
      <c r="A1790" s="47">
        <v>1788</v>
      </c>
      <c r="B1790" s="28"/>
      <c r="C1790" s="28"/>
      <c r="D1790" s="28"/>
      <c r="G1790" s="28"/>
      <c r="J1790" s="21"/>
      <c r="K1790" s="21"/>
      <c r="P1790" s="21"/>
      <c r="T1790" s="28"/>
      <c r="U1790" s="28"/>
      <c r="Y1790" s="28"/>
      <c r="Z1790" s="28"/>
    </row>
    <row r="1791" spans="1:28" ht="13.5" thickBot="1">
      <c r="A1791" s="59">
        <v>1789</v>
      </c>
      <c r="B1791" s="67"/>
      <c r="C1791" s="67"/>
      <c r="D1791" s="67"/>
      <c r="E1791" s="67"/>
      <c r="F1791" s="68"/>
      <c r="G1791" s="67"/>
      <c r="H1791" s="68"/>
      <c r="I1791" s="67"/>
      <c r="J1791" s="67"/>
      <c r="K1791" s="67"/>
      <c r="L1791" s="67"/>
      <c r="M1791" s="68"/>
      <c r="N1791" s="67"/>
      <c r="O1791" s="67"/>
      <c r="P1791" s="67"/>
      <c r="Q1791" s="67"/>
      <c r="R1791" s="68"/>
      <c r="S1791" s="67"/>
      <c r="T1791" s="67"/>
      <c r="U1791" s="67"/>
      <c r="V1791" s="67"/>
      <c r="W1791" s="68"/>
      <c r="X1791" s="67"/>
      <c r="Y1791" s="60"/>
      <c r="Z1791" s="60"/>
      <c r="AA1791" s="60"/>
      <c r="AB1791" s="61"/>
    </row>
    <row r="1792" spans="1:28">
      <c r="A1792" s="47">
        <v>1790</v>
      </c>
      <c r="B1792" s="28"/>
      <c r="C1792" s="28"/>
      <c r="D1792" s="28"/>
      <c r="G1792" s="28"/>
      <c r="J1792" s="21"/>
      <c r="K1792" s="21"/>
      <c r="P1792" s="21"/>
      <c r="T1792" s="28"/>
      <c r="U1792" s="28"/>
      <c r="Y1792" s="28"/>
      <c r="Z1792" s="28"/>
    </row>
    <row r="1793" spans="1:28">
      <c r="A1793" s="47">
        <v>1791</v>
      </c>
      <c r="B1793" s="28"/>
      <c r="C1793" s="28"/>
      <c r="D1793" s="28"/>
      <c r="G1793" s="28"/>
      <c r="J1793" s="21"/>
      <c r="K1793" s="21"/>
      <c r="P1793" s="21"/>
      <c r="T1793" s="28"/>
      <c r="U1793" s="28"/>
      <c r="Y1793" s="28"/>
      <c r="Z1793" s="28"/>
    </row>
    <row r="1794" spans="1:28">
      <c r="A1794" s="47">
        <v>1792</v>
      </c>
      <c r="B1794" s="28"/>
      <c r="C1794" s="28"/>
      <c r="D1794" s="28"/>
      <c r="G1794" s="28"/>
      <c r="J1794" s="21"/>
      <c r="K1794" s="21"/>
      <c r="P1794" s="21"/>
      <c r="T1794" s="28"/>
      <c r="U1794" s="28"/>
      <c r="Y1794" s="28"/>
      <c r="Z1794" s="28"/>
    </row>
    <row r="1795" spans="1:28">
      <c r="A1795" s="47">
        <v>1793</v>
      </c>
      <c r="B1795" s="28"/>
      <c r="C1795" s="28"/>
      <c r="D1795" s="28"/>
      <c r="G1795" s="28"/>
      <c r="J1795" s="21"/>
      <c r="K1795" s="21"/>
      <c r="P1795" s="21"/>
      <c r="T1795" s="28"/>
      <c r="U1795" s="28"/>
      <c r="Y1795" s="28"/>
      <c r="Z1795" s="28"/>
    </row>
    <row r="1796" spans="1:28" ht="13.5" thickBot="1">
      <c r="A1796" s="59">
        <v>1794</v>
      </c>
      <c r="B1796" s="67"/>
      <c r="C1796" s="67"/>
      <c r="D1796" s="67"/>
      <c r="E1796" s="67"/>
      <c r="F1796" s="68"/>
      <c r="G1796" s="67"/>
      <c r="H1796" s="68"/>
      <c r="I1796" s="67"/>
      <c r="J1796" s="67"/>
      <c r="K1796" s="67"/>
      <c r="L1796" s="67"/>
      <c r="M1796" s="68"/>
      <c r="N1796" s="67"/>
      <c r="O1796" s="67"/>
      <c r="P1796" s="67"/>
      <c r="Q1796" s="67"/>
      <c r="R1796" s="68"/>
      <c r="S1796" s="67"/>
      <c r="T1796" s="67"/>
      <c r="U1796" s="67"/>
      <c r="V1796" s="67"/>
      <c r="W1796" s="68"/>
      <c r="X1796" s="67"/>
      <c r="Y1796" s="60"/>
      <c r="Z1796" s="60"/>
      <c r="AA1796" s="60"/>
      <c r="AB1796" s="61"/>
    </row>
    <row r="1797" spans="1:28">
      <c r="A1797" s="47">
        <v>1795</v>
      </c>
      <c r="B1797" s="28"/>
      <c r="C1797" s="28"/>
      <c r="D1797" s="28"/>
      <c r="G1797" s="28"/>
      <c r="J1797" s="21"/>
      <c r="K1797" s="21"/>
      <c r="P1797" s="21"/>
      <c r="T1797" s="28"/>
      <c r="U1797" s="28"/>
      <c r="Y1797" s="28"/>
      <c r="Z1797" s="28"/>
    </row>
    <row r="1798" spans="1:28">
      <c r="A1798" s="47">
        <v>1796</v>
      </c>
      <c r="B1798" s="28"/>
      <c r="C1798" s="28"/>
      <c r="D1798" s="28"/>
      <c r="G1798" s="28"/>
      <c r="J1798" s="21"/>
      <c r="K1798" s="21"/>
      <c r="P1798" s="21"/>
      <c r="T1798" s="28"/>
      <c r="U1798" s="28"/>
      <c r="Y1798" s="28"/>
      <c r="Z1798" s="28"/>
    </row>
    <row r="1799" spans="1:28">
      <c r="A1799" s="47">
        <v>1797</v>
      </c>
      <c r="B1799" s="28"/>
      <c r="C1799" s="28"/>
      <c r="D1799" s="28"/>
      <c r="G1799" s="28"/>
      <c r="J1799" s="21"/>
      <c r="K1799" s="21"/>
      <c r="P1799" s="21"/>
      <c r="T1799" s="28"/>
      <c r="U1799" s="28"/>
      <c r="Y1799" s="28"/>
      <c r="Z1799" s="28"/>
    </row>
    <row r="1800" spans="1:28">
      <c r="A1800" s="47">
        <v>1798</v>
      </c>
      <c r="B1800" s="28"/>
      <c r="C1800" s="28"/>
      <c r="D1800" s="28"/>
      <c r="G1800" s="28"/>
      <c r="J1800" s="21"/>
      <c r="K1800" s="21"/>
      <c r="P1800" s="21"/>
      <c r="T1800" s="28"/>
      <c r="U1800" s="28"/>
      <c r="Y1800" s="28"/>
      <c r="Z1800" s="28"/>
    </row>
    <row r="1801" spans="1:28" ht="13.5" thickBot="1">
      <c r="A1801" s="59">
        <v>1799</v>
      </c>
      <c r="B1801" s="67"/>
      <c r="C1801" s="67"/>
      <c r="D1801" s="67"/>
      <c r="E1801" s="67"/>
      <c r="F1801" s="68"/>
      <c r="G1801" s="67"/>
      <c r="H1801" s="68"/>
      <c r="I1801" s="67"/>
      <c r="J1801" s="67"/>
      <c r="K1801" s="67"/>
      <c r="L1801" s="67"/>
      <c r="M1801" s="68"/>
      <c r="N1801" s="67"/>
      <c r="O1801" s="67"/>
      <c r="P1801" s="67"/>
      <c r="Q1801" s="67"/>
      <c r="R1801" s="68"/>
      <c r="S1801" s="67"/>
      <c r="T1801" s="67"/>
      <c r="U1801" s="67"/>
      <c r="V1801" s="67"/>
      <c r="W1801" s="68"/>
      <c r="X1801" s="67"/>
      <c r="Y1801" s="60"/>
      <c r="Z1801" s="60"/>
      <c r="AA1801" s="60"/>
      <c r="AB1801" s="61"/>
    </row>
    <row r="1802" spans="1:28">
      <c r="A1802" s="47">
        <v>1800</v>
      </c>
      <c r="B1802" s="28"/>
      <c r="C1802" s="28"/>
      <c r="D1802" s="28"/>
      <c r="G1802" s="28"/>
      <c r="J1802" s="21"/>
      <c r="K1802" s="21"/>
      <c r="P1802" s="21"/>
      <c r="T1802" s="28"/>
      <c r="U1802" s="28"/>
      <c r="Y1802" s="28"/>
      <c r="Z1802" s="28"/>
    </row>
    <row r="1803" spans="1:28">
      <c r="A1803" s="47">
        <v>1801</v>
      </c>
      <c r="B1803" s="28"/>
      <c r="C1803" s="28"/>
      <c r="D1803" s="28"/>
      <c r="G1803" s="28"/>
      <c r="J1803" s="21"/>
      <c r="K1803" s="21"/>
      <c r="P1803" s="21"/>
      <c r="T1803" s="28"/>
      <c r="U1803" s="28"/>
      <c r="Y1803" s="28"/>
      <c r="Z1803" s="28"/>
    </row>
    <row r="1804" spans="1:28">
      <c r="A1804" s="47">
        <v>1802</v>
      </c>
      <c r="B1804" s="28"/>
      <c r="C1804" s="28"/>
      <c r="D1804" s="28"/>
      <c r="G1804" s="28"/>
      <c r="J1804" s="21"/>
      <c r="K1804" s="21"/>
      <c r="P1804" s="21"/>
      <c r="T1804" s="28"/>
      <c r="U1804" s="28"/>
      <c r="Y1804" s="28"/>
      <c r="Z1804" s="28"/>
    </row>
    <row r="1805" spans="1:28">
      <c r="A1805" s="47">
        <v>1803</v>
      </c>
      <c r="B1805" s="28"/>
      <c r="C1805" s="28"/>
      <c r="D1805" s="28"/>
      <c r="G1805" s="28"/>
      <c r="J1805" s="21"/>
      <c r="K1805" s="21"/>
      <c r="P1805" s="21"/>
      <c r="T1805" s="28"/>
      <c r="U1805" s="28"/>
      <c r="Y1805" s="28"/>
      <c r="Z1805" s="28"/>
    </row>
    <row r="1806" spans="1:28" ht="13.5" thickBot="1">
      <c r="A1806" s="59">
        <v>1804</v>
      </c>
      <c r="B1806" s="67"/>
      <c r="C1806" s="67"/>
      <c r="D1806" s="67"/>
      <c r="E1806" s="67"/>
      <c r="F1806" s="68"/>
      <c r="G1806" s="67"/>
      <c r="H1806" s="68"/>
      <c r="I1806" s="67"/>
      <c r="J1806" s="67"/>
      <c r="K1806" s="67"/>
      <c r="L1806" s="67"/>
      <c r="M1806" s="68"/>
      <c r="N1806" s="67"/>
      <c r="O1806" s="67"/>
      <c r="P1806" s="67"/>
      <c r="Q1806" s="67"/>
      <c r="R1806" s="68"/>
      <c r="S1806" s="67"/>
      <c r="T1806" s="67"/>
      <c r="U1806" s="67"/>
      <c r="V1806" s="67"/>
      <c r="W1806" s="68"/>
      <c r="X1806" s="67"/>
      <c r="Y1806" s="60"/>
      <c r="Z1806" s="60"/>
      <c r="AA1806" s="60"/>
      <c r="AB1806" s="61"/>
    </row>
    <row r="1807" spans="1:28">
      <c r="A1807" s="47">
        <v>1805</v>
      </c>
      <c r="B1807" s="28"/>
      <c r="C1807" s="28"/>
      <c r="D1807" s="28"/>
      <c r="G1807" s="28"/>
      <c r="J1807" s="21"/>
      <c r="K1807" s="21"/>
      <c r="P1807" s="21"/>
      <c r="T1807" s="28"/>
      <c r="U1807" s="28"/>
      <c r="Y1807" s="28"/>
      <c r="Z1807" s="28"/>
    </row>
    <row r="1808" spans="1:28">
      <c r="A1808" s="47">
        <v>1806</v>
      </c>
      <c r="B1808" s="28"/>
      <c r="C1808" s="28"/>
      <c r="D1808" s="28"/>
      <c r="G1808" s="28"/>
      <c r="J1808" s="21"/>
      <c r="K1808" s="21"/>
      <c r="P1808" s="21"/>
      <c r="T1808" s="28"/>
      <c r="U1808" s="28"/>
      <c r="Y1808" s="28"/>
      <c r="Z1808" s="28"/>
    </row>
    <row r="1809" spans="1:28">
      <c r="A1809" s="47">
        <v>1807</v>
      </c>
      <c r="B1809" s="28"/>
      <c r="C1809" s="28"/>
      <c r="D1809" s="28"/>
      <c r="G1809" s="28"/>
      <c r="J1809" s="21"/>
      <c r="K1809" s="21"/>
      <c r="P1809" s="21"/>
      <c r="T1809" s="28"/>
      <c r="U1809" s="28"/>
      <c r="Y1809" s="28"/>
      <c r="Z1809" s="28"/>
    </row>
    <row r="1810" spans="1:28">
      <c r="A1810" s="47">
        <v>1808</v>
      </c>
      <c r="B1810" s="28"/>
      <c r="C1810" s="28"/>
      <c r="D1810" s="28"/>
      <c r="G1810" s="28"/>
      <c r="J1810" s="21"/>
      <c r="K1810" s="21"/>
      <c r="P1810" s="21"/>
      <c r="T1810" s="28"/>
      <c r="U1810" s="28"/>
      <c r="Y1810" s="28"/>
      <c r="Z1810" s="28"/>
    </row>
    <row r="1811" spans="1:28" ht="13.5" thickBot="1">
      <c r="A1811" s="59">
        <v>1809</v>
      </c>
      <c r="B1811" s="67"/>
      <c r="C1811" s="67"/>
      <c r="D1811" s="67"/>
      <c r="E1811" s="67"/>
      <c r="F1811" s="68"/>
      <c r="G1811" s="67"/>
      <c r="H1811" s="68"/>
      <c r="I1811" s="67"/>
      <c r="J1811" s="67"/>
      <c r="K1811" s="67"/>
      <c r="L1811" s="67"/>
      <c r="M1811" s="68"/>
      <c r="N1811" s="67"/>
      <c r="O1811" s="67"/>
      <c r="P1811" s="67"/>
      <c r="Q1811" s="67"/>
      <c r="R1811" s="68"/>
      <c r="S1811" s="67"/>
      <c r="T1811" s="67"/>
      <c r="U1811" s="67"/>
      <c r="V1811" s="67"/>
      <c r="W1811" s="68"/>
      <c r="X1811" s="67"/>
      <c r="Y1811" s="60"/>
      <c r="Z1811" s="60"/>
      <c r="AA1811" s="60"/>
      <c r="AB1811" s="61"/>
    </row>
    <row r="1812" spans="1:28">
      <c r="A1812" s="47">
        <v>1810</v>
      </c>
      <c r="B1812" s="28"/>
      <c r="C1812" s="28"/>
      <c r="D1812" s="28"/>
      <c r="G1812" s="28"/>
      <c r="J1812" s="21"/>
      <c r="K1812" s="21"/>
      <c r="P1812" s="21"/>
      <c r="T1812" s="28"/>
      <c r="U1812" s="28"/>
      <c r="Y1812" s="28"/>
      <c r="Z1812" s="28"/>
    </row>
    <row r="1813" spans="1:28">
      <c r="A1813" s="47">
        <v>1811</v>
      </c>
      <c r="B1813" s="28"/>
      <c r="C1813" s="28"/>
      <c r="D1813" s="28"/>
      <c r="G1813" s="28"/>
      <c r="J1813" s="21"/>
      <c r="K1813" s="21"/>
      <c r="P1813" s="21"/>
      <c r="T1813" s="28"/>
      <c r="U1813" s="28"/>
      <c r="Y1813" s="28"/>
      <c r="Z1813" s="28"/>
    </row>
    <row r="1814" spans="1:28">
      <c r="A1814" s="47">
        <v>1812</v>
      </c>
      <c r="B1814" s="28"/>
      <c r="C1814" s="28"/>
      <c r="D1814" s="28"/>
      <c r="G1814" s="28"/>
      <c r="J1814" s="21"/>
      <c r="K1814" s="21"/>
      <c r="P1814" s="21"/>
      <c r="T1814" s="28"/>
      <c r="U1814" s="28"/>
      <c r="Y1814" s="28"/>
      <c r="Z1814" s="28"/>
    </row>
    <row r="1815" spans="1:28">
      <c r="A1815" s="47">
        <v>1813</v>
      </c>
      <c r="B1815" s="28"/>
      <c r="C1815" s="28"/>
      <c r="D1815" s="28"/>
      <c r="G1815" s="28"/>
      <c r="J1815" s="21"/>
      <c r="K1815" s="21"/>
      <c r="P1815" s="21"/>
      <c r="T1815" s="28"/>
      <c r="U1815" s="28"/>
      <c r="Y1815" s="28"/>
      <c r="Z1815" s="28"/>
    </row>
    <row r="1816" spans="1:28" ht="13.5" thickBot="1">
      <c r="A1816" s="59">
        <v>1814</v>
      </c>
      <c r="B1816" s="67"/>
      <c r="C1816" s="67"/>
      <c r="D1816" s="67"/>
      <c r="E1816" s="67"/>
      <c r="F1816" s="68"/>
      <c r="G1816" s="67"/>
      <c r="H1816" s="68"/>
      <c r="I1816" s="67"/>
      <c r="J1816" s="67"/>
      <c r="K1816" s="67"/>
      <c r="L1816" s="67"/>
      <c r="M1816" s="68"/>
      <c r="N1816" s="67"/>
      <c r="O1816" s="67"/>
      <c r="P1816" s="67"/>
      <c r="Q1816" s="67"/>
      <c r="R1816" s="68"/>
      <c r="S1816" s="67"/>
      <c r="T1816" s="67"/>
      <c r="U1816" s="67"/>
      <c r="V1816" s="67"/>
      <c r="W1816" s="68"/>
      <c r="X1816" s="67"/>
      <c r="Y1816" s="60"/>
      <c r="Z1816" s="60"/>
      <c r="AA1816" s="60"/>
      <c r="AB1816" s="61"/>
    </row>
    <row r="1817" spans="1:28">
      <c r="A1817" s="47">
        <v>1815</v>
      </c>
      <c r="B1817" s="28"/>
      <c r="C1817" s="28"/>
      <c r="D1817" s="28"/>
      <c r="G1817" s="28"/>
      <c r="J1817" s="21"/>
      <c r="K1817" s="21"/>
      <c r="P1817" s="21"/>
      <c r="T1817" s="28"/>
      <c r="U1817" s="28"/>
      <c r="Y1817" s="28"/>
      <c r="Z1817" s="28"/>
    </row>
    <row r="1818" spans="1:28">
      <c r="A1818" s="47">
        <v>1816</v>
      </c>
      <c r="B1818" s="28"/>
      <c r="C1818" s="28"/>
      <c r="D1818" s="28"/>
      <c r="G1818" s="28"/>
      <c r="J1818" s="21"/>
      <c r="K1818" s="21"/>
      <c r="P1818" s="21"/>
      <c r="T1818" s="28"/>
      <c r="U1818" s="28"/>
      <c r="Y1818" s="28"/>
      <c r="Z1818" s="28"/>
    </row>
    <row r="1819" spans="1:28">
      <c r="A1819" s="47">
        <v>1817</v>
      </c>
      <c r="B1819" s="28"/>
      <c r="C1819" s="28"/>
      <c r="D1819" s="28"/>
      <c r="G1819" s="28"/>
      <c r="J1819" s="21"/>
      <c r="K1819" s="21"/>
      <c r="P1819" s="21"/>
      <c r="T1819" s="28"/>
      <c r="U1819" s="28"/>
      <c r="Y1819" s="28"/>
      <c r="Z1819" s="28"/>
    </row>
    <row r="1820" spans="1:28">
      <c r="A1820" s="47">
        <v>1818</v>
      </c>
      <c r="B1820" s="28"/>
      <c r="C1820" s="28"/>
      <c r="D1820" s="28"/>
      <c r="G1820" s="28"/>
      <c r="J1820" s="21"/>
      <c r="K1820" s="21"/>
      <c r="P1820" s="21"/>
      <c r="T1820" s="28"/>
      <c r="U1820" s="28"/>
      <c r="Y1820" s="28"/>
      <c r="Z1820" s="28"/>
    </row>
    <row r="1821" spans="1:28" ht="13.5" thickBot="1">
      <c r="A1821" s="59">
        <v>1819</v>
      </c>
      <c r="B1821" s="67"/>
      <c r="C1821" s="67"/>
      <c r="D1821" s="67"/>
      <c r="E1821" s="67"/>
      <c r="F1821" s="68"/>
      <c r="G1821" s="67"/>
      <c r="H1821" s="68"/>
      <c r="I1821" s="67"/>
      <c r="J1821" s="67"/>
      <c r="K1821" s="67"/>
      <c r="L1821" s="67"/>
      <c r="M1821" s="68"/>
      <c r="N1821" s="67"/>
      <c r="O1821" s="67"/>
      <c r="P1821" s="67"/>
      <c r="Q1821" s="67"/>
      <c r="R1821" s="68"/>
      <c r="S1821" s="67"/>
      <c r="T1821" s="67"/>
      <c r="U1821" s="67"/>
      <c r="V1821" s="67"/>
      <c r="W1821" s="68"/>
      <c r="X1821" s="67"/>
      <c r="Y1821" s="60"/>
      <c r="Z1821" s="60"/>
      <c r="AA1821" s="60"/>
      <c r="AB1821" s="61"/>
    </row>
    <row r="1822" spans="1:28">
      <c r="A1822" s="47">
        <v>1820</v>
      </c>
      <c r="B1822" s="28"/>
      <c r="C1822" s="28"/>
      <c r="D1822" s="28"/>
      <c r="G1822" s="28"/>
      <c r="J1822" s="21"/>
      <c r="K1822" s="21"/>
      <c r="P1822" s="21"/>
      <c r="T1822" s="28"/>
      <c r="U1822" s="28"/>
      <c r="Y1822" s="28"/>
      <c r="Z1822" s="28"/>
    </row>
    <row r="1823" spans="1:28">
      <c r="A1823" s="47">
        <v>1821</v>
      </c>
      <c r="B1823" s="28"/>
      <c r="C1823" s="28"/>
      <c r="D1823" s="28"/>
      <c r="G1823" s="28"/>
      <c r="J1823" s="21"/>
      <c r="K1823" s="21"/>
      <c r="P1823" s="21"/>
      <c r="T1823" s="28"/>
      <c r="U1823" s="28"/>
      <c r="Y1823" s="28"/>
      <c r="Z1823" s="28"/>
    </row>
    <row r="1824" spans="1:28">
      <c r="A1824" s="47">
        <v>1822</v>
      </c>
      <c r="B1824" s="28"/>
      <c r="C1824" s="28"/>
      <c r="D1824" s="28"/>
      <c r="G1824" s="28"/>
      <c r="J1824" s="21"/>
      <c r="K1824" s="21"/>
      <c r="P1824" s="21"/>
      <c r="T1824" s="28"/>
      <c r="U1824" s="28"/>
      <c r="Y1824" s="28"/>
      <c r="Z1824" s="28"/>
    </row>
    <row r="1825" spans="1:28">
      <c r="A1825" s="47">
        <v>1823</v>
      </c>
      <c r="B1825" s="28"/>
      <c r="C1825" s="28"/>
      <c r="D1825" s="28"/>
      <c r="G1825" s="28"/>
      <c r="J1825" s="21"/>
      <c r="K1825" s="21"/>
      <c r="P1825" s="21"/>
      <c r="T1825" s="28"/>
      <c r="U1825" s="28"/>
      <c r="Y1825" s="28"/>
      <c r="Z1825" s="28"/>
    </row>
    <row r="1826" spans="1:28" ht="13.5" thickBot="1">
      <c r="A1826" s="59">
        <v>1824</v>
      </c>
      <c r="B1826" s="67"/>
      <c r="C1826" s="67"/>
      <c r="D1826" s="67"/>
      <c r="E1826" s="67"/>
      <c r="F1826" s="68"/>
      <c r="G1826" s="67"/>
      <c r="H1826" s="68"/>
      <c r="I1826" s="67"/>
      <c r="J1826" s="67"/>
      <c r="K1826" s="67"/>
      <c r="L1826" s="67"/>
      <c r="M1826" s="68"/>
      <c r="N1826" s="67"/>
      <c r="O1826" s="67"/>
      <c r="P1826" s="67"/>
      <c r="Q1826" s="67"/>
      <c r="R1826" s="68"/>
      <c r="S1826" s="67"/>
      <c r="T1826" s="67"/>
      <c r="U1826" s="67"/>
      <c r="V1826" s="67"/>
      <c r="W1826" s="68"/>
      <c r="X1826" s="67"/>
      <c r="Y1826" s="60"/>
      <c r="Z1826" s="60"/>
      <c r="AA1826" s="60"/>
      <c r="AB1826" s="61"/>
    </row>
    <row r="1827" spans="1:28">
      <c r="A1827" s="47">
        <v>1825</v>
      </c>
      <c r="B1827" s="28"/>
      <c r="C1827" s="28"/>
      <c r="D1827" s="28"/>
      <c r="G1827" s="28"/>
      <c r="J1827" s="21"/>
      <c r="K1827" s="21"/>
      <c r="P1827" s="21"/>
      <c r="T1827" s="28"/>
      <c r="U1827" s="28"/>
      <c r="Y1827" s="28"/>
      <c r="Z1827" s="28"/>
    </row>
    <row r="1828" spans="1:28">
      <c r="A1828" s="47">
        <v>1826</v>
      </c>
      <c r="B1828" s="28"/>
      <c r="C1828" s="28"/>
      <c r="D1828" s="28"/>
      <c r="G1828" s="28"/>
      <c r="J1828" s="21"/>
      <c r="K1828" s="21"/>
      <c r="P1828" s="21"/>
      <c r="T1828" s="28"/>
      <c r="U1828" s="28"/>
      <c r="Y1828" s="28"/>
      <c r="Z1828" s="28"/>
    </row>
    <row r="1829" spans="1:28">
      <c r="A1829" s="47">
        <v>1827</v>
      </c>
      <c r="B1829" s="28"/>
      <c r="C1829" s="28"/>
      <c r="D1829" s="28"/>
      <c r="G1829" s="28"/>
      <c r="J1829" s="21"/>
      <c r="K1829" s="21"/>
      <c r="P1829" s="21"/>
      <c r="T1829" s="28"/>
      <c r="U1829" s="28"/>
      <c r="Y1829" s="28"/>
      <c r="Z1829" s="28"/>
    </row>
    <row r="1830" spans="1:28">
      <c r="A1830" s="47">
        <v>1828</v>
      </c>
      <c r="B1830" s="28"/>
      <c r="C1830" s="28"/>
      <c r="D1830" s="28"/>
      <c r="G1830" s="28"/>
      <c r="J1830" s="21"/>
      <c r="K1830" s="21"/>
      <c r="P1830" s="21"/>
      <c r="T1830" s="28"/>
      <c r="U1830" s="28"/>
      <c r="Y1830" s="28"/>
      <c r="Z1830" s="28"/>
    </row>
    <row r="1831" spans="1:28" ht="13.5" thickBot="1">
      <c r="A1831" s="59">
        <v>1829</v>
      </c>
      <c r="B1831" s="67"/>
      <c r="C1831" s="67"/>
      <c r="D1831" s="67"/>
      <c r="E1831" s="67"/>
      <c r="F1831" s="68"/>
      <c r="G1831" s="67"/>
      <c r="H1831" s="68"/>
      <c r="I1831" s="67"/>
      <c r="J1831" s="67"/>
      <c r="K1831" s="67"/>
      <c r="L1831" s="67"/>
      <c r="M1831" s="68"/>
      <c r="N1831" s="67"/>
      <c r="O1831" s="67"/>
      <c r="P1831" s="67"/>
      <c r="Q1831" s="67"/>
      <c r="R1831" s="68"/>
      <c r="S1831" s="67"/>
      <c r="T1831" s="67"/>
      <c r="U1831" s="67"/>
      <c r="V1831" s="67"/>
      <c r="W1831" s="68"/>
      <c r="X1831" s="67"/>
      <c r="Y1831" s="60"/>
      <c r="Z1831" s="60"/>
      <c r="AA1831" s="60"/>
      <c r="AB1831" s="61"/>
    </row>
    <row r="1832" spans="1:28">
      <c r="A1832" s="47">
        <v>1830</v>
      </c>
      <c r="B1832" s="28"/>
      <c r="C1832" s="28"/>
      <c r="D1832" s="28"/>
      <c r="G1832" s="28"/>
      <c r="J1832" s="21"/>
      <c r="K1832" s="21"/>
      <c r="P1832" s="21"/>
      <c r="T1832" s="28"/>
      <c r="U1832" s="28"/>
      <c r="Y1832" s="28"/>
      <c r="Z1832" s="28"/>
    </row>
    <row r="1833" spans="1:28">
      <c r="A1833" s="47">
        <v>1831</v>
      </c>
      <c r="B1833" s="28"/>
      <c r="C1833" s="28"/>
      <c r="D1833" s="28"/>
      <c r="G1833" s="28"/>
      <c r="J1833" s="21"/>
      <c r="K1833" s="21"/>
      <c r="P1833" s="21"/>
      <c r="T1833" s="28"/>
      <c r="U1833" s="28"/>
      <c r="Y1833" s="28"/>
      <c r="Z1833" s="28"/>
    </row>
    <row r="1834" spans="1:28">
      <c r="A1834" s="47">
        <v>1832</v>
      </c>
      <c r="B1834" s="28"/>
      <c r="C1834" s="28"/>
      <c r="D1834" s="28"/>
      <c r="G1834" s="28"/>
      <c r="J1834" s="21"/>
      <c r="K1834" s="21"/>
      <c r="P1834" s="21"/>
      <c r="T1834" s="28"/>
      <c r="U1834" s="28"/>
      <c r="Y1834" s="28"/>
      <c r="Z1834" s="28"/>
    </row>
    <row r="1835" spans="1:28">
      <c r="A1835" s="47">
        <v>1833</v>
      </c>
      <c r="B1835" s="28"/>
      <c r="C1835" s="28"/>
      <c r="D1835" s="28"/>
      <c r="G1835" s="28"/>
      <c r="J1835" s="21"/>
      <c r="K1835" s="21"/>
      <c r="P1835" s="21"/>
      <c r="T1835" s="28"/>
      <c r="U1835" s="28"/>
      <c r="Y1835" s="28"/>
      <c r="Z1835" s="28"/>
    </row>
    <row r="1836" spans="1:28" ht="13.5" thickBot="1">
      <c r="A1836" s="59">
        <v>1834</v>
      </c>
      <c r="B1836" s="67"/>
      <c r="C1836" s="67"/>
      <c r="D1836" s="67"/>
      <c r="E1836" s="67"/>
      <c r="F1836" s="68"/>
      <c r="G1836" s="67"/>
      <c r="H1836" s="68"/>
      <c r="I1836" s="67"/>
      <c r="J1836" s="67"/>
      <c r="K1836" s="67"/>
      <c r="L1836" s="67"/>
      <c r="M1836" s="68"/>
      <c r="N1836" s="67"/>
      <c r="O1836" s="67"/>
      <c r="P1836" s="67"/>
      <c r="Q1836" s="67"/>
      <c r="R1836" s="68"/>
      <c r="S1836" s="67"/>
      <c r="T1836" s="67"/>
      <c r="U1836" s="67"/>
      <c r="V1836" s="67"/>
      <c r="W1836" s="68"/>
      <c r="X1836" s="67"/>
      <c r="Y1836" s="60"/>
      <c r="Z1836" s="60"/>
      <c r="AA1836" s="60"/>
      <c r="AB1836" s="61"/>
    </row>
    <row r="1837" spans="1:28">
      <c r="A1837" s="47">
        <v>1835</v>
      </c>
      <c r="B1837" s="28"/>
      <c r="C1837" s="28"/>
      <c r="D1837" s="28"/>
      <c r="G1837" s="28"/>
      <c r="J1837" s="21"/>
      <c r="K1837" s="21"/>
      <c r="P1837" s="21"/>
      <c r="T1837" s="28"/>
      <c r="U1837" s="28"/>
      <c r="Y1837" s="28"/>
      <c r="Z1837" s="28"/>
    </row>
    <row r="1838" spans="1:28">
      <c r="A1838" s="47">
        <v>1836</v>
      </c>
      <c r="B1838" s="28"/>
      <c r="C1838" s="28"/>
      <c r="D1838" s="28"/>
      <c r="G1838" s="28"/>
      <c r="J1838" s="21"/>
      <c r="K1838" s="21"/>
      <c r="P1838" s="21"/>
      <c r="T1838" s="28"/>
      <c r="U1838" s="28"/>
      <c r="Y1838" s="28"/>
      <c r="Z1838" s="28"/>
    </row>
    <row r="1839" spans="1:28">
      <c r="A1839" s="47">
        <v>1837</v>
      </c>
      <c r="B1839" s="28"/>
      <c r="C1839" s="28"/>
      <c r="D1839" s="28"/>
      <c r="G1839" s="28"/>
      <c r="J1839" s="21"/>
      <c r="K1839" s="21"/>
      <c r="P1839" s="21"/>
      <c r="T1839" s="28"/>
      <c r="U1839" s="28"/>
      <c r="Y1839" s="28"/>
      <c r="Z1839" s="28"/>
    </row>
    <row r="1840" spans="1:28">
      <c r="A1840" s="47">
        <v>1838</v>
      </c>
      <c r="B1840" s="28"/>
      <c r="C1840" s="28"/>
      <c r="D1840" s="28"/>
      <c r="G1840" s="28"/>
      <c r="J1840" s="21"/>
      <c r="K1840" s="21"/>
      <c r="P1840" s="21"/>
      <c r="T1840" s="28"/>
      <c r="U1840" s="28"/>
      <c r="Y1840" s="28"/>
      <c r="Z1840" s="28"/>
    </row>
    <row r="1841" spans="1:28" ht="13.5" thickBot="1">
      <c r="A1841" s="59">
        <v>1839</v>
      </c>
      <c r="B1841" s="67"/>
      <c r="C1841" s="67"/>
      <c r="D1841" s="67"/>
      <c r="E1841" s="67"/>
      <c r="F1841" s="68"/>
      <c r="G1841" s="67"/>
      <c r="H1841" s="68"/>
      <c r="I1841" s="67"/>
      <c r="J1841" s="67"/>
      <c r="K1841" s="67"/>
      <c r="L1841" s="67"/>
      <c r="M1841" s="68"/>
      <c r="N1841" s="67"/>
      <c r="O1841" s="67"/>
      <c r="P1841" s="67"/>
      <c r="Q1841" s="67"/>
      <c r="R1841" s="68"/>
      <c r="S1841" s="67"/>
      <c r="T1841" s="67"/>
      <c r="U1841" s="67"/>
      <c r="V1841" s="67"/>
      <c r="W1841" s="68"/>
      <c r="X1841" s="67"/>
      <c r="Y1841" s="60"/>
      <c r="Z1841" s="60"/>
      <c r="AA1841" s="60"/>
      <c r="AB1841" s="61"/>
    </row>
    <row r="1842" spans="1:28">
      <c r="A1842" s="47">
        <v>1840</v>
      </c>
      <c r="B1842" s="28"/>
      <c r="C1842" s="28"/>
      <c r="D1842" s="28"/>
      <c r="G1842" s="28"/>
      <c r="J1842" s="21"/>
      <c r="K1842" s="21"/>
      <c r="P1842" s="21"/>
      <c r="T1842" s="28"/>
      <c r="U1842" s="28"/>
      <c r="Y1842" s="28"/>
      <c r="Z1842" s="28"/>
    </row>
    <row r="1843" spans="1:28">
      <c r="A1843" s="47">
        <v>1841</v>
      </c>
      <c r="B1843" s="28"/>
      <c r="C1843" s="28"/>
      <c r="D1843" s="28"/>
      <c r="G1843" s="28"/>
      <c r="J1843" s="21"/>
      <c r="K1843" s="21"/>
      <c r="P1843" s="21"/>
      <c r="T1843" s="28"/>
      <c r="U1843" s="28"/>
      <c r="Y1843" s="28"/>
      <c r="Z1843" s="28"/>
    </row>
    <row r="1844" spans="1:28">
      <c r="A1844" s="47">
        <v>1842</v>
      </c>
      <c r="B1844" s="28"/>
      <c r="C1844" s="28"/>
      <c r="D1844" s="28"/>
      <c r="G1844" s="28"/>
      <c r="J1844" s="21"/>
      <c r="K1844" s="21"/>
      <c r="P1844" s="21"/>
      <c r="T1844" s="28"/>
      <c r="U1844" s="28"/>
      <c r="Y1844" s="28"/>
      <c r="Z1844" s="28"/>
    </row>
    <row r="1845" spans="1:28">
      <c r="A1845" s="47">
        <v>1843</v>
      </c>
      <c r="B1845" s="28"/>
      <c r="C1845" s="28"/>
      <c r="D1845" s="28"/>
      <c r="G1845" s="28"/>
      <c r="J1845" s="21"/>
      <c r="K1845" s="21"/>
      <c r="P1845" s="21"/>
      <c r="T1845" s="28"/>
      <c r="U1845" s="28"/>
      <c r="Y1845" s="28"/>
      <c r="Z1845" s="28"/>
    </row>
    <row r="1846" spans="1:28" ht="13.5" thickBot="1">
      <c r="A1846" s="59">
        <v>1844</v>
      </c>
      <c r="B1846" s="67"/>
      <c r="C1846" s="67"/>
      <c r="D1846" s="67"/>
      <c r="E1846" s="67"/>
      <c r="F1846" s="68"/>
      <c r="G1846" s="67"/>
      <c r="H1846" s="68"/>
      <c r="I1846" s="67"/>
      <c r="J1846" s="67"/>
      <c r="K1846" s="67"/>
      <c r="L1846" s="67"/>
      <c r="M1846" s="68"/>
      <c r="N1846" s="67"/>
      <c r="O1846" s="67"/>
      <c r="P1846" s="67"/>
      <c r="Q1846" s="67"/>
      <c r="R1846" s="68"/>
      <c r="S1846" s="67"/>
      <c r="T1846" s="67"/>
      <c r="U1846" s="67"/>
      <c r="V1846" s="67"/>
      <c r="W1846" s="68"/>
      <c r="X1846" s="67"/>
      <c r="Y1846" s="60"/>
      <c r="Z1846" s="60"/>
      <c r="AA1846" s="60"/>
      <c r="AB1846" s="61"/>
    </row>
    <row r="1847" spans="1:28">
      <c r="A1847" s="47">
        <v>1845</v>
      </c>
      <c r="B1847" s="28"/>
      <c r="C1847" s="28"/>
      <c r="D1847" s="28"/>
      <c r="G1847" s="28"/>
      <c r="J1847" s="21"/>
      <c r="K1847" s="21"/>
      <c r="P1847" s="21"/>
      <c r="T1847" s="28"/>
      <c r="U1847" s="28"/>
      <c r="Y1847" s="28"/>
      <c r="Z1847" s="28"/>
    </row>
    <row r="1848" spans="1:28">
      <c r="A1848" s="47">
        <v>1846</v>
      </c>
      <c r="B1848" s="28"/>
      <c r="C1848" s="28"/>
      <c r="D1848" s="28"/>
      <c r="G1848" s="28"/>
      <c r="J1848" s="21"/>
      <c r="K1848" s="21"/>
      <c r="P1848" s="21"/>
      <c r="T1848" s="28"/>
      <c r="U1848" s="28"/>
      <c r="Y1848" s="28"/>
      <c r="Z1848" s="28"/>
    </row>
    <row r="1849" spans="1:28">
      <c r="A1849" s="47">
        <v>1847</v>
      </c>
      <c r="B1849" s="28"/>
      <c r="C1849" s="28"/>
      <c r="D1849" s="28"/>
      <c r="G1849" s="28"/>
      <c r="J1849" s="21"/>
      <c r="K1849" s="21"/>
      <c r="P1849" s="21"/>
      <c r="T1849" s="28"/>
      <c r="U1849" s="28"/>
      <c r="Y1849" s="28"/>
      <c r="Z1849" s="28"/>
    </row>
    <row r="1850" spans="1:28">
      <c r="A1850" s="47">
        <v>1848</v>
      </c>
      <c r="B1850" s="28"/>
      <c r="C1850" s="28"/>
      <c r="D1850" s="28"/>
      <c r="G1850" s="28"/>
      <c r="J1850" s="21"/>
      <c r="K1850" s="21"/>
      <c r="P1850" s="21"/>
      <c r="T1850" s="28"/>
      <c r="U1850" s="28"/>
      <c r="Y1850" s="28"/>
      <c r="Z1850" s="28"/>
    </row>
    <row r="1851" spans="1:28" ht="13.5" thickBot="1">
      <c r="A1851" s="59">
        <v>1849</v>
      </c>
      <c r="B1851" s="67"/>
      <c r="C1851" s="67"/>
      <c r="D1851" s="67"/>
      <c r="E1851" s="67"/>
      <c r="F1851" s="68"/>
      <c r="G1851" s="67"/>
      <c r="H1851" s="68"/>
      <c r="I1851" s="67"/>
      <c r="J1851" s="67"/>
      <c r="K1851" s="67"/>
      <c r="L1851" s="67"/>
      <c r="M1851" s="68"/>
      <c r="N1851" s="67"/>
      <c r="O1851" s="67"/>
      <c r="P1851" s="67"/>
      <c r="Q1851" s="67"/>
      <c r="R1851" s="68"/>
      <c r="S1851" s="67"/>
      <c r="T1851" s="67"/>
      <c r="U1851" s="67"/>
      <c r="V1851" s="67"/>
      <c r="W1851" s="68"/>
      <c r="X1851" s="67"/>
      <c r="Y1851" s="60"/>
      <c r="Z1851" s="60"/>
      <c r="AA1851" s="60"/>
      <c r="AB1851" s="61"/>
    </row>
    <row r="1852" spans="1:28">
      <c r="A1852" s="47">
        <v>1850</v>
      </c>
      <c r="B1852" s="28"/>
      <c r="C1852" s="28"/>
      <c r="D1852" s="28"/>
      <c r="G1852" s="28"/>
      <c r="J1852" s="21"/>
      <c r="K1852" s="21"/>
      <c r="P1852" s="21"/>
      <c r="T1852" s="28"/>
      <c r="U1852" s="28"/>
      <c r="Y1852" s="28"/>
      <c r="Z1852" s="28"/>
    </row>
    <row r="1853" spans="1:28">
      <c r="A1853" s="47">
        <v>1851</v>
      </c>
      <c r="B1853" s="28"/>
      <c r="C1853" s="28"/>
      <c r="D1853" s="28"/>
      <c r="G1853" s="28"/>
      <c r="J1853" s="21"/>
      <c r="K1853" s="21"/>
      <c r="P1853" s="21"/>
      <c r="T1853" s="28"/>
      <c r="U1853" s="28"/>
      <c r="Y1853" s="28"/>
      <c r="Z1853" s="28"/>
    </row>
    <row r="1854" spans="1:28">
      <c r="A1854" s="47">
        <v>1852</v>
      </c>
      <c r="B1854" s="28"/>
      <c r="C1854" s="28"/>
      <c r="D1854" s="28"/>
      <c r="G1854" s="28"/>
      <c r="J1854" s="21"/>
      <c r="K1854" s="21"/>
      <c r="P1854" s="21"/>
      <c r="T1854" s="28"/>
      <c r="U1854" s="28"/>
      <c r="Y1854" s="28"/>
      <c r="Z1854" s="28"/>
    </row>
    <row r="1855" spans="1:28">
      <c r="A1855" s="47">
        <v>1853</v>
      </c>
      <c r="B1855" s="28"/>
      <c r="C1855" s="28"/>
      <c r="D1855" s="28"/>
      <c r="G1855" s="28"/>
      <c r="J1855" s="21"/>
      <c r="K1855" s="21"/>
      <c r="P1855" s="21"/>
      <c r="T1855" s="28"/>
      <c r="U1855" s="28"/>
      <c r="Y1855" s="28"/>
      <c r="Z1855" s="28"/>
    </row>
    <row r="1856" spans="1:28" ht="13.5" thickBot="1">
      <c r="A1856" s="59">
        <v>1854</v>
      </c>
      <c r="B1856" s="67"/>
      <c r="C1856" s="67"/>
      <c r="D1856" s="67"/>
      <c r="E1856" s="67"/>
      <c r="F1856" s="68"/>
      <c r="G1856" s="67"/>
      <c r="H1856" s="68"/>
      <c r="I1856" s="67"/>
      <c r="J1856" s="67"/>
      <c r="K1856" s="67"/>
      <c r="L1856" s="67"/>
      <c r="M1856" s="68"/>
      <c r="N1856" s="67"/>
      <c r="O1856" s="67"/>
      <c r="P1856" s="67"/>
      <c r="Q1856" s="67"/>
      <c r="R1856" s="68"/>
      <c r="S1856" s="67"/>
      <c r="T1856" s="67"/>
      <c r="U1856" s="67"/>
      <c r="V1856" s="67"/>
      <c r="W1856" s="68"/>
      <c r="X1856" s="67"/>
      <c r="Y1856" s="60"/>
      <c r="Z1856" s="60"/>
      <c r="AA1856" s="60"/>
      <c r="AB1856" s="61"/>
    </row>
    <row r="1857" spans="1:28">
      <c r="A1857" s="47">
        <v>1855</v>
      </c>
      <c r="B1857" s="28"/>
      <c r="C1857" s="28"/>
      <c r="D1857" s="28"/>
      <c r="G1857" s="28"/>
      <c r="J1857" s="21"/>
      <c r="K1857" s="21"/>
      <c r="P1857" s="21"/>
      <c r="T1857" s="28"/>
      <c r="U1857" s="28"/>
      <c r="Y1857" s="28"/>
      <c r="Z1857" s="28"/>
    </row>
    <row r="1858" spans="1:28">
      <c r="A1858" s="47">
        <v>1856</v>
      </c>
      <c r="B1858" s="28"/>
      <c r="C1858" s="28"/>
      <c r="D1858" s="28"/>
      <c r="G1858" s="28"/>
      <c r="J1858" s="21"/>
      <c r="K1858" s="21"/>
      <c r="P1858" s="21"/>
      <c r="T1858" s="28"/>
      <c r="U1858" s="28"/>
      <c r="Y1858" s="28"/>
      <c r="Z1858" s="28"/>
    </row>
    <row r="1859" spans="1:28">
      <c r="A1859" s="47">
        <v>1857</v>
      </c>
      <c r="B1859" s="28"/>
      <c r="C1859" s="28"/>
      <c r="D1859" s="28"/>
      <c r="G1859" s="28"/>
      <c r="J1859" s="21"/>
      <c r="K1859" s="21"/>
      <c r="P1859" s="21"/>
      <c r="T1859" s="28"/>
      <c r="U1859" s="28"/>
      <c r="Y1859" s="28"/>
      <c r="Z1859" s="28"/>
    </row>
    <row r="1860" spans="1:28">
      <c r="A1860" s="47">
        <v>1858</v>
      </c>
      <c r="B1860" s="28"/>
      <c r="C1860" s="28"/>
      <c r="D1860" s="28"/>
      <c r="G1860" s="28"/>
      <c r="J1860" s="21"/>
      <c r="K1860" s="21"/>
      <c r="P1860" s="21"/>
      <c r="T1860" s="28"/>
      <c r="U1860" s="28"/>
      <c r="Y1860" s="28"/>
      <c r="Z1860" s="28"/>
    </row>
    <row r="1861" spans="1:28" ht="13.5" thickBot="1">
      <c r="A1861" s="59">
        <v>1859</v>
      </c>
      <c r="B1861" s="67"/>
      <c r="C1861" s="67"/>
      <c r="D1861" s="67"/>
      <c r="E1861" s="67"/>
      <c r="F1861" s="68"/>
      <c r="G1861" s="67"/>
      <c r="H1861" s="68"/>
      <c r="I1861" s="67"/>
      <c r="J1861" s="67"/>
      <c r="K1861" s="67"/>
      <c r="L1861" s="67"/>
      <c r="M1861" s="68"/>
      <c r="N1861" s="67"/>
      <c r="O1861" s="67"/>
      <c r="P1861" s="67"/>
      <c r="Q1861" s="67"/>
      <c r="R1861" s="68"/>
      <c r="S1861" s="67"/>
      <c r="T1861" s="67"/>
      <c r="U1861" s="67"/>
      <c r="V1861" s="67"/>
      <c r="W1861" s="68"/>
      <c r="X1861" s="67"/>
      <c r="Y1861" s="60"/>
      <c r="Z1861" s="60"/>
      <c r="AA1861" s="60"/>
      <c r="AB1861" s="61"/>
    </row>
    <row r="1862" spans="1:28">
      <c r="A1862" s="47">
        <v>1860</v>
      </c>
      <c r="B1862" s="28"/>
      <c r="C1862" s="28"/>
      <c r="D1862" s="28"/>
      <c r="G1862" s="28"/>
      <c r="J1862" s="21"/>
      <c r="K1862" s="21"/>
      <c r="P1862" s="21"/>
      <c r="T1862" s="28"/>
      <c r="U1862" s="28"/>
      <c r="Y1862" s="28"/>
      <c r="Z1862" s="28"/>
    </row>
    <row r="1863" spans="1:28">
      <c r="A1863" s="47">
        <v>1861</v>
      </c>
      <c r="B1863" s="28"/>
      <c r="C1863" s="28"/>
      <c r="D1863" s="28"/>
      <c r="G1863" s="28"/>
      <c r="J1863" s="21"/>
      <c r="K1863" s="21"/>
      <c r="P1863" s="21"/>
      <c r="T1863" s="28"/>
      <c r="U1863" s="28"/>
      <c r="Y1863" s="28"/>
      <c r="Z1863" s="28"/>
    </row>
    <row r="1864" spans="1:28">
      <c r="A1864" s="47">
        <v>1862</v>
      </c>
      <c r="B1864" s="28"/>
      <c r="C1864" s="28"/>
      <c r="D1864" s="28"/>
      <c r="G1864" s="28"/>
      <c r="J1864" s="21"/>
      <c r="K1864" s="21"/>
      <c r="P1864" s="21"/>
      <c r="T1864" s="28"/>
      <c r="U1864" s="28"/>
      <c r="Y1864" s="28"/>
      <c r="Z1864" s="28"/>
    </row>
    <row r="1865" spans="1:28">
      <c r="A1865" s="47">
        <v>1863</v>
      </c>
      <c r="B1865" s="28"/>
      <c r="C1865" s="28"/>
      <c r="D1865" s="28"/>
      <c r="G1865" s="28"/>
      <c r="J1865" s="21"/>
      <c r="K1865" s="21"/>
      <c r="P1865" s="21"/>
      <c r="T1865" s="28"/>
      <c r="U1865" s="28"/>
      <c r="Y1865" s="28"/>
      <c r="Z1865" s="28"/>
    </row>
    <row r="1866" spans="1:28" ht="13.5" thickBot="1">
      <c r="A1866" s="59">
        <v>1864</v>
      </c>
      <c r="B1866" s="67"/>
      <c r="C1866" s="67"/>
      <c r="D1866" s="67"/>
      <c r="E1866" s="67"/>
      <c r="F1866" s="68"/>
      <c r="G1866" s="67"/>
      <c r="H1866" s="68"/>
      <c r="I1866" s="67"/>
      <c r="J1866" s="67"/>
      <c r="K1866" s="67"/>
      <c r="L1866" s="67"/>
      <c r="M1866" s="68"/>
      <c r="N1866" s="67"/>
      <c r="O1866" s="67"/>
      <c r="P1866" s="67"/>
      <c r="Q1866" s="67"/>
      <c r="R1866" s="68"/>
      <c r="S1866" s="67"/>
      <c r="T1866" s="67"/>
      <c r="U1866" s="67"/>
      <c r="V1866" s="67"/>
      <c r="W1866" s="68"/>
      <c r="X1866" s="67"/>
      <c r="Y1866" s="60"/>
      <c r="Z1866" s="60"/>
      <c r="AA1866" s="60"/>
      <c r="AB1866" s="61"/>
    </row>
    <row r="1867" spans="1:28">
      <c r="A1867" s="47">
        <v>1865</v>
      </c>
      <c r="B1867" s="28"/>
      <c r="C1867" s="28"/>
      <c r="D1867" s="28"/>
      <c r="G1867" s="28"/>
      <c r="J1867" s="21"/>
      <c r="K1867" s="21"/>
      <c r="P1867" s="21"/>
      <c r="T1867" s="28"/>
      <c r="U1867" s="28"/>
      <c r="Y1867" s="28"/>
      <c r="Z1867" s="28"/>
    </row>
    <row r="1868" spans="1:28">
      <c r="A1868" s="47">
        <v>1866</v>
      </c>
      <c r="B1868" s="28"/>
      <c r="C1868" s="28"/>
      <c r="D1868" s="28"/>
      <c r="G1868" s="28"/>
      <c r="J1868" s="21"/>
      <c r="K1868" s="21"/>
      <c r="P1868" s="21"/>
      <c r="T1868" s="28"/>
      <c r="U1868" s="28"/>
      <c r="Y1868" s="28"/>
      <c r="Z1868" s="28"/>
    </row>
    <row r="1869" spans="1:28">
      <c r="A1869" s="47">
        <v>1867</v>
      </c>
      <c r="B1869" s="28"/>
      <c r="C1869" s="28"/>
      <c r="D1869" s="28"/>
      <c r="G1869" s="28"/>
      <c r="J1869" s="21"/>
      <c r="K1869" s="21"/>
      <c r="P1869" s="21"/>
      <c r="T1869" s="28"/>
      <c r="U1869" s="28"/>
      <c r="Y1869" s="28"/>
      <c r="Z1869" s="28"/>
    </row>
    <row r="1870" spans="1:28">
      <c r="A1870" s="47">
        <v>1868</v>
      </c>
      <c r="B1870" s="28"/>
      <c r="C1870" s="28"/>
      <c r="D1870" s="28"/>
      <c r="G1870" s="28"/>
      <c r="J1870" s="21"/>
      <c r="K1870" s="21"/>
      <c r="P1870" s="21"/>
      <c r="T1870" s="28"/>
      <c r="U1870" s="28"/>
      <c r="Y1870" s="28"/>
      <c r="Z1870" s="28"/>
    </row>
    <row r="1871" spans="1:28" ht="13.5" thickBot="1">
      <c r="A1871" s="59">
        <v>1869</v>
      </c>
      <c r="B1871" s="67"/>
      <c r="C1871" s="67"/>
      <c r="D1871" s="67"/>
      <c r="E1871" s="67"/>
      <c r="F1871" s="68"/>
      <c r="G1871" s="67"/>
      <c r="H1871" s="68"/>
      <c r="I1871" s="67"/>
      <c r="J1871" s="67"/>
      <c r="K1871" s="67"/>
      <c r="L1871" s="67"/>
      <c r="M1871" s="68"/>
      <c r="N1871" s="67"/>
      <c r="O1871" s="67"/>
      <c r="P1871" s="67"/>
      <c r="Q1871" s="67"/>
      <c r="R1871" s="68"/>
      <c r="S1871" s="67"/>
      <c r="T1871" s="67"/>
      <c r="U1871" s="67"/>
      <c r="V1871" s="67"/>
      <c r="W1871" s="68"/>
      <c r="X1871" s="67"/>
      <c r="Y1871" s="60"/>
      <c r="Z1871" s="60"/>
      <c r="AA1871" s="60"/>
      <c r="AB1871" s="61"/>
    </row>
    <row r="1872" spans="1:28">
      <c r="A1872" s="47">
        <v>1870</v>
      </c>
      <c r="B1872" s="28"/>
      <c r="C1872" s="28"/>
      <c r="D1872" s="28"/>
      <c r="G1872" s="28"/>
      <c r="J1872" s="21"/>
      <c r="K1872" s="21"/>
      <c r="P1872" s="21"/>
      <c r="T1872" s="28"/>
      <c r="U1872" s="28"/>
      <c r="Y1872" s="28"/>
      <c r="Z1872" s="28"/>
    </row>
    <row r="1873" spans="1:28">
      <c r="A1873" s="47">
        <v>1871</v>
      </c>
      <c r="B1873" s="28"/>
      <c r="C1873" s="28"/>
      <c r="D1873" s="28"/>
      <c r="G1873" s="28"/>
      <c r="J1873" s="21"/>
      <c r="K1873" s="21"/>
      <c r="P1873" s="21"/>
      <c r="T1873" s="28"/>
      <c r="U1873" s="28"/>
      <c r="Y1873" s="28"/>
      <c r="Z1873" s="28"/>
    </row>
    <row r="1874" spans="1:28">
      <c r="A1874" s="47">
        <v>1872</v>
      </c>
      <c r="B1874" s="28"/>
      <c r="C1874" s="28"/>
      <c r="D1874" s="28"/>
      <c r="G1874" s="28"/>
      <c r="J1874" s="21"/>
      <c r="K1874" s="21"/>
      <c r="P1874" s="21"/>
      <c r="T1874" s="28"/>
      <c r="U1874" s="28"/>
      <c r="Y1874" s="28"/>
      <c r="Z1874" s="28"/>
    </row>
    <row r="1875" spans="1:28">
      <c r="A1875" s="47">
        <v>1873</v>
      </c>
      <c r="B1875" s="28"/>
      <c r="C1875" s="28"/>
      <c r="D1875" s="28"/>
      <c r="G1875" s="28"/>
      <c r="J1875" s="21"/>
      <c r="K1875" s="21"/>
      <c r="P1875" s="21"/>
      <c r="T1875" s="28"/>
      <c r="U1875" s="28"/>
      <c r="Y1875" s="28"/>
      <c r="Z1875" s="28"/>
    </row>
    <row r="1876" spans="1:28" ht="13.5" thickBot="1">
      <c r="A1876" s="59">
        <v>1874</v>
      </c>
      <c r="B1876" s="67"/>
      <c r="C1876" s="67"/>
      <c r="D1876" s="67"/>
      <c r="E1876" s="67"/>
      <c r="F1876" s="68"/>
      <c r="G1876" s="67"/>
      <c r="H1876" s="68"/>
      <c r="I1876" s="67"/>
      <c r="J1876" s="67"/>
      <c r="K1876" s="67"/>
      <c r="L1876" s="67"/>
      <c r="M1876" s="68"/>
      <c r="N1876" s="67"/>
      <c r="O1876" s="67"/>
      <c r="P1876" s="67"/>
      <c r="Q1876" s="67"/>
      <c r="R1876" s="68"/>
      <c r="S1876" s="67"/>
      <c r="T1876" s="67"/>
      <c r="U1876" s="67"/>
      <c r="V1876" s="67"/>
      <c r="W1876" s="68"/>
      <c r="X1876" s="67"/>
      <c r="Y1876" s="60"/>
      <c r="Z1876" s="60"/>
      <c r="AA1876" s="60"/>
      <c r="AB1876" s="61"/>
    </row>
    <row r="1877" spans="1:28">
      <c r="A1877" s="47">
        <v>1875</v>
      </c>
      <c r="B1877" s="28"/>
      <c r="C1877" s="28"/>
      <c r="D1877" s="28"/>
      <c r="G1877" s="28"/>
      <c r="J1877" s="21"/>
      <c r="K1877" s="21"/>
      <c r="P1877" s="21"/>
      <c r="T1877" s="28"/>
      <c r="U1877" s="28"/>
      <c r="Y1877" s="28"/>
      <c r="Z1877" s="28"/>
    </row>
    <row r="1878" spans="1:28">
      <c r="A1878" s="47">
        <v>1876</v>
      </c>
      <c r="B1878" s="28"/>
      <c r="C1878" s="28"/>
      <c r="D1878" s="28"/>
      <c r="G1878" s="28"/>
      <c r="J1878" s="21"/>
      <c r="K1878" s="21"/>
      <c r="P1878" s="21"/>
      <c r="T1878" s="28"/>
      <c r="U1878" s="28"/>
      <c r="Y1878" s="28"/>
      <c r="Z1878" s="28"/>
    </row>
    <row r="1879" spans="1:28">
      <c r="A1879" s="47">
        <v>1877</v>
      </c>
      <c r="B1879" s="28"/>
      <c r="C1879" s="28"/>
      <c r="D1879" s="28"/>
      <c r="G1879" s="28"/>
      <c r="J1879" s="21"/>
      <c r="K1879" s="21"/>
      <c r="P1879" s="21"/>
      <c r="T1879" s="28"/>
      <c r="U1879" s="28"/>
      <c r="Y1879" s="28"/>
      <c r="Z1879" s="28"/>
    </row>
    <row r="1880" spans="1:28">
      <c r="A1880" s="47">
        <v>1878</v>
      </c>
      <c r="B1880" s="28"/>
      <c r="C1880" s="28"/>
      <c r="D1880" s="28"/>
      <c r="G1880" s="28"/>
      <c r="J1880" s="21"/>
      <c r="K1880" s="21"/>
      <c r="P1880" s="21"/>
      <c r="T1880" s="28"/>
      <c r="U1880" s="28"/>
      <c r="Y1880" s="28"/>
      <c r="Z1880" s="28"/>
    </row>
    <row r="1881" spans="1:28" ht="13.5" thickBot="1">
      <c r="A1881" s="59">
        <v>1879</v>
      </c>
      <c r="B1881" s="67"/>
      <c r="C1881" s="67"/>
      <c r="D1881" s="67"/>
      <c r="E1881" s="67"/>
      <c r="F1881" s="68"/>
      <c r="G1881" s="67"/>
      <c r="H1881" s="68"/>
      <c r="I1881" s="67"/>
      <c r="J1881" s="67"/>
      <c r="K1881" s="67"/>
      <c r="L1881" s="67"/>
      <c r="M1881" s="68"/>
      <c r="N1881" s="67"/>
      <c r="O1881" s="67"/>
      <c r="P1881" s="67"/>
      <c r="Q1881" s="67"/>
      <c r="R1881" s="68"/>
      <c r="S1881" s="67"/>
      <c r="T1881" s="67"/>
      <c r="U1881" s="67"/>
      <c r="V1881" s="67"/>
      <c r="W1881" s="68"/>
      <c r="X1881" s="67"/>
      <c r="Y1881" s="60"/>
      <c r="Z1881" s="60"/>
      <c r="AA1881" s="60"/>
      <c r="AB1881" s="61"/>
    </row>
    <row r="1882" spans="1:28">
      <c r="A1882" s="47">
        <v>1880</v>
      </c>
      <c r="B1882" s="28"/>
      <c r="C1882" s="28"/>
      <c r="D1882" s="28"/>
      <c r="G1882" s="28"/>
      <c r="J1882" s="21"/>
      <c r="K1882" s="21"/>
      <c r="P1882" s="21"/>
      <c r="T1882" s="28"/>
      <c r="U1882" s="28"/>
      <c r="Y1882" s="28"/>
      <c r="Z1882" s="28"/>
    </row>
    <row r="1883" spans="1:28">
      <c r="A1883" s="47">
        <v>1881</v>
      </c>
      <c r="B1883" s="28"/>
      <c r="C1883" s="28"/>
      <c r="D1883" s="28"/>
      <c r="G1883" s="28"/>
      <c r="J1883" s="21"/>
      <c r="K1883" s="21"/>
      <c r="P1883" s="21"/>
      <c r="T1883" s="28"/>
      <c r="U1883" s="28"/>
      <c r="Y1883" s="28"/>
      <c r="Z1883" s="28"/>
    </row>
    <row r="1884" spans="1:28">
      <c r="A1884" s="47">
        <v>1882</v>
      </c>
      <c r="B1884" s="28"/>
      <c r="C1884" s="28"/>
      <c r="D1884" s="28"/>
      <c r="G1884" s="28"/>
      <c r="J1884" s="21"/>
      <c r="K1884" s="21"/>
      <c r="P1884" s="21"/>
      <c r="T1884" s="28"/>
      <c r="U1884" s="28"/>
      <c r="Y1884" s="28"/>
      <c r="Z1884" s="28"/>
    </row>
    <row r="1885" spans="1:28">
      <c r="A1885" s="47">
        <v>1883</v>
      </c>
      <c r="B1885" s="28"/>
      <c r="C1885" s="28"/>
      <c r="D1885" s="28"/>
      <c r="G1885" s="28"/>
      <c r="J1885" s="21"/>
      <c r="K1885" s="21"/>
      <c r="P1885" s="21"/>
      <c r="T1885" s="28"/>
      <c r="U1885" s="28"/>
      <c r="Y1885" s="28"/>
      <c r="Z1885" s="28"/>
    </row>
    <row r="1886" spans="1:28" ht="13.5" thickBot="1">
      <c r="A1886" s="59">
        <v>1884</v>
      </c>
      <c r="B1886" s="67"/>
      <c r="C1886" s="67"/>
      <c r="D1886" s="67"/>
      <c r="E1886" s="67"/>
      <c r="F1886" s="68"/>
      <c r="G1886" s="67"/>
      <c r="H1886" s="68"/>
      <c r="I1886" s="67"/>
      <c r="J1886" s="67"/>
      <c r="K1886" s="67"/>
      <c r="L1886" s="67"/>
      <c r="M1886" s="68"/>
      <c r="N1886" s="67"/>
      <c r="O1886" s="67"/>
      <c r="P1886" s="67"/>
      <c r="Q1886" s="67"/>
      <c r="R1886" s="68"/>
      <c r="S1886" s="67"/>
      <c r="T1886" s="67"/>
      <c r="U1886" s="67"/>
      <c r="V1886" s="67"/>
      <c r="W1886" s="68"/>
      <c r="X1886" s="67"/>
      <c r="Y1886" s="60"/>
      <c r="Z1886" s="60"/>
      <c r="AA1886" s="60"/>
      <c r="AB1886" s="61"/>
    </row>
    <row r="1887" spans="1:28">
      <c r="A1887" s="47">
        <v>1885</v>
      </c>
      <c r="B1887" s="28"/>
      <c r="C1887" s="28"/>
      <c r="D1887" s="28"/>
      <c r="G1887" s="28"/>
      <c r="J1887" s="21"/>
      <c r="K1887" s="21"/>
      <c r="P1887" s="21"/>
      <c r="T1887" s="28"/>
      <c r="U1887" s="28"/>
      <c r="Y1887" s="28"/>
      <c r="Z1887" s="28"/>
    </row>
    <row r="1888" spans="1:28">
      <c r="A1888" s="47">
        <v>1886</v>
      </c>
      <c r="B1888" s="28"/>
      <c r="C1888" s="28"/>
      <c r="D1888" s="28"/>
      <c r="G1888" s="28"/>
      <c r="J1888" s="21"/>
      <c r="K1888" s="21"/>
      <c r="P1888" s="21"/>
      <c r="T1888" s="28"/>
      <c r="U1888" s="28"/>
      <c r="Y1888" s="28"/>
      <c r="Z1888" s="28"/>
    </row>
    <row r="1889" spans="1:28">
      <c r="A1889" s="47">
        <v>1887</v>
      </c>
      <c r="B1889" s="28"/>
      <c r="C1889" s="28"/>
      <c r="D1889" s="28"/>
      <c r="G1889" s="28"/>
      <c r="J1889" s="21"/>
      <c r="K1889" s="21"/>
      <c r="P1889" s="21"/>
      <c r="T1889" s="28"/>
      <c r="U1889" s="28"/>
      <c r="Y1889" s="28"/>
      <c r="Z1889" s="28"/>
    </row>
    <row r="1890" spans="1:28">
      <c r="A1890" s="47">
        <v>1888</v>
      </c>
      <c r="B1890" s="28"/>
      <c r="C1890" s="28"/>
      <c r="D1890" s="28"/>
      <c r="G1890" s="28"/>
      <c r="J1890" s="21"/>
      <c r="K1890" s="21"/>
      <c r="P1890" s="21"/>
      <c r="T1890" s="28"/>
      <c r="U1890" s="28"/>
      <c r="Y1890" s="28"/>
      <c r="Z1890" s="28"/>
    </row>
    <row r="1891" spans="1:28" ht="13.5" thickBot="1">
      <c r="A1891" s="59">
        <v>1889</v>
      </c>
      <c r="B1891" s="67"/>
      <c r="C1891" s="67"/>
      <c r="D1891" s="67"/>
      <c r="E1891" s="67"/>
      <c r="F1891" s="68"/>
      <c r="G1891" s="67"/>
      <c r="H1891" s="68"/>
      <c r="I1891" s="67"/>
      <c r="J1891" s="67"/>
      <c r="K1891" s="67"/>
      <c r="L1891" s="67"/>
      <c r="M1891" s="68"/>
      <c r="N1891" s="67"/>
      <c r="O1891" s="67"/>
      <c r="P1891" s="67"/>
      <c r="Q1891" s="67"/>
      <c r="R1891" s="68"/>
      <c r="S1891" s="67"/>
      <c r="T1891" s="67"/>
      <c r="U1891" s="67"/>
      <c r="V1891" s="67"/>
      <c r="W1891" s="68"/>
      <c r="X1891" s="67"/>
      <c r="Y1891" s="60"/>
      <c r="Z1891" s="60"/>
      <c r="AA1891" s="60"/>
      <c r="AB1891" s="61"/>
    </row>
    <row r="1892" spans="1:28">
      <c r="A1892" s="47">
        <v>1890</v>
      </c>
      <c r="B1892" s="28"/>
      <c r="C1892" s="28"/>
      <c r="D1892" s="28"/>
      <c r="G1892" s="28"/>
      <c r="J1892" s="21"/>
      <c r="K1892" s="21"/>
      <c r="P1892" s="21"/>
      <c r="T1892" s="28"/>
      <c r="U1892" s="28"/>
      <c r="Y1892" s="28"/>
      <c r="Z1892" s="28"/>
    </row>
    <row r="1893" spans="1:28">
      <c r="A1893" s="47">
        <v>1891</v>
      </c>
      <c r="B1893" s="28"/>
      <c r="C1893" s="28"/>
      <c r="D1893" s="28"/>
      <c r="G1893" s="28"/>
      <c r="J1893" s="21"/>
      <c r="K1893" s="21"/>
      <c r="P1893" s="21"/>
      <c r="T1893" s="28"/>
      <c r="U1893" s="28"/>
      <c r="Y1893" s="28"/>
      <c r="Z1893" s="28"/>
    </row>
    <row r="1894" spans="1:28">
      <c r="A1894" s="47">
        <v>1892</v>
      </c>
      <c r="B1894" s="28"/>
      <c r="C1894" s="28"/>
      <c r="D1894" s="28"/>
      <c r="G1894" s="28"/>
      <c r="J1894" s="21"/>
      <c r="K1894" s="21"/>
      <c r="P1894" s="21"/>
      <c r="T1894" s="28"/>
      <c r="U1894" s="28"/>
      <c r="Y1894" s="28"/>
      <c r="Z1894" s="28"/>
    </row>
    <row r="1895" spans="1:28">
      <c r="A1895" s="47">
        <v>1893</v>
      </c>
      <c r="B1895" s="28"/>
      <c r="C1895" s="28"/>
      <c r="D1895" s="28"/>
      <c r="G1895" s="28"/>
      <c r="J1895" s="21"/>
      <c r="K1895" s="21"/>
      <c r="P1895" s="21"/>
      <c r="T1895" s="28"/>
      <c r="U1895" s="28"/>
      <c r="Y1895" s="28"/>
      <c r="Z1895" s="28"/>
    </row>
    <row r="1896" spans="1:28" ht="13.5" thickBot="1">
      <c r="A1896" s="59">
        <v>1894</v>
      </c>
      <c r="B1896" s="67"/>
      <c r="C1896" s="67"/>
      <c r="D1896" s="67"/>
      <c r="E1896" s="67"/>
      <c r="F1896" s="68"/>
      <c r="G1896" s="67"/>
      <c r="H1896" s="68"/>
      <c r="I1896" s="67"/>
      <c r="J1896" s="67"/>
      <c r="K1896" s="67"/>
      <c r="L1896" s="67"/>
      <c r="M1896" s="68"/>
      <c r="N1896" s="67"/>
      <c r="O1896" s="67"/>
      <c r="P1896" s="67"/>
      <c r="Q1896" s="67"/>
      <c r="R1896" s="68"/>
      <c r="S1896" s="67"/>
      <c r="T1896" s="67"/>
      <c r="U1896" s="67"/>
      <c r="V1896" s="67"/>
      <c r="W1896" s="68"/>
      <c r="X1896" s="67"/>
      <c r="Y1896" s="60"/>
      <c r="Z1896" s="60"/>
      <c r="AA1896" s="60"/>
      <c r="AB1896" s="61"/>
    </row>
    <row r="1897" spans="1:28">
      <c r="A1897" s="47">
        <v>1895</v>
      </c>
      <c r="B1897" s="28"/>
      <c r="C1897" s="28"/>
      <c r="D1897" s="28"/>
      <c r="G1897" s="28"/>
      <c r="J1897" s="21"/>
      <c r="K1897" s="21"/>
      <c r="P1897" s="21"/>
      <c r="T1897" s="28"/>
      <c r="U1897" s="28"/>
      <c r="Y1897" s="28"/>
      <c r="Z1897" s="28"/>
    </row>
    <row r="1898" spans="1:28">
      <c r="A1898" s="47">
        <v>1896</v>
      </c>
      <c r="B1898" s="28"/>
      <c r="C1898" s="28"/>
      <c r="D1898" s="28"/>
      <c r="G1898" s="28"/>
      <c r="J1898" s="21"/>
      <c r="K1898" s="21"/>
      <c r="P1898" s="21"/>
      <c r="T1898" s="28"/>
      <c r="U1898" s="28"/>
      <c r="Y1898" s="28"/>
      <c r="Z1898" s="28"/>
    </row>
    <row r="1899" spans="1:28">
      <c r="A1899" s="47">
        <v>1897</v>
      </c>
      <c r="B1899" s="28"/>
      <c r="C1899" s="28"/>
      <c r="D1899" s="28"/>
      <c r="G1899" s="28"/>
      <c r="J1899" s="21"/>
      <c r="K1899" s="21"/>
      <c r="P1899" s="21"/>
      <c r="T1899" s="28"/>
      <c r="U1899" s="28"/>
      <c r="Y1899" s="28"/>
      <c r="Z1899" s="28"/>
    </row>
    <row r="1900" spans="1:28">
      <c r="A1900" s="47">
        <v>1898</v>
      </c>
      <c r="B1900" s="28"/>
      <c r="C1900" s="28"/>
      <c r="D1900" s="28"/>
      <c r="G1900" s="28"/>
      <c r="J1900" s="21"/>
      <c r="K1900" s="21"/>
      <c r="P1900" s="21"/>
      <c r="T1900" s="28"/>
      <c r="U1900" s="28"/>
      <c r="Y1900" s="28"/>
      <c r="Z1900" s="28"/>
    </row>
    <row r="1901" spans="1:28" ht="13.5" thickBot="1">
      <c r="A1901" s="59">
        <v>1899</v>
      </c>
      <c r="B1901" s="67"/>
      <c r="C1901" s="67"/>
      <c r="D1901" s="67"/>
      <c r="E1901" s="67"/>
      <c r="F1901" s="68"/>
      <c r="G1901" s="67"/>
      <c r="H1901" s="68"/>
      <c r="I1901" s="67"/>
      <c r="J1901" s="67"/>
      <c r="K1901" s="67"/>
      <c r="L1901" s="67"/>
      <c r="M1901" s="68"/>
      <c r="N1901" s="67"/>
      <c r="O1901" s="67"/>
      <c r="P1901" s="67"/>
      <c r="Q1901" s="67"/>
      <c r="R1901" s="68"/>
      <c r="S1901" s="67"/>
      <c r="T1901" s="67"/>
      <c r="U1901" s="67"/>
      <c r="V1901" s="67"/>
      <c r="W1901" s="68"/>
      <c r="X1901" s="67"/>
      <c r="Y1901" s="60"/>
      <c r="Z1901" s="60"/>
      <c r="AA1901" s="60"/>
      <c r="AB1901" s="61"/>
    </row>
    <row r="1902" spans="1:28">
      <c r="A1902" s="47">
        <v>1900</v>
      </c>
      <c r="B1902" s="28"/>
      <c r="C1902" s="28"/>
      <c r="D1902" s="28"/>
      <c r="G1902" s="28"/>
      <c r="J1902" s="21"/>
      <c r="K1902" s="21"/>
      <c r="P1902" s="21"/>
      <c r="T1902" s="28"/>
      <c r="U1902" s="28"/>
      <c r="Y1902" s="28"/>
      <c r="Z1902" s="28"/>
    </row>
    <row r="1903" spans="1:28">
      <c r="A1903" s="47">
        <v>1901</v>
      </c>
      <c r="B1903" s="28"/>
      <c r="C1903" s="28"/>
      <c r="D1903" s="28"/>
      <c r="G1903" s="28"/>
      <c r="J1903" s="21"/>
      <c r="K1903" s="21"/>
      <c r="P1903" s="21"/>
      <c r="T1903" s="28"/>
      <c r="U1903" s="28"/>
      <c r="Y1903" s="28"/>
      <c r="Z1903" s="28"/>
    </row>
    <row r="1904" spans="1:28">
      <c r="A1904" s="47">
        <v>1902</v>
      </c>
      <c r="B1904" s="28"/>
      <c r="C1904" s="28"/>
      <c r="D1904" s="28"/>
      <c r="G1904" s="28"/>
      <c r="J1904" s="21"/>
      <c r="K1904" s="21"/>
      <c r="P1904" s="21"/>
      <c r="T1904" s="28"/>
      <c r="U1904" s="28"/>
      <c r="Y1904" s="28"/>
      <c r="Z1904" s="28"/>
    </row>
    <row r="1905" spans="1:28">
      <c r="A1905" s="47">
        <v>1903</v>
      </c>
      <c r="B1905" s="28"/>
      <c r="C1905" s="28"/>
      <c r="D1905" s="28"/>
      <c r="G1905" s="28"/>
      <c r="J1905" s="21"/>
      <c r="K1905" s="21"/>
      <c r="P1905" s="21"/>
      <c r="T1905" s="28"/>
      <c r="U1905" s="28"/>
      <c r="Y1905" s="28"/>
      <c r="Z1905" s="28"/>
    </row>
    <row r="1906" spans="1:28" ht="13.5" thickBot="1">
      <c r="A1906" s="59">
        <v>1904</v>
      </c>
      <c r="B1906" s="67"/>
      <c r="C1906" s="67"/>
      <c r="D1906" s="67"/>
      <c r="E1906" s="67"/>
      <c r="F1906" s="68"/>
      <c r="G1906" s="67"/>
      <c r="H1906" s="68"/>
      <c r="I1906" s="67"/>
      <c r="J1906" s="67"/>
      <c r="K1906" s="67"/>
      <c r="L1906" s="67"/>
      <c r="M1906" s="68"/>
      <c r="N1906" s="67"/>
      <c r="O1906" s="67"/>
      <c r="P1906" s="67"/>
      <c r="Q1906" s="67"/>
      <c r="R1906" s="68"/>
      <c r="S1906" s="67"/>
      <c r="T1906" s="67"/>
      <c r="U1906" s="67"/>
      <c r="V1906" s="67"/>
      <c r="W1906" s="68"/>
      <c r="X1906" s="67"/>
      <c r="Y1906" s="60"/>
      <c r="Z1906" s="60"/>
      <c r="AA1906" s="60"/>
      <c r="AB1906" s="61"/>
    </row>
    <row r="1907" spans="1:28">
      <c r="A1907" s="47">
        <v>1905</v>
      </c>
      <c r="B1907" s="28"/>
      <c r="C1907" s="28"/>
      <c r="D1907" s="28"/>
      <c r="G1907" s="28"/>
      <c r="J1907" s="21"/>
      <c r="K1907" s="21"/>
      <c r="P1907" s="21"/>
      <c r="T1907" s="28"/>
      <c r="U1907" s="28"/>
      <c r="Y1907" s="28"/>
      <c r="Z1907" s="28"/>
    </row>
    <row r="1908" spans="1:28">
      <c r="A1908" s="47">
        <v>1906</v>
      </c>
      <c r="B1908" s="28"/>
      <c r="C1908" s="28"/>
      <c r="D1908" s="28"/>
      <c r="G1908" s="28"/>
      <c r="J1908" s="21"/>
      <c r="K1908" s="21"/>
      <c r="P1908" s="21"/>
      <c r="T1908" s="28"/>
      <c r="U1908" s="28"/>
      <c r="Y1908" s="28"/>
      <c r="Z1908" s="28"/>
    </row>
    <row r="1909" spans="1:28">
      <c r="A1909" s="47">
        <v>1907</v>
      </c>
      <c r="B1909" s="28"/>
      <c r="C1909" s="28"/>
      <c r="D1909" s="28"/>
      <c r="G1909" s="28"/>
      <c r="J1909" s="21"/>
      <c r="K1909" s="21"/>
      <c r="P1909" s="21"/>
      <c r="T1909" s="28"/>
      <c r="U1909" s="28"/>
      <c r="Y1909" s="28"/>
      <c r="Z1909" s="28"/>
    </row>
    <row r="1910" spans="1:28">
      <c r="A1910" s="47">
        <v>1908</v>
      </c>
      <c r="B1910" s="28"/>
      <c r="C1910" s="28"/>
      <c r="D1910" s="28"/>
      <c r="G1910" s="28"/>
      <c r="J1910" s="21"/>
      <c r="K1910" s="21"/>
      <c r="P1910" s="21"/>
      <c r="T1910" s="28"/>
      <c r="U1910" s="28"/>
      <c r="Y1910" s="28"/>
      <c r="Z1910" s="28"/>
    </row>
    <row r="1911" spans="1:28" ht="13.5" thickBot="1">
      <c r="A1911" s="59">
        <v>1909</v>
      </c>
      <c r="B1911" s="67"/>
      <c r="C1911" s="67"/>
      <c r="D1911" s="67"/>
      <c r="E1911" s="67"/>
      <c r="F1911" s="68"/>
      <c r="G1911" s="67"/>
      <c r="H1911" s="68"/>
      <c r="I1911" s="67"/>
      <c r="J1911" s="67"/>
      <c r="K1911" s="67"/>
      <c r="L1911" s="67"/>
      <c r="M1911" s="68"/>
      <c r="N1911" s="67"/>
      <c r="O1911" s="67"/>
      <c r="P1911" s="67"/>
      <c r="Q1911" s="67"/>
      <c r="R1911" s="68"/>
      <c r="S1911" s="67"/>
      <c r="T1911" s="67"/>
      <c r="U1911" s="67"/>
      <c r="V1911" s="67"/>
      <c r="W1911" s="68"/>
      <c r="X1911" s="67"/>
      <c r="Y1911" s="60"/>
      <c r="Z1911" s="60"/>
      <c r="AA1911" s="60"/>
      <c r="AB1911" s="61"/>
    </row>
    <row r="1912" spans="1:28">
      <c r="A1912" s="47">
        <v>1910</v>
      </c>
      <c r="B1912" s="28"/>
      <c r="C1912" s="28"/>
      <c r="D1912" s="28"/>
      <c r="G1912" s="28"/>
      <c r="J1912" s="21"/>
      <c r="K1912" s="21"/>
      <c r="P1912" s="21"/>
      <c r="T1912" s="28"/>
      <c r="U1912" s="28"/>
      <c r="Y1912" s="28"/>
      <c r="Z1912" s="28"/>
    </row>
    <row r="1913" spans="1:28">
      <c r="A1913" s="47">
        <v>1911</v>
      </c>
      <c r="B1913" s="28"/>
      <c r="C1913" s="28"/>
      <c r="D1913" s="28"/>
      <c r="G1913" s="28"/>
      <c r="J1913" s="21"/>
      <c r="K1913" s="21"/>
      <c r="P1913" s="21"/>
      <c r="T1913" s="28"/>
      <c r="U1913" s="28"/>
      <c r="Y1913" s="28"/>
      <c r="Z1913" s="28"/>
    </row>
    <row r="1914" spans="1:28">
      <c r="A1914" s="47">
        <v>1912</v>
      </c>
      <c r="B1914" s="28"/>
      <c r="C1914" s="28"/>
      <c r="D1914" s="28"/>
      <c r="G1914" s="28"/>
      <c r="J1914" s="21"/>
      <c r="K1914" s="21"/>
      <c r="P1914" s="21"/>
      <c r="T1914" s="28"/>
      <c r="U1914" s="28"/>
      <c r="Y1914" s="28"/>
      <c r="Z1914" s="28"/>
    </row>
    <row r="1915" spans="1:28">
      <c r="A1915" s="47">
        <v>1913</v>
      </c>
      <c r="B1915" s="28"/>
      <c r="C1915" s="28"/>
      <c r="D1915" s="28"/>
      <c r="G1915" s="28"/>
      <c r="J1915" s="21"/>
      <c r="K1915" s="21"/>
      <c r="P1915" s="21"/>
      <c r="T1915" s="28"/>
      <c r="U1915" s="28"/>
      <c r="Y1915" s="28"/>
      <c r="Z1915" s="28"/>
    </row>
    <row r="1916" spans="1:28" ht="13.5" thickBot="1">
      <c r="A1916" s="59">
        <v>1914</v>
      </c>
      <c r="B1916" s="67"/>
      <c r="C1916" s="67"/>
      <c r="D1916" s="67"/>
      <c r="E1916" s="67"/>
      <c r="F1916" s="68"/>
      <c r="G1916" s="67"/>
      <c r="H1916" s="68"/>
      <c r="I1916" s="67"/>
      <c r="J1916" s="67"/>
      <c r="K1916" s="67"/>
      <c r="L1916" s="67"/>
      <c r="M1916" s="68"/>
      <c r="N1916" s="67"/>
      <c r="O1916" s="67"/>
      <c r="P1916" s="67"/>
      <c r="Q1916" s="67"/>
      <c r="R1916" s="68"/>
      <c r="S1916" s="67"/>
      <c r="T1916" s="67"/>
      <c r="U1916" s="67"/>
      <c r="V1916" s="67"/>
      <c r="W1916" s="68"/>
      <c r="X1916" s="67"/>
      <c r="Y1916" s="60"/>
      <c r="Z1916" s="60"/>
      <c r="AA1916" s="60"/>
      <c r="AB1916" s="61"/>
    </row>
    <row r="1917" spans="1:28">
      <c r="A1917" s="47">
        <v>1915</v>
      </c>
      <c r="B1917" s="28"/>
      <c r="C1917" s="28"/>
      <c r="D1917" s="28"/>
      <c r="G1917" s="28"/>
      <c r="J1917" s="21"/>
      <c r="K1917" s="21"/>
      <c r="P1917" s="21"/>
      <c r="T1917" s="28"/>
      <c r="U1917" s="28"/>
      <c r="Y1917" s="28"/>
      <c r="Z1917" s="28"/>
    </row>
    <row r="1918" spans="1:28">
      <c r="A1918" s="47">
        <v>1916</v>
      </c>
      <c r="B1918" s="28"/>
      <c r="C1918" s="28"/>
      <c r="D1918" s="28"/>
      <c r="G1918" s="28"/>
      <c r="J1918" s="21"/>
      <c r="K1918" s="21"/>
      <c r="P1918" s="21"/>
      <c r="T1918" s="28"/>
      <c r="U1918" s="28"/>
      <c r="Y1918" s="28"/>
      <c r="Z1918" s="28"/>
    </row>
    <row r="1919" spans="1:28">
      <c r="A1919" s="47">
        <v>1917</v>
      </c>
      <c r="B1919" s="28"/>
      <c r="C1919" s="28"/>
      <c r="D1919" s="28"/>
      <c r="G1919" s="28"/>
      <c r="J1919" s="21"/>
      <c r="K1919" s="21"/>
      <c r="P1919" s="21"/>
      <c r="T1919" s="28"/>
      <c r="U1919" s="28"/>
      <c r="Y1919" s="28"/>
      <c r="Z1919" s="28"/>
    </row>
    <row r="1920" spans="1:28">
      <c r="A1920" s="47">
        <v>1918</v>
      </c>
      <c r="B1920" s="28"/>
      <c r="C1920" s="28"/>
      <c r="D1920" s="28"/>
      <c r="G1920" s="28"/>
      <c r="J1920" s="21"/>
      <c r="K1920" s="21"/>
      <c r="P1920" s="21"/>
      <c r="T1920" s="28"/>
      <c r="U1920" s="28"/>
      <c r="Y1920" s="28"/>
      <c r="Z1920" s="28"/>
    </row>
    <row r="1921" spans="1:28" ht="13.5" thickBot="1">
      <c r="A1921" s="59">
        <v>1919</v>
      </c>
      <c r="B1921" s="67"/>
      <c r="C1921" s="67"/>
      <c r="D1921" s="67"/>
      <c r="E1921" s="67"/>
      <c r="F1921" s="68"/>
      <c r="G1921" s="67"/>
      <c r="H1921" s="68"/>
      <c r="I1921" s="67"/>
      <c r="J1921" s="67"/>
      <c r="K1921" s="67"/>
      <c r="L1921" s="67"/>
      <c r="M1921" s="68"/>
      <c r="N1921" s="67"/>
      <c r="O1921" s="67"/>
      <c r="P1921" s="67"/>
      <c r="Q1921" s="67"/>
      <c r="R1921" s="68"/>
      <c r="S1921" s="67"/>
      <c r="T1921" s="67"/>
      <c r="U1921" s="67"/>
      <c r="V1921" s="67"/>
      <c r="W1921" s="68"/>
      <c r="X1921" s="67"/>
      <c r="Y1921" s="60"/>
      <c r="Z1921" s="60"/>
      <c r="AA1921" s="60"/>
      <c r="AB1921" s="61"/>
    </row>
    <row r="1922" spans="1:28">
      <c r="A1922" s="47">
        <v>1920</v>
      </c>
      <c r="B1922" s="28"/>
      <c r="C1922" s="28"/>
      <c r="D1922" s="28"/>
      <c r="G1922" s="28"/>
      <c r="J1922" s="21"/>
      <c r="K1922" s="21"/>
      <c r="P1922" s="21"/>
      <c r="T1922" s="28"/>
      <c r="U1922" s="28"/>
      <c r="Y1922" s="28"/>
      <c r="Z1922" s="28"/>
    </row>
    <row r="1923" spans="1:28">
      <c r="A1923" s="47">
        <v>1921</v>
      </c>
      <c r="B1923" s="28"/>
      <c r="C1923" s="28"/>
      <c r="D1923" s="28"/>
      <c r="G1923" s="28"/>
      <c r="J1923" s="21"/>
      <c r="K1923" s="21"/>
      <c r="P1923" s="21"/>
      <c r="T1923" s="28"/>
      <c r="U1923" s="28"/>
      <c r="Y1923" s="28"/>
      <c r="Z1923" s="28"/>
    </row>
    <row r="1924" spans="1:28">
      <c r="A1924" s="47">
        <v>1922</v>
      </c>
      <c r="B1924" s="28"/>
      <c r="C1924" s="28"/>
      <c r="D1924" s="28"/>
      <c r="G1924" s="28"/>
      <c r="J1924" s="21"/>
      <c r="K1924" s="21"/>
      <c r="P1924" s="21"/>
      <c r="T1924" s="28"/>
      <c r="U1924" s="28"/>
      <c r="Y1924" s="28"/>
      <c r="Z1924" s="28"/>
    </row>
    <row r="1925" spans="1:28">
      <c r="A1925" s="47">
        <v>1923</v>
      </c>
      <c r="B1925" s="28"/>
      <c r="C1925" s="28"/>
      <c r="D1925" s="28"/>
      <c r="G1925" s="28"/>
      <c r="J1925" s="21"/>
      <c r="K1925" s="21"/>
      <c r="P1925" s="21"/>
      <c r="T1925" s="28"/>
      <c r="U1925" s="28"/>
      <c r="Y1925" s="28"/>
      <c r="Z1925" s="28"/>
    </row>
    <row r="1926" spans="1:28" ht="13.5" thickBot="1">
      <c r="A1926" s="59">
        <v>1924</v>
      </c>
      <c r="B1926" s="67"/>
      <c r="C1926" s="67"/>
      <c r="D1926" s="67"/>
      <c r="E1926" s="67"/>
      <c r="F1926" s="68"/>
      <c r="G1926" s="67"/>
      <c r="H1926" s="68"/>
      <c r="I1926" s="67"/>
      <c r="J1926" s="67"/>
      <c r="K1926" s="67"/>
      <c r="L1926" s="67"/>
      <c r="M1926" s="68"/>
      <c r="N1926" s="67"/>
      <c r="O1926" s="67"/>
      <c r="P1926" s="67"/>
      <c r="Q1926" s="67"/>
      <c r="R1926" s="68"/>
      <c r="S1926" s="67"/>
      <c r="T1926" s="67"/>
      <c r="U1926" s="67"/>
      <c r="V1926" s="67"/>
      <c r="W1926" s="68"/>
      <c r="X1926" s="67"/>
      <c r="Y1926" s="60"/>
      <c r="Z1926" s="60"/>
      <c r="AA1926" s="60"/>
      <c r="AB1926" s="61"/>
    </row>
    <row r="1927" spans="1:28">
      <c r="A1927" s="47">
        <v>1925</v>
      </c>
      <c r="B1927" s="28"/>
      <c r="C1927" s="28"/>
      <c r="D1927" s="28"/>
      <c r="G1927" s="28"/>
      <c r="J1927" s="21"/>
      <c r="K1927" s="21"/>
      <c r="P1927" s="21"/>
      <c r="T1927" s="28"/>
      <c r="U1927" s="28"/>
      <c r="Y1927" s="28"/>
      <c r="Z1927" s="28"/>
    </row>
    <row r="1928" spans="1:28">
      <c r="A1928" s="47">
        <v>1926</v>
      </c>
      <c r="B1928" s="28"/>
      <c r="C1928" s="28"/>
      <c r="D1928" s="28"/>
      <c r="G1928" s="28"/>
      <c r="J1928" s="21"/>
      <c r="K1928" s="21"/>
      <c r="P1928" s="21"/>
      <c r="T1928" s="28"/>
      <c r="U1928" s="28"/>
      <c r="Y1928" s="28"/>
      <c r="Z1928" s="28"/>
    </row>
    <row r="1929" spans="1:28">
      <c r="A1929" s="47">
        <v>1927</v>
      </c>
      <c r="B1929" s="28"/>
      <c r="C1929" s="28"/>
      <c r="D1929" s="28"/>
      <c r="G1929" s="28"/>
      <c r="J1929" s="21"/>
      <c r="K1929" s="21"/>
      <c r="P1929" s="21"/>
      <c r="T1929" s="28"/>
      <c r="U1929" s="28"/>
      <c r="Y1929" s="28"/>
      <c r="Z1929" s="28"/>
    </row>
    <row r="1930" spans="1:28">
      <c r="A1930" s="47">
        <v>1928</v>
      </c>
      <c r="B1930" s="28"/>
      <c r="C1930" s="28"/>
      <c r="D1930" s="28"/>
      <c r="G1930" s="28"/>
      <c r="J1930" s="21"/>
      <c r="K1930" s="21"/>
      <c r="P1930" s="21"/>
      <c r="T1930" s="28"/>
      <c r="U1930" s="28"/>
      <c r="Y1930" s="28"/>
      <c r="Z1930" s="28"/>
    </row>
    <row r="1931" spans="1:28" ht="13.5" thickBot="1">
      <c r="A1931" s="59">
        <v>1929</v>
      </c>
      <c r="B1931" s="67"/>
      <c r="C1931" s="67"/>
      <c r="D1931" s="67"/>
      <c r="E1931" s="67"/>
      <c r="F1931" s="68"/>
      <c r="G1931" s="67"/>
      <c r="H1931" s="68"/>
      <c r="I1931" s="67"/>
      <c r="J1931" s="67"/>
      <c r="K1931" s="67"/>
      <c r="L1931" s="67"/>
      <c r="M1931" s="68"/>
      <c r="N1931" s="67"/>
      <c r="O1931" s="67"/>
      <c r="P1931" s="67"/>
      <c r="Q1931" s="67"/>
      <c r="R1931" s="68"/>
      <c r="S1931" s="67"/>
      <c r="T1931" s="67"/>
      <c r="U1931" s="67"/>
      <c r="V1931" s="67"/>
      <c r="W1931" s="68"/>
      <c r="X1931" s="67"/>
      <c r="Y1931" s="60"/>
      <c r="Z1931" s="60"/>
      <c r="AA1931" s="60"/>
      <c r="AB1931" s="61"/>
    </row>
    <row r="1932" spans="1:28">
      <c r="A1932" s="47">
        <v>1930</v>
      </c>
      <c r="B1932" s="28"/>
      <c r="C1932" s="28"/>
      <c r="D1932" s="28"/>
      <c r="G1932" s="28"/>
      <c r="J1932" s="21"/>
      <c r="K1932" s="21"/>
      <c r="P1932" s="21"/>
      <c r="T1932" s="28"/>
      <c r="U1932" s="28"/>
      <c r="Y1932" s="28"/>
      <c r="Z1932" s="28"/>
    </row>
    <row r="1933" spans="1:28">
      <c r="A1933" s="47">
        <v>1931</v>
      </c>
      <c r="B1933" s="28"/>
      <c r="C1933" s="28"/>
      <c r="D1933" s="28"/>
      <c r="G1933" s="28"/>
      <c r="J1933" s="21"/>
      <c r="K1933" s="21"/>
      <c r="P1933" s="21"/>
      <c r="T1933" s="28"/>
      <c r="U1933" s="28"/>
      <c r="Y1933" s="28"/>
      <c r="Z1933" s="28"/>
    </row>
    <row r="1934" spans="1:28">
      <c r="A1934" s="47">
        <v>1932</v>
      </c>
      <c r="B1934" s="28"/>
      <c r="C1934" s="28"/>
      <c r="D1934" s="28"/>
      <c r="G1934" s="28"/>
      <c r="J1934" s="21"/>
      <c r="K1934" s="21"/>
      <c r="P1934" s="21"/>
      <c r="T1934" s="28"/>
      <c r="U1934" s="28"/>
      <c r="Y1934" s="28"/>
      <c r="Z1934" s="28"/>
    </row>
    <row r="1935" spans="1:28">
      <c r="A1935" s="47">
        <v>1933</v>
      </c>
      <c r="B1935" s="28"/>
      <c r="C1935" s="28"/>
      <c r="D1935" s="28"/>
      <c r="G1935" s="28"/>
      <c r="J1935" s="21"/>
      <c r="K1935" s="21"/>
      <c r="P1935" s="21"/>
      <c r="T1935" s="28"/>
      <c r="U1935" s="28"/>
      <c r="Y1935" s="28"/>
      <c r="Z1935" s="28"/>
    </row>
    <row r="1936" spans="1:28" ht="13.5" thickBot="1">
      <c r="A1936" s="59">
        <v>1934</v>
      </c>
      <c r="B1936" s="67"/>
      <c r="C1936" s="67"/>
      <c r="D1936" s="67"/>
      <c r="E1936" s="67"/>
      <c r="F1936" s="68"/>
      <c r="G1936" s="67"/>
      <c r="H1936" s="68"/>
      <c r="I1936" s="67"/>
      <c r="J1936" s="67"/>
      <c r="K1936" s="67"/>
      <c r="L1936" s="67"/>
      <c r="M1936" s="68"/>
      <c r="N1936" s="67"/>
      <c r="O1936" s="67"/>
      <c r="P1936" s="67"/>
      <c r="Q1936" s="67"/>
      <c r="R1936" s="68"/>
      <c r="S1936" s="67"/>
      <c r="T1936" s="67"/>
      <c r="U1936" s="67"/>
      <c r="V1936" s="67"/>
      <c r="W1936" s="68"/>
      <c r="X1936" s="67"/>
      <c r="Y1936" s="60"/>
      <c r="Z1936" s="60"/>
      <c r="AA1936" s="60"/>
      <c r="AB1936" s="61"/>
    </row>
    <row r="1937" spans="1:28">
      <c r="A1937" s="47">
        <v>1935</v>
      </c>
      <c r="B1937" s="28"/>
      <c r="C1937" s="28"/>
      <c r="D1937" s="28"/>
      <c r="G1937" s="28"/>
      <c r="J1937" s="21"/>
      <c r="K1937" s="21"/>
      <c r="P1937" s="21"/>
      <c r="T1937" s="28"/>
      <c r="U1937" s="28"/>
      <c r="Y1937" s="28"/>
      <c r="Z1937" s="28"/>
    </row>
    <row r="1938" spans="1:28">
      <c r="A1938" s="47">
        <v>1936</v>
      </c>
      <c r="B1938" s="28"/>
      <c r="C1938" s="28"/>
      <c r="D1938" s="28"/>
      <c r="G1938" s="28"/>
      <c r="J1938" s="21"/>
      <c r="K1938" s="21"/>
      <c r="P1938" s="21"/>
      <c r="T1938" s="28"/>
      <c r="U1938" s="28"/>
      <c r="Y1938" s="28"/>
      <c r="Z1938" s="28"/>
    </row>
    <row r="1939" spans="1:28">
      <c r="A1939" s="47">
        <v>1937</v>
      </c>
      <c r="B1939" s="28"/>
      <c r="C1939" s="28"/>
      <c r="D1939" s="28"/>
      <c r="G1939" s="28"/>
      <c r="J1939" s="21"/>
      <c r="K1939" s="21"/>
      <c r="P1939" s="21"/>
      <c r="T1939" s="28"/>
      <c r="U1939" s="28"/>
      <c r="Y1939" s="28"/>
      <c r="Z1939" s="28"/>
    </row>
    <row r="1940" spans="1:28">
      <c r="A1940" s="47">
        <v>1938</v>
      </c>
      <c r="B1940" s="28"/>
      <c r="C1940" s="28"/>
      <c r="D1940" s="28"/>
      <c r="G1940" s="28"/>
      <c r="J1940" s="21"/>
      <c r="K1940" s="21"/>
      <c r="P1940" s="21"/>
      <c r="T1940" s="28"/>
      <c r="U1940" s="28"/>
      <c r="Y1940" s="28"/>
      <c r="Z1940" s="28"/>
    </row>
    <row r="1941" spans="1:28" ht="13.5" thickBot="1">
      <c r="A1941" s="59">
        <v>1939</v>
      </c>
      <c r="B1941" s="67"/>
      <c r="C1941" s="67"/>
      <c r="D1941" s="67"/>
      <c r="E1941" s="67"/>
      <c r="F1941" s="68"/>
      <c r="G1941" s="67"/>
      <c r="H1941" s="68"/>
      <c r="I1941" s="67"/>
      <c r="J1941" s="67"/>
      <c r="K1941" s="67"/>
      <c r="L1941" s="67"/>
      <c r="M1941" s="68"/>
      <c r="N1941" s="67"/>
      <c r="O1941" s="67"/>
      <c r="P1941" s="67"/>
      <c r="Q1941" s="67"/>
      <c r="R1941" s="68"/>
      <c r="S1941" s="67"/>
      <c r="T1941" s="67"/>
      <c r="U1941" s="67"/>
      <c r="V1941" s="67"/>
      <c r="W1941" s="68"/>
      <c r="X1941" s="67"/>
      <c r="Y1941" s="60"/>
      <c r="Z1941" s="60"/>
      <c r="AA1941" s="60"/>
      <c r="AB1941" s="61"/>
    </row>
    <row r="1942" spans="1:28">
      <c r="A1942" s="47">
        <v>1940</v>
      </c>
      <c r="B1942" s="28"/>
      <c r="C1942" s="28"/>
      <c r="D1942" s="28"/>
      <c r="G1942" s="28"/>
      <c r="J1942" s="21"/>
      <c r="K1942" s="21"/>
      <c r="P1942" s="21"/>
      <c r="T1942" s="28"/>
      <c r="U1942" s="28"/>
      <c r="Y1942" s="28"/>
      <c r="Z1942" s="28"/>
    </row>
    <row r="1943" spans="1:28">
      <c r="A1943" s="47">
        <v>1941</v>
      </c>
      <c r="B1943" s="28"/>
      <c r="C1943" s="28"/>
      <c r="D1943" s="28"/>
      <c r="G1943" s="28"/>
      <c r="J1943" s="21"/>
      <c r="K1943" s="21"/>
      <c r="P1943" s="21"/>
      <c r="T1943" s="28"/>
      <c r="U1943" s="28"/>
      <c r="Y1943" s="28"/>
      <c r="Z1943" s="28"/>
    </row>
    <row r="1944" spans="1:28">
      <c r="A1944" s="47">
        <v>1942</v>
      </c>
      <c r="B1944" s="28"/>
      <c r="C1944" s="28"/>
      <c r="D1944" s="28"/>
      <c r="G1944" s="28"/>
      <c r="J1944" s="21"/>
      <c r="K1944" s="21"/>
      <c r="P1944" s="21"/>
      <c r="T1944" s="28"/>
      <c r="U1944" s="28"/>
      <c r="Y1944" s="28"/>
      <c r="Z1944" s="28"/>
    </row>
    <row r="1945" spans="1:28">
      <c r="A1945" s="47">
        <v>1943</v>
      </c>
      <c r="B1945" s="28"/>
      <c r="C1945" s="28"/>
      <c r="D1945" s="28"/>
      <c r="G1945" s="28"/>
      <c r="J1945" s="21"/>
      <c r="K1945" s="21"/>
      <c r="P1945" s="21"/>
      <c r="T1945" s="28"/>
      <c r="U1945" s="28"/>
      <c r="Y1945" s="28"/>
      <c r="Z1945" s="28"/>
    </row>
    <row r="1946" spans="1:28" ht="13.5" thickBot="1">
      <c r="A1946" s="59">
        <v>1944</v>
      </c>
      <c r="B1946" s="67"/>
      <c r="C1946" s="67"/>
      <c r="D1946" s="67"/>
      <c r="E1946" s="67"/>
      <c r="F1946" s="68"/>
      <c r="G1946" s="67"/>
      <c r="H1946" s="68"/>
      <c r="I1946" s="67"/>
      <c r="J1946" s="67"/>
      <c r="K1946" s="67"/>
      <c r="L1946" s="67"/>
      <c r="M1946" s="68"/>
      <c r="N1946" s="67"/>
      <c r="O1946" s="67"/>
      <c r="P1946" s="67"/>
      <c r="Q1946" s="67"/>
      <c r="R1946" s="68"/>
      <c r="S1946" s="67"/>
      <c r="T1946" s="67"/>
      <c r="U1946" s="67"/>
      <c r="V1946" s="67"/>
      <c r="W1946" s="68"/>
      <c r="X1946" s="67"/>
      <c r="Y1946" s="60"/>
      <c r="Z1946" s="60"/>
      <c r="AA1946" s="60"/>
      <c r="AB1946" s="61"/>
    </row>
    <row r="1947" spans="1:28">
      <c r="A1947" s="47">
        <v>1945</v>
      </c>
      <c r="B1947" s="28"/>
      <c r="C1947" s="28"/>
      <c r="D1947" s="28"/>
      <c r="G1947" s="28"/>
      <c r="J1947" s="21"/>
      <c r="K1947" s="21"/>
      <c r="P1947" s="21"/>
      <c r="T1947" s="28"/>
      <c r="U1947" s="28"/>
      <c r="Y1947" s="28"/>
      <c r="Z1947" s="28"/>
    </row>
    <row r="1948" spans="1:28">
      <c r="A1948" s="47">
        <v>1946</v>
      </c>
      <c r="B1948" s="28"/>
      <c r="C1948" s="28"/>
      <c r="D1948" s="28"/>
      <c r="G1948" s="28"/>
      <c r="J1948" s="21"/>
      <c r="K1948" s="21"/>
      <c r="P1948" s="21"/>
      <c r="T1948" s="28"/>
      <c r="U1948" s="28"/>
      <c r="Y1948" s="28"/>
      <c r="Z1948" s="28"/>
    </row>
    <row r="1949" spans="1:28">
      <c r="A1949" s="47">
        <v>1947</v>
      </c>
      <c r="B1949" s="28"/>
      <c r="C1949" s="28"/>
      <c r="D1949" s="28"/>
      <c r="G1949" s="28"/>
      <c r="J1949" s="21"/>
      <c r="K1949" s="21"/>
      <c r="P1949" s="21"/>
      <c r="T1949" s="28"/>
      <c r="U1949" s="28"/>
      <c r="Y1949" s="28"/>
      <c r="Z1949" s="28"/>
    </row>
    <row r="1950" spans="1:28">
      <c r="A1950" s="47">
        <v>1948</v>
      </c>
      <c r="B1950" s="28"/>
      <c r="C1950" s="28"/>
      <c r="D1950" s="28"/>
      <c r="G1950" s="28"/>
      <c r="J1950" s="21"/>
      <c r="K1950" s="21"/>
      <c r="P1950" s="21"/>
      <c r="T1950" s="28"/>
      <c r="U1950" s="28"/>
      <c r="Y1950" s="28"/>
      <c r="Z1950" s="28"/>
    </row>
    <row r="1951" spans="1:28" ht="13.5" thickBot="1">
      <c r="A1951" s="59">
        <v>1949</v>
      </c>
      <c r="B1951" s="67"/>
      <c r="C1951" s="67"/>
      <c r="D1951" s="67"/>
      <c r="E1951" s="67"/>
      <c r="F1951" s="68"/>
      <c r="G1951" s="67"/>
      <c r="H1951" s="68"/>
      <c r="I1951" s="67"/>
      <c r="J1951" s="67"/>
      <c r="K1951" s="67"/>
      <c r="L1951" s="67"/>
      <c r="M1951" s="68"/>
      <c r="N1951" s="67"/>
      <c r="O1951" s="67"/>
      <c r="P1951" s="67"/>
      <c r="Q1951" s="67"/>
      <c r="R1951" s="68"/>
      <c r="S1951" s="67"/>
      <c r="T1951" s="67"/>
      <c r="U1951" s="67"/>
      <c r="V1951" s="67"/>
      <c r="W1951" s="68"/>
      <c r="X1951" s="67"/>
      <c r="Y1951" s="60"/>
      <c r="Z1951" s="60"/>
      <c r="AA1951" s="60"/>
      <c r="AB1951" s="61"/>
    </row>
    <row r="1952" spans="1:28">
      <c r="A1952" s="47">
        <v>1950</v>
      </c>
      <c r="B1952" s="28"/>
      <c r="C1952" s="28"/>
      <c r="D1952" s="28"/>
      <c r="G1952" s="28"/>
      <c r="J1952" s="21"/>
      <c r="K1952" s="21"/>
      <c r="P1952" s="21"/>
      <c r="T1952" s="28"/>
      <c r="U1952" s="28"/>
      <c r="Y1952" s="28"/>
      <c r="Z1952" s="28"/>
    </row>
    <row r="1953" spans="1:28">
      <c r="A1953" s="47">
        <v>1951</v>
      </c>
      <c r="B1953" s="28"/>
      <c r="C1953" s="28"/>
      <c r="D1953" s="28"/>
      <c r="G1953" s="28"/>
      <c r="J1953" s="21"/>
      <c r="K1953" s="21"/>
      <c r="P1953" s="21"/>
      <c r="T1953" s="28"/>
      <c r="U1953" s="28"/>
      <c r="Y1953" s="28"/>
      <c r="Z1953" s="28"/>
    </row>
    <row r="1954" spans="1:28">
      <c r="A1954" s="47">
        <v>1952</v>
      </c>
      <c r="B1954" s="28"/>
      <c r="C1954" s="28"/>
      <c r="D1954" s="28"/>
      <c r="G1954" s="28"/>
      <c r="J1954" s="21"/>
      <c r="K1954" s="21"/>
      <c r="P1954" s="21"/>
      <c r="T1954" s="28"/>
      <c r="U1954" s="28"/>
      <c r="Y1954" s="28"/>
      <c r="Z1954" s="28"/>
    </row>
    <row r="1955" spans="1:28">
      <c r="A1955" s="47">
        <v>1953</v>
      </c>
      <c r="B1955" s="28"/>
      <c r="C1955" s="28"/>
      <c r="D1955" s="28"/>
      <c r="G1955" s="28"/>
      <c r="J1955" s="21"/>
      <c r="K1955" s="21"/>
      <c r="P1955" s="21"/>
      <c r="T1955" s="28"/>
      <c r="U1955" s="28"/>
      <c r="Y1955" s="28"/>
      <c r="Z1955" s="28"/>
    </row>
    <row r="1956" spans="1:28" ht="13.5" thickBot="1">
      <c r="A1956" s="59">
        <v>1954</v>
      </c>
      <c r="B1956" s="67"/>
      <c r="C1956" s="67"/>
      <c r="D1956" s="67"/>
      <c r="E1956" s="67"/>
      <c r="F1956" s="68"/>
      <c r="G1956" s="67"/>
      <c r="H1956" s="68"/>
      <c r="I1956" s="67"/>
      <c r="J1956" s="67"/>
      <c r="K1956" s="67"/>
      <c r="L1956" s="67"/>
      <c r="M1956" s="68"/>
      <c r="N1956" s="67"/>
      <c r="O1956" s="67"/>
      <c r="P1956" s="67"/>
      <c r="Q1956" s="67"/>
      <c r="R1956" s="68"/>
      <c r="S1956" s="67"/>
      <c r="T1956" s="67"/>
      <c r="U1956" s="67"/>
      <c r="V1956" s="67"/>
      <c r="W1956" s="68"/>
      <c r="X1956" s="67"/>
      <c r="Y1956" s="60"/>
      <c r="Z1956" s="60"/>
      <c r="AA1956" s="60"/>
      <c r="AB1956" s="61"/>
    </row>
    <row r="1957" spans="1:28">
      <c r="A1957" s="47">
        <v>1955</v>
      </c>
      <c r="B1957" s="28"/>
      <c r="C1957" s="28"/>
      <c r="D1957" s="28"/>
      <c r="G1957" s="28"/>
      <c r="J1957" s="21"/>
      <c r="K1957" s="21"/>
      <c r="P1957" s="21"/>
      <c r="T1957" s="28"/>
      <c r="U1957" s="28"/>
      <c r="Y1957" s="28"/>
      <c r="Z1957" s="28"/>
    </row>
    <row r="1958" spans="1:28">
      <c r="A1958" s="47">
        <v>1956</v>
      </c>
      <c r="B1958" s="28"/>
      <c r="C1958" s="28"/>
      <c r="D1958" s="28"/>
      <c r="G1958" s="28"/>
      <c r="J1958" s="21"/>
      <c r="K1958" s="21"/>
      <c r="P1958" s="21"/>
      <c r="T1958" s="28"/>
      <c r="U1958" s="28"/>
      <c r="Y1958" s="28"/>
      <c r="Z1958" s="28"/>
    </row>
    <row r="1959" spans="1:28">
      <c r="A1959" s="47">
        <v>1957</v>
      </c>
      <c r="B1959" s="28"/>
      <c r="C1959" s="28"/>
      <c r="D1959" s="28"/>
      <c r="G1959" s="28"/>
      <c r="J1959" s="21"/>
      <c r="K1959" s="21"/>
      <c r="P1959" s="21"/>
      <c r="T1959" s="28"/>
      <c r="U1959" s="28"/>
      <c r="Y1959" s="28"/>
      <c r="Z1959" s="28"/>
    </row>
    <row r="1960" spans="1:28">
      <c r="A1960" s="47">
        <v>1958</v>
      </c>
      <c r="B1960" s="28"/>
      <c r="C1960" s="28"/>
      <c r="D1960" s="28"/>
      <c r="G1960" s="28"/>
      <c r="J1960" s="21"/>
      <c r="K1960" s="21"/>
      <c r="P1960" s="21"/>
      <c r="T1960" s="28"/>
      <c r="U1960" s="28"/>
      <c r="Y1960" s="28"/>
      <c r="Z1960" s="28"/>
    </row>
    <row r="1961" spans="1:28" ht="13.5" thickBot="1">
      <c r="A1961" s="59">
        <v>1959</v>
      </c>
      <c r="B1961" s="67"/>
      <c r="C1961" s="67"/>
      <c r="D1961" s="67"/>
      <c r="E1961" s="67"/>
      <c r="F1961" s="68"/>
      <c r="G1961" s="67"/>
      <c r="H1961" s="68"/>
      <c r="I1961" s="67"/>
      <c r="J1961" s="67"/>
      <c r="K1961" s="67"/>
      <c r="L1961" s="67"/>
      <c r="M1961" s="68"/>
      <c r="N1961" s="67"/>
      <c r="O1961" s="67"/>
      <c r="P1961" s="67"/>
      <c r="Q1961" s="67"/>
      <c r="R1961" s="68"/>
      <c r="S1961" s="67"/>
      <c r="T1961" s="67"/>
      <c r="U1961" s="67"/>
      <c r="V1961" s="67"/>
      <c r="W1961" s="68"/>
      <c r="X1961" s="67"/>
      <c r="Y1961" s="60"/>
      <c r="Z1961" s="60"/>
      <c r="AA1961" s="60"/>
      <c r="AB1961" s="61"/>
    </row>
    <row r="1962" spans="1:28">
      <c r="A1962" s="47">
        <v>1960</v>
      </c>
      <c r="B1962" s="28"/>
      <c r="C1962" s="28"/>
      <c r="D1962" s="28"/>
      <c r="G1962" s="28"/>
      <c r="J1962" s="21"/>
      <c r="K1962" s="21"/>
      <c r="P1962" s="21"/>
      <c r="T1962" s="28"/>
      <c r="U1962" s="28"/>
      <c r="Y1962" s="28"/>
      <c r="Z1962" s="28"/>
    </row>
    <row r="1963" spans="1:28">
      <c r="A1963" s="47">
        <v>1961</v>
      </c>
      <c r="B1963" s="28"/>
      <c r="C1963" s="28"/>
      <c r="D1963" s="28"/>
      <c r="G1963" s="28"/>
      <c r="J1963" s="21"/>
      <c r="K1963" s="21"/>
      <c r="P1963" s="21"/>
      <c r="T1963" s="28"/>
      <c r="U1963" s="28"/>
      <c r="Y1963" s="28"/>
      <c r="Z1963" s="28"/>
    </row>
    <row r="1964" spans="1:28">
      <c r="A1964" s="47">
        <v>1962</v>
      </c>
      <c r="B1964" s="28"/>
      <c r="C1964" s="28"/>
      <c r="D1964" s="28"/>
      <c r="G1964" s="28"/>
      <c r="J1964" s="21"/>
      <c r="K1964" s="21"/>
      <c r="P1964" s="21"/>
      <c r="T1964" s="28"/>
      <c r="U1964" s="28"/>
      <c r="Y1964" s="28"/>
      <c r="Z1964" s="28"/>
    </row>
    <row r="1965" spans="1:28">
      <c r="A1965" s="47">
        <v>1963</v>
      </c>
      <c r="B1965" s="28"/>
      <c r="C1965" s="28"/>
      <c r="D1965" s="28"/>
      <c r="G1965" s="28"/>
      <c r="J1965" s="21"/>
      <c r="K1965" s="21"/>
      <c r="P1965" s="21"/>
      <c r="T1965" s="28"/>
      <c r="U1965" s="28"/>
      <c r="Y1965" s="28"/>
      <c r="Z1965" s="28"/>
    </row>
    <row r="1966" spans="1:28" ht="13.5" thickBot="1">
      <c r="A1966" s="59">
        <v>1964</v>
      </c>
      <c r="B1966" s="67"/>
      <c r="C1966" s="67"/>
      <c r="D1966" s="67"/>
      <c r="E1966" s="67"/>
      <c r="F1966" s="68"/>
      <c r="G1966" s="67"/>
      <c r="H1966" s="68"/>
      <c r="I1966" s="67"/>
      <c r="J1966" s="67"/>
      <c r="K1966" s="67"/>
      <c r="L1966" s="67"/>
      <c r="M1966" s="68"/>
      <c r="N1966" s="67"/>
      <c r="O1966" s="67"/>
      <c r="P1966" s="67"/>
      <c r="Q1966" s="67"/>
      <c r="R1966" s="68"/>
      <c r="S1966" s="67"/>
      <c r="T1966" s="67"/>
      <c r="U1966" s="67"/>
      <c r="V1966" s="67"/>
      <c r="W1966" s="68"/>
      <c r="X1966" s="67"/>
      <c r="Y1966" s="60"/>
      <c r="Z1966" s="60"/>
      <c r="AA1966" s="60"/>
      <c r="AB1966" s="61"/>
    </row>
    <row r="1967" spans="1:28">
      <c r="A1967" s="47">
        <v>1965</v>
      </c>
      <c r="B1967" s="28"/>
      <c r="C1967" s="28"/>
      <c r="D1967" s="28"/>
      <c r="G1967" s="28"/>
      <c r="J1967" s="21"/>
      <c r="K1967" s="21"/>
      <c r="P1967" s="21"/>
      <c r="T1967" s="28"/>
      <c r="U1967" s="28"/>
      <c r="Y1967" s="28"/>
      <c r="Z1967" s="28"/>
    </row>
    <row r="1968" spans="1:28">
      <c r="A1968" s="47">
        <v>1966</v>
      </c>
      <c r="B1968" s="28"/>
      <c r="C1968" s="28"/>
      <c r="D1968" s="28"/>
      <c r="G1968" s="28"/>
      <c r="J1968" s="21"/>
      <c r="K1968" s="21"/>
      <c r="P1968" s="21"/>
      <c r="T1968" s="28"/>
      <c r="U1968" s="28"/>
      <c r="Y1968" s="28"/>
      <c r="Z1968" s="28"/>
    </row>
    <row r="1969" spans="1:28">
      <c r="A1969" s="47">
        <v>1967</v>
      </c>
      <c r="B1969" s="28"/>
      <c r="C1969" s="28"/>
      <c r="D1969" s="28"/>
      <c r="G1969" s="28"/>
      <c r="J1969" s="21"/>
      <c r="K1969" s="21"/>
      <c r="P1969" s="21"/>
      <c r="T1969" s="28"/>
      <c r="U1969" s="28"/>
      <c r="Y1969" s="28"/>
      <c r="Z1969" s="28"/>
    </row>
    <row r="1970" spans="1:28">
      <c r="A1970" s="47">
        <v>1968</v>
      </c>
      <c r="B1970" s="28"/>
      <c r="C1970" s="28"/>
      <c r="D1970" s="28"/>
      <c r="G1970" s="28"/>
      <c r="J1970" s="21"/>
      <c r="K1970" s="21"/>
      <c r="P1970" s="21"/>
      <c r="T1970" s="28"/>
      <c r="U1970" s="28"/>
      <c r="Y1970" s="28"/>
      <c r="Z1970" s="28"/>
    </row>
    <row r="1971" spans="1:28" ht="13.5" thickBot="1">
      <c r="A1971" s="59">
        <v>1969</v>
      </c>
      <c r="B1971" s="67"/>
      <c r="C1971" s="67"/>
      <c r="D1971" s="67"/>
      <c r="E1971" s="67"/>
      <c r="F1971" s="68"/>
      <c r="G1971" s="67"/>
      <c r="H1971" s="68"/>
      <c r="I1971" s="67"/>
      <c r="J1971" s="67"/>
      <c r="K1971" s="67"/>
      <c r="L1971" s="67"/>
      <c r="M1971" s="68"/>
      <c r="N1971" s="67"/>
      <c r="O1971" s="67"/>
      <c r="P1971" s="67"/>
      <c r="Q1971" s="67"/>
      <c r="R1971" s="68"/>
      <c r="S1971" s="67"/>
      <c r="T1971" s="67"/>
      <c r="U1971" s="67"/>
      <c r="V1971" s="67"/>
      <c r="W1971" s="68"/>
      <c r="X1971" s="67"/>
      <c r="Y1971" s="60"/>
      <c r="Z1971" s="60"/>
      <c r="AA1971" s="60"/>
      <c r="AB1971" s="61"/>
    </row>
    <row r="1972" spans="1:28">
      <c r="A1972" s="47">
        <v>1970</v>
      </c>
      <c r="B1972" s="28"/>
      <c r="C1972" s="28"/>
      <c r="D1972" s="28"/>
      <c r="G1972" s="28"/>
      <c r="J1972" s="21"/>
      <c r="K1972" s="21"/>
      <c r="P1972" s="21"/>
      <c r="T1972" s="28"/>
      <c r="U1972" s="28"/>
      <c r="Y1972" s="28"/>
      <c r="Z1972" s="28"/>
    </row>
    <row r="1973" spans="1:28">
      <c r="A1973" s="47">
        <v>1971</v>
      </c>
      <c r="B1973" s="28"/>
      <c r="C1973" s="28"/>
      <c r="D1973" s="28"/>
      <c r="G1973" s="28"/>
      <c r="J1973" s="21"/>
      <c r="K1973" s="21"/>
      <c r="P1973" s="21"/>
      <c r="T1973" s="28"/>
      <c r="U1973" s="28"/>
      <c r="Y1973" s="28"/>
      <c r="Z1973" s="28"/>
    </row>
    <row r="1974" spans="1:28">
      <c r="A1974" s="47">
        <v>1972</v>
      </c>
      <c r="B1974" s="28"/>
      <c r="C1974" s="28"/>
      <c r="D1974" s="28"/>
      <c r="G1974" s="28"/>
      <c r="J1974" s="21"/>
      <c r="K1974" s="21"/>
      <c r="P1974" s="21"/>
      <c r="T1974" s="28"/>
      <c r="U1974" s="28"/>
      <c r="Y1974" s="28"/>
      <c r="Z1974" s="28"/>
    </row>
    <row r="1975" spans="1:28">
      <c r="A1975" s="47">
        <v>1973</v>
      </c>
      <c r="B1975" s="28"/>
      <c r="C1975" s="28"/>
      <c r="D1975" s="28"/>
      <c r="G1975" s="28"/>
      <c r="J1975" s="21"/>
      <c r="K1975" s="21"/>
      <c r="P1975" s="21"/>
      <c r="T1975" s="28"/>
      <c r="U1975" s="28"/>
      <c r="Y1975" s="28"/>
      <c r="Z1975" s="28"/>
    </row>
    <row r="1976" spans="1:28" ht="13.5" thickBot="1">
      <c r="A1976" s="59">
        <v>1974</v>
      </c>
      <c r="B1976" s="67"/>
      <c r="C1976" s="67"/>
      <c r="D1976" s="67"/>
      <c r="E1976" s="67"/>
      <c r="F1976" s="68"/>
      <c r="G1976" s="67"/>
      <c r="H1976" s="68"/>
      <c r="I1976" s="67"/>
      <c r="J1976" s="67"/>
      <c r="K1976" s="67"/>
      <c r="L1976" s="67"/>
      <c r="M1976" s="68"/>
      <c r="N1976" s="67"/>
      <c r="O1976" s="67"/>
      <c r="P1976" s="67"/>
      <c r="Q1976" s="67"/>
      <c r="R1976" s="68"/>
      <c r="S1976" s="67"/>
      <c r="T1976" s="67"/>
      <c r="U1976" s="67"/>
      <c r="V1976" s="67"/>
      <c r="W1976" s="68"/>
      <c r="X1976" s="67"/>
      <c r="Y1976" s="60"/>
      <c r="Z1976" s="60"/>
      <c r="AA1976" s="60"/>
      <c r="AB1976" s="61"/>
    </row>
    <row r="1977" spans="1:28">
      <c r="A1977" s="47">
        <v>1975</v>
      </c>
      <c r="B1977" s="28"/>
      <c r="C1977" s="28"/>
      <c r="D1977" s="28"/>
      <c r="G1977" s="28"/>
      <c r="J1977" s="21"/>
      <c r="K1977" s="21"/>
      <c r="P1977" s="21"/>
      <c r="T1977" s="28"/>
      <c r="U1977" s="28"/>
      <c r="Y1977" s="28"/>
      <c r="Z1977" s="28"/>
    </row>
    <row r="1978" spans="1:28">
      <c r="A1978" s="47">
        <v>1976</v>
      </c>
      <c r="B1978" s="28"/>
      <c r="C1978" s="28"/>
      <c r="D1978" s="28"/>
      <c r="G1978" s="28"/>
      <c r="J1978" s="21"/>
      <c r="K1978" s="21"/>
      <c r="P1978" s="21"/>
      <c r="T1978" s="28"/>
      <c r="U1978" s="28"/>
      <c r="Y1978" s="28"/>
      <c r="Z1978" s="28"/>
    </row>
    <row r="1979" spans="1:28">
      <c r="A1979" s="47">
        <v>1977</v>
      </c>
      <c r="B1979" s="28"/>
      <c r="C1979" s="28"/>
      <c r="D1979" s="28"/>
      <c r="G1979" s="28"/>
      <c r="J1979" s="21"/>
      <c r="K1979" s="21"/>
      <c r="P1979" s="21"/>
      <c r="T1979" s="28"/>
      <c r="U1979" s="28"/>
      <c r="Y1979" s="28"/>
      <c r="Z1979" s="28"/>
    </row>
    <row r="1980" spans="1:28">
      <c r="A1980" s="47">
        <v>1978</v>
      </c>
      <c r="B1980" s="28"/>
      <c r="C1980" s="28"/>
      <c r="D1980" s="28"/>
      <c r="G1980" s="28"/>
      <c r="J1980" s="21"/>
      <c r="K1980" s="21"/>
      <c r="P1980" s="21"/>
      <c r="T1980" s="28"/>
      <c r="U1980" s="28"/>
      <c r="Y1980" s="28"/>
      <c r="Z1980" s="28"/>
    </row>
    <row r="1981" spans="1:28" ht="13.5" thickBot="1">
      <c r="A1981" s="59">
        <v>1979</v>
      </c>
      <c r="B1981" s="67"/>
      <c r="C1981" s="67"/>
      <c r="D1981" s="67"/>
      <c r="E1981" s="67"/>
      <c r="F1981" s="68"/>
      <c r="G1981" s="67"/>
      <c r="H1981" s="68"/>
      <c r="I1981" s="67"/>
      <c r="J1981" s="67"/>
      <c r="K1981" s="67"/>
      <c r="L1981" s="67"/>
      <c r="M1981" s="68"/>
      <c r="N1981" s="67"/>
      <c r="O1981" s="67"/>
      <c r="P1981" s="67"/>
      <c r="Q1981" s="67"/>
      <c r="R1981" s="68"/>
      <c r="S1981" s="67"/>
      <c r="T1981" s="67"/>
      <c r="U1981" s="67"/>
      <c r="V1981" s="67"/>
      <c r="W1981" s="68"/>
      <c r="X1981" s="67"/>
      <c r="Y1981" s="60"/>
      <c r="Z1981" s="60"/>
      <c r="AA1981" s="60"/>
      <c r="AB1981" s="61"/>
    </row>
    <row r="1982" spans="1:28">
      <c r="A1982" s="47">
        <v>1980</v>
      </c>
      <c r="B1982" s="28"/>
      <c r="C1982" s="28"/>
      <c r="D1982" s="28"/>
      <c r="G1982" s="28"/>
      <c r="J1982" s="21"/>
      <c r="K1982" s="21"/>
      <c r="P1982" s="21"/>
      <c r="T1982" s="28"/>
      <c r="U1982" s="28"/>
      <c r="Y1982" s="28"/>
      <c r="Z1982" s="28"/>
    </row>
    <row r="1983" spans="1:28">
      <c r="A1983" s="47">
        <v>1981</v>
      </c>
      <c r="B1983" s="28"/>
      <c r="C1983" s="28"/>
      <c r="D1983" s="28"/>
      <c r="G1983" s="28"/>
      <c r="J1983" s="21"/>
      <c r="K1983" s="21"/>
      <c r="P1983" s="21"/>
      <c r="T1983" s="28"/>
      <c r="U1983" s="28"/>
      <c r="Y1983" s="28"/>
      <c r="Z1983" s="28"/>
    </row>
    <row r="1984" spans="1:28">
      <c r="A1984" s="47">
        <v>1982</v>
      </c>
      <c r="B1984" s="28"/>
      <c r="C1984" s="28"/>
      <c r="D1984" s="28"/>
      <c r="G1984" s="28"/>
      <c r="J1984" s="21"/>
      <c r="K1984" s="21"/>
      <c r="P1984" s="21"/>
      <c r="T1984" s="28"/>
      <c r="U1984" s="28"/>
      <c r="Y1984" s="28"/>
      <c r="Z1984" s="28"/>
    </row>
    <row r="1985" spans="1:28">
      <c r="A1985" s="47">
        <v>1983</v>
      </c>
      <c r="B1985" s="28"/>
      <c r="C1985" s="28"/>
      <c r="D1985" s="28"/>
      <c r="G1985" s="28"/>
      <c r="J1985" s="21"/>
      <c r="K1985" s="21"/>
      <c r="P1985" s="21"/>
      <c r="T1985" s="28"/>
      <c r="U1985" s="28"/>
      <c r="Y1985" s="28"/>
      <c r="Z1985" s="28"/>
    </row>
    <row r="1986" spans="1:28" ht="13.5" thickBot="1">
      <c r="A1986" s="59">
        <v>1984</v>
      </c>
      <c r="B1986" s="67"/>
      <c r="C1986" s="67"/>
      <c r="D1986" s="67"/>
      <c r="E1986" s="67"/>
      <c r="F1986" s="68"/>
      <c r="G1986" s="67"/>
      <c r="H1986" s="68"/>
      <c r="I1986" s="67"/>
      <c r="J1986" s="67"/>
      <c r="K1986" s="67"/>
      <c r="L1986" s="67"/>
      <c r="M1986" s="68"/>
      <c r="N1986" s="67"/>
      <c r="O1986" s="67"/>
      <c r="P1986" s="67"/>
      <c r="Q1986" s="67"/>
      <c r="R1986" s="68"/>
      <c r="S1986" s="67"/>
      <c r="T1986" s="67"/>
      <c r="U1986" s="67"/>
      <c r="V1986" s="67"/>
      <c r="W1986" s="68"/>
      <c r="X1986" s="67"/>
      <c r="Y1986" s="60"/>
      <c r="Z1986" s="60"/>
      <c r="AA1986" s="60"/>
      <c r="AB1986" s="61"/>
    </row>
    <row r="1987" spans="1:28">
      <c r="A1987" s="47">
        <v>1985</v>
      </c>
      <c r="B1987" s="28"/>
      <c r="C1987" s="28"/>
      <c r="D1987" s="28"/>
      <c r="G1987" s="28"/>
      <c r="J1987" s="21"/>
      <c r="K1987" s="21"/>
      <c r="P1987" s="21"/>
      <c r="T1987" s="28"/>
      <c r="U1987" s="28"/>
      <c r="Y1987" s="28"/>
      <c r="Z1987" s="28"/>
    </row>
    <row r="1988" spans="1:28">
      <c r="A1988" s="47">
        <v>1986</v>
      </c>
      <c r="B1988" s="28"/>
      <c r="C1988" s="28"/>
      <c r="D1988" s="28"/>
      <c r="G1988" s="28"/>
      <c r="J1988" s="21"/>
      <c r="K1988" s="21"/>
      <c r="P1988" s="21"/>
      <c r="T1988" s="28"/>
      <c r="U1988" s="28"/>
      <c r="Y1988" s="28"/>
      <c r="Z1988" s="28"/>
    </row>
    <row r="1989" spans="1:28">
      <c r="A1989" s="47">
        <v>1987</v>
      </c>
      <c r="B1989" s="28"/>
      <c r="C1989" s="28"/>
      <c r="D1989" s="28"/>
      <c r="G1989" s="28"/>
      <c r="J1989" s="21"/>
      <c r="K1989" s="21"/>
      <c r="P1989" s="21"/>
      <c r="T1989" s="28"/>
      <c r="U1989" s="28"/>
      <c r="Y1989" s="28"/>
      <c r="Z1989" s="28"/>
    </row>
    <row r="1990" spans="1:28">
      <c r="A1990" s="47">
        <v>1988</v>
      </c>
      <c r="B1990" s="28"/>
      <c r="C1990" s="28"/>
      <c r="D1990" s="28"/>
      <c r="G1990" s="28"/>
      <c r="J1990" s="21"/>
      <c r="K1990" s="21"/>
      <c r="P1990" s="21"/>
      <c r="T1990" s="28"/>
      <c r="U1990" s="28"/>
      <c r="Y1990" s="28"/>
      <c r="Z1990" s="28"/>
    </row>
    <row r="1991" spans="1:28" ht="13.5" thickBot="1">
      <c r="A1991" s="59">
        <v>1989</v>
      </c>
      <c r="B1991" s="67"/>
      <c r="C1991" s="67"/>
      <c r="D1991" s="67"/>
      <c r="E1991" s="67"/>
      <c r="F1991" s="68"/>
      <c r="G1991" s="67"/>
      <c r="H1991" s="68"/>
      <c r="I1991" s="67"/>
      <c r="J1991" s="67"/>
      <c r="K1991" s="67"/>
      <c r="L1991" s="67"/>
      <c r="M1991" s="68"/>
      <c r="N1991" s="67"/>
      <c r="O1991" s="67"/>
      <c r="P1991" s="67"/>
      <c r="Q1991" s="67"/>
      <c r="R1991" s="68"/>
      <c r="S1991" s="67"/>
      <c r="T1991" s="67"/>
      <c r="U1991" s="67"/>
      <c r="V1991" s="67"/>
      <c r="W1991" s="68"/>
      <c r="X1991" s="67"/>
      <c r="Y1991" s="60"/>
      <c r="Z1991" s="60"/>
      <c r="AA1991" s="60"/>
      <c r="AB1991" s="61"/>
    </row>
    <row r="1992" spans="1:28">
      <c r="A1992" s="47">
        <v>1990</v>
      </c>
      <c r="B1992" s="28"/>
      <c r="C1992" s="28"/>
      <c r="D1992" s="28"/>
      <c r="G1992" s="28"/>
      <c r="J1992" s="21"/>
      <c r="K1992" s="21"/>
      <c r="P1992" s="21"/>
      <c r="T1992" s="28"/>
      <c r="U1992" s="28"/>
      <c r="Y1992" s="28"/>
      <c r="Z1992" s="28"/>
    </row>
    <row r="1993" spans="1:28">
      <c r="A1993" s="47">
        <v>1991</v>
      </c>
      <c r="B1993" s="28"/>
      <c r="C1993" s="28"/>
      <c r="D1993" s="28"/>
      <c r="G1993" s="28"/>
      <c r="J1993" s="21"/>
      <c r="K1993" s="21"/>
      <c r="P1993" s="21"/>
      <c r="T1993" s="28"/>
      <c r="U1993" s="28"/>
      <c r="Y1993" s="28"/>
      <c r="Z1993" s="28"/>
    </row>
    <row r="1994" spans="1:28">
      <c r="A1994" s="47">
        <v>1992</v>
      </c>
      <c r="B1994" s="28"/>
      <c r="C1994" s="28"/>
      <c r="D1994" s="28"/>
      <c r="G1994" s="28"/>
      <c r="J1994" s="21"/>
      <c r="K1994" s="21"/>
      <c r="P1994" s="21"/>
      <c r="T1994" s="28"/>
      <c r="U1994" s="28"/>
      <c r="Y1994" s="28"/>
      <c r="Z1994" s="28"/>
    </row>
    <row r="1995" spans="1:28">
      <c r="A1995" s="47">
        <v>1993</v>
      </c>
      <c r="B1995" s="28"/>
      <c r="C1995" s="28"/>
      <c r="D1995" s="28"/>
      <c r="G1995" s="28"/>
      <c r="J1995" s="21"/>
      <c r="K1995" s="21"/>
      <c r="P1995" s="21"/>
      <c r="T1995" s="28"/>
      <c r="U1995" s="28"/>
      <c r="Y1995" s="28"/>
      <c r="Z1995" s="28"/>
    </row>
    <row r="1996" spans="1:28" ht="13.5" thickBot="1">
      <c r="A1996" s="59">
        <v>1994</v>
      </c>
      <c r="B1996" s="67"/>
      <c r="C1996" s="67"/>
      <c r="D1996" s="67"/>
      <c r="E1996" s="67"/>
      <c r="F1996" s="68"/>
      <c r="G1996" s="67"/>
      <c r="H1996" s="68"/>
      <c r="I1996" s="67"/>
      <c r="J1996" s="67"/>
      <c r="K1996" s="67"/>
      <c r="L1996" s="67"/>
      <c r="M1996" s="68"/>
      <c r="N1996" s="67"/>
      <c r="O1996" s="67"/>
      <c r="P1996" s="67"/>
      <c r="Q1996" s="67"/>
      <c r="R1996" s="68"/>
      <c r="S1996" s="67"/>
      <c r="T1996" s="67"/>
      <c r="U1996" s="67"/>
      <c r="V1996" s="67"/>
      <c r="W1996" s="68"/>
      <c r="X1996" s="67"/>
      <c r="Y1996" s="60"/>
      <c r="Z1996" s="60"/>
      <c r="AA1996" s="60"/>
      <c r="AB1996" s="61"/>
    </row>
    <row r="1997" spans="1:28">
      <c r="A1997" s="47">
        <v>1995</v>
      </c>
      <c r="B1997" s="28"/>
      <c r="C1997" s="28"/>
      <c r="D1997" s="28"/>
      <c r="G1997" s="28"/>
      <c r="J1997" s="21"/>
      <c r="K1997" s="21"/>
      <c r="P1997" s="21"/>
      <c r="T1997" s="28"/>
      <c r="U1997" s="28"/>
      <c r="Y1997" s="28"/>
      <c r="Z1997" s="28"/>
    </row>
    <row r="1998" spans="1:28">
      <c r="A1998" s="47">
        <v>1996</v>
      </c>
      <c r="B1998" s="28"/>
      <c r="C1998" s="28"/>
      <c r="D1998" s="28"/>
      <c r="G1998" s="28"/>
      <c r="J1998" s="21"/>
      <c r="K1998" s="21"/>
      <c r="P1998" s="21"/>
      <c r="T1998" s="28"/>
      <c r="U1998" s="28"/>
      <c r="Y1998" s="28"/>
      <c r="Z1998" s="28"/>
    </row>
    <row r="1999" spans="1:28">
      <c r="A1999" s="47">
        <v>1997</v>
      </c>
      <c r="B1999" s="28"/>
      <c r="C1999" s="28"/>
      <c r="D1999" s="28"/>
      <c r="G1999" s="28"/>
      <c r="J1999" s="21"/>
      <c r="K1999" s="21"/>
      <c r="P1999" s="21"/>
      <c r="T1999" s="28"/>
      <c r="U1999" s="28"/>
      <c r="Y1999" s="28"/>
      <c r="Z1999" s="28"/>
    </row>
    <row r="2000" spans="1:28">
      <c r="A2000" s="47">
        <v>1998</v>
      </c>
      <c r="B2000" s="28"/>
      <c r="C2000" s="28"/>
      <c r="D2000" s="28"/>
      <c r="G2000" s="28"/>
      <c r="J2000" s="21"/>
      <c r="K2000" s="21"/>
      <c r="P2000" s="21"/>
      <c r="T2000" s="28"/>
      <c r="U2000" s="28"/>
      <c r="Y2000" s="28"/>
      <c r="Z2000" s="28"/>
    </row>
    <row r="2001" spans="1:28" ht="13.5" thickBot="1">
      <c r="A2001" s="59">
        <v>1999</v>
      </c>
      <c r="B2001" s="67"/>
      <c r="C2001" s="67"/>
      <c r="D2001" s="67"/>
      <c r="E2001" s="67"/>
      <c r="F2001" s="68"/>
      <c r="G2001" s="67"/>
      <c r="H2001" s="68"/>
      <c r="I2001" s="67"/>
      <c r="J2001" s="67"/>
      <c r="K2001" s="67"/>
      <c r="L2001" s="67"/>
      <c r="M2001" s="68"/>
      <c r="N2001" s="67"/>
      <c r="O2001" s="67"/>
      <c r="P2001" s="67"/>
      <c r="Q2001" s="67"/>
      <c r="R2001" s="68"/>
      <c r="S2001" s="67"/>
      <c r="T2001" s="67"/>
      <c r="U2001" s="67"/>
      <c r="V2001" s="67"/>
      <c r="W2001" s="68"/>
      <c r="X2001" s="67"/>
      <c r="Y2001" s="60"/>
      <c r="Z2001" s="60"/>
      <c r="AA2001" s="60"/>
      <c r="AB2001" s="61"/>
    </row>
    <row r="2002" spans="1:28">
      <c r="A2002" s="47">
        <v>2000</v>
      </c>
      <c r="B2002" s="28"/>
      <c r="C2002" s="28"/>
      <c r="D2002" s="28"/>
      <c r="G2002" s="28"/>
      <c r="J2002" s="21"/>
      <c r="K2002" s="21"/>
      <c r="P2002" s="21"/>
      <c r="T2002" s="28"/>
      <c r="U2002" s="28"/>
      <c r="Y2002" s="28"/>
      <c r="Z2002" s="28"/>
    </row>
    <row r="2003" spans="1:28">
      <c r="A2003" s="47">
        <v>2001</v>
      </c>
      <c r="B2003" s="28"/>
      <c r="C2003" s="28"/>
      <c r="D2003" s="28"/>
      <c r="G2003" s="28"/>
      <c r="J2003" s="21"/>
      <c r="K2003" s="21"/>
      <c r="P2003" s="21"/>
      <c r="T2003" s="28"/>
      <c r="U2003" s="28"/>
      <c r="Y2003" s="28"/>
      <c r="Z2003" s="28"/>
    </row>
    <row r="2004" spans="1:28">
      <c r="A2004" s="47">
        <v>2002</v>
      </c>
      <c r="B2004" s="28"/>
      <c r="C2004" s="28"/>
      <c r="D2004" s="28"/>
      <c r="G2004" s="28"/>
      <c r="J2004" s="21"/>
      <c r="K2004" s="21"/>
      <c r="P2004" s="21"/>
      <c r="T2004" s="28"/>
      <c r="U2004" s="28"/>
      <c r="Y2004" s="28"/>
      <c r="Z2004" s="28"/>
    </row>
    <row r="2005" spans="1:28">
      <c r="A2005" s="47">
        <v>2003</v>
      </c>
      <c r="B2005" s="28"/>
      <c r="C2005" s="28"/>
      <c r="D2005" s="28"/>
      <c r="G2005" s="28"/>
      <c r="J2005" s="21"/>
      <c r="K2005" s="21"/>
      <c r="P2005" s="21"/>
      <c r="T2005" s="28"/>
      <c r="U2005" s="28"/>
      <c r="Y2005" s="28"/>
      <c r="Z2005" s="28"/>
    </row>
    <row r="2006" spans="1:28" ht="13.5" thickBot="1">
      <c r="A2006" s="59">
        <v>2004</v>
      </c>
      <c r="B2006" s="67"/>
      <c r="C2006" s="67"/>
      <c r="D2006" s="67"/>
      <c r="E2006" s="67"/>
      <c r="F2006" s="68"/>
      <c r="G2006" s="67"/>
      <c r="H2006" s="68"/>
      <c r="I2006" s="67"/>
      <c r="J2006" s="67"/>
      <c r="K2006" s="67"/>
      <c r="L2006" s="67"/>
      <c r="M2006" s="68"/>
      <c r="N2006" s="67"/>
      <c r="O2006" s="67"/>
      <c r="P2006" s="67"/>
      <c r="Q2006" s="67"/>
      <c r="R2006" s="68"/>
      <c r="S2006" s="67"/>
      <c r="T2006" s="67"/>
      <c r="U2006" s="67"/>
      <c r="V2006" s="67"/>
      <c r="W2006" s="68"/>
      <c r="X2006" s="67"/>
      <c r="Y2006" s="60"/>
      <c r="Z2006" s="60"/>
      <c r="AA2006" s="60"/>
      <c r="AB2006" s="61"/>
    </row>
    <row r="2007" spans="1:28">
      <c r="A2007" s="47">
        <v>2005</v>
      </c>
      <c r="B2007" s="28"/>
      <c r="C2007" s="28"/>
      <c r="D2007" s="28"/>
      <c r="G2007" s="28"/>
      <c r="J2007" s="21"/>
      <c r="K2007" s="21"/>
      <c r="P2007" s="21"/>
      <c r="T2007" s="28"/>
      <c r="U2007" s="28"/>
      <c r="Y2007" s="28"/>
      <c r="Z2007" s="28"/>
    </row>
    <row r="2008" spans="1:28">
      <c r="A2008" s="47">
        <v>2006</v>
      </c>
      <c r="B2008" s="28"/>
      <c r="C2008" s="28"/>
      <c r="D2008" s="28"/>
      <c r="G2008" s="28"/>
      <c r="J2008" s="21"/>
      <c r="K2008" s="21"/>
      <c r="P2008" s="21"/>
      <c r="T2008" s="28"/>
      <c r="U2008" s="28"/>
      <c r="Y2008" s="28"/>
      <c r="Z2008" s="28"/>
    </row>
    <row r="2009" spans="1:28">
      <c r="A2009" s="47">
        <v>2007</v>
      </c>
      <c r="B2009" s="28"/>
      <c r="C2009" s="28"/>
      <c r="D2009" s="28"/>
      <c r="G2009" s="28"/>
      <c r="J2009" s="21"/>
      <c r="K2009" s="21"/>
      <c r="P2009" s="21"/>
      <c r="T2009" s="28"/>
      <c r="U2009" s="28"/>
      <c r="Y2009" s="28"/>
      <c r="Z2009" s="28"/>
    </row>
    <row r="2010" spans="1:28">
      <c r="A2010" s="47">
        <v>2008</v>
      </c>
      <c r="B2010" s="28"/>
      <c r="C2010" s="28"/>
      <c r="D2010" s="28"/>
      <c r="G2010" s="28"/>
      <c r="J2010" s="21"/>
      <c r="K2010" s="21"/>
      <c r="P2010" s="21"/>
      <c r="T2010" s="28"/>
      <c r="U2010" s="28"/>
      <c r="Y2010" s="28"/>
      <c r="Z2010" s="28"/>
    </row>
    <row r="2011" spans="1:28" ht="13.5" thickBot="1">
      <c r="A2011" s="59">
        <v>2009</v>
      </c>
      <c r="B2011" s="67"/>
      <c r="C2011" s="67"/>
      <c r="D2011" s="67"/>
      <c r="E2011" s="67"/>
      <c r="F2011" s="68"/>
      <c r="G2011" s="67"/>
      <c r="H2011" s="68"/>
      <c r="I2011" s="67"/>
      <c r="J2011" s="67"/>
      <c r="K2011" s="67"/>
      <c r="L2011" s="67"/>
      <c r="M2011" s="68"/>
      <c r="N2011" s="67"/>
      <c r="O2011" s="67"/>
      <c r="P2011" s="67"/>
      <c r="Q2011" s="67"/>
      <c r="R2011" s="68"/>
      <c r="S2011" s="67"/>
      <c r="T2011" s="67"/>
      <c r="U2011" s="67"/>
      <c r="V2011" s="67"/>
      <c r="W2011" s="68"/>
      <c r="X2011" s="67"/>
      <c r="Y2011" s="60"/>
      <c r="Z2011" s="60"/>
      <c r="AA2011" s="60"/>
      <c r="AB2011" s="61"/>
    </row>
    <row r="2012" spans="1:28">
      <c r="A2012" s="47">
        <v>2010</v>
      </c>
      <c r="B2012" s="28"/>
      <c r="C2012" s="28"/>
      <c r="D2012" s="28"/>
      <c r="G2012" s="28"/>
      <c r="J2012" s="21"/>
      <c r="K2012" s="21"/>
      <c r="P2012" s="21"/>
      <c r="T2012" s="28"/>
      <c r="U2012" s="28"/>
      <c r="Y2012" s="28"/>
      <c r="Z2012" s="28"/>
    </row>
    <row r="2013" spans="1:28">
      <c r="A2013" s="47">
        <v>2011</v>
      </c>
      <c r="B2013" s="28"/>
      <c r="C2013" s="28"/>
      <c r="D2013" s="28"/>
      <c r="G2013" s="28"/>
      <c r="J2013" s="21"/>
      <c r="K2013" s="21"/>
      <c r="P2013" s="21"/>
      <c r="T2013" s="28"/>
      <c r="U2013" s="28"/>
      <c r="Y2013" s="28"/>
      <c r="Z2013" s="28"/>
    </row>
    <row r="2014" spans="1:28">
      <c r="A2014" s="47">
        <v>2012</v>
      </c>
      <c r="B2014" s="28"/>
      <c r="C2014" s="28"/>
      <c r="D2014" s="28"/>
      <c r="G2014" s="28"/>
      <c r="J2014" s="21"/>
      <c r="K2014" s="21"/>
      <c r="P2014" s="21"/>
      <c r="T2014" s="28"/>
      <c r="U2014" s="28"/>
      <c r="Y2014" s="28"/>
      <c r="Z2014" s="28"/>
    </row>
    <row r="2015" spans="1:28">
      <c r="A2015" s="47">
        <v>2013</v>
      </c>
      <c r="B2015" s="28"/>
      <c r="C2015" s="28"/>
      <c r="D2015" s="28"/>
      <c r="G2015" s="28"/>
      <c r="J2015" s="21"/>
      <c r="K2015" s="21"/>
      <c r="P2015" s="21"/>
      <c r="T2015" s="28"/>
      <c r="U2015" s="28"/>
      <c r="Y2015" s="28"/>
      <c r="Z2015" s="28"/>
    </row>
    <row r="2016" spans="1:28" ht="13.5" thickBot="1">
      <c r="A2016" s="59">
        <v>2014</v>
      </c>
      <c r="B2016" s="67"/>
      <c r="C2016" s="67"/>
      <c r="D2016" s="67"/>
      <c r="E2016" s="67"/>
      <c r="F2016" s="68"/>
      <c r="G2016" s="67"/>
      <c r="H2016" s="68"/>
      <c r="I2016" s="67"/>
      <c r="J2016" s="67"/>
      <c r="K2016" s="67"/>
      <c r="L2016" s="67"/>
      <c r="M2016" s="68"/>
      <c r="N2016" s="67"/>
      <c r="O2016" s="67"/>
      <c r="P2016" s="67"/>
      <c r="Q2016" s="67"/>
      <c r="R2016" s="68"/>
      <c r="S2016" s="67"/>
      <c r="T2016" s="67"/>
      <c r="U2016" s="67"/>
      <c r="V2016" s="67"/>
      <c r="W2016" s="68"/>
      <c r="X2016" s="67"/>
      <c r="Y2016" s="60"/>
      <c r="Z2016" s="60"/>
      <c r="AA2016" s="60"/>
      <c r="AB2016" s="61"/>
    </row>
    <row r="2017" spans="1:28">
      <c r="A2017" s="47">
        <v>2015</v>
      </c>
      <c r="B2017" s="28"/>
      <c r="C2017" s="28"/>
      <c r="D2017" s="28"/>
      <c r="G2017" s="28"/>
      <c r="J2017" s="21"/>
      <c r="K2017" s="21"/>
      <c r="P2017" s="21"/>
      <c r="T2017" s="28"/>
      <c r="U2017" s="28"/>
      <c r="Y2017" s="28"/>
      <c r="Z2017" s="28"/>
    </row>
    <row r="2018" spans="1:28">
      <c r="A2018" s="47">
        <v>2016</v>
      </c>
      <c r="B2018" s="28"/>
      <c r="C2018" s="28"/>
      <c r="D2018" s="28"/>
      <c r="G2018" s="28"/>
      <c r="J2018" s="21"/>
      <c r="K2018" s="21"/>
      <c r="P2018" s="21"/>
      <c r="T2018" s="28"/>
      <c r="U2018" s="28"/>
      <c r="Y2018" s="28"/>
      <c r="Z2018" s="28"/>
    </row>
    <row r="2019" spans="1:28">
      <c r="A2019" s="47">
        <v>2017</v>
      </c>
      <c r="B2019" s="28"/>
      <c r="C2019" s="28"/>
      <c r="D2019" s="28"/>
      <c r="G2019" s="28"/>
      <c r="J2019" s="21"/>
      <c r="K2019" s="21"/>
      <c r="P2019" s="21"/>
      <c r="T2019" s="28"/>
      <c r="U2019" s="28"/>
      <c r="Y2019" s="28"/>
      <c r="Z2019" s="28"/>
    </row>
    <row r="2020" spans="1:28">
      <c r="A2020" s="47">
        <v>2018</v>
      </c>
      <c r="B2020" s="28"/>
      <c r="C2020" s="28"/>
      <c r="D2020" s="28"/>
      <c r="G2020" s="28"/>
      <c r="J2020" s="21"/>
      <c r="K2020" s="21"/>
      <c r="P2020" s="21"/>
      <c r="T2020" s="28"/>
      <c r="U2020" s="28"/>
      <c r="Y2020" s="28"/>
      <c r="Z2020" s="28"/>
    </row>
    <row r="2021" spans="1:28" ht="13.5" thickBot="1">
      <c r="A2021" s="59">
        <v>2019</v>
      </c>
      <c r="B2021" s="67"/>
      <c r="C2021" s="67"/>
      <c r="D2021" s="67"/>
      <c r="E2021" s="67"/>
      <c r="F2021" s="68"/>
      <c r="G2021" s="67"/>
      <c r="H2021" s="68"/>
      <c r="I2021" s="67"/>
      <c r="J2021" s="67"/>
      <c r="K2021" s="67"/>
      <c r="L2021" s="67"/>
      <c r="M2021" s="68"/>
      <c r="N2021" s="67"/>
      <c r="O2021" s="67"/>
      <c r="P2021" s="67"/>
      <c r="Q2021" s="67"/>
      <c r="R2021" s="68"/>
      <c r="S2021" s="67"/>
      <c r="T2021" s="67"/>
      <c r="U2021" s="67"/>
      <c r="V2021" s="67"/>
      <c r="W2021" s="68"/>
      <c r="X2021" s="67"/>
      <c r="Y2021" s="60"/>
      <c r="Z2021" s="60"/>
      <c r="AA2021" s="60"/>
      <c r="AB2021" s="61"/>
    </row>
    <row r="2022" spans="1:28">
      <c r="A2022" s="47">
        <v>2020</v>
      </c>
      <c r="B2022" s="28"/>
      <c r="C2022" s="28"/>
      <c r="D2022" s="28"/>
      <c r="G2022" s="28"/>
      <c r="J2022" s="21"/>
      <c r="K2022" s="21"/>
      <c r="P2022" s="21"/>
      <c r="T2022" s="28"/>
      <c r="U2022" s="28"/>
      <c r="Y2022" s="28"/>
      <c r="Z2022" s="28"/>
    </row>
    <row r="2023" spans="1:28">
      <c r="A2023" s="47">
        <v>2021</v>
      </c>
      <c r="B2023" s="28"/>
      <c r="C2023" s="28"/>
      <c r="D2023" s="28"/>
      <c r="G2023" s="28"/>
      <c r="J2023" s="21"/>
      <c r="K2023" s="21"/>
      <c r="P2023" s="21"/>
      <c r="T2023" s="28"/>
      <c r="U2023" s="28"/>
      <c r="Y2023" s="28"/>
      <c r="Z2023" s="28"/>
    </row>
    <row r="2024" spans="1:28">
      <c r="A2024" s="47">
        <v>2022</v>
      </c>
      <c r="B2024" s="28"/>
      <c r="C2024" s="28"/>
      <c r="D2024" s="28"/>
      <c r="G2024" s="28"/>
      <c r="J2024" s="21"/>
      <c r="K2024" s="21"/>
      <c r="P2024" s="21"/>
      <c r="T2024" s="28"/>
      <c r="U2024" s="28"/>
      <c r="Y2024" s="28"/>
      <c r="Z2024" s="28"/>
    </row>
    <row r="2025" spans="1:28">
      <c r="A2025" s="47">
        <v>2023</v>
      </c>
      <c r="B2025" s="28"/>
      <c r="C2025" s="28"/>
      <c r="D2025" s="28"/>
      <c r="G2025" s="28"/>
      <c r="J2025" s="21"/>
      <c r="K2025" s="21"/>
      <c r="P2025" s="21"/>
      <c r="T2025" s="28"/>
      <c r="U2025" s="28"/>
      <c r="Y2025" s="28"/>
      <c r="Z2025" s="28"/>
    </row>
    <row r="2026" spans="1:28" ht="13.5" thickBot="1">
      <c r="A2026" s="59">
        <v>2024</v>
      </c>
      <c r="B2026" s="67"/>
      <c r="C2026" s="67"/>
      <c r="D2026" s="67"/>
      <c r="E2026" s="67"/>
      <c r="F2026" s="68"/>
      <c r="G2026" s="67"/>
      <c r="H2026" s="68"/>
      <c r="I2026" s="67"/>
      <c r="J2026" s="67"/>
      <c r="K2026" s="67"/>
      <c r="L2026" s="67"/>
      <c r="M2026" s="68"/>
      <c r="N2026" s="67"/>
      <c r="O2026" s="67"/>
      <c r="P2026" s="67"/>
      <c r="Q2026" s="67"/>
      <c r="R2026" s="68"/>
      <c r="S2026" s="67"/>
      <c r="T2026" s="67"/>
      <c r="U2026" s="67"/>
      <c r="V2026" s="67"/>
      <c r="W2026" s="68"/>
      <c r="X2026" s="67"/>
      <c r="Y2026" s="60"/>
      <c r="Z2026" s="60"/>
      <c r="AA2026" s="60"/>
      <c r="AB2026" s="61"/>
    </row>
    <row r="2027" spans="1:28">
      <c r="A2027" s="47">
        <v>2025</v>
      </c>
      <c r="B2027" s="28"/>
      <c r="C2027" s="28"/>
      <c r="D2027" s="28"/>
      <c r="G2027" s="28"/>
      <c r="J2027" s="21"/>
      <c r="K2027" s="21"/>
      <c r="P2027" s="21"/>
      <c r="T2027" s="28"/>
      <c r="U2027" s="28"/>
      <c r="Y2027" s="28"/>
      <c r="Z2027" s="28"/>
    </row>
    <row r="2028" spans="1:28">
      <c r="A2028" s="47">
        <v>2026</v>
      </c>
      <c r="B2028" s="28"/>
      <c r="C2028" s="28"/>
      <c r="D2028" s="28"/>
      <c r="G2028" s="28"/>
      <c r="J2028" s="21"/>
      <c r="K2028" s="21"/>
      <c r="P2028" s="21"/>
      <c r="T2028" s="28"/>
      <c r="U2028" s="28"/>
      <c r="Y2028" s="28"/>
      <c r="Z2028" s="28"/>
    </row>
    <row r="2029" spans="1:28">
      <c r="A2029" s="47">
        <v>2027</v>
      </c>
      <c r="B2029" s="28"/>
      <c r="C2029" s="28"/>
      <c r="D2029" s="28"/>
      <c r="G2029" s="28"/>
      <c r="J2029" s="21"/>
      <c r="K2029" s="21"/>
      <c r="P2029" s="21"/>
      <c r="T2029" s="28"/>
      <c r="U2029" s="28"/>
      <c r="Y2029" s="28"/>
      <c r="Z2029" s="28"/>
    </row>
    <row r="2030" spans="1:28">
      <c r="A2030" s="47">
        <v>2028</v>
      </c>
      <c r="B2030" s="28"/>
      <c r="C2030" s="28"/>
      <c r="D2030" s="28"/>
      <c r="G2030" s="28"/>
      <c r="J2030" s="21"/>
      <c r="K2030" s="21"/>
      <c r="P2030" s="21"/>
      <c r="T2030" s="28"/>
      <c r="U2030" s="28"/>
      <c r="Y2030" s="28"/>
      <c r="Z2030" s="28"/>
    </row>
    <row r="2031" spans="1:28" ht="13.5" thickBot="1">
      <c r="A2031" s="59">
        <v>2029</v>
      </c>
      <c r="B2031" s="67"/>
      <c r="C2031" s="67"/>
      <c r="D2031" s="67"/>
      <c r="E2031" s="67"/>
      <c r="F2031" s="68"/>
      <c r="G2031" s="67"/>
      <c r="H2031" s="68"/>
      <c r="I2031" s="67"/>
      <c r="J2031" s="67"/>
      <c r="K2031" s="67"/>
      <c r="L2031" s="67"/>
      <c r="M2031" s="68"/>
      <c r="N2031" s="67"/>
      <c r="O2031" s="67"/>
      <c r="P2031" s="67"/>
      <c r="Q2031" s="67"/>
      <c r="R2031" s="68"/>
      <c r="S2031" s="67"/>
      <c r="T2031" s="67"/>
      <c r="U2031" s="67"/>
      <c r="V2031" s="67"/>
      <c r="W2031" s="68"/>
      <c r="X2031" s="67"/>
      <c r="Y2031" s="60"/>
      <c r="Z2031" s="60"/>
      <c r="AA2031" s="60"/>
      <c r="AB2031" s="61"/>
    </row>
    <row r="2032" spans="1:28">
      <c r="A2032" s="47">
        <v>2030</v>
      </c>
      <c r="B2032" s="28"/>
      <c r="C2032" s="28"/>
      <c r="D2032" s="28"/>
      <c r="G2032" s="28"/>
      <c r="J2032" s="21"/>
      <c r="K2032" s="21"/>
      <c r="P2032" s="21"/>
      <c r="T2032" s="28"/>
      <c r="U2032" s="28"/>
      <c r="Y2032" s="28"/>
      <c r="Z2032" s="28"/>
    </row>
    <row r="2033" spans="1:28">
      <c r="A2033" s="47">
        <v>2031</v>
      </c>
      <c r="B2033" s="28"/>
      <c r="C2033" s="28"/>
      <c r="D2033" s="28"/>
      <c r="G2033" s="28"/>
      <c r="J2033" s="21"/>
      <c r="K2033" s="21"/>
      <c r="P2033" s="21"/>
      <c r="T2033" s="28"/>
      <c r="U2033" s="28"/>
      <c r="Y2033" s="28"/>
      <c r="Z2033" s="28"/>
    </row>
    <row r="2034" spans="1:28">
      <c r="A2034" s="47">
        <v>2032</v>
      </c>
      <c r="B2034" s="28"/>
      <c r="C2034" s="28"/>
      <c r="D2034" s="28"/>
      <c r="G2034" s="28"/>
      <c r="J2034" s="21"/>
      <c r="K2034" s="21"/>
      <c r="P2034" s="21"/>
      <c r="T2034" s="28"/>
      <c r="U2034" s="28"/>
      <c r="Y2034" s="28"/>
      <c r="Z2034" s="28"/>
    </row>
    <row r="2035" spans="1:28">
      <c r="A2035" s="47">
        <v>2033</v>
      </c>
      <c r="B2035" s="28"/>
      <c r="C2035" s="28"/>
      <c r="D2035" s="28"/>
      <c r="G2035" s="28"/>
      <c r="J2035" s="21"/>
      <c r="K2035" s="21"/>
      <c r="P2035" s="21"/>
      <c r="T2035" s="28"/>
      <c r="U2035" s="28"/>
      <c r="Y2035" s="28"/>
      <c r="Z2035" s="28"/>
    </row>
    <row r="2036" spans="1:28" ht="13.5" thickBot="1">
      <c r="A2036" s="59">
        <v>2034</v>
      </c>
      <c r="B2036" s="67"/>
      <c r="C2036" s="67"/>
      <c r="D2036" s="67"/>
      <c r="E2036" s="67"/>
      <c r="F2036" s="68"/>
      <c r="G2036" s="67"/>
      <c r="H2036" s="68"/>
      <c r="I2036" s="67"/>
      <c r="J2036" s="67"/>
      <c r="K2036" s="67"/>
      <c r="L2036" s="67"/>
      <c r="M2036" s="68"/>
      <c r="N2036" s="67"/>
      <c r="O2036" s="67"/>
      <c r="P2036" s="67"/>
      <c r="Q2036" s="67"/>
      <c r="R2036" s="68"/>
      <c r="S2036" s="67"/>
      <c r="T2036" s="67"/>
      <c r="U2036" s="67"/>
      <c r="V2036" s="67"/>
      <c r="W2036" s="68"/>
      <c r="X2036" s="67"/>
      <c r="Y2036" s="60"/>
      <c r="Z2036" s="60"/>
      <c r="AA2036" s="60"/>
      <c r="AB2036" s="61"/>
    </row>
    <row r="2037" spans="1:28">
      <c r="A2037" s="47">
        <v>2035</v>
      </c>
      <c r="B2037" s="28"/>
      <c r="C2037" s="28"/>
      <c r="D2037" s="28"/>
      <c r="G2037" s="28"/>
      <c r="J2037" s="21"/>
      <c r="K2037" s="21"/>
      <c r="P2037" s="21"/>
      <c r="T2037" s="28"/>
      <c r="U2037" s="28"/>
      <c r="Y2037" s="28"/>
      <c r="Z2037" s="28"/>
    </row>
    <row r="2038" spans="1:28">
      <c r="A2038" s="47">
        <v>2036</v>
      </c>
      <c r="B2038" s="28"/>
      <c r="C2038" s="28"/>
      <c r="D2038" s="28"/>
      <c r="G2038" s="28"/>
      <c r="J2038" s="21"/>
      <c r="K2038" s="21"/>
      <c r="P2038" s="21"/>
      <c r="T2038" s="28"/>
      <c r="U2038" s="28"/>
      <c r="Y2038" s="28"/>
      <c r="Z2038" s="28"/>
    </row>
    <row r="2039" spans="1:28">
      <c r="A2039" s="47">
        <v>2037</v>
      </c>
      <c r="B2039" s="28"/>
      <c r="C2039" s="28"/>
      <c r="D2039" s="28"/>
      <c r="G2039" s="28"/>
      <c r="J2039" s="21"/>
      <c r="K2039" s="21"/>
      <c r="P2039" s="21"/>
      <c r="T2039" s="28"/>
      <c r="U2039" s="28"/>
      <c r="Y2039" s="28"/>
      <c r="Z2039" s="28"/>
    </row>
    <row r="2040" spans="1:28">
      <c r="A2040" s="47">
        <v>2038</v>
      </c>
      <c r="B2040" s="28"/>
      <c r="C2040" s="28"/>
      <c r="D2040" s="28"/>
      <c r="G2040" s="28"/>
      <c r="J2040" s="21"/>
      <c r="K2040" s="21"/>
      <c r="P2040" s="21"/>
      <c r="T2040" s="28"/>
      <c r="U2040" s="28"/>
      <c r="Y2040" s="28"/>
      <c r="Z2040" s="28"/>
    </row>
    <row r="2041" spans="1:28" ht="13.5" thickBot="1">
      <c r="A2041" s="59">
        <v>2039</v>
      </c>
      <c r="B2041" s="67"/>
      <c r="C2041" s="67"/>
      <c r="D2041" s="67"/>
      <c r="E2041" s="67"/>
      <c r="F2041" s="68"/>
      <c r="G2041" s="67"/>
      <c r="H2041" s="68"/>
      <c r="I2041" s="67"/>
      <c r="J2041" s="67"/>
      <c r="K2041" s="67"/>
      <c r="L2041" s="67"/>
      <c r="M2041" s="68"/>
      <c r="N2041" s="67"/>
      <c r="O2041" s="67"/>
      <c r="P2041" s="67"/>
      <c r="Q2041" s="67"/>
      <c r="R2041" s="68"/>
      <c r="S2041" s="67"/>
      <c r="T2041" s="67"/>
      <c r="U2041" s="67"/>
      <c r="V2041" s="67"/>
      <c r="W2041" s="68"/>
      <c r="X2041" s="67"/>
      <c r="Y2041" s="60"/>
      <c r="Z2041" s="60"/>
      <c r="AA2041" s="60"/>
      <c r="AB2041" s="61"/>
    </row>
    <row r="2042" spans="1:28">
      <c r="A2042" s="47">
        <v>2040</v>
      </c>
      <c r="B2042" s="28"/>
      <c r="C2042" s="28"/>
      <c r="D2042" s="28"/>
      <c r="G2042" s="28"/>
      <c r="J2042" s="21"/>
      <c r="K2042" s="21"/>
      <c r="P2042" s="21"/>
      <c r="T2042" s="28"/>
      <c r="U2042" s="28"/>
      <c r="Y2042" s="28"/>
      <c r="Z2042" s="28"/>
    </row>
    <row r="2043" spans="1:28">
      <c r="A2043" s="47">
        <v>2041</v>
      </c>
      <c r="B2043" s="28"/>
      <c r="C2043" s="28"/>
      <c r="D2043" s="28"/>
      <c r="G2043" s="28"/>
      <c r="J2043" s="21"/>
      <c r="K2043" s="21"/>
      <c r="P2043" s="21"/>
      <c r="T2043" s="28"/>
      <c r="U2043" s="28"/>
      <c r="Y2043" s="28"/>
      <c r="Z2043" s="28"/>
    </row>
    <row r="2044" spans="1:28">
      <c r="A2044" s="47">
        <v>2042</v>
      </c>
      <c r="B2044" s="28"/>
      <c r="C2044" s="28"/>
      <c r="D2044" s="28"/>
      <c r="G2044" s="28"/>
      <c r="J2044" s="21"/>
      <c r="K2044" s="21"/>
      <c r="P2044" s="21"/>
      <c r="T2044" s="28"/>
      <c r="U2044" s="28"/>
      <c r="Y2044" s="28"/>
      <c r="Z2044" s="28"/>
    </row>
    <row r="2045" spans="1:28">
      <c r="A2045" s="47">
        <v>2043</v>
      </c>
      <c r="B2045" s="28"/>
      <c r="C2045" s="28"/>
      <c r="D2045" s="28"/>
      <c r="G2045" s="28"/>
      <c r="J2045" s="21"/>
      <c r="K2045" s="21"/>
      <c r="P2045" s="21"/>
      <c r="T2045" s="28"/>
      <c r="U2045" s="28"/>
      <c r="Y2045" s="28"/>
      <c r="Z2045" s="28"/>
    </row>
    <row r="2046" spans="1:28" ht="13.5" thickBot="1">
      <c r="A2046" s="59">
        <v>2044</v>
      </c>
      <c r="B2046" s="67"/>
      <c r="C2046" s="67"/>
      <c r="D2046" s="67"/>
      <c r="E2046" s="67"/>
      <c r="F2046" s="68"/>
      <c r="G2046" s="67"/>
      <c r="H2046" s="68"/>
      <c r="I2046" s="67"/>
      <c r="J2046" s="67"/>
      <c r="K2046" s="67"/>
      <c r="L2046" s="67"/>
      <c r="M2046" s="68"/>
      <c r="N2046" s="67"/>
      <c r="O2046" s="67"/>
      <c r="P2046" s="67"/>
      <c r="Q2046" s="67"/>
      <c r="R2046" s="68"/>
      <c r="S2046" s="67"/>
      <c r="T2046" s="67"/>
      <c r="U2046" s="67"/>
      <c r="V2046" s="67"/>
      <c r="W2046" s="68"/>
      <c r="X2046" s="67"/>
      <c r="Y2046" s="60"/>
      <c r="Z2046" s="60"/>
      <c r="AA2046" s="60"/>
      <c r="AB2046" s="61"/>
    </row>
    <row r="2047" spans="1:28">
      <c r="A2047" s="47">
        <v>2045</v>
      </c>
      <c r="B2047" s="28"/>
      <c r="C2047" s="28"/>
      <c r="D2047" s="28"/>
      <c r="G2047" s="28"/>
      <c r="J2047" s="21"/>
      <c r="K2047" s="21"/>
      <c r="P2047" s="21"/>
      <c r="T2047" s="28"/>
      <c r="U2047" s="28"/>
      <c r="Y2047" s="28"/>
      <c r="Z2047" s="28"/>
    </row>
    <row r="2048" spans="1:28">
      <c r="A2048" s="47">
        <v>2046</v>
      </c>
      <c r="B2048" s="28"/>
      <c r="C2048" s="28"/>
      <c r="D2048" s="28"/>
      <c r="G2048" s="28"/>
      <c r="J2048" s="21"/>
      <c r="K2048" s="21"/>
      <c r="P2048" s="21"/>
      <c r="T2048" s="28"/>
      <c r="U2048" s="28"/>
      <c r="Y2048" s="28"/>
      <c r="Z2048" s="28"/>
    </row>
    <row r="2049" spans="1:28">
      <c r="A2049" s="47">
        <v>2047</v>
      </c>
      <c r="B2049" s="28"/>
      <c r="C2049" s="28"/>
      <c r="D2049" s="28"/>
      <c r="G2049" s="28"/>
      <c r="J2049" s="21"/>
      <c r="K2049" s="21"/>
      <c r="P2049" s="21"/>
      <c r="T2049" s="28"/>
      <c r="U2049" s="28"/>
      <c r="Y2049" s="28"/>
      <c r="Z2049" s="28"/>
    </row>
    <row r="2050" spans="1:28">
      <c r="A2050" s="47">
        <v>2048</v>
      </c>
      <c r="B2050" s="28"/>
      <c r="C2050" s="28"/>
      <c r="D2050" s="28"/>
      <c r="G2050" s="28"/>
      <c r="J2050" s="21"/>
      <c r="K2050" s="21"/>
      <c r="P2050" s="21"/>
      <c r="T2050" s="28"/>
      <c r="U2050" s="28"/>
      <c r="Y2050" s="28"/>
      <c r="Z2050" s="28"/>
    </row>
    <row r="2051" spans="1:28" ht="13.5" thickBot="1">
      <c r="A2051" s="59">
        <v>2049</v>
      </c>
      <c r="B2051" s="67"/>
      <c r="C2051" s="67"/>
      <c r="D2051" s="67"/>
      <c r="E2051" s="67"/>
      <c r="F2051" s="68"/>
      <c r="G2051" s="67"/>
      <c r="H2051" s="68"/>
      <c r="I2051" s="67"/>
      <c r="J2051" s="67"/>
      <c r="K2051" s="67"/>
      <c r="L2051" s="67"/>
      <c r="M2051" s="68"/>
      <c r="N2051" s="67"/>
      <c r="O2051" s="67"/>
      <c r="P2051" s="67"/>
      <c r="Q2051" s="67"/>
      <c r="R2051" s="68"/>
      <c r="S2051" s="67"/>
      <c r="T2051" s="67"/>
      <c r="U2051" s="67"/>
      <c r="V2051" s="67"/>
      <c r="W2051" s="68"/>
      <c r="X2051" s="67"/>
      <c r="Y2051" s="60"/>
      <c r="Z2051" s="60"/>
      <c r="AA2051" s="60"/>
      <c r="AB2051" s="61"/>
    </row>
    <row r="2052" spans="1:28">
      <c r="A2052" s="47">
        <v>2050</v>
      </c>
      <c r="B2052" s="28"/>
      <c r="C2052" s="28"/>
      <c r="D2052" s="28"/>
      <c r="G2052" s="28"/>
      <c r="J2052" s="21"/>
      <c r="K2052" s="21"/>
      <c r="P2052" s="21"/>
      <c r="T2052" s="28"/>
      <c r="U2052" s="28"/>
      <c r="Y2052" s="28"/>
      <c r="Z2052" s="28"/>
    </row>
    <row r="2053" spans="1:28">
      <c r="A2053" s="47">
        <v>2051</v>
      </c>
      <c r="B2053" s="28"/>
      <c r="C2053" s="28"/>
      <c r="D2053" s="28"/>
      <c r="G2053" s="28"/>
      <c r="J2053" s="21"/>
      <c r="K2053" s="21"/>
      <c r="P2053" s="21"/>
      <c r="T2053" s="28"/>
      <c r="U2053" s="28"/>
      <c r="Y2053" s="28"/>
      <c r="Z2053" s="28"/>
    </row>
    <row r="2054" spans="1:28">
      <c r="A2054" s="47">
        <v>2052</v>
      </c>
      <c r="B2054" s="28"/>
      <c r="C2054" s="28"/>
      <c r="D2054" s="28"/>
      <c r="G2054" s="28"/>
      <c r="J2054" s="21"/>
      <c r="K2054" s="21"/>
      <c r="P2054" s="21"/>
      <c r="T2054" s="28"/>
      <c r="U2054" s="28"/>
      <c r="Y2054" s="28"/>
      <c r="Z2054" s="28"/>
    </row>
    <row r="2055" spans="1:28">
      <c r="A2055" s="47">
        <v>2053</v>
      </c>
      <c r="B2055" s="28"/>
      <c r="C2055" s="28"/>
      <c r="D2055" s="28"/>
      <c r="G2055" s="28"/>
      <c r="J2055" s="21"/>
      <c r="K2055" s="21"/>
      <c r="P2055" s="21"/>
      <c r="T2055" s="28"/>
      <c r="U2055" s="28"/>
      <c r="Y2055" s="28"/>
      <c r="Z2055" s="28"/>
    </row>
    <row r="2056" spans="1:28" ht="13.5" thickBot="1">
      <c r="A2056" s="59">
        <v>2054</v>
      </c>
      <c r="B2056" s="67"/>
      <c r="C2056" s="67"/>
      <c r="D2056" s="67"/>
      <c r="E2056" s="67"/>
      <c r="F2056" s="68"/>
      <c r="G2056" s="67"/>
      <c r="H2056" s="68"/>
      <c r="I2056" s="67"/>
      <c r="J2056" s="67"/>
      <c r="K2056" s="67"/>
      <c r="L2056" s="67"/>
      <c r="M2056" s="68"/>
      <c r="N2056" s="67"/>
      <c r="O2056" s="67"/>
      <c r="P2056" s="67"/>
      <c r="Q2056" s="67"/>
      <c r="R2056" s="68"/>
      <c r="S2056" s="67"/>
      <c r="T2056" s="67"/>
      <c r="U2056" s="67"/>
      <c r="V2056" s="67"/>
      <c r="W2056" s="68"/>
      <c r="X2056" s="67"/>
      <c r="Y2056" s="60"/>
      <c r="Z2056" s="60"/>
      <c r="AA2056" s="60"/>
      <c r="AB2056" s="61"/>
    </row>
    <row r="2057" spans="1:28">
      <c r="A2057" s="47">
        <v>2055</v>
      </c>
      <c r="B2057" s="28"/>
      <c r="C2057" s="28"/>
      <c r="D2057" s="28"/>
      <c r="G2057" s="28"/>
      <c r="J2057" s="21"/>
      <c r="K2057" s="21"/>
      <c r="P2057" s="21"/>
      <c r="T2057" s="28"/>
      <c r="U2057" s="28"/>
      <c r="Y2057" s="28"/>
      <c r="Z2057" s="28"/>
    </row>
    <row r="2058" spans="1:28">
      <c r="A2058" s="47">
        <v>2056</v>
      </c>
      <c r="B2058" s="28"/>
      <c r="C2058" s="28"/>
      <c r="D2058" s="28"/>
      <c r="G2058" s="28"/>
      <c r="J2058" s="21"/>
      <c r="K2058" s="21"/>
      <c r="P2058" s="21"/>
      <c r="T2058" s="28"/>
      <c r="U2058" s="28"/>
      <c r="Y2058" s="28"/>
      <c r="Z2058" s="28"/>
    </row>
    <row r="2059" spans="1:28">
      <c r="A2059" s="47">
        <v>2057</v>
      </c>
      <c r="B2059" s="28"/>
      <c r="C2059" s="28"/>
      <c r="D2059" s="28"/>
      <c r="G2059" s="28"/>
      <c r="J2059" s="21"/>
      <c r="K2059" s="21"/>
      <c r="P2059" s="21"/>
      <c r="T2059" s="28"/>
      <c r="U2059" s="28"/>
      <c r="Y2059" s="28"/>
      <c r="Z2059" s="28"/>
    </row>
    <row r="2060" spans="1:28">
      <c r="A2060" s="47">
        <v>2058</v>
      </c>
      <c r="B2060" s="28"/>
      <c r="C2060" s="28"/>
      <c r="D2060" s="28"/>
      <c r="G2060" s="28"/>
      <c r="J2060" s="21"/>
      <c r="K2060" s="21"/>
      <c r="P2060" s="21"/>
      <c r="T2060" s="28"/>
      <c r="U2060" s="28"/>
      <c r="Y2060" s="28"/>
      <c r="Z2060" s="28"/>
    </row>
    <row r="2061" spans="1:28" ht="13.5" thickBot="1">
      <c r="A2061" s="59">
        <v>2059</v>
      </c>
      <c r="B2061" s="67"/>
      <c r="C2061" s="67"/>
      <c r="D2061" s="67"/>
      <c r="E2061" s="67"/>
      <c r="F2061" s="68"/>
      <c r="G2061" s="67"/>
      <c r="H2061" s="68"/>
      <c r="I2061" s="67"/>
      <c r="J2061" s="67"/>
      <c r="K2061" s="67"/>
      <c r="L2061" s="67"/>
      <c r="M2061" s="68"/>
      <c r="N2061" s="67"/>
      <c r="O2061" s="67"/>
      <c r="P2061" s="67"/>
      <c r="Q2061" s="67"/>
      <c r="R2061" s="68"/>
      <c r="S2061" s="67"/>
      <c r="T2061" s="67"/>
      <c r="U2061" s="67"/>
      <c r="V2061" s="67"/>
      <c r="W2061" s="68"/>
      <c r="X2061" s="67"/>
      <c r="Y2061" s="60"/>
      <c r="Z2061" s="60"/>
      <c r="AA2061" s="60"/>
      <c r="AB2061" s="61"/>
    </row>
    <row r="2062" spans="1:28">
      <c r="A2062" s="47">
        <v>2060</v>
      </c>
      <c r="B2062" s="28"/>
      <c r="C2062" s="28"/>
      <c r="D2062" s="28"/>
      <c r="G2062" s="28"/>
      <c r="J2062" s="21"/>
      <c r="K2062" s="21"/>
      <c r="P2062" s="21"/>
      <c r="T2062" s="28"/>
      <c r="U2062" s="28"/>
      <c r="Y2062" s="28"/>
      <c r="Z2062" s="28"/>
    </row>
    <row r="2063" spans="1:28">
      <c r="A2063" s="47">
        <v>2061</v>
      </c>
      <c r="B2063" s="28"/>
      <c r="C2063" s="28"/>
      <c r="D2063" s="28"/>
      <c r="G2063" s="28"/>
      <c r="J2063" s="21"/>
      <c r="K2063" s="21"/>
      <c r="P2063" s="21"/>
      <c r="T2063" s="28"/>
      <c r="U2063" s="28"/>
      <c r="Y2063" s="28"/>
      <c r="Z2063" s="28"/>
    </row>
    <row r="2064" spans="1:28">
      <c r="A2064" s="47">
        <v>2062</v>
      </c>
      <c r="B2064" s="28"/>
      <c r="C2064" s="28"/>
      <c r="D2064" s="28"/>
      <c r="G2064" s="28"/>
      <c r="J2064" s="21"/>
      <c r="K2064" s="21"/>
      <c r="P2064" s="21"/>
      <c r="T2064" s="28"/>
      <c r="U2064" s="28"/>
      <c r="Y2064" s="28"/>
      <c r="Z2064" s="28"/>
    </row>
    <row r="2065" spans="1:28">
      <c r="A2065" s="47">
        <v>2063</v>
      </c>
      <c r="B2065" s="28"/>
      <c r="C2065" s="28"/>
      <c r="D2065" s="28"/>
      <c r="G2065" s="28"/>
      <c r="J2065" s="21"/>
      <c r="K2065" s="21"/>
      <c r="P2065" s="21"/>
      <c r="T2065" s="28"/>
      <c r="U2065" s="28"/>
      <c r="Y2065" s="28"/>
      <c r="Z2065" s="28"/>
    </row>
    <row r="2066" spans="1:28" ht="13.5" thickBot="1">
      <c r="A2066" s="59">
        <v>2064</v>
      </c>
      <c r="B2066" s="67"/>
      <c r="C2066" s="67"/>
      <c r="D2066" s="67"/>
      <c r="E2066" s="67"/>
      <c r="F2066" s="68"/>
      <c r="G2066" s="67"/>
      <c r="H2066" s="68"/>
      <c r="I2066" s="67"/>
      <c r="J2066" s="67"/>
      <c r="K2066" s="67"/>
      <c r="L2066" s="67"/>
      <c r="M2066" s="68"/>
      <c r="N2066" s="67"/>
      <c r="O2066" s="67"/>
      <c r="P2066" s="67"/>
      <c r="Q2066" s="67"/>
      <c r="R2066" s="68"/>
      <c r="S2066" s="67"/>
      <c r="T2066" s="67"/>
      <c r="U2066" s="67"/>
      <c r="V2066" s="67"/>
      <c r="W2066" s="68"/>
      <c r="X2066" s="67"/>
      <c r="Y2066" s="60"/>
      <c r="Z2066" s="60"/>
      <c r="AA2066" s="60"/>
      <c r="AB2066" s="61"/>
    </row>
    <row r="2067" spans="1:28">
      <c r="A2067" s="47">
        <v>2065</v>
      </c>
      <c r="B2067" s="28"/>
      <c r="C2067" s="28"/>
      <c r="D2067" s="28"/>
      <c r="G2067" s="28"/>
      <c r="J2067" s="21"/>
      <c r="K2067" s="21"/>
      <c r="P2067" s="21"/>
      <c r="T2067" s="28"/>
      <c r="U2067" s="28"/>
      <c r="Y2067" s="28"/>
      <c r="Z2067" s="28"/>
    </row>
    <row r="2068" spans="1:28">
      <c r="A2068" s="47">
        <v>2066</v>
      </c>
      <c r="B2068" s="28"/>
      <c r="C2068" s="28"/>
      <c r="D2068" s="28"/>
      <c r="G2068" s="28"/>
      <c r="J2068" s="21"/>
      <c r="K2068" s="21"/>
      <c r="P2068" s="21"/>
      <c r="T2068" s="28"/>
      <c r="U2068" s="28"/>
      <c r="Y2068" s="28"/>
      <c r="Z2068" s="28"/>
    </row>
    <row r="2069" spans="1:28">
      <c r="A2069" s="47">
        <v>2067</v>
      </c>
      <c r="B2069" s="28"/>
      <c r="C2069" s="28"/>
      <c r="D2069" s="28"/>
      <c r="G2069" s="28"/>
      <c r="J2069" s="21"/>
      <c r="K2069" s="21"/>
      <c r="P2069" s="21"/>
      <c r="T2069" s="28"/>
      <c r="U2069" s="28"/>
      <c r="Y2069" s="28"/>
      <c r="Z2069" s="28"/>
    </row>
    <row r="2070" spans="1:28">
      <c r="A2070" s="47">
        <v>2068</v>
      </c>
      <c r="B2070" s="28"/>
      <c r="C2070" s="28"/>
      <c r="D2070" s="28"/>
      <c r="G2070" s="28"/>
      <c r="J2070" s="21"/>
      <c r="K2070" s="21"/>
      <c r="P2070" s="21"/>
      <c r="T2070" s="28"/>
      <c r="U2070" s="28"/>
      <c r="Y2070" s="28"/>
      <c r="Z2070" s="28"/>
    </row>
    <row r="2071" spans="1:28" ht="13.5" thickBot="1">
      <c r="A2071" s="59">
        <v>2069</v>
      </c>
      <c r="B2071" s="67"/>
      <c r="C2071" s="67"/>
      <c r="D2071" s="67"/>
      <c r="E2071" s="67"/>
      <c r="F2071" s="68"/>
      <c r="G2071" s="67"/>
      <c r="H2071" s="68"/>
      <c r="I2071" s="67"/>
      <c r="J2071" s="67"/>
      <c r="K2071" s="67"/>
      <c r="L2071" s="67"/>
      <c r="M2071" s="68"/>
      <c r="N2071" s="67"/>
      <c r="O2071" s="67"/>
      <c r="P2071" s="67"/>
      <c r="Q2071" s="67"/>
      <c r="R2071" s="68"/>
      <c r="S2071" s="67"/>
      <c r="T2071" s="67"/>
      <c r="U2071" s="67"/>
      <c r="V2071" s="67"/>
      <c r="W2071" s="68"/>
      <c r="X2071" s="67"/>
      <c r="Y2071" s="60"/>
      <c r="Z2071" s="60"/>
      <c r="AA2071" s="60"/>
      <c r="AB2071" s="61"/>
    </row>
    <row r="2072" spans="1:28">
      <c r="A2072" s="47">
        <v>2070</v>
      </c>
      <c r="B2072" s="28"/>
      <c r="C2072" s="28"/>
      <c r="D2072" s="28"/>
      <c r="G2072" s="28"/>
      <c r="J2072" s="21"/>
      <c r="K2072" s="21"/>
      <c r="P2072" s="21"/>
      <c r="T2072" s="28"/>
      <c r="U2072" s="28"/>
      <c r="Y2072" s="28"/>
      <c r="Z2072" s="28"/>
    </row>
    <row r="2073" spans="1:28">
      <c r="A2073" s="47">
        <v>2071</v>
      </c>
      <c r="B2073" s="28"/>
      <c r="C2073" s="28"/>
      <c r="D2073" s="28"/>
      <c r="G2073" s="28"/>
      <c r="J2073" s="21"/>
      <c r="K2073" s="21"/>
      <c r="P2073" s="21"/>
      <c r="T2073" s="28"/>
      <c r="U2073" s="28"/>
      <c r="Y2073" s="28"/>
      <c r="Z2073" s="28"/>
    </row>
    <row r="2074" spans="1:28">
      <c r="A2074" s="47">
        <v>2072</v>
      </c>
      <c r="B2074" s="28"/>
      <c r="C2074" s="28"/>
      <c r="D2074" s="28"/>
      <c r="G2074" s="28"/>
      <c r="J2074" s="21"/>
      <c r="K2074" s="21"/>
      <c r="P2074" s="21"/>
      <c r="T2074" s="28"/>
      <c r="U2074" s="28"/>
      <c r="Y2074" s="28"/>
      <c r="Z2074" s="28"/>
    </row>
    <row r="2075" spans="1:28">
      <c r="A2075" s="47">
        <v>2073</v>
      </c>
      <c r="B2075" s="28"/>
      <c r="C2075" s="28"/>
      <c r="D2075" s="28"/>
      <c r="G2075" s="28"/>
      <c r="J2075" s="21"/>
      <c r="K2075" s="21"/>
      <c r="P2075" s="21"/>
      <c r="T2075" s="28"/>
      <c r="U2075" s="28"/>
      <c r="Y2075" s="28"/>
      <c r="Z2075" s="28"/>
    </row>
    <row r="2076" spans="1:28" ht="13.5" thickBot="1">
      <c r="A2076" s="59">
        <v>2074</v>
      </c>
      <c r="B2076" s="67"/>
      <c r="C2076" s="67"/>
      <c r="D2076" s="67"/>
      <c r="E2076" s="67"/>
      <c r="F2076" s="68"/>
      <c r="G2076" s="67"/>
      <c r="H2076" s="68"/>
      <c r="I2076" s="67"/>
      <c r="J2076" s="67"/>
      <c r="K2076" s="67"/>
      <c r="L2076" s="67"/>
      <c r="M2076" s="68"/>
      <c r="N2076" s="67"/>
      <c r="O2076" s="67"/>
      <c r="P2076" s="67"/>
      <c r="Q2076" s="67"/>
      <c r="R2076" s="68"/>
      <c r="S2076" s="67"/>
      <c r="T2076" s="67"/>
      <c r="U2076" s="67"/>
      <c r="V2076" s="67"/>
      <c r="W2076" s="68"/>
      <c r="X2076" s="67"/>
      <c r="Y2076" s="60"/>
      <c r="Z2076" s="60"/>
      <c r="AA2076" s="60"/>
      <c r="AB2076" s="61"/>
    </row>
    <row r="2077" spans="1:28">
      <c r="A2077" s="47">
        <v>2075</v>
      </c>
      <c r="B2077" s="28"/>
      <c r="C2077" s="28"/>
      <c r="D2077" s="28"/>
      <c r="G2077" s="28"/>
      <c r="J2077" s="21"/>
      <c r="K2077" s="21"/>
      <c r="P2077" s="21"/>
      <c r="T2077" s="28"/>
      <c r="U2077" s="28"/>
      <c r="Y2077" s="28"/>
      <c r="Z2077" s="28"/>
    </row>
    <row r="2078" spans="1:28">
      <c r="A2078" s="47">
        <v>2076</v>
      </c>
      <c r="B2078" s="28"/>
      <c r="C2078" s="28"/>
      <c r="D2078" s="28"/>
      <c r="G2078" s="28"/>
      <c r="J2078" s="21"/>
      <c r="K2078" s="21"/>
      <c r="P2078" s="21"/>
      <c r="T2078" s="28"/>
      <c r="U2078" s="28"/>
      <c r="Y2078" s="28"/>
      <c r="Z2078" s="28"/>
    </row>
    <row r="2079" spans="1:28">
      <c r="A2079" s="47">
        <v>2077</v>
      </c>
      <c r="B2079" s="28"/>
      <c r="C2079" s="28"/>
      <c r="D2079" s="28"/>
      <c r="G2079" s="28"/>
      <c r="J2079" s="21"/>
      <c r="K2079" s="21"/>
      <c r="P2079" s="21"/>
      <c r="T2079" s="28"/>
      <c r="U2079" s="28"/>
      <c r="Y2079" s="28"/>
      <c r="Z2079" s="28"/>
    </row>
    <row r="2080" spans="1:28">
      <c r="A2080" s="47">
        <v>2078</v>
      </c>
      <c r="B2080" s="28"/>
      <c r="C2080" s="28"/>
      <c r="D2080" s="28"/>
      <c r="G2080" s="28"/>
      <c r="J2080" s="21"/>
      <c r="K2080" s="21"/>
      <c r="P2080" s="21"/>
      <c r="T2080" s="28"/>
      <c r="U2080" s="28"/>
      <c r="Y2080" s="28"/>
      <c r="Z2080" s="28"/>
    </row>
    <row r="2081" spans="1:28" ht="13.5" thickBot="1">
      <c r="A2081" s="59">
        <v>2079</v>
      </c>
      <c r="B2081" s="67"/>
      <c r="C2081" s="67"/>
      <c r="D2081" s="67"/>
      <c r="E2081" s="67"/>
      <c r="F2081" s="68"/>
      <c r="G2081" s="67"/>
      <c r="H2081" s="68"/>
      <c r="I2081" s="67"/>
      <c r="J2081" s="67"/>
      <c r="K2081" s="67"/>
      <c r="L2081" s="67"/>
      <c r="M2081" s="68"/>
      <c r="N2081" s="67"/>
      <c r="O2081" s="67"/>
      <c r="P2081" s="67"/>
      <c r="Q2081" s="67"/>
      <c r="R2081" s="68"/>
      <c r="S2081" s="67"/>
      <c r="T2081" s="67"/>
      <c r="U2081" s="67"/>
      <c r="V2081" s="67"/>
      <c r="W2081" s="68"/>
      <c r="X2081" s="67"/>
      <c r="Y2081" s="60"/>
      <c r="Z2081" s="60"/>
      <c r="AA2081" s="60"/>
      <c r="AB2081" s="61"/>
    </row>
    <row r="2082" spans="1:28">
      <c r="A2082" s="47">
        <v>2080</v>
      </c>
      <c r="B2082" s="28"/>
      <c r="C2082" s="28"/>
      <c r="D2082" s="28"/>
      <c r="G2082" s="28"/>
      <c r="J2082" s="21"/>
      <c r="K2082" s="21"/>
      <c r="P2082" s="21"/>
      <c r="T2082" s="28"/>
      <c r="U2082" s="28"/>
      <c r="Y2082" s="28"/>
      <c r="Z2082" s="28"/>
    </row>
    <row r="2083" spans="1:28">
      <c r="A2083" s="47">
        <v>2081</v>
      </c>
      <c r="B2083" s="28"/>
      <c r="C2083" s="28"/>
      <c r="D2083" s="28"/>
      <c r="G2083" s="28"/>
      <c r="J2083" s="21"/>
      <c r="K2083" s="21"/>
      <c r="P2083" s="21"/>
      <c r="T2083" s="28"/>
      <c r="U2083" s="28"/>
      <c r="Y2083" s="28"/>
      <c r="Z2083" s="28"/>
    </row>
    <row r="2084" spans="1:28">
      <c r="A2084" s="47">
        <v>2082</v>
      </c>
      <c r="B2084" s="28"/>
      <c r="C2084" s="28"/>
      <c r="D2084" s="28"/>
      <c r="G2084" s="28"/>
      <c r="J2084" s="21"/>
      <c r="K2084" s="21"/>
      <c r="P2084" s="21"/>
      <c r="T2084" s="28"/>
      <c r="U2084" s="28"/>
      <c r="Y2084" s="28"/>
      <c r="Z2084" s="28"/>
    </row>
    <row r="2085" spans="1:28">
      <c r="A2085" s="47">
        <v>2083</v>
      </c>
      <c r="B2085" s="28"/>
      <c r="C2085" s="28"/>
      <c r="D2085" s="28"/>
      <c r="G2085" s="28"/>
      <c r="J2085" s="21"/>
      <c r="K2085" s="21"/>
      <c r="P2085" s="21"/>
      <c r="T2085" s="28"/>
      <c r="U2085" s="28"/>
      <c r="Y2085" s="28"/>
      <c r="Z2085" s="28"/>
    </row>
    <row r="2086" spans="1:28" ht="13.5" thickBot="1">
      <c r="A2086" s="59">
        <v>2084</v>
      </c>
      <c r="B2086" s="67"/>
      <c r="C2086" s="67"/>
      <c r="D2086" s="67"/>
      <c r="E2086" s="67"/>
      <c r="F2086" s="68"/>
      <c r="G2086" s="67"/>
      <c r="H2086" s="68"/>
      <c r="I2086" s="67"/>
      <c r="J2086" s="67"/>
      <c r="K2086" s="67"/>
      <c r="L2086" s="67"/>
      <c r="M2086" s="68"/>
      <c r="N2086" s="67"/>
      <c r="O2086" s="67"/>
      <c r="P2086" s="67"/>
      <c r="Q2086" s="67"/>
      <c r="R2086" s="68"/>
      <c r="S2086" s="67"/>
      <c r="T2086" s="67"/>
      <c r="U2086" s="67"/>
      <c r="V2086" s="67"/>
      <c r="W2086" s="68"/>
      <c r="X2086" s="67"/>
      <c r="Y2086" s="60"/>
      <c r="Z2086" s="60"/>
      <c r="AA2086" s="60"/>
      <c r="AB2086" s="61"/>
    </row>
    <row r="2087" spans="1:28">
      <c r="A2087" s="47">
        <v>2085</v>
      </c>
      <c r="B2087" s="28"/>
      <c r="C2087" s="28"/>
      <c r="D2087" s="28"/>
      <c r="G2087" s="28"/>
      <c r="J2087" s="21"/>
      <c r="K2087" s="21"/>
      <c r="P2087" s="21"/>
      <c r="T2087" s="28"/>
      <c r="U2087" s="28"/>
      <c r="Y2087" s="28"/>
      <c r="Z2087" s="28"/>
    </row>
    <row r="2088" spans="1:28">
      <c r="A2088" s="47">
        <v>2086</v>
      </c>
      <c r="B2088" s="28"/>
      <c r="C2088" s="28"/>
      <c r="D2088" s="28"/>
      <c r="G2088" s="28"/>
      <c r="J2088" s="21"/>
      <c r="K2088" s="21"/>
      <c r="P2088" s="21"/>
      <c r="T2088" s="28"/>
      <c r="U2088" s="28"/>
      <c r="Y2088" s="28"/>
      <c r="Z2088" s="28"/>
    </row>
    <row r="2089" spans="1:28">
      <c r="A2089" s="47">
        <v>2087</v>
      </c>
      <c r="B2089" s="28"/>
      <c r="C2089" s="28"/>
      <c r="D2089" s="28"/>
      <c r="G2089" s="28"/>
      <c r="J2089" s="21"/>
      <c r="K2089" s="21"/>
      <c r="P2089" s="21"/>
      <c r="T2089" s="28"/>
      <c r="U2089" s="28"/>
      <c r="Y2089" s="28"/>
      <c r="Z2089" s="28"/>
    </row>
    <row r="2090" spans="1:28">
      <c r="A2090" s="47">
        <v>2088</v>
      </c>
      <c r="B2090" s="28"/>
      <c r="C2090" s="28"/>
      <c r="D2090" s="28"/>
      <c r="G2090" s="28"/>
      <c r="J2090" s="21"/>
      <c r="K2090" s="21"/>
      <c r="P2090" s="21"/>
      <c r="T2090" s="28"/>
      <c r="U2090" s="28"/>
      <c r="Y2090" s="28"/>
      <c r="Z2090" s="28"/>
    </row>
    <row r="2091" spans="1:28" ht="13.5" thickBot="1">
      <c r="A2091" s="59">
        <v>2089</v>
      </c>
      <c r="B2091" s="67"/>
      <c r="C2091" s="67"/>
      <c r="D2091" s="67"/>
      <c r="E2091" s="67"/>
      <c r="F2091" s="68"/>
      <c r="G2091" s="67"/>
      <c r="H2091" s="68"/>
      <c r="I2091" s="67"/>
      <c r="J2091" s="67"/>
      <c r="K2091" s="67"/>
      <c r="L2091" s="67"/>
      <c r="M2091" s="68"/>
      <c r="N2091" s="67"/>
      <c r="O2091" s="67"/>
      <c r="P2091" s="67"/>
      <c r="Q2091" s="67"/>
      <c r="R2091" s="68"/>
      <c r="S2091" s="67"/>
      <c r="T2091" s="67"/>
      <c r="U2091" s="67"/>
      <c r="V2091" s="67"/>
      <c r="W2091" s="68"/>
      <c r="X2091" s="67"/>
      <c r="Y2091" s="60"/>
      <c r="Z2091" s="60"/>
      <c r="AA2091" s="60"/>
      <c r="AB2091" s="61"/>
    </row>
    <row r="2092" spans="1:28">
      <c r="A2092" s="47">
        <v>2090</v>
      </c>
      <c r="B2092" s="28"/>
      <c r="C2092" s="28"/>
      <c r="D2092" s="28"/>
      <c r="G2092" s="28"/>
      <c r="J2092" s="21"/>
      <c r="K2092" s="21"/>
      <c r="P2092" s="21"/>
      <c r="T2092" s="28"/>
      <c r="U2092" s="28"/>
      <c r="Y2092" s="28"/>
      <c r="Z2092" s="28"/>
    </row>
    <row r="2093" spans="1:28">
      <c r="A2093" s="47">
        <v>2091</v>
      </c>
      <c r="B2093" s="28"/>
      <c r="C2093" s="28"/>
      <c r="D2093" s="28"/>
      <c r="G2093" s="28"/>
      <c r="J2093" s="21"/>
      <c r="K2093" s="21"/>
      <c r="P2093" s="21"/>
      <c r="T2093" s="28"/>
      <c r="U2093" s="28"/>
      <c r="Y2093" s="28"/>
      <c r="Z2093" s="28"/>
    </row>
    <row r="2094" spans="1:28">
      <c r="A2094" s="47">
        <v>2092</v>
      </c>
      <c r="B2094" s="28"/>
      <c r="C2094" s="28"/>
      <c r="D2094" s="28"/>
      <c r="G2094" s="28"/>
      <c r="J2094" s="21"/>
      <c r="K2094" s="21"/>
      <c r="P2094" s="21"/>
      <c r="T2094" s="28"/>
      <c r="U2094" s="28"/>
      <c r="Y2094" s="28"/>
      <c r="Z2094" s="28"/>
    </row>
    <row r="2095" spans="1:28">
      <c r="A2095" s="47">
        <v>2093</v>
      </c>
      <c r="B2095" s="28"/>
      <c r="C2095" s="28"/>
      <c r="D2095" s="28"/>
      <c r="G2095" s="28"/>
      <c r="J2095" s="21"/>
      <c r="K2095" s="21"/>
      <c r="P2095" s="21"/>
      <c r="T2095" s="28"/>
      <c r="U2095" s="28"/>
      <c r="Y2095" s="28"/>
      <c r="Z2095" s="28"/>
    </row>
    <row r="2096" spans="1:28" ht="13.5" thickBot="1">
      <c r="A2096" s="59">
        <v>2094</v>
      </c>
      <c r="B2096" s="67"/>
      <c r="C2096" s="67"/>
      <c r="D2096" s="67"/>
      <c r="E2096" s="67"/>
      <c r="F2096" s="68"/>
      <c r="G2096" s="67"/>
      <c r="H2096" s="68"/>
      <c r="I2096" s="67"/>
      <c r="J2096" s="67"/>
      <c r="K2096" s="67"/>
      <c r="L2096" s="67"/>
      <c r="M2096" s="68"/>
      <c r="N2096" s="67"/>
      <c r="O2096" s="67"/>
      <c r="P2096" s="67"/>
      <c r="Q2096" s="67"/>
      <c r="R2096" s="68"/>
      <c r="S2096" s="67"/>
      <c r="T2096" s="67"/>
      <c r="U2096" s="67"/>
      <c r="V2096" s="67"/>
      <c r="W2096" s="68"/>
      <c r="X2096" s="67"/>
      <c r="Y2096" s="60"/>
      <c r="Z2096" s="60"/>
      <c r="AA2096" s="60"/>
      <c r="AB2096" s="61"/>
    </row>
    <row r="2097" spans="1:28">
      <c r="A2097" s="47">
        <v>2095</v>
      </c>
      <c r="B2097" s="28"/>
      <c r="C2097" s="28"/>
      <c r="D2097" s="28"/>
      <c r="G2097" s="28"/>
      <c r="J2097" s="21"/>
      <c r="K2097" s="21"/>
      <c r="P2097" s="21"/>
      <c r="T2097" s="28"/>
      <c r="U2097" s="28"/>
      <c r="Y2097" s="28"/>
      <c r="Z2097" s="28"/>
    </row>
    <row r="2098" spans="1:28">
      <c r="A2098" s="47">
        <v>2096</v>
      </c>
      <c r="B2098" s="28"/>
      <c r="C2098" s="28"/>
      <c r="D2098" s="28"/>
      <c r="G2098" s="28"/>
      <c r="J2098" s="21"/>
      <c r="K2098" s="21"/>
      <c r="P2098" s="21"/>
      <c r="T2098" s="28"/>
      <c r="U2098" s="28"/>
      <c r="Y2098" s="28"/>
      <c r="Z2098" s="28"/>
    </row>
    <row r="2099" spans="1:28">
      <c r="A2099" s="47">
        <v>2097</v>
      </c>
      <c r="B2099" s="28"/>
      <c r="C2099" s="28"/>
      <c r="D2099" s="28"/>
      <c r="G2099" s="28"/>
      <c r="J2099" s="21"/>
      <c r="K2099" s="21"/>
      <c r="P2099" s="21"/>
      <c r="T2099" s="28"/>
      <c r="U2099" s="28"/>
      <c r="Y2099" s="28"/>
      <c r="Z2099" s="28"/>
    </row>
    <row r="2100" spans="1:28">
      <c r="A2100" s="47">
        <v>2098</v>
      </c>
      <c r="B2100" s="28"/>
      <c r="C2100" s="28"/>
      <c r="D2100" s="28"/>
      <c r="G2100" s="28"/>
      <c r="J2100" s="21"/>
      <c r="K2100" s="21"/>
      <c r="P2100" s="21"/>
      <c r="T2100" s="28"/>
      <c r="U2100" s="28"/>
      <c r="Y2100" s="28"/>
      <c r="Z2100" s="28"/>
    </row>
    <row r="2101" spans="1:28" ht="13.5" thickBot="1">
      <c r="A2101" s="59">
        <v>2099</v>
      </c>
      <c r="B2101" s="67"/>
      <c r="C2101" s="67"/>
      <c r="D2101" s="67"/>
      <c r="E2101" s="67"/>
      <c r="F2101" s="68"/>
      <c r="G2101" s="67"/>
      <c r="H2101" s="68"/>
      <c r="I2101" s="67"/>
      <c r="J2101" s="67"/>
      <c r="K2101" s="67"/>
      <c r="L2101" s="67"/>
      <c r="M2101" s="68"/>
      <c r="N2101" s="67"/>
      <c r="O2101" s="67"/>
      <c r="P2101" s="67"/>
      <c r="Q2101" s="67"/>
      <c r="R2101" s="68"/>
      <c r="S2101" s="67"/>
      <c r="T2101" s="67"/>
      <c r="U2101" s="67"/>
      <c r="V2101" s="67"/>
      <c r="W2101" s="68"/>
      <c r="X2101" s="67"/>
      <c r="Y2101" s="60"/>
      <c r="Z2101" s="60"/>
      <c r="AA2101" s="60"/>
      <c r="AB2101" s="61"/>
    </row>
    <row r="2102" spans="1:28">
      <c r="A2102" s="47">
        <v>2100</v>
      </c>
      <c r="B2102" s="28"/>
      <c r="C2102" s="28"/>
      <c r="D2102" s="28"/>
      <c r="G2102" s="28"/>
      <c r="J2102" s="21"/>
      <c r="K2102" s="21"/>
      <c r="P2102" s="21"/>
      <c r="T2102" s="28"/>
      <c r="U2102" s="28"/>
      <c r="Y2102" s="28"/>
      <c r="Z2102" s="28"/>
    </row>
    <row r="2103" spans="1:28">
      <c r="A2103" s="47">
        <v>2101</v>
      </c>
      <c r="B2103" s="28"/>
      <c r="C2103" s="28"/>
      <c r="D2103" s="28"/>
      <c r="G2103" s="28"/>
      <c r="J2103" s="21"/>
      <c r="K2103" s="21"/>
      <c r="P2103" s="21"/>
      <c r="T2103" s="28"/>
      <c r="U2103" s="28"/>
      <c r="Y2103" s="28"/>
      <c r="Z2103" s="28"/>
    </row>
    <row r="2104" spans="1:28">
      <c r="A2104" s="47">
        <v>2102</v>
      </c>
      <c r="B2104" s="28"/>
      <c r="C2104" s="28"/>
      <c r="D2104" s="28"/>
      <c r="G2104" s="28"/>
      <c r="J2104" s="21"/>
      <c r="K2104" s="21"/>
      <c r="P2104" s="21"/>
      <c r="T2104" s="28"/>
      <c r="U2104" s="28"/>
      <c r="Y2104" s="28"/>
      <c r="Z2104" s="28"/>
    </row>
    <row r="2105" spans="1:28">
      <c r="A2105" s="47">
        <v>2103</v>
      </c>
      <c r="B2105" s="28"/>
      <c r="C2105" s="28"/>
      <c r="D2105" s="28"/>
      <c r="G2105" s="28"/>
      <c r="J2105" s="21"/>
      <c r="K2105" s="21"/>
      <c r="P2105" s="21"/>
      <c r="T2105" s="28"/>
      <c r="U2105" s="28"/>
      <c r="Y2105" s="28"/>
      <c r="Z2105" s="28"/>
    </row>
    <row r="2106" spans="1:28" ht="13.5" thickBot="1">
      <c r="A2106" s="59">
        <v>2104</v>
      </c>
      <c r="B2106" s="67"/>
      <c r="C2106" s="67"/>
      <c r="D2106" s="67"/>
      <c r="E2106" s="67"/>
      <c r="F2106" s="68"/>
      <c r="G2106" s="67"/>
      <c r="H2106" s="68"/>
      <c r="I2106" s="67"/>
      <c r="J2106" s="67"/>
      <c r="K2106" s="67"/>
      <c r="L2106" s="67"/>
      <c r="M2106" s="68"/>
      <c r="N2106" s="67"/>
      <c r="O2106" s="67"/>
      <c r="P2106" s="67"/>
      <c r="Q2106" s="67"/>
      <c r="R2106" s="68"/>
      <c r="S2106" s="67"/>
      <c r="T2106" s="67"/>
      <c r="U2106" s="67"/>
      <c r="V2106" s="67"/>
      <c r="W2106" s="68"/>
      <c r="X2106" s="67"/>
      <c r="Y2106" s="60"/>
      <c r="Z2106" s="60"/>
      <c r="AA2106" s="60"/>
      <c r="AB2106" s="61"/>
    </row>
    <row r="2107" spans="1:28">
      <c r="A2107" s="47">
        <v>2105</v>
      </c>
      <c r="B2107" s="28"/>
      <c r="C2107" s="28"/>
      <c r="D2107" s="28"/>
      <c r="G2107" s="28"/>
      <c r="J2107" s="21"/>
      <c r="K2107" s="21"/>
      <c r="P2107" s="21"/>
      <c r="T2107" s="28"/>
      <c r="U2107" s="28"/>
      <c r="Y2107" s="28"/>
      <c r="Z2107" s="28"/>
    </row>
    <row r="2108" spans="1:28">
      <c r="A2108" s="47">
        <v>2106</v>
      </c>
      <c r="B2108" s="28"/>
      <c r="C2108" s="28"/>
      <c r="D2108" s="28"/>
      <c r="G2108" s="28"/>
      <c r="J2108" s="21"/>
      <c r="K2108" s="21"/>
      <c r="P2108" s="21"/>
      <c r="T2108" s="28"/>
      <c r="U2108" s="28"/>
      <c r="Y2108" s="28"/>
      <c r="Z2108" s="28"/>
    </row>
    <row r="2109" spans="1:28">
      <c r="A2109" s="47">
        <v>2107</v>
      </c>
      <c r="B2109" s="28"/>
      <c r="C2109" s="28"/>
      <c r="D2109" s="28"/>
      <c r="G2109" s="28"/>
      <c r="J2109" s="21"/>
      <c r="K2109" s="21"/>
      <c r="P2109" s="21"/>
      <c r="T2109" s="28"/>
      <c r="U2109" s="28"/>
      <c r="Y2109" s="28"/>
      <c r="Z2109" s="28"/>
    </row>
    <row r="2110" spans="1:28">
      <c r="A2110" s="47">
        <v>2108</v>
      </c>
      <c r="B2110" s="28"/>
      <c r="C2110" s="28"/>
      <c r="D2110" s="28"/>
      <c r="G2110" s="28"/>
      <c r="J2110" s="21"/>
      <c r="K2110" s="21"/>
      <c r="P2110" s="21"/>
      <c r="T2110" s="28"/>
      <c r="U2110" s="28"/>
      <c r="Y2110" s="28"/>
      <c r="Z2110" s="28"/>
    </row>
    <row r="2111" spans="1:28" ht="13.5" thickBot="1">
      <c r="A2111" s="59">
        <v>2109</v>
      </c>
      <c r="B2111" s="67"/>
      <c r="C2111" s="67"/>
      <c r="D2111" s="67"/>
      <c r="E2111" s="67"/>
      <c r="F2111" s="68"/>
      <c r="G2111" s="67"/>
      <c r="H2111" s="68"/>
      <c r="I2111" s="67"/>
      <c r="J2111" s="67"/>
      <c r="K2111" s="67"/>
      <c r="L2111" s="67"/>
      <c r="M2111" s="68"/>
      <c r="N2111" s="67"/>
      <c r="O2111" s="67"/>
      <c r="P2111" s="67"/>
      <c r="Q2111" s="67"/>
      <c r="R2111" s="68"/>
      <c r="S2111" s="67"/>
      <c r="T2111" s="67"/>
      <c r="U2111" s="67"/>
      <c r="V2111" s="67"/>
      <c r="W2111" s="68"/>
      <c r="X2111" s="67"/>
      <c r="Y2111" s="60"/>
      <c r="Z2111" s="60"/>
      <c r="AA2111" s="60"/>
      <c r="AB2111" s="61"/>
    </row>
    <row r="2112" spans="1:28">
      <c r="A2112" s="47">
        <v>2110</v>
      </c>
      <c r="B2112" s="28"/>
      <c r="C2112" s="28"/>
      <c r="D2112" s="28"/>
      <c r="G2112" s="28"/>
      <c r="J2112" s="21"/>
      <c r="K2112" s="21"/>
      <c r="P2112" s="21"/>
      <c r="T2112" s="28"/>
      <c r="U2112" s="28"/>
      <c r="Y2112" s="28"/>
      <c r="Z2112" s="28"/>
    </row>
    <row r="2113" spans="1:28">
      <c r="A2113" s="47">
        <v>2111</v>
      </c>
      <c r="B2113" s="28"/>
      <c r="C2113" s="28"/>
      <c r="D2113" s="28"/>
      <c r="G2113" s="28"/>
      <c r="J2113" s="21"/>
      <c r="K2113" s="21"/>
      <c r="P2113" s="21"/>
      <c r="T2113" s="28"/>
      <c r="U2113" s="28"/>
      <c r="Y2113" s="28"/>
      <c r="Z2113" s="28"/>
    </row>
    <row r="2114" spans="1:28">
      <c r="A2114" s="47">
        <v>2112</v>
      </c>
      <c r="B2114" s="28"/>
      <c r="C2114" s="28"/>
      <c r="D2114" s="28"/>
      <c r="G2114" s="28"/>
      <c r="J2114" s="21"/>
      <c r="K2114" s="21"/>
      <c r="P2114" s="21"/>
      <c r="T2114" s="28"/>
      <c r="U2114" s="28"/>
      <c r="Y2114" s="28"/>
      <c r="Z2114" s="28"/>
    </row>
    <row r="2115" spans="1:28">
      <c r="A2115" s="47">
        <v>2113</v>
      </c>
      <c r="B2115" s="28"/>
      <c r="C2115" s="28"/>
      <c r="D2115" s="28"/>
      <c r="G2115" s="28"/>
      <c r="J2115" s="21"/>
      <c r="K2115" s="21"/>
      <c r="P2115" s="21"/>
      <c r="T2115" s="28"/>
      <c r="U2115" s="28"/>
      <c r="Y2115" s="28"/>
      <c r="Z2115" s="28"/>
    </row>
    <row r="2116" spans="1:28" ht="13.5" thickBot="1">
      <c r="A2116" s="59">
        <v>2114</v>
      </c>
      <c r="B2116" s="67"/>
      <c r="C2116" s="67"/>
      <c r="D2116" s="67"/>
      <c r="E2116" s="67"/>
      <c r="F2116" s="68"/>
      <c r="G2116" s="67"/>
      <c r="H2116" s="68"/>
      <c r="I2116" s="67"/>
      <c r="J2116" s="67"/>
      <c r="K2116" s="67"/>
      <c r="L2116" s="67"/>
      <c r="M2116" s="68"/>
      <c r="N2116" s="67"/>
      <c r="O2116" s="67"/>
      <c r="P2116" s="67"/>
      <c r="Q2116" s="67"/>
      <c r="R2116" s="68"/>
      <c r="S2116" s="67"/>
      <c r="T2116" s="67"/>
      <c r="U2116" s="67"/>
      <c r="V2116" s="67"/>
      <c r="W2116" s="68"/>
      <c r="X2116" s="67"/>
      <c r="Y2116" s="60"/>
      <c r="Z2116" s="60"/>
      <c r="AA2116" s="60"/>
      <c r="AB2116" s="61"/>
    </row>
    <row r="2117" spans="1:28">
      <c r="A2117" s="47">
        <v>2115</v>
      </c>
      <c r="B2117" s="28"/>
      <c r="C2117" s="28"/>
      <c r="D2117" s="28"/>
      <c r="G2117" s="28"/>
      <c r="J2117" s="21"/>
      <c r="K2117" s="21"/>
      <c r="P2117" s="21"/>
      <c r="T2117" s="28"/>
      <c r="U2117" s="28"/>
      <c r="Y2117" s="28"/>
      <c r="Z2117" s="28"/>
    </row>
    <row r="2118" spans="1:28">
      <c r="A2118" s="47">
        <v>2116</v>
      </c>
      <c r="B2118" s="28"/>
      <c r="C2118" s="28"/>
      <c r="D2118" s="28"/>
      <c r="G2118" s="28"/>
      <c r="J2118" s="21"/>
      <c r="K2118" s="21"/>
      <c r="P2118" s="21"/>
      <c r="T2118" s="28"/>
      <c r="U2118" s="28"/>
      <c r="Y2118" s="28"/>
      <c r="Z2118" s="28"/>
    </row>
    <row r="2119" spans="1:28">
      <c r="A2119" s="47">
        <v>2117</v>
      </c>
      <c r="B2119" s="28"/>
      <c r="C2119" s="28"/>
      <c r="D2119" s="28"/>
      <c r="G2119" s="28"/>
      <c r="J2119" s="21"/>
      <c r="K2119" s="21"/>
      <c r="P2119" s="21"/>
      <c r="T2119" s="28"/>
      <c r="U2119" s="28"/>
      <c r="Y2119" s="28"/>
      <c r="Z2119" s="28"/>
    </row>
    <row r="2120" spans="1:28">
      <c r="A2120" s="47">
        <v>2118</v>
      </c>
      <c r="B2120" s="28"/>
      <c r="C2120" s="28"/>
      <c r="D2120" s="28"/>
      <c r="G2120" s="28"/>
      <c r="J2120" s="21"/>
      <c r="K2120" s="21"/>
      <c r="P2120" s="21"/>
      <c r="T2120" s="28"/>
      <c r="U2120" s="28"/>
      <c r="Y2120" s="28"/>
      <c r="Z2120" s="28"/>
    </row>
    <row r="2121" spans="1:28" ht="13.5" thickBot="1">
      <c r="A2121" s="59">
        <v>2119</v>
      </c>
      <c r="B2121" s="67"/>
      <c r="C2121" s="67"/>
      <c r="D2121" s="67"/>
      <c r="E2121" s="67"/>
      <c r="F2121" s="68"/>
      <c r="G2121" s="67"/>
      <c r="H2121" s="68"/>
      <c r="I2121" s="67"/>
      <c r="J2121" s="67"/>
      <c r="K2121" s="67"/>
      <c r="L2121" s="67"/>
      <c r="M2121" s="68"/>
      <c r="N2121" s="67"/>
      <c r="O2121" s="67"/>
      <c r="P2121" s="67"/>
      <c r="Q2121" s="67"/>
      <c r="R2121" s="68"/>
      <c r="S2121" s="67"/>
      <c r="T2121" s="67"/>
      <c r="U2121" s="67"/>
      <c r="V2121" s="67"/>
      <c r="W2121" s="68"/>
      <c r="X2121" s="67"/>
      <c r="Y2121" s="60"/>
      <c r="Z2121" s="60"/>
      <c r="AA2121" s="60"/>
      <c r="AB2121" s="61"/>
    </row>
    <row r="2122" spans="1:28">
      <c r="A2122" s="47">
        <v>2120</v>
      </c>
      <c r="B2122" s="28"/>
      <c r="C2122" s="28"/>
      <c r="D2122" s="28"/>
      <c r="G2122" s="28"/>
      <c r="J2122" s="21"/>
      <c r="K2122" s="21"/>
      <c r="P2122" s="21"/>
      <c r="T2122" s="28"/>
      <c r="U2122" s="28"/>
      <c r="Y2122" s="28"/>
      <c r="Z2122" s="28"/>
    </row>
    <row r="2123" spans="1:28">
      <c r="A2123" s="47">
        <v>2121</v>
      </c>
      <c r="B2123" s="28"/>
      <c r="C2123" s="28"/>
      <c r="D2123" s="28"/>
      <c r="G2123" s="28"/>
      <c r="J2123" s="21"/>
      <c r="K2123" s="21"/>
      <c r="P2123" s="21"/>
      <c r="T2123" s="28"/>
      <c r="U2123" s="28"/>
      <c r="Y2123" s="28"/>
      <c r="Z2123" s="28"/>
    </row>
    <row r="2124" spans="1:28">
      <c r="A2124" s="47">
        <v>2122</v>
      </c>
      <c r="B2124" s="28"/>
      <c r="C2124" s="28"/>
      <c r="D2124" s="28"/>
      <c r="G2124" s="28"/>
      <c r="J2124" s="21"/>
      <c r="K2124" s="21"/>
      <c r="P2124" s="21"/>
      <c r="T2124" s="28"/>
      <c r="U2124" s="28"/>
      <c r="Y2124" s="28"/>
      <c r="Z2124" s="28"/>
    </row>
    <row r="2125" spans="1:28">
      <c r="A2125" s="47">
        <v>2123</v>
      </c>
      <c r="B2125" s="28"/>
      <c r="C2125" s="28"/>
      <c r="D2125" s="28"/>
      <c r="G2125" s="28"/>
      <c r="J2125" s="21"/>
      <c r="K2125" s="21"/>
      <c r="P2125" s="21"/>
      <c r="T2125" s="28"/>
      <c r="U2125" s="28"/>
      <c r="Y2125" s="28"/>
      <c r="Z2125" s="28"/>
    </row>
    <row r="2126" spans="1:28" ht="13.5" thickBot="1">
      <c r="A2126" s="59">
        <v>2124</v>
      </c>
      <c r="B2126" s="67"/>
      <c r="C2126" s="67"/>
      <c r="D2126" s="67"/>
      <c r="E2126" s="67"/>
      <c r="F2126" s="68"/>
      <c r="G2126" s="67"/>
      <c r="H2126" s="68"/>
      <c r="I2126" s="67"/>
      <c r="J2126" s="67"/>
      <c r="K2126" s="67"/>
      <c r="L2126" s="67"/>
      <c r="M2126" s="68"/>
      <c r="N2126" s="67"/>
      <c r="O2126" s="67"/>
      <c r="P2126" s="67"/>
      <c r="Q2126" s="67"/>
      <c r="R2126" s="68"/>
      <c r="S2126" s="67"/>
      <c r="T2126" s="67"/>
      <c r="U2126" s="67"/>
      <c r="V2126" s="67"/>
      <c r="W2126" s="68"/>
      <c r="X2126" s="67"/>
      <c r="Y2126" s="60"/>
      <c r="Z2126" s="60"/>
      <c r="AA2126" s="60"/>
      <c r="AB2126" s="61"/>
    </row>
    <row r="2127" spans="1:28">
      <c r="A2127" s="47">
        <v>2125</v>
      </c>
      <c r="B2127" s="28"/>
      <c r="C2127" s="28"/>
      <c r="D2127" s="28"/>
      <c r="G2127" s="28"/>
      <c r="J2127" s="21"/>
      <c r="K2127" s="21"/>
      <c r="P2127" s="21"/>
      <c r="T2127" s="28"/>
      <c r="U2127" s="28"/>
      <c r="Y2127" s="28"/>
      <c r="Z2127" s="28"/>
    </row>
    <row r="2128" spans="1:28">
      <c r="A2128" s="47">
        <v>2126</v>
      </c>
      <c r="B2128" s="28"/>
      <c r="C2128" s="28"/>
      <c r="D2128" s="28"/>
      <c r="G2128" s="28"/>
      <c r="J2128" s="21"/>
      <c r="K2128" s="21"/>
      <c r="P2128" s="21"/>
      <c r="T2128" s="28"/>
      <c r="U2128" s="28"/>
      <c r="Y2128" s="28"/>
      <c r="Z2128" s="28"/>
    </row>
    <row r="2129" spans="1:28">
      <c r="A2129" s="47">
        <v>2127</v>
      </c>
      <c r="B2129" s="28"/>
      <c r="C2129" s="28"/>
      <c r="D2129" s="28"/>
      <c r="G2129" s="28"/>
      <c r="J2129" s="21"/>
      <c r="K2129" s="21"/>
      <c r="P2129" s="21"/>
      <c r="T2129" s="28"/>
      <c r="U2129" s="28"/>
      <c r="Y2129" s="28"/>
      <c r="Z2129" s="28"/>
    </row>
    <row r="2130" spans="1:28">
      <c r="A2130" s="47">
        <v>2128</v>
      </c>
      <c r="B2130" s="28"/>
      <c r="C2130" s="28"/>
      <c r="D2130" s="28"/>
      <c r="G2130" s="28"/>
      <c r="J2130" s="21"/>
      <c r="K2130" s="21"/>
      <c r="P2130" s="21"/>
      <c r="T2130" s="28"/>
      <c r="U2130" s="28"/>
      <c r="Y2130" s="28"/>
      <c r="Z2130" s="28"/>
    </row>
    <row r="2131" spans="1:28" ht="13.5" thickBot="1">
      <c r="A2131" s="59">
        <v>2129</v>
      </c>
      <c r="B2131" s="67"/>
      <c r="C2131" s="67"/>
      <c r="D2131" s="67"/>
      <c r="E2131" s="67"/>
      <c r="F2131" s="68"/>
      <c r="G2131" s="67"/>
      <c r="H2131" s="68"/>
      <c r="I2131" s="67"/>
      <c r="J2131" s="67"/>
      <c r="K2131" s="67"/>
      <c r="L2131" s="67"/>
      <c r="M2131" s="68"/>
      <c r="N2131" s="67"/>
      <c r="O2131" s="67"/>
      <c r="P2131" s="67"/>
      <c r="Q2131" s="67"/>
      <c r="R2131" s="68"/>
      <c r="S2131" s="67"/>
      <c r="T2131" s="67"/>
      <c r="U2131" s="67"/>
      <c r="V2131" s="67"/>
      <c r="W2131" s="68"/>
      <c r="X2131" s="67"/>
      <c r="Y2131" s="60"/>
      <c r="Z2131" s="60"/>
      <c r="AA2131" s="60"/>
      <c r="AB2131" s="61"/>
    </row>
    <row r="2132" spans="1:28">
      <c r="A2132" s="47">
        <v>2130</v>
      </c>
      <c r="B2132" s="28"/>
      <c r="C2132" s="28"/>
      <c r="D2132" s="28"/>
      <c r="G2132" s="28"/>
      <c r="J2132" s="21"/>
      <c r="K2132" s="21"/>
      <c r="P2132" s="21"/>
      <c r="T2132" s="28"/>
      <c r="U2132" s="28"/>
      <c r="Y2132" s="28"/>
      <c r="Z2132" s="28"/>
    </row>
    <row r="2133" spans="1:28">
      <c r="A2133" s="47">
        <v>2131</v>
      </c>
      <c r="B2133" s="28"/>
      <c r="C2133" s="28"/>
      <c r="D2133" s="28"/>
      <c r="G2133" s="28"/>
      <c r="J2133" s="21"/>
      <c r="K2133" s="21"/>
      <c r="P2133" s="21"/>
      <c r="T2133" s="28"/>
      <c r="U2133" s="28"/>
      <c r="Y2133" s="28"/>
      <c r="Z2133" s="28"/>
    </row>
    <row r="2134" spans="1:28">
      <c r="A2134" s="47">
        <v>2132</v>
      </c>
      <c r="B2134" s="28"/>
      <c r="C2134" s="28"/>
      <c r="D2134" s="28"/>
      <c r="G2134" s="28"/>
      <c r="J2134" s="21"/>
      <c r="K2134" s="21"/>
      <c r="P2134" s="21"/>
      <c r="T2134" s="28"/>
      <c r="U2134" s="28"/>
      <c r="Y2134" s="28"/>
      <c r="Z2134" s="28"/>
    </row>
    <row r="2135" spans="1:28">
      <c r="A2135" s="47">
        <v>2133</v>
      </c>
      <c r="B2135" s="28"/>
      <c r="C2135" s="28"/>
      <c r="D2135" s="28"/>
      <c r="G2135" s="28"/>
      <c r="J2135" s="21"/>
      <c r="K2135" s="21"/>
      <c r="P2135" s="21"/>
      <c r="T2135" s="28"/>
      <c r="U2135" s="28"/>
      <c r="Y2135" s="28"/>
      <c r="Z2135" s="28"/>
    </row>
    <row r="2136" spans="1:28" ht="13.5" thickBot="1">
      <c r="A2136" s="59">
        <v>2134</v>
      </c>
      <c r="B2136" s="67"/>
      <c r="C2136" s="67"/>
      <c r="D2136" s="67"/>
      <c r="E2136" s="67"/>
      <c r="F2136" s="68"/>
      <c r="G2136" s="67"/>
      <c r="H2136" s="68"/>
      <c r="I2136" s="67"/>
      <c r="J2136" s="67"/>
      <c r="K2136" s="67"/>
      <c r="L2136" s="67"/>
      <c r="M2136" s="68"/>
      <c r="N2136" s="67"/>
      <c r="O2136" s="67"/>
      <c r="P2136" s="67"/>
      <c r="Q2136" s="67"/>
      <c r="R2136" s="68"/>
      <c r="S2136" s="67"/>
      <c r="T2136" s="67"/>
      <c r="U2136" s="67"/>
      <c r="V2136" s="67"/>
      <c r="W2136" s="68"/>
      <c r="X2136" s="67"/>
      <c r="Y2136" s="60"/>
      <c r="Z2136" s="60"/>
      <c r="AA2136" s="60"/>
      <c r="AB2136" s="61"/>
    </row>
    <row r="2137" spans="1:28">
      <c r="A2137" s="47">
        <v>2135</v>
      </c>
      <c r="B2137" s="28"/>
      <c r="C2137" s="28"/>
      <c r="D2137" s="28"/>
      <c r="G2137" s="28"/>
      <c r="J2137" s="21"/>
      <c r="K2137" s="21"/>
      <c r="P2137" s="21"/>
      <c r="T2137" s="28"/>
      <c r="U2137" s="28"/>
      <c r="Y2137" s="28"/>
      <c r="Z2137" s="28"/>
    </row>
    <row r="2138" spans="1:28">
      <c r="A2138" s="47">
        <v>2136</v>
      </c>
      <c r="B2138" s="28"/>
      <c r="C2138" s="28"/>
      <c r="D2138" s="28"/>
      <c r="G2138" s="28"/>
      <c r="J2138" s="21"/>
      <c r="K2138" s="21"/>
      <c r="P2138" s="21"/>
      <c r="T2138" s="28"/>
      <c r="U2138" s="28"/>
      <c r="Y2138" s="28"/>
      <c r="Z2138" s="28"/>
    </row>
    <row r="2139" spans="1:28">
      <c r="A2139" s="47">
        <v>2137</v>
      </c>
      <c r="B2139" s="28"/>
      <c r="C2139" s="28"/>
      <c r="D2139" s="28"/>
      <c r="G2139" s="28"/>
      <c r="J2139" s="21"/>
      <c r="K2139" s="21"/>
      <c r="P2139" s="21"/>
      <c r="T2139" s="28"/>
      <c r="U2139" s="28"/>
      <c r="Y2139" s="28"/>
      <c r="Z2139" s="28"/>
    </row>
    <row r="2140" spans="1:28">
      <c r="A2140" s="47">
        <v>2138</v>
      </c>
      <c r="B2140" s="28"/>
      <c r="C2140" s="28"/>
      <c r="D2140" s="28"/>
      <c r="G2140" s="28"/>
      <c r="J2140" s="21"/>
      <c r="K2140" s="21"/>
      <c r="P2140" s="21"/>
      <c r="T2140" s="28"/>
      <c r="U2140" s="28"/>
      <c r="Y2140" s="28"/>
      <c r="Z2140" s="28"/>
    </row>
    <row r="2141" spans="1:28" ht="13.5" thickBot="1">
      <c r="A2141" s="59">
        <v>2139</v>
      </c>
      <c r="B2141" s="67"/>
      <c r="C2141" s="67"/>
      <c r="D2141" s="67"/>
      <c r="E2141" s="67"/>
      <c r="F2141" s="68"/>
      <c r="G2141" s="67"/>
      <c r="H2141" s="68"/>
      <c r="I2141" s="67"/>
      <c r="J2141" s="67"/>
      <c r="K2141" s="67"/>
      <c r="L2141" s="67"/>
      <c r="M2141" s="68"/>
      <c r="N2141" s="67"/>
      <c r="O2141" s="67"/>
      <c r="P2141" s="67"/>
      <c r="Q2141" s="67"/>
      <c r="R2141" s="68"/>
      <c r="S2141" s="67"/>
      <c r="T2141" s="67"/>
      <c r="U2141" s="67"/>
      <c r="V2141" s="67"/>
      <c r="W2141" s="68"/>
      <c r="X2141" s="67"/>
      <c r="Y2141" s="60"/>
      <c r="Z2141" s="60"/>
      <c r="AA2141" s="60"/>
      <c r="AB2141" s="61"/>
    </row>
    <row r="2142" spans="1:28">
      <c r="A2142" s="47">
        <v>2140</v>
      </c>
      <c r="B2142" s="28"/>
      <c r="C2142" s="28"/>
      <c r="D2142" s="28"/>
      <c r="G2142" s="28"/>
      <c r="J2142" s="21"/>
      <c r="K2142" s="21"/>
      <c r="P2142" s="21"/>
      <c r="T2142" s="28"/>
      <c r="U2142" s="28"/>
      <c r="Y2142" s="28"/>
      <c r="Z2142" s="28"/>
    </row>
    <row r="2143" spans="1:28">
      <c r="A2143" s="47">
        <v>2141</v>
      </c>
      <c r="B2143" s="28"/>
      <c r="C2143" s="28"/>
      <c r="D2143" s="28"/>
      <c r="G2143" s="28"/>
      <c r="J2143" s="21"/>
      <c r="K2143" s="21"/>
      <c r="P2143" s="21"/>
      <c r="T2143" s="28"/>
      <c r="U2143" s="28"/>
      <c r="Y2143" s="28"/>
      <c r="Z2143" s="28"/>
    </row>
    <row r="2144" spans="1:28">
      <c r="A2144" s="47">
        <v>2142</v>
      </c>
      <c r="B2144" s="28"/>
      <c r="C2144" s="28"/>
      <c r="D2144" s="28"/>
      <c r="G2144" s="28"/>
      <c r="J2144" s="21"/>
      <c r="K2144" s="21"/>
      <c r="P2144" s="21"/>
      <c r="T2144" s="28"/>
      <c r="U2144" s="28"/>
      <c r="Y2144" s="28"/>
      <c r="Z2144" s="28"/>
    </row>
    <row r="2145" spans="1:28">
      <c r="A2145" s="47">
        <v>2143</v>
      </c>
      <c r="B2145" s="28"/>
      <c r="C2145" s="28"/>
      <c r="D2145" s="28"/>
      <c r="G2145" s="28"/>
      <c r="J2145" s="21"/>
      <c r="K2145" s="21"/>
      <c r="P2145" s="21"/>
      <c r="T2145" s="28"/>
      <c r="U2145" s="28"/>
      <c r="Y2145" s="28"/>
      <c r="Z2145" s="28"/>
    </row>
    <row r="2146" spans="1:28" ht="13.5" thickBot="1">
      <c r="A2146" s="59">
        <v>2144</v>
      </c>
      <c r="B2146" s="67"/>
      <c r="C2146" s="67"/>
      <c r="D2146" s="67"/>
      <c r="E2146" s="67"/>
      <c r="F2146" s="68"/>
      <c r="G2146" s="67"/>
      <c r="H2146" s="68"/>
      <c r="I2146" s="67"/>
      <c r="J2146" s="67"/>
      <c r="K2146" s="67"/>
      <c r="L2146" s="67"/>
      <c r="M2146" s="68"/>
      <c r="N2146" s="67"/>
      <c r="O2146" s="67"/>
      <c r="P2146" s="67"/>
      <c r="Q2146" s="67"/>
      <c r="R2146" s="68"/>
      <c r="S2146" s="67"/>
      <c r="T2146" s="67"/>
      <c r="U2146" s="67"/>
      <c r="V2146" s="67"/>
      <c r="W2146" s="68"/>
      <c r="X2146" s="67"/>
      <c r="Y2146" s="60"/>
      <c r="Z2146" s="60"/>
      <c r="AA2146" s="60"/>
      <c r="AB2146" s="61"/>
    </row>
    <row r="2147" spans="1:28">
      <c r="A2147" s="47">
        <v>2145</v>
      </c>
      <c r="B2147" s="28"/>
      <c r="C2147" s="28"/>
      <c r="D2147" s="28"/>
      <c r="G2147" s="28"/>
      <c r="J2147" s="21"/>
      <c r="K2147" s="21"/>
      <c r="P2147" s="21"/>
      <c r="T2147" s="28"/>
      <c r="U2147" s="28"/>
      <c r="Y2147" s="28"/>
      <c r="Z2147" s="28"/>
    </row>
    <row r="2148" spans="1:28">
      <c r="A2148" s="47">
        <v>2146</v>
      </c>
      <c r="B2148" s="28"/>
      <c r="C2148" s="28"/>
      <c r="D2148" s="28"/>
      <c r="G2148" s="28"/>
      <c r="J2148" s="21"/>
      <c r="K2148" s="21"/>
      <c r="P2148" s="21"/>
      <c r="T2148" s="28"/>
      <c r="U2148" s="28"/>
      <c r="Y2148" s="28"/>
      <c r="Z2148" s="28"/>
    </row>
    <row r="2149" spans="1:28">
      <c r="A2149" s="47">
        <v>2147</v>
      </c>
      <c r="B2149" s="28"/>
      <c r="C2149" s="28"/>
      <c r="D2149" s="28"/>
      <c r="G2149" s="28"/>
      <c r="J2149" s="21"/>
      <c r="K2149" s="21"/>
      <c r="P2149" s="21"/>
      <c r="T2149" s="28"/>
      <c r="U2149" s="28"/>
      <c r="Y2149" s="28"/>
      <c r="Z2149" s="28"/>
    </row>
    <row r="2150" spans="1:28">
      <c r="A2150" s="47">
        <v>2148</v>
      </c>
      <c r="B2150" s="28"/>
      <c r="C2150" s="28"/>
      <c r="D2150" s="28"/>
      <c r="G2150" s="28"/>
      <c r="J2150" s="21"/>
      <c r="K2150" s="21"/>
      <c r="P2150" s="21"/>
      <c r="T2150" s="28"/>
      <c r="U2150" s="28"/>
      <c r="Y2150" s="28"/>
      <c r="Z2150" s="28"/>
    </row>
    <row r="2151" spans="1:28" ht="13.5" thickBot="1">
      <c r="A2151" s="59">
        <v>2149</v>
      </c>
      <c r="B2151" s="67"/>
      <c r="C2151" s="67"/>
      <c r="D2151" s="67"/>
      <c r="E2151" s="67"/>
      <c r="F2151" s="68"/>
      <c r="G2151" s="67"/>
      <c r="H2151" s="68"/>
      <c r="I2151" s="67"/>
      <c r="J2151" s="67"/>
      <c r="K2151" s="67"/>
      <c r="L2151" s="67"/>
      <c r="M2151" s="68"/>
      <c r="N2151" s="67"/>
      <c r="O2151" s="67"/>
      <c r="P2151" s="67"/>
      <c r="Q2151" s="67"/>
      <c r="R2151" s="68"/>
      <c r="S2151" s="67"/>
      <c r="T2151" s="67"/>
      <c r="U2151" s="67"/>
      <c r="V2151" s="67"/>
      <c r="W2151" s="68"/>
      <c r="X2151" s="67"/>
      <c r="Y2151" s="60"/>
      <c r="Z2151" s="60"/>
      <c r="AA2151" s="60"/>
      <c r="AB2151" s="61"/>
    </row>
    <row r="2152" spans="1:28">
      <c r="A2152" s="47">
        <v>2150</v>
      </c>
      <c r="B2152" s="28"/>
      <c r="C2152" s="28"/>
      <c r="D2152" s="28"/>
      <c r="G2152" s="28"/>
      <c r="J2152" s="21"/>
      <c r="K2152" s="21"/>
      <c r="P2152" s="21"/>
      <c r="T2152" s="28"/>
      <c r="U2152" s="28"/>
      <c r="Y2152" s="28"/>
      <c r="Z2152" s="28"/>
    </row>
    <row r="2153" spans="1:28">
      <c r="A2153" s="47">
        <v>2151</v>
      </c>
      <c r="B2153" s="28"/>
      <c r="C2153" s="28"/>
      <c r="D2153" s="28"/>
      <c r="G2153" s="28"/>
      <c r="J2153" s="21"/>
      <c r="K2153" s="21"/>
      <c r="P2153" s="21"/>
      <c r="T2153" s="28"/>
      <c r="U2153" s="28"/>
      <c r="Y2153" s="28"/>
      <c r="Z2153" s="28"/>
    </row>
    <row r="2154" spans="1:28">
      <c r="A2154" s="47">
        <v>2152</v>
      </c>
      <c r="B2154" s="28"/>
      <c r="C2154" s="28"/>
      <c r="D2154" s="28"/>
      <c r="G2154" s="28"/>
      <c r="J2154" s="21"/>
      <c r="K2154" s="21"/>
      <c r="P2154" s="21"/>
      <c r="T2154" s="28"/>
      <c r="U2154" s="28"/>
      <c r="Y2154" s="28"/>
      <c r="Z2154" s="28"/>
    </row>
    <row r="2155" spans="1:28">
      <c r="A2155" s="47">
        <v>2153</v>
      </c>
      <c r="B2155" s="28"/>
      <c r="C2155" s="28"/>
      <c r="D2155" s="28"/>
      <c r="G2155" s="28"/>
      <c r="J2155" s="21"/>
      <c r="K2155" s="21"/>
      <c r="P2155" s="21"/>
      <c r="T2155" s="28"/>
      <c r="U2155" s="28"/>
      <c r="Y2155" s="28"/>
      <c r="Z2155" s="28"/>
    </row>
    <row r="2156" spans="1:28" ht="13.5" thickBot="1">
      <c r="A2156" s="59">
        <v>2154</v>
      </c>
      <c r="B2156" s="67"/>
      <c r="C2156" s="67"/>
      <c r="D2156" s="67"/>
      <c r="E2156" s="67"/>
      <c r="F2156" s="68"/>
      <c r="G2156" s="67"/>
      <c r="H2156" s="68"/>
      <c r="I2156" s="67"/>
      <c r="J2156" s="67"/>
      <c r="K2156" s="67"/>
      <c r="L2156" s="67"/>
      <c r="M2156" s="68"/>
      <c r="N2156" s="67"/>
      <c r="O2156" s="67"/>
      <c r="P2156" s="67"/>
      <c r="Q2156" s="67"/>
      <c r="R2156" s="68"/>
      <c r="S2156" s="67"/>
      <c r="T2156" s="67"/>
      <c r="U2156" s="67"/>
      <c r="V2156" s="67"/>
      <c r="W2156" s="68"/>
      <c r="X2156" s="67"/>
      <c r="Y2156" s="60"/>
      <c r="Z2156" s="60"/>
      <c r="AA2156" s="60"/>
      <c r="AB2156" s="61"/>
    </row>
    <row r="2157" spans="1:28">
      <c r="A2157" s="47">
        <v>2155</v>
      </c>
      <c r="B2157" s="28"/>
      <c r="C2157" s="28"/>
      <c r="D2157" s="28"/>
      <c r="G2157" s="28"/>
      <c r="J2157" s="21"/>
      <c r="K2157" s="21"/>
      <c r="P2157" s="21"/>
      <c r="T2157" s="28"/>
      <c r="U2157" s="28"/>
      <c r="Y2157" s="28"/>
      <c r="Z2157" s="28"/>
    </row>
    <row r="2158" spans="1:28">
      <c r="A2158" s="47">
        <v>2156</v>
      </c>
      <c r="B2158" s="28"/>
      <c r="C2158" s="28"/>
      <c r="D2158" s="28"/>
      <c r="G2158" s="28"/>
      <c r="J2158" s="21"/>
      <c r="K2158" s="21"/>
      <c r="P2158" s="21"/>
      <c r="T2158" s="28"/>
      <c r="U2158" s="28"/>
      <c r="Y2158" s="28"/>
      <c r="Z2158" s="28"/>
    </row>
    <row r="2159" spans="1:28">
      <c r="A2159" s="47">
        <v>2157</v>
      </c>
      <c r="B2159" s="28"/>
      <c r="C2159" s="28"/>
      <c r="D2159" s="28"/>
      <c r="G2159" s="28"/>
      <c r="J2159" s="21"/>
      <c r="K2159" s="21"/>
      <c r="P2159" s="21"/>
      <c r="T2159" s="28"/>
      <c r="U2159" s="28"/>
      <c r="Y2159" s="28"/>
      <c r="Z2159" s="28"/>
    </row>
    <row r="2160" spans="1:28">
      <c r="A2160" s="47">
        <v>2158</v>
      </c>
      <c r="B2160" s="28"/>
      <c r="C2160" s="28"/>
      <c r="D2160" s="28"/>
      <c r="G2160" s="28"/>
      <c r="J2160" s="21"/>
      <c r="K2160" s="21"/>
      <c r="P2160" s="21"/>
      <c r="T2160" s="28"/>
      <c r="U2160" s="28"/>
      <c r="Y2160" s="28"/>
      <c r="Z2160" s="28"/>
    </row>
    <row r="2161" spans="1:28" ht="13.5" thickBot="1">
      <c r="A2161" s="59">
        <v>2159</v>
      </c>
      <c r="B2161" s="67"/>
      <c r="C2161" s="67"/>
      <c r="D2161" s="67"/>
      <c r="E2161" s="67"/>
      <c r="F2161" s="68"/>
      <c r="G2161" s="67"/>
      <c r="H2161" s="68"/>
      <c r="I2161" s="67"/>
      <c r="J2161" s="67"/>
      <c r="K2161" s="67"/>
      <c r="L2161" s="67"/>
      <c r="M2161" s="68"/>
      <c r="N2161" s="67"/>
      <c r="O2161" s="67"/>
      <c r="P2161" s="67"/>
      <c r="Q2161" s="67"/>
      <c r="R2161" s="68"/>
      <c r="S2161" s="67"/>
      <c r="T2161" s="67"/>
      <c r="U2161" s="67"/>
      <c r="V2161" s="67"/>
      <c r="W2161" s="68"/>
      <c r="X2161" s="67"/>
      <c r="Y2161" s="60"/>
      <c r="Z2161" s="60"/>
      <c r="AA2161" s="60"/>
      <c r="AB2161" s="61"/>
    </row>
    <row r="2162" spans="1:28">
      <c r="A2162" s="47">
        <v>2160</v>
      </c>
      <c r="B2162" s="28"/>
      <c r="C2162" s="28"/>
      <c r="D2162" s="28"/>
      <c r="G2162" s="28"/>
      <c r="J2162" s="21"/>
      <c r="K2162" s="21"/>
      <c r="P2162" s="21"/>
      <c r="T2162" s="28"/>
      <c r="U2162" s="28"/>
      <c r="Y2162" s="28"/>
      <c r="Z2162" s="28"/>
    </row>
    <row r="2163" spans="1:28">
      <c r="A2163" s="47">
        <v>2161</v>
      </c>
      <c r="B2163" s="28"/>
      <c r="C2163" s="28"/>
      <c r="D2163" s="28"/>
      <c r="G2163" s="28"/>
      <c r="J2163" s="21"/>
      <c r="K2163" s="21"/>
      <c r="P2163" s="21"/>
      <c r="T2163" s="28"/>
      <c r="U2163" s="28"/>
      <c r="Y2163" s="28"/>
      <c r="Z2163" s="28"/>
    </row>
    <row r="2164" spans="1:28">
      <c r="A2164" s="47">
        <v>2162</v>
      </c>
      <c r="B2164" s="28"/>
      <c r="C2164" s="28"/>
      <c r="D2164" s="28"/>
      <c r="G2164" s="28"/>
      <c r="J2164" s="21"/>
      <c r="K2164" s="21"/>
      <c r="P2164" s="21"/>
      <c r="T2164" s="28"/>
      <c r="U2164" s="28"/>
      <c r="Y2164" s="28"/>
      <c r="Z2164" s="28"/>
    </row>
    <row r="2165" spans="1:28">
      <c r="A2165" s="47">
        <v>2163</v>
      </c>
      <c r="B2165" s="28"/>
      <c r="C2165" s="28"/>
      <c r="D2165" s="28"/>
      <c r="G2165" s="28"/>
      <c r="J2165" s="21"/>
      <c r="K2165" s="21"/>
      <c r="P2165" s="21"/>
      <c r="T2165" s="28"/>
      <c r="U2165" s="28"/>
      <c r="Y2165" s="28"/>
      <c r="Z2165" s="28"/>
    </row>
    <row r="2166" spans="1:28" ht="13.5" thickBot="1">
      <c r="A2166" s="59">
        <v>2164</v>
      </c>
      <c r="B2166" s="67"/>
      <c r="C2166" s="67"/>
      <c r="D2166" s="67"/>
      <c r="E2166" s="67"/>
      <c r="F2166" s="68"/>
      <c r="G2166" s="67"/>
      <c r="H2166" s="68"/>
      <c r="I2166" s="67"/>
      <c r="J2166" s="67"/>
      <c r="K2166" s="67"/>
      <c r="L2166" s="67"/>
      <c r="M2166" s="68"/>
      <c r="N2166" s="67"/>
      <c r="O2166" s="67"/>
      <c r="P2166" s="67"/>
      <c r="Q2166" s="67"/>
      <c r="R2166" s="68"/>
      <c r="S2166" s="67"/>
      <c r="T2166" s="67"/>
      <c r="U2166" s="67"/>
      <c r="V2166" s="67"/>
      <c r="W2166" s="68"/>
      <c r="X2166" s="67"/>
      <c r="Y2166" s="60"/>
      <c r="Z2166" s="60"/>
      <c r="AA2166" s="60"/>
      <c r="AB2166" s="61"/>
    </row>
    <row r="2167" spans="1:28">
      <c r="A2167" s="47">
        <v>2165</v>
      </c>
      <c r="B2167" s="28"/>
      <c r="C2167" s="28"/>
      <c r="D2167" s="28"/>
      <c r="G2167" s="28"/>
      <c r="J2167" s="21"/>
      <c r="K2167" s="21"/>
      <c r="P2167" s="21"/>
      <c r="T2167" s="28"/>
      <c r="U2167" s="28"/>
      <c r="Y2167" s="28"/>
      <c r="Z2167" s="28"/>
    </row>
    <row r="2168" spans="1:28">
      <c r="A2168" s="47">
        <v>2166</v>
      </c>
      <c r="B2168" s="28"/>
      <c r="C2168" s="28"/>
      <c r="D2168" s="28"/>
      <c r="G2168" s="28"/>
      <c r="J2168" s="21"/>
      <c r="K2168" s="21"/>
      <c r="P2168" s="21"/>
      <c r="T2168" s="28"/>
      <c r="U2168" s="28"/>
      <c r="Y2168" s="28"/>
      <c r="Z2168" s="28"/>
    </row>
    <row r="2169" spans="1:28">
      <c r="A2169" s="47">
        <v>2167</v>
      </c>
      <c r="B2169" s="28"/>
      <c r="C2169" s="28"/>
      <c r="D2169" s="28"/>
      <c r="G2169" s="28"/>
      <c r="J2169" s="21"/>
      <c r="K2169" s="21"/>
      <c r="P2169" s="21"/>
      <c r="T2169" s="28"/>
      <c r="U2169" s="28"/>
      <c r="Y2169" s="28"/>
      <c r="Z2169" s="28"/>
    </row>
    <row r="2170" spans="1:28">
      <c r="A2170" s="47">
        <v>2168</v>
      </c>
      <c r="B2170" s="28"/>
      <c r="C2170" s="28"/>
      <c r="D2170" s="28"/>
      <c r="G2170" s="28"/>
      <c r="J2170" s="21"/>
      <c r="K2170" s="21"/>
      <c r="P2170" s="21"/>
      <c r="T2170" s="28"/>
      <c r="U2170" s="28"/>
      <c r="Y2170" s="28"/>
      <c r="Z2170" s="28"/>
    </row>
    <row r="2171" spans="1:28" ht="13.5" thickBot="1">
      <c r="A2171" s="59">
        <v>2169</v>
      </c>
      <c r="B2171" s="67"/>
      <c r="C2171" s="67"/>
      <c r="D2171" s="67"/>
      <c r="E2171" s="67"/>
      <c r="F2171" s="68"/>
      <c r="G2171" s="67"/>
      <c r="H2171" s="68"/>
      <c r="I2171" s="67"/>
      <c r="J2171" s="67"/>
      <c r="K2171" s="67"/>
      <c r="L2171" s="67"/>
      <c r="M2171" s="68"/>
      <c r="N2171" s="67"/>
      <c r="O2171" s="67"/>
      <c r="P2171" s="67"/>
      <c r="Q2171" s="67"/>
      <c r="R2171" s="68"/>
      <c r="S2171" s="67"/>
      <c r="T2171" s="67"/>
      <c r="U2171" s="67"/>
      <c r="V2171" s="67"/>
      <c r="W2171" s="68"/>
      <c r="X2171" s="67"/>
      <c r="Y2171" s="60"/>
      <c r="Z2171" s="60"/>
      <c r="AA2171" s="60"/>
      <c r="AB2171" s="61"/>
    </row>
    <row r="2172" spans="1:28">
      <c r="A2172" s="47">
        <v>2170</v>
      </c>
      <c r="B2172" s="28"/>
      <c r="C2172" s="28"/>
      <c r="D2172" s="28"/>
      <c r="G2172" s="28"/>
      <c r="J2172" s="21"/>
      <c r="K2172" s="21"/>
      <c r="P2172" s="21"/>
      <c r="T2172" s="28"/>
      <c r="U2172" s="28"/>
      <c r="Y2172" s="28"/>
      <c r="Z2172" s="28"/>
    </row>
    <row r="2173" spans="1:28">
      <c r="A2173" s="47">
        <v>2171</v>
      </c>
      <c r="B2173" s="28"/>
      <c r="C2173" s="28"/>
      <c r="D2173" s="28"/>
      <c r="G2173" s="28"/>
      <c r="J2173" s="21"/>
      <c r="K2173" s="21"/>
      <c r="P2173" s="21"/>
      <c r="T2173" s="28"/>
      <c r="U2173" s="28"/>
      <c r="Y2173" s="28"/>
      <c r="Z2173" s="28"/>
    </row>
    <row r="2174" spans="1:28">
      <c r="A2174" s="47">
        <v>2172</v>
      </c>
      <c r="B2174" s="28"/>
      <c r="C2174" s="28"/>
      <c r="D2174" s="28"/>
      <c r="G2174" s="28"/>
      <c r="J2174" s="21"/>
      <c r="K2174" s="21"/>
      <c r="P2174" s="21"/>
      <c r="T2174" s="28"/>
      <c r="U2174" s="28"/>
      <c r="Y2174" s="28"/>
      <c r="Z2174" s="28"/>
    </row>
    <row r="2175" spans="1:28">
      <c r="A2175" s="47">
        <v>2173</v>
      </c>
      <c r="B2175" s="28"/>
      <c r="C2175" s="28"/>
      <c r="D2175" s="28"/>
      <c r="G2175" s="28"/>
      <c r="J2175" s="21"/>
      <c r="K2175" s="21"/>
      <c r="P2175" s="21"/>
      <c r="T2175" s="28"/>
      <c r="U2175" s="28"/>
      <c r="Y2175" s="28"/>
      <c r="Z2175" s="28"/>
    </row>
    <row r="2176" spans="1:28" ht="13.5" thickBot="1">
      <c r="A2176" s="59">
        <v>2174</v>
      </c>
      <c r="B2176" s="67"/>
      <c r="C2176" s="67"/>
      <c r="D2176" s="67"/>
      <c r="E2176" s="67"/>
      <c r="F2176" s="68"/>
      <c r="G2176" s="67"/>
      <c r="H2176" s="68"/>
      <c r="I2176" s="67"/>
      <c r="J2176" s="67"/>
      <c r="K2176" s="67"/>
      <c r="L2176" s="67"/>
      <c r="M2176" s="68"/>
      <c r="N2176" s="67"/>
      <c r="O2176" s="67"/>
      <c r="P2176" s="67"/>
      <c r="Q2176" s="67"/>
      <c r="R2176" s="68"/>
      <c r="S2176" s="67"/>
      <c r="T2176" s="67"/>
      <c r="U2176" s="67"/>
      <c r="V2176" s="67"/>
      <c r="W2176" s="68"/>
      <c r="X2176" s="67"/>
      <c r="Y2176" s="60"/>
      <c r="Z2176" s="60"/>
      <c r="AA2176" s="60"/>
      <c r="AB2176" s="61"/>
    </row>
    <row r="2177" spans="1:28">
      <c r="A2177" s="47">
        <v>2175</v>
      </c>
      <c r="B2177" s="28"/>
      <c r="C2177" s="28"/>
      <c r="D2177" s="28"/>
      <c r="G2177" s="28"/>
      <c r="J2177" s="21"/>
      <c r="K2177" s="21"/>
      <c r="P2177" s="21"/>
      <c r="T2177" s="28"/>
      <c r="U2177" s="28"/>
      <c r="Y2177" s="28"/>
      <c r="Z2177" s="28"/>
    </row>
    <row r="2178" spans="1:28">
      <c r="A2178" s="47">
        <v>2176</v>
      </c>
      <c r="B2178" s="28"/>
      <c r="C2178" s="28"/>
      <c r="D2178" s="28"/>
      <c r="G2178" s="28"/>
      <c r="J2178" s="21"/>
      <c r="K2178" s="21"/>
      <c r="P2178" s="21"/>
      <c r="T2178" s="28"/>
      <c r="U2178" s="28"/>
      <c r="Y2178" s="28"/>
      <c r="Z2178" s="28"/>
    </row>
    <row r="2179" spans="1:28">
      <c r="A2179" s="47">
        <v>2177</v>
      </c>
      <c r="B2179" s="28"/>
      <c r="C2179" s="28"/>
      <c r="D2179" s="28"/>
      <c r="G2179" s="28"/>
      <c r="J2179" s="21"/>
      <c r="K2179" s="21"/>
      <c r="P2179" s="21"/>
      <c r="T2179" s="28"/>
      <c r="U2179" s="28"/>
      <c r="Y2179" s="28"/>
      <c r="Z2179" s="28"/>
    </row>
    <row r="2180" spans="1:28">
      <c r="A2180" s="47">
        <v>2178</v>
      </c>
      <c r="B2180" s="28"/>
      <c r="C2180" s="28"/>
      <c r="D2180" s="28"/>
      <c r="G2180" s="28"/>
      <c r="J2180" s="21"/>
      <c r="K2180" s="21"/>
      <c r="P2180" s="21"/>
      <c r="T2180" s="28"/>
      <c r="U2180" s="28"/>
      <c r="Y2180" s="28"/>
      <c r="Z2180" s="28"/>
    </row>
    <row r="2181" spans="1:28" ht="13.5" thickBot="1">
      <c r="A2181" s="59">
        <v>2179</v>
      </c>
      <c r="B2181" s="67"/>
      <c r="C2181" s="67"/>
      <c r="D2181" s="67"/>
      <c r="E2181" s="67"/>
      <c r="F2181" s="68"/>
      <c r="G2181" s="67"/>
      <c r="H2181" s="68"/>
      <c r="I2181" s="67"/>
      <c r="J2181" s="67"/>
      <c r="K2181" s="67"/>
      <c r="L2181" s="67"/>
      <c r="M2181" s="68"/>
      <c r="N2181" s="67"/>
      <c r="O2181" s="67"/>
      <c r="P2181" s="67"/>
      <c r="Q2181" s="67"/>
      <c r="R2181" s="68"/>
      <c r="S2181" s="67"/>
      <c r="T2181" s="67"/>
      <c r="U2181" s="67"/>
      <c r="V2181" s="67"/>
      <c r="W2181" s="68"/>
      <c r="X2181" s="67"/>
      <c r="Y2181" s="60"/>
      <c r="Z2181" s="60"/>
      <c r="AA2181" s="60"/>
      <c r="AB2181" s="61"/>
    </row>
    <row r="2182" spans="1:28">
      <c r="A2182" s="47">
        <v>2180</v>
      </c>
      <c r="B2182" s="28"/>
      <c r="C2182" s="28"/>
      <c r="D2182" s="28"/>
      <c r="G2182" s="28"/>
      <c r="J2182" s="21"/>
      <c r="K2182" s="21"/>
      <c r="P2182" s="21"/>
      <c r="T2182" s="28"/>
      <c r="U2182" s="28"/>
      <c r="Y2182" s="28"/>
      <c r="Z2182" s="28"/>
    </row>
    <row r="2183" spans="1:28">
      <c r="A2183" s="47">
        <v>2181</v>
      </c>
      <c r="B2183" s="28"/>
      <c r="C2183" s="28"/>
      <c r="D2183" s="28"/>
      <c r="G2183" s="28"/>
      <c r="J2183" s="21"/>
      <c r="K2183" s="21"/>
      <c r="P2183" s="21"/>
      <c r="T2183" s="28"/>
      <c r="U2183" s="28"/>
      <c r="Y2183" s="28"/>
      <c r="Z2183" s="28"/>
    </row>
    <row r="2184" spans="1:28">
      <c r="A2184" s="47">
        <v>2182</v>
      </c>
      <c r="B2184" s="28"/>
      <c r="C2184" s="28"/>
      <c r="D2184" s="28"/>
      <c r="G2184" s="28"/>
      <c r="J2184" s="21"/>
      <c r="K2184" s="21"/>
      <c r="P2184" s="21"/>
      <c r="T2184" s="28"/>
      <c r="U2184" s="28"/>
      <c r="Y2184" s="28"/>
      <c r="Z2184" s="28"/>
    </row>
    <row r="2185" spans="1:28">
      <c r="A2185" s="47">
        <v>2183</v>
      </c>
      <c r="B2185" s="28"/>
      <c r="C2185" s="28"/>
      <c r="D2185" s="28"/>
      <c r="G2185" s="28"/>
      <c r="J2185" s="21"/>
      <c r="K2185" s="21"/>
      <c r="P2185" s="21"/>
      <c r="T2185" s="28"/>
      <c r="U2185" s="28"/>
      <c r="Y2185" s="28"/>
      <c r="Z2185" s="28"/>
    </row>
    <row r="2186" spans="1:28" ht="13.5" thickBot="1">
      <c r="A2186" s="59">
        <v>2184</v>
      </c>
      <c r="B2186" s="67"/>
      <c r="C2186" s="67"/>
      <c r="D2186" s="67"/>
      <c r="E2186" s="67"/>
      <c r="F2186" s="68"/>
      <c r="G2186" s="67"/>
      <c r="H2186" s="68"/>
      <c r="I2186" s="67"/>
      <c r="J2186" s="67"/>
      <c r="K2186" s="67"/>
      <c r="L2186" s="67"/>
      <c r="M2186" s="68"/>
      <c r="N2186" s="67"/>
      <c r="O2186" s="67"/>
      <c r="P2186" s="67"/>
      <c r="Q2186" s="67"/>
      <c r="R2186" s="68"/>
      <c r="S2186" s="67"/>
      <c r="T2186" s="67"/>
      <c r="U2186" s="67"/>
      <c r="V2186" s="67"/>
      <c r="W2186" s="68"/>
      <c r="X2186" s="67"/>
      <c r="Y2186" s="60"/>
      <c r="Z2186" s="60"/>
      <c r="AA2186" s="60"/>
      <c r="AB2186" s="61"/>
    </row>
    <row r="2187" spans="1:28">
      <c r="A2187" s="47">
        <v>2185</v>
      </c>
      <c r="B2187" s="28"/>
      <c r="C2187" s="28"/>
      <c r="D2187" s="28"/>
      <c r="G2187" s="28"/>
      <c r="J2187" s="21"/>
      <c r="K2187" s="21"/>
      <c r="P2187" s="21"/>
      <c r="T2187" s="28"/>
      <c r="U2187" s="28"/>
      <c r="Y2187" s="28"/>
      <c r="Z2187" s="28"/>
    </row>
    <row r="2188" spans="1:28">
      <c r="A2188" s="47">
        <v>2186</v>
      </c>
      <c r="B2188" s="28"/>
      <c r="C2188" s="28"/>
      <c r="D2188" s="28"/>
      <c r="G2188" s="28"/>
      <c r="J2188" s="21"/>
      <c r="K2188" s="21"/>
      <c r="P2188" s="21"/>
      <c r="T2188" s="28"/>
      <c r="U2188" s="28"/>
      <c r="Y2188" s="28"/>
      <c r="Z2188" s="28"/>
    </row>
    <row r="2189" spans="1:28">
      <c r="A2189" s="47">
        <v>2187</v>
      </c>
      <c r="B2189" s="28"/>
      <c r="C2189" s="28"/>
      <c r="D2189" s="28"/>
      <c r="G2189" s="28"/>
      <c r="J2189" s="21"/>
      <c r="K2189" s="21"/>
      <c r="P2189" s="21"/>
      <c r="T2189" s="28"/>
      <c r="U2189" s="28"/>
      <c r="Y2189" s="28"/>
      <c r="Z2189" s="28"/>
    </row>
    <row r="2190" spans="1:28">
      <c r="A2190" s="47">
        <v>2188</v>
      </c>
      <c r="B2190" s="28"/>
      <c r="C2190" s="28"/>
      <c r="D2190" s="28"/>
      <c r="G2190" s="28"/>
      <c r="J2190" s="21"/>
      <c r="K2190" s="21"/>
      <c r="P2190" s="21"/>
      <c r="T2190" s="28"/>
      <c r="U2190" s="28"/>
      <c r="Y2190" s="28"/>
      <c r="Z2190" s="28"/>
    </row>
    <row r="2191" spans="1:28" ht="13.5" thickBot="1">
      <c r="A2191" s="59">
        <v>2189</v>
      </c>
      <c r="B2191" s="67"/>
      <c r="C2191" s="67"/>
      <c r="D2191" s="67"/>
      <c r="E2191" s="67"/>
      <c r="F2191" s="68"/>
      <c r="G2191" s="67"/>
      <c r="H2191" s="68"/>
      <c r="I2191" s="67"/>
      <c r="J2191" s="67"/>
      <c r="K2191" s="67"/>
      <c r="L2191" s="67"/>
      <c r="M2191" s="68"/>
      <c r="N2191" s="67"/>
      <c r="O2191" s="67"/>
      <c r="P2191" s="67"/>
      <c r="Q2191" s="67"/>
      <c r="R2191" s="68"/>
      <c r="S2191" s="67"/>
      <c r="T2191" s="67"/>
      <c r="U2191" s="67"/>
      <c r="V2191" s="67"/>
      <c r="W2191" s="68"/>
      <c r="X2191" s="67"/>
      <c r="Y2191" s="60"/>
      <c r="Z2191" s="60"/>
      <c r="AA2191" s="60"/>
      <c r="AB2191" s="61"/>
    </row>
    <row r="2192" spans="1:28">
      <c r="A2192" s="47">
        <v>2190</v>
      </c>
      <c r="B2192" s="28"/>
      <c r="C2192" s="28"/>
      <c r="D2192" s="28"/>
      <c r="G2192" s="28"/>
      <c r="J2192" s="21"/>
      <c r="K2192" s="21"/>
      <c r="P2192" s="21"/>
      <c r="T2192" s="28"/>
      <c r="U2192" s="28"/>
      <c r="Y2192" s="28"/>
      <c r="Z2192" s="28"/>
    </row>
    <row r="2193" spans="1:28">
      <c r="A2193" s="47">
        <v>2191</v>
      </c>
      <c r="B2193" s="28"/>
      <c r="C2193" s="28"/>
      <c r="D2193" s="28"/>
      <c r="G2193" s="28"/>
      <c r="J2193" s="21"/>
      <c r="K2193" s="21"/>
      <c r="P2193" s="21"/>
      <c r="T2193" s="28"/>
      <c r="U2193" s="28"/>
      <c r="Y2193" s="28"/>
      <c r="Z2193" s="28"/>
    </row>
    <row r="2194" spans="1:28">
      <c r="A2194" s="47">
        <v>2192</v>
      </c>
      <c r="B2194" s="28"/>
      <c r="C2194" s="28"/>
      <c r="D2194" s="28"/>
      <c r="G2194" s="28"/>
      <c r="J2194" s="21"/>
      <c r="K2194" s="21"/>
      <c r="P2194" s="21"/>
      <c r="T2194" s="28"/>
      <c r="U2194" s="28"/>
      <c r="Y2194" s="28"/>
      <c r="Z2194" s="28"/>
    </row>
    <row r="2195" spans="1:28">
      <c r="A2195" s="47">
        <v>2193</v>
      </c>
      <c r="B2195" s="28"/>
      <c r="C2195" s="28"/>
      <c r="D2195" s="28"/>
      <c r="G2195" s="28"/>
      <c r="J2195" s="21"/>
      <c r="K2195" s="21"/>
      <c r="P2195" s="21"/>
      <c r="T2195" s="28"/>
      <c r="U2195" s="28"/>
      <c r="Y2195" s="28"/>
      <c r="Z2195" s="28"/>
    </row>
    <row r="2196" spans="1:28" ht="13.5" thickBot="1">
      <c r="A2196" s="59">
        <v>2194</v>
      </c>
      <c r="B2196" s="67"/>
      <c r="C2196" s="67"/>
      <c r="D2196" s="67"/>
      <c r="E2196" s="67"/>
      <c r="F2196" s="68"/>
      <c r="G2196" s="67"/>
      <c r="H2196" s="68"/>
      <c r="I2196" s="67"/>
      <c r="J2196" s="67"/>
      <c r="K2196" s="67"/>
      <c r="L2196" s="67"/>
      <c r="M2196" s="68"/>
      <c r="N2196" s="67"/>
      <c r="O2196" s="67"/>
      <c r="P2196" s="67"/>
      <c r="Q2196" s="67"/>
      <c r="R2196" s="68"/>
      <c r="S2196" s="67"/>
      <c r="T2196" s="67"/>
      <c r="U2196" s="67"/>
      <c r="V2196" s="67"/>
      <c r="W2196" s="68"/>
      <c r="X2196" s="67"/>
      <c r="Y2196" s="60"/>
      <c r="Z2196" s="60"/>
      <c r="AA2196" s="60"/>
      <c r="AB2196" s="61"/>
    </row>
    <row r="2197" spans="1:28">
      <c r="A2197" s="47">
        <v>2195</v>
      </c>
      <c r="B2197" s="28"/>
      <c r="C2197" s="28"/>
      <c r="D2197" s="28"/>
      <c r="G2197" s="28"/>
      <c r="J2197" s="21"/>
      <c r="K2197" s="21"/>
      <c r="P2197" s="21"/>
      <c r="T2197" s="28"/>
      <c r="U2197" s="28"/>
      <c r="Y2197" s="28"/>
      <c r="Z2197" s="28"/>
    </row>
    <row r="2198" spans="1:28">
      <c r="A2198" s="47">
        <v>2196</v>
      </c>
      <c r="B2198" s="28"/>
      <c r="C2198" s="28"/>
      <c r="D2198" s="28"/>
      <c r="G2198" s="28"/>
      <c r="J2198" s="21"/>
      <c r="K2198" s="21"/>
      <c r="P2198" s="21"/>
      <c r="T2198" s="28"/>
      <c r="U2198" s="28"/>
      <c r="Y2198" s="28"/>
      <c r="Z2198" s="28"/>
    </row>
    <row r="2199" spans="1:28">
      <c r="A2199" s="47">
        <v>2197</v>
      </c>
      <c r="B2199" s="28"/>
      <c r="C2199" s="28"/>
      <c r="D2199" s="28"/>
      <c r="G2199" s="28"/>
      <c r="J2199" s="21"/>
      <c r="K2199" s="21"/>
      <c r="P2199" s="21"/>
      <c r="T2199" s="28"/>
      <c r="U2199" s="28"/>
      <c r="Y2199" s="28"/>
      <c r="Z2199" s="28"/>
    </row>
    <row r="2200" spans="1:28">
      <c r="A2200" s="47">
        <v>2198</v>
      </c>
      <c r="B2200" s="28"/>
      <c r="C2200" s="28"/>
      <c r="D2200" s="28"/>
      <c r="G2200" s="28"/>
      <c r="J2200" s="21"/>
      <c r="K2200" s="21"/>
      <c r="P2200" s="21"/>
      <c r="T2200" s="28"/>
      <c r="U2200" s="28"/>
      <c r="Y2200" s="28"/>
      <c r="Z2200" s="28"/>
    </row>
    <row r="2201" spans="1:28" ht="13.5" thickBot="1">
      <c r="A2201" s="59">
        <v>2199</v>
      </c>
      <c r="B2201" s="67"/>
      <c r="C2201" s="67"/>
      <c r="D2201" s="67"/>
      <c r="E2201" s="67"/>
      <c r="F2201" s="68"/>
      <c r="G2201" s="67"/>
      <c r="H2201" s="68"/>
      <c r="I2201" s="67"/>
      <c r="J2201" s="67"/>
      <c r="K2201" s="67"/>
      <c r="L2201" s="67"/>
      <c r="M2201" s="68"/>
      <c r="N2201" s="67"/>
      <c r="O2201" s="67"/>
      <c r="P2201" s="67"/>
      <c r="Q2201" s="67"/>
      <c r="R2201" s="68"/>
      <c r="S2201" s="67"/>
      <c r="T2201" s="67"/>
      <c r="U2201" s="67"/>
      <c r="V2201" s="67"/>
      <c r="W2201" s="68"/>
      <c r="X2201" s="67"/>
      <c r="Y2201" s="60"/>
      <c r="Z2201" s="60"/>
      <c r="AA2201" s="60"/>
      <c r="AB2201" s="61"/>
    </row>
    <row r="2202" spans="1:28">
      <c r="A2202" s="47">
        <v>2200</v>
      </c>
      <c r="B2202" s="28"/>
      <c r="C2202" s="28"/>
      <c r="D2202" s="28"/>
      <c r="G2202" s="28"/>
      <c r="J2202" s="21"/>
      <c r="K2202" s="21"/>
      <c r="P2202" s="21"/>
      <c r="T2202" s="28"/>
      <c r="U2202" s="28"/>
      <c r="Y2202" s="28"/>
      <c r="Z2202" s="28"/>
    </row>
    <row r="2203" spans="1:28">
      <c r="A2203" s="47">
        <v>2201</v>
      </c>
      <c r="B2203" s="28"/>
      <c r="C2203" s="28"/>
      <c r="D2203" s="28"/>
      <c r="G2203" s="28"/>
      <c r="J2203" s="21"/>
      <c r="K2203" s="21"/>
      <c r="P2203" s="21"/>
      <c r="T2203" s="28"/>
      <c r="U2203" s="28"/>
      <c r="Y2203" s="28"/>
      <c r="Z2203" s="28"/>
    </row>
    <row r="2204" spans="1:28">
      <c r="A2204" s="47">
        <v>2202</v>
      </c>
      <c r="B2204" s="28"/>
      <c r="C2204" s="28"/>
      <c r="D2204" s="28"/>
      <c r="G2204" s="28"/>
      <c r="J2204" s="21"/>
      <c r="K2204" s="21"/>
      <c r="P2204" s="21"/>
      <c r="T2204" s="28"/>
      <c r="U2204" s="28"/>
      <c r="Y2204" s="28"/>
      <c r="Z2204" s="28"/>
    </row>
    <row r="2205" spans="1:28">
      <c r="A2205" s="47">
        <v>2203</v>
      </c>
      <c r="B2205" s="28"/>
      <c r="C2205" s="28"/>
      <c r="D2205" s="28"/>
      <c r="G2205" s="28"/>
      <c r="J2205" s="21"/>
      <c r="K2205" s="21"/>
      <c r="P2205" s="21"/>
      <c r="T2205" s="28"/>
      <c r="U2205" s="28"/>
      <c r="Y2205" s="28"/>
      <c r="Z2205" s="28"/>
    </row>
    <row r="2206" spans="1:28" ht="13.5" thickBot="1">
      <c r="A2206" s="59">
        <v>2204</v>
      </c>
      <c r="B2206" s="67"/>
      <c r="C2206" s="67"/>
      <c r="D2206" s="67"/>
      <c r="E2206" s="67"/>
      <c r="F2206" s="68"/>
      <c r="G2206" s="67"/>
      <c r="H2206" s="68"/>
      <c r="I2206" s="67"/>
      <c r="J2206" s="67"/>
      <c r="K2206" s="67"/>
      <c r="L2206" s="67"/>
      <c r="M2206" s="68"/>
      <c r="N2206" s="67"/>
      <c r="O2206" s="67"/>
      <c r="P2206" s="67"/>
      <c r="Q2206" s="67"/>
      <c r="R2206" s="68"/>
      <c r="S2206" s="67"/>
      <c r="T2206" s="67"/>
      <c r="U2206" s="67"/>
      <c r="V2206" s="67"/>
      <c r="W2206" s="68"/>
      <c r="X2206" s="67"/>
      <c r="Y2206" s="60"/>
      <c r="Z2206" s="60"/>
      <c r="AA2206" s="60"/>
      <c r="AB2206" s="61"/>
    </row>
    <row r="2207" spans="1:28">
      <c r="A2207" s="47">
        <v>2205</v>
      </c>
      <c r="B2207" s="28"/>
      <c r="C2207" s="28"/>
      <c r="D2207" s="28"/>
      <c r="G2207" s="28"/>
      <c r="J2207" s="21"/>
      <c r="K2207" s="21"/>
      <c r="P2207" s="21"/>
      <c r="T2207" s="28"/>
      <c r="U2207" s="28"/>
      <c r="Y2207" s="28"/>
      <c r="Z2207" s="28"/>
    </row>
    <row r="2208" spans="1:28">
      <c r="A2208" s="47">
        <v>2206</v>
      </c>
      <c r="B2208" s="28"/>
      <c r="C2208" s="28"/>
      <c r="D2208" s="28"/>
      <c r="G2208" s="28"/>
      <c r="J2208" s="21"/>
      <c r="K2208" s="21"/>
      <c r="P2208" s="21"/>
      <c r="T2208" s="28"/>
      <c r="U2208" s="28"/>
      <c r="Y2208" s="28"/>
      <c r="Z2208" s="28"/>
    </row>
    <row r="2209" spans="1:28">
      <c r="A2209" s="47">
        <v>2207</v>
      </c>
      <c r="B2209" s="28"/>
      <c r="C2209" s="28"/>
      <c r="D2209" s="28"/>
      <c r="G2209" s="28"/>
      <c r="J2209" s="21"/>
      <c r="K2209" s="21"/>
      <c r="P2209" s="21"/>
      <c r="T2209" s="28"/>
      <c r="U2209" s="28"/>
      <c r="Y2209" s="28"/>
      <c r="Z2209" s="28"/>
    </row>
    <row r="2210" spans="1:28">
      <c r="A2210" s="47">
        <v>2208</v>
      </c>
      <c r="B2210" s="28"/>
      <c r="C2210" s="28"/>
      <c r="D2210" s="28"/>
      <c r="G2210" s="28"/>
      <c r="J2210" s="21"/>
      <c r="K2210" s="21"/>
      <c r="P2210" s="21"/>
      <c r="T2210" s="28"/>
      <c r="U2210" s="28"/>
      <c r="Y2210" s="28"/>
      <c r="Z2210" s="28"/>
    </row>
    <row r="2211" spans="1:28" ht="13.5" thickBot="1">
      <c r="A2211" s="59">
        <v>2209</v>
      </c>
      <c r="B2211" s="67"/>
      <c r="C2211" s="67"/>
      <c r="D2211" s="67"/>
      <c r="E2211" s="67"/>
      <c r="F2211" s="68"/>
      <c r="G2211" s="67"/>
      <c r="H2211" s="68"/>
      <c r="I2211" s="67"/>
      <c r="J2211" s="67"/>
      <c r="K2211" s="67"/>
      <c r="L2211" s="67"/>
      <c r="M2211" s="68"/>
      <c r="N2211" s="67"/>
      <c r="O2211" s="67"/>
      <c r="P2211" s="67"/>
      <c r="Q2211" s="67"/>
      <c r="R2211" s="68"/>
      <c r="S2211" s="67"/>
      <c r="T2211" s="67"/>
      <c r="U2211" s="67"/>
      <c r="V2211" s="67"/>
      <c r="W2211" s="68"/>
      <c r="X2211" s="67"/>
      <c r="Y2211" s="60"/>
      <c r="Z2211" s="60"/>
      <c r="AA2211" s="60"/>
      <c r="AB2211" s="61"/>
    </row>
    <row r="2212" spans="1:28">
      <c r="A2212" s="47">
        <v>2210</v>
      </c>
      <c r="B2212" s="28"/>
      <c r="C2212" s="28"/>
      <c r="D2212" s="28"/>
      <c r="G2212" s="28"/>
      <c r="J2212" s="21"/>
      <c r="K2212" s="21"/>
      <c r="P2212" s="21"/>
      <c r="T2212" s="28"/>
      <c r="U2212" s="28"/>
      <c r="Y2212" s="28"/>
      <c r="Z2212" s="28"/>
    </row>
    <row r="2213" spans="1:28">
      <c r="A2213" s="47">
        <v>2211</v>
      </c>
      <c r="B2213" s="28"/>
      <c r="C2213" s="28"/>
      <c r="D2213" s="28"/>
      <c r="G2213" s="28"/>
      <c r="J2213" s="21"/>
      <c r="K2213" s="21"/>
      <c r="P2213" s="21"/>
      <c r="T2213" s="28"/>
      <c r="U2213" s="28"/>
      <c r="Y2213" s="28"/>
      <c r="Z2213" s="28"/>
    </row>
    <row r="2214" spans="1:28">
      <c r="A2214" s="47">
        <v>2212</v>
      </c>
      <c r="B2214" s="28"/>
      <c r="C2214" s="28"/>
      <c r="D2214" s="28"/>
      <c r="G2214" s="28"/>
      <c r="J2214" s="21"/>
      <c r="K2214" s="21"/>
      <c r="P2214" s="21"/>
      <c r="T2214" s="28"/>
      <c r="U2214" s="28"/>
      <c r="Y2214" s="28"/>
      <c r="Z2214" s="28"/>
    </row>
    <row r="2215" spans="1:28">
      <c r="A2215" s="47">
        <v>2213</v>
      </c>
      <c r="B2215" s="28"/>
      <c r="C2215" s="28"/>
      <c r="D2215" s="28"/>
      <c r="G2215" s="28"/>
      <c r="J2215" s="21"/>
      <c r="K2215" s="21"/>
      <c r="P2215" s="21"/>
      <c r="T2215" s="28"/>
      <c r="U2215" s="28"/>
      <c r="Y2215" s="28"/>
      <c r="Z2215" s="28"/>
    </row>
    <row r="2216" spans="1:28" ht="13.5" thickBot="1">
      <c r="A2216" s="59">
        <v>2214</v>
      </c>
      <c r="B2216" s="67"/>
      <c r="C2216" s="67"/>
      <c r="D2216" s="67"/>
      <c r="E2216" s="67"/>
      <c r="F2216" s="68"/>
      <c r="G2216" s="67"/>
      <c r="H2216" s="68"/>
      <c r="I2216" s="67"/>
      <c r="J2216" s="67"/>
      <c r="K2216" s="67"/>
      <c r="L2216" s="67"/>
      <c r="M2216" s="68"/>
      <c r="N2216" s="67"/>
      <c r="O2216" s="67"/>
      <c r="P2216" s="67"/>
      <c r="Q2216" s="67"/>
      <c r="R2216" s="68"/>
      <c r="S2216" s="67"/>
      <c r="T2216" s="67"/>
      <c r="U2216" s="67"/>
      <c r="V2216" s="67"/>
      <c r="W2216" s="68"/>
      <c r="X2216" s="67"/>
      <c r="Y2216" s="60"/>
      <c r="Z2216" s="60"/>
      <c r="AA2216" s="60"/>
      <c r="AB2216" s="61"/>
    </row>
    <row r="2217" spans="1:28">
      <c r="A2217" s="47">
        <v>2215</v>
      </c>
      <c r="B2217" s="28"/>
      <c r="C2217" s="28"/>
      <c r="D2217" s="28"/>
      <c r="G2217" s="28"/>
      <c r="J2217" s="21"/>
      <c r="K2217" s="21"/>
      <c r="P2217" s="21"/>
      <c r="T2217" s="28"/>
      <c r="U2217" s="28"/>
      <c r="Y2217" s="28"/>
      <c r="Z2217" s="28"/>
    </row>
    <row r="2218" spans="1:28">
      <c r="A2218" s="47">
        <v>2216</v>
      </c>
      <c r="B2218" s="28"/>
      <c r="C2218" s="28"/>
      <c r="D2218" s="28"/>
      <c r="G2218" s="28"/>
      <c r="J2218" s="21"/>
      <c r="K2218" s="21"/>
      <c r="P2218" s="21"/>
      <c r="T2218" s="28"/>
      <c r="U2218" s="28"/>
      <c r="Y2218" s="28"/>
      <c r="Z2218" s="28"/>
    </row>
    <row r="2219" spans="1:28">
      <c r="A2219" s="47">
        <v>2217</v>
      </c>
      <c r="B2219" s="28"/>
      <c r="C2219" s="28"/>
      <c r="D2219" s="28"/>
      <c r="G2219" s="28"/>
      <c r="J2219" s="21"/>
      <c r="K2219" s="21"/>
      <c r="P2219" s="21"/>
      <c r="T2219" s="28"/>
      <c r="U2219" s="28"/>
      <c r="Y2219" s="28"/>
      <c r="Z2219" s="28"/>
    </row>
    <row r="2220" spans="1:28">
      <c r="A2220" s="47">
        <v>2218</v>
      </c>
      <c r="B2220" s="28"/>
      <c r="C2220" s="28"/>
      <c r="D2220" s="28"/>
      <c r="G2220" s="28"/>
      <c r="J2220" s="21"/>
      <c r="K2220" s="21"/>
      <c r="P2220" s="21"/>
      <c r="T2220" s="28"/>
      <c r="U2220" s="28"/>
      <c r="Y2220" s="28"/>
      <c r="Z2220" s="28"/>
    </row>
    <row r="2221" spans="1:28" ht="13.5" thickBot="1">
      <c r="A2221" s="59">
        <v>2219</v>
      </c>
      <c r="B2221" s="67"/>
      <c r="C2221" s="67"/>
      <c r="D2221" s="67"/>
      <c r="E2221" s="67"/>
      <c r="F2221" s="68"/>
      <c r="G2221" s="67"/>
      <c r="H2221" s="68"/>
      <c r="I2221" s="67"/>
      <c r="J2221" s="67"/>
      <c r="K2221" s="67"/>
      <c r="L2221" s="67"/>
      <c r="M2221" s="68"/>
      <c r="N2221" s="67"/>
      <c r="O2221" s="67"/>
      <c r="P2221" s="67"/>
      <c r="Q2221" s="67"/>
      <c r="R2221" s="68"/>
      <c r="S2221" s="67"/>
      <c r="T2221" s="67"/>
      <c r="U2221" s="67"/>
      <c r="V2221" s="67"/>
      <c r="W2221" s="68"/>
      <c r="X2221" s="67"/>
      <c r="Y2221" s="60"/>
      <c r="Z2221" s="60"/>
      <c r="AA2221" s="60"/>
      <c r="AB2221" s="61"/>
    </row>
    <row r="2222" spans="1:28">
      <c r="A2222" s="47">
        <v>2220</v>
      </c>
      <c r="B2222" s="28"/>
      <c r="C2222" s="28"/>
      <c r="D2222" s="28"/>
      <c r="G2222" s="28"/>
      <c r="J2222" s="21"/>
      <c r="K2222" s="21"/>
      <c r="P2222" s="21"/>
      <c r="T2222" s="28"/>
      <c r="U2222" s="28"/>
      <c r="Y2222" s="28"/>
      <c r="Z2222" s="28"/>
    </row>
    <row r="2223" spans="1:28">
      <c r="A2223" s="47">
        <v>2221</v>
      </c>
      <c r="B2223" s="28"/>
      <c r="C2223" s="28"/>
      <c r="D2223" s="28"/>
      <c r="G2223" s="28"/>
      <c r="J2223" s="21"/>
      <c r="K2223" s="21"/>
      <c r="P2223" s="21"/>
      <c r="T2223" s="28"/>
      <c r="U2223" s="28"/>
      <c r="Y2223" s="28"/>
      <c r="Z2223" s="28"/>
    </row>
    <row r="2224" spans="1:28">
      <c r="A2224" s="47">
        <v>2222</v>
      </c>
      <c r="B2224" s="28"/>
      <c r="C2224" s="28"/>
      <c r="D2224" s="28"/>
      <c r="G2224" s="28"/>
      <c r="J2224" s="21"/>
      <c r="K2224" s="21"/>
      <c r="P2224" s="21"/>
      <c r="T2224" s="28"/>
      <c r="U2224" s="28"/>
      <c r="Y2224" s="28"/>
      <c r="Z2224" s="28"/>
    </row>
    <row r="2225" spans="1:28">
      <c r="A2225" s="47">
        <v>2223</v>
      </c>
      <c r="B2225" s="28"/>
      <c r="C2225" s="28"/>
      <c r="D2225" s="28"/>
      <c r="G2225" s="28"/>
      <c r="J2225" s="21"/>
      <c r="K2225" s="21"/>
      <c r="P2225" s="21"/>
      <c r="T2225" s="28"/>
      <c r="U2225" s="28"/>
      <c r="Y2225" s="28"/>
      <c r="Z2225" s="28"/>
    </row>
    <row r="2226" spans="1:28" ht="13.5" thickBot="1">
      <c r="A2226" s="59">
        <v>2224</v>
      </c>
      <c r="B2226" s="67"/>
      <c r="C2226" s="67"/>
      <c r="D2226" s="67"/>
      <c r="E2226" s="67"/>
      <c r="F2226" s="68"/>
      <c r="G2226" s="67"/>
      <c r="H2226" s="68"/>
      <c r="I2226" s="67"/>
      <c r="J2226" s="67"/>
      <c r="K2226" s="67"/>
      <c r="L2226" s="67"/>
      <c r="M2226" s="68"/>
      <c r="N2226" s="67"/>
      <c r="O2226" s="67"/>
      <c r="P2226" s="67"/>
      <c r="Q2226" s="67"/>
      <c r="R2226" s="68"/>
      <c r="S2226" s="67"/>
      <c r="T2226" s="67"/>
      <c r="U2226" s="67"/>
      <c r="V2226" s="67"/>
      <c r="W2226" s="68"/>
      <c r="X2226" s="67"/>
      <c r="Y2226" s="60"/>
      <c r="Z2226" s="60"/>
      <c r="AA2226" s="60"/>
      <c r="AB2226" s="61"/>
    </row>
    <row r="2227" spans="1:28">
      <c r="A2227" s="47">
        <v>2225</v>
      </c>
      <c r="B2227" s="28"/>
      <c r="C2227" s="28"/>
      <c r="D2227" s="28"/>
      <c r="G2227" s="28"/>
      <c r="J2227" s="21"/>
      <c r="K2227" s="21"/>
      <c r="P2227" s="21"/>
      <c r="T2227" s="28"/>
      <c r="U2227" s="28"/>
      <c r="Y2227" s="28"/>
      <c r="Z2227" s="28"/>
    </row>
    <row r="2228" spans="1:28">
      <c r="A2228" s="47">
        <v>2226</v>
      </c>
      <c r="B2228" s="28"/>
      <c r="C2228" s="28"/>
      <c r="D2228" s="28"/>
      <c r="G2228" s="28"/>
      <c r="J2228" s="21"/>
      <c r="K2228" s="21"/>
      <c r="P2228" s="21"/>
      <c r="T2228" s="28"/>
      <c r="U2228" s="28"/>
      <c r="Y2228" s="28"/>
      <c r="Z2228" s="28"/>
    </row>
    <row r="2229" spans="1:28">
      <c r="A2229" s="47">
        <v>2227</v>
      </c>
      <c r="B2229" s="28"/>
      <c r="C2229" s="28"/>
      <c r="D2229" s="28"/>
      <c r="G2229" s="28"/>
      <c r="J2229" s="21"/>
      <c r="K2229" s="21"/>
      <c r="P2229" s="21"/>
      <c r="T2229" s="28"/>
      <c r="U2229" s="28"/>
      <c r="Y2229" s="28"/>
      <c r="Z2229" s="28"/>
    </row>
    <row r="2230" spans="1:28">
      <c r="A2230" s="47">
        <v>2228</v>
      </c>
      <c r="B2230" s="28"/>
      <c r="C2230" s="28"/>
      <c r="D2230" s="28"/>
      <c r="G2230" s="28"/>
      <c r="J2230" s="21"/>
      <c r="K2230" s="21"/>
      <c r="P2230" s="21"/>
      <c r="T2230" s="28"/>
      <c r="U2230" s="28"/>
      <c r="Y2230" s="28"/>
      <c r="Z2230" s="28"/>
    </row>
    <row r="2231" spans="1:28" ht="13.5" thickBot="1">
      <c r="A2231" s="59">
        <v>2229</v>
      </c>
      <c r="B2231" s="67"/>
      <c r="C2231" s="67"/>
      <c r="D2231" s="67"/>
      <c r="E2231" s="67"/>
      <c r="F2231" s="68"/>
      <c r="G2231" s="67"/>
      <c r="H2231" s="68"/>
      <c r="I2231" s="67"/>
      <c r="J2231" s="67"/>
      <c r="K2231" s="67"/>
      <c r="L2231" s="67"/>
      <c r="M2231" s="68"/>
      <c r="N2231" s="67"/>
      <c r="O2231" s="67"/>
      <c r="P2231" s="67"/>
      <c r="Q2231" s="67"/>
      <c r="R2231" s="68"/>
      <c r="S2231" s="67"/>
      <c r="T2231" s="67"/>
      <c r="U2231" s="67"/>
      <c r="V2231" s="67"/>
      <c r="W2231" s="68"/>
      <c r="X2231" s="67"/>
      <c r="Y2231" s="60"/>
      <c r="Z2231" s="60"/>
      <c r="AA2231" s="60"/>
      <c r="AB2231" s="61"/>
    </row>
    <row r="2232" spans="1:28">
      <c r="A2232" s="47">
        <v>2230</v>
      </c>
      <c r="B2232" s="28"/>
      <c r="C2232" s="28"/>
      <c r="D2232" s="28"/>
      <c r="G2232" s="28"/>
      <c r="J2232" s="21"/>
      <c r="K2232" s="21"/>
      <c r="P2232" s="21"/>
      <c r="T2232" s="28"/>
      <c r="U2232" s="28"/>
      <c r="Y2232" s="28"/>
      <c r="Z2232" s="28"/>
    </row>
    <row r="2233" spans="1:28">
      <c r="A2233" s="47">
        <v>2231</v>
      </c>
      <c r="B2233" s="28"/>
      <c r="C2233" s="28"/>
      <c r="D2233" s="28"/>
      <c r="G2233" s="28"/>
      <c r="J2233" s="21"/>
      <c r="K2233" s="21"/>
      <c r="P2233" s="21"/>
      <c r="T2233" s="28"/>
      <c r="U2233" s="28"/>
      <c r="Y2233" s="28"/>
      <c r="Z2233" s="28"/>
    </row>
    <row r="2234" spans="1:28">
      <c r="A2234" s="47">
        <v>2232</v>
      </c>
      <c r="B2234" s="28"/>
      <c r="C2234" s="28"/>
      <c r="D2234" s="28"/>
      <c r="G2234" s="28"/>
      <c r="J2234" s="21"/>
      <c r="K2234" s="21"/>
      <c r="P2234" s="21"/>
      <c r="T2234" s="28"/>
      <c r="U2234" s="28"/>
      <c r="Y2234" s="28"/>
      <c r="Z2234" s="28"/>
    </row>
    <row r="2235" spans="1:28">
      <c r="A2235" s="47">
        <v>2233</v>
      </c>
      <c r="B2235" s="28"/>
      <c r="C2235" s="28"/>
      <c r="D2235" s="28"/>
      <c r="G2235" s="28"/>
      <c r="J2235" s="21"/>
      <c r="K2235" s="21"/>
      <c r="P2235" s="21"/>
      <c r="T2235" s="28"/>
      <c r="U2235" s="28"/>
      <c r="Y2235" s="28"/>
      <c r="Z2235" s="28"/>
    </row>
    <row r="2236" spans="1:28" ht="13.5" thickBot="1">
      <c r="A2236" s="59">
        <v>2234</v>
      </c>
      <c r="B2236" s="67"/>
      <c r="C2236" s="67"/>
      <c r="D2236" s="67"/>
      <c r="E2236" s="67"/>
      <c r="F2236" s="68"/>
      <c r="G2236" s="67"/>
      <c r="H2236" s="68"/>
      <c r="I2236" s="67"/>
      <c r="J2236" s="67"/>
      <c r="K2236" s="67"/>
      <c r="L2236" s="67"/>
      <c r="M2236" s="68"/>
      <c r="N2236" s="67"/>
      <c r="O2236" s="67"/>
      <c r="P2236" s="67"/>
      <c r="Q2236" s="67"/>
      <c r="R2236" s="68"/>
      <c r="S2236" s="67"/>
      <c r="T2236" s="67"/>
      <c r="U2236" s="67"/>
      <c r="V2236" s="67"/>
      <c r="W2236" s="68"/>
      <c r="X2236" s="67"/>
      <c r="Y2236" s="60"/>
      <c r="Z2236" s="60"/>
      <c r="AA2236" s="60"/>
      <c r="AB2236" s="61"/>
    </row>
    <row r="2237" spans="1:28">
      <c r="A2237" s="47">
        <v>2235</v>
      </c>
      <c r="B2237" s="28"/>
      <c r="C2237" s="28"/>
      <c r="D2237" s="28"/>
      <c r="G2237" s="28"/>
      <c r="J2237" s="21"/>
      <c r="K2237" s="21"/>
      <c r="P2237" s="21"/>
      <c r="T2237" s="28"/>
      <c r="U2237" s="28"/>
      <c r="Y2237" s="28"/>
      <c r="Z2237" s="28"/>
    </row>
    <row r="2238" spans="1:28">
      <c r="A2238" s="47">
        <v>2236</v>
      </c>
      <c r="B2238" s="28"/>
      <c r="C2238" s="28"/>
      <c r="D2238" s="28"/>
      <c r="G2238" s="28"/>
      <c r="J2238" s="21"/>
      <c r="K2238" s="21"/>
      <c r="P2238" s="21"/>
      <c r="T2238" s="28"/>
      <c r="U2238" s="28"/>
      <c r="Y2238" s="28"/>
      <c r="Z2238" s="28"/>
    </row>
    <row r="2239" spans="1:28">
      <c r="A2239" s="47">
        <v>2237</v>
      </c>
      <c r="B2239" s="28"/>
      <c r="C2239" s="28"/>
      <c r="D2239" s="28"/>
      <c r="G2239" s="28"/>
      <c r="J2239" s="21"/>
      <c r="K2239" s="21"/>
      <c r="P2239" s="21"/>
      <c r="T2239" s="28"/>
      <c r="U2239" s="28"/>
      <c r="Y2239" s="28"/>
      <c r="Z2239" s="28"/>
    </row>
    <row r="2240" spans="1:28">
      <c r="A2240" s="47">
        <v>2238</v>
      </c>
      <c r="B2240" s="28"/>
      <c r="C2240" s="28"/>
      <c r="D2240" s="28"/>
      <c r="G2240" s="28"/>
      <c r="J2240" s="21"/>
      <c r="K2240" s="21"/>
      <c r="P2240" s="21"/>
      <c r="T2240" s="28"/>
      <c r="U2240" s="28"/>
      <c r="Y2240" s="28"/>
      <c r="Z2240" s="28"/>
    </row>
    <row r="2241" spans="1:28" ht="13.5" thickBot="1">
      <c r="A2241" s="59">
        <v>2239</v>
      </c>
      <c r="B2241" s="67"/>
      <c r="C2241" s="67"/>
      <c r="D2241" s="67"/>
      <c r="E2241" s="67"/>
      <c r="F2241" s="68"/>
      <c r="G2241" s="67"/>
      <c r="H2241" s="68"/>
      <c r="I2241" s="67"/>
      <c r="J2241" s="67"/>
      <c r="K2241" s="67"/>
      <c r="L2241" s="67"/>
      <c r="M2241" s="68"/>
      <c r="N2241" s="67"/>
      <c r="O2241" s="67"/>
      <c r="P2241" s="67"/>
      <c r="Q2241" s="67"/>
      <c r="R2241" s="68"/>
      <c r="S2241" s="67"/>
      <c r="T2241" s="67"/>
      <c r="U2241" s="67"/>
      <c r="V2241" s="67"/>
      <c r="W2241" s="68"/>
      <c r="X2241" s="67"/>
      <c r="Y2241" s="60"/>
      <c r="Z2241" s="60"/>
      <c r="AA2241" s="60"/>
      <c r="AB2241" s="61"/>
    </row>
    <row r="2242" spans="1:28">
      <c r="A2242" s="47">
        <v>2240</v>
      </c>
      <c r="B2242" s="28"/>
      <c r="C2242" s="28"/>
      <c r="D2242" s="28"/>
      <c r="G2242" s="28"/>
      <c r="J2242" s="21"/>
      <c r="K2242" s="21"/>
      <c r="P2242" s="21"/>
      <c r="T2242" s="28"/>
      <c r="U2242" s="28"/>
      <c r="Y2242" s="28"/>
      <c r="Z2242" s="28"/>
    </row>
    <row r="2243" spans="1:28">
      <c r="A2243" s="47">
        <v>2241</v>
      </c>
      <c r="B2243" s="28"/>
      <c r="C2243" s="28"/>
      <c r="D2243" s="28"/>
      <c r="G2243" s="28"/>
      <c r="J2243" s="21"/>
      <c r="K2243" s="21"/>
      <c r="P2243" s="21"/>
      <c r="T2243" s="28"/>
      <c r="U2243" s="28"/>
      <c r="Y2243" s="28"/>
      <c r="Z2243" s="28"/>
    </row>
    <row r="2244" spans="1:28">
      <c r="A2244" s="47">
        <v>2242</v>
      </c>
      <c r="B2244" s="28"/>
      <c r="C2244" s="28"/>
      <c r="D2244" s="28"/>
      <c r="G2244" s="28"/>
      <c r="J2244" s="21"/>
      <c r="K2244" s="21"/>
      <c r="P2244" s="21"/>
      <c r="T2244" s="28"/>
      <c r="U2244" s="28"/>
      <c r="Y2244" s="28"/>
      <c r="Z2244" s="28"/>
    </row>
    <row r="2245" spans="1:28">
      <c r="A2245" s="47">
        <v>2243</v>
      </c>
      <c r="B2245" s="28"/>
      <c r="C2245" s="28"/>
      <c r="D2245" s="28"/>
      <c r="G2245" s="28"/>
      <c r="J2245" s="21"/>
      <c r="K2245" s="21"/>
      <c r="P2245" s="21"/>
      <c r="T2245" s="28"/>
      <c r="U2245" s="28"/>
      <c r="Y2245" s="28"/>
      <c r="Z2245" s="28"/>
    </row>
    <row r="2246" spans="1:28" ht="13.5" thickBot="1">
      <c r="A2246" s="59">
        <v>2244</v>
      </c>
      <c r="B2246" s="67"/>
      <c r="C2246" s="67"/>
      <c r="D2246" s="67"/>
      <c r="E2246" s="67"/>
      <c r="F2246" s="68"/>
      <c r="G2246" s="67"/>
      <c r="H2246" s="68"/>
      <c r="I2246" s="67"/>
      <c r="J2246" s="67"/>
      <c r="K2246" s="67"/>
      <c r="L2246" s="67"/>
      <c r="M2246" s="68"/>
      <c r="N2246" s="67"/>
      <c r="O2246" s="67"/>
      <c r="P2246" s="67"/>
      <c r="Q2246" s="67"/>
      <c r="R2246" s="68"/>
      <c r="S2246" s="67"/>
      <c r="T2246" s="67"/>
      <c r="U2246" s="67"/>
      <c r="V2246" s="67"/>
      <c r="W2246" s="68"/>
      <c r="X2246" s="67"/>
      <c r="Y2246" s="60"/>
      <c r="Z2246" s="60"/>
      <c r="AA2246" s="60"/>
      <c r="AB2246" s="61"/>
    </row>
    <row r="2247" spans="1:28">
      <c r="A2247" s="47">
        <v>2245</v>
      </c>
      <c r="B2247" s="28"/>
      <c r="C2247" s="28"/>
      <c r="D2247" s="28"/>
      <c r="G2247" s="28"/>
      <c r="J2247" s="21"/>
      <c r="K2247" s="21"/>
      <c r="P2247" s="21"/>
      <c r="T2247" s="28"/>
      <c r="U2247" s="28"/>
      <c r="Y2247" s="28"/>
      <c r="Z2247" s="28"/>
    </row>
    <row r="2248" spans="1:28">
      <c r="A2248" s="47">
        <v>2246</v>
      </c>
      <c r="B2248" s="28"/>
      <c r="C2248" s="28"/>
      <c r="D2248" s="28"/>
      <c r="G2248" s="28"/>
      <c r="J2248" s="21"/>
      <c r="K2248" s="21"/>
      <c r="P2248" s="21"/>
      <c r="T2248" s="28"/>
      <c r="U2248" s="28"/>
      <c r="Y2248" s="28"/>
      <c r="Z2248" s="28"/>
    </row>
    <row r="2249" spans="1:28">
      <c r="A2249" s="47">
        <v>2247</v>
      </c>
      <c r="B2249" s="28"/>
      <c r="C2249" s="28"/>
      <c r="D2249" s="28"/>
      <c r="G2249" s="28"/>
      <c r="J2249" s="21"/>
      <c r="K2249" s="21"/>
      <c r="P2249" s="21"/>
      <c r="T2249" s="28"/>
      <c r="U2249" s="28"/>
      <c r="Y2249" s="28"/>
      <c r="Z2249" s="28"/>
    </row>
    <row r="2250" spans="1:28">
      <c r="A2250" s="47">
        <v>2248</v>
      </c>
      <c r="B2250" s="28"/>
      <c r="C2250" s="28"/>
      <c r="D2250" s="28"/>
      <c r="G2250" s="28"/>
      <c r="J2250" s="21"/>
      <c r="K2250" s="21"/>
      <c r="P2250" s="21"/>
      <c r="T2250" s="28"/>
      <c r="U2250" s="28"/>
      <c r="Y2250" s="28"/>
      <c r="Z2250" s="28"/>
    </row>
    <row r="2251" spans="1:28" ht="13.5" thickBot="1">
      <c r="A2251" s="59">
        <v>2249</v>
      </c>
      <c r="B2251" s="67"/>
      <c r="C2251" s="67"/>
      <c r="D2251" s="67"/>
      <c r="E2251" s="67"/>
      <c r="F2251" s="68"/>
      <c r="G2251" s="67"/>
      <c r="H2251" s="68"/>
      <c r="I2251" s="67"/>
      <c r="J2251" s="67"/>
      <c r="K2251" s="67"/>
      <c r="L2251" s="67"/>
      <c r="M2251" s="68"/>
      <c r="N2251" s="67"/>
      <c r="O2251" s="67"/>
      <c r="P2251" s="67"/>
      <c r="Q2251" s="67"/>
      <c r="R2251" s="68"/>
      <c r="S2251" s="67"/>
      <c r="T2251" s="67"/>
      <c r="U2251" s="67"/>
      <c r="V2251" s="67"/>
      <c r="W2251" s="68"/>
      <c r="X2251" s="67"/>
      <c r="Y2251" s="60"/>
      <c r="Z2251" s="60"/>
      <c r="AA2251" s="60"/>
      <c r="AB2251" s="61"/>
    </row>
    <row r="2252" spans="1:28">
      <c r="A2252" s="47">
        <v>2250</v>
      </c>
      <c r="B2252" s="28"/>
      <c r="C2252" s="28"/>
      <c r="D2252" s="28"/>
      <c r="G2252" s="28"/>
      <c r="J2252" s="21"/>
      <c r="K2252" s="21"/>
      <c r="P2252" s="21"/>
      <c r="T2252" s="28"/>
      <c r="U2252" s="28"/>
      <c r="Y2252" s="28"/>
      <c r="Z2252" s="28"/>
    </row>
    <row r="2253" spans="1:28">
      <c r="A2253" s="47">
        <v>2251</v>
      </c>
      <c r="B2253" s="28"/>
      <c r="C2253" s="28"/>
      <c r="D2253" s="28"/>
      <c r="G2253" s="28"/>
      <c r="J2253" s="21"/>
      <c r="K2253" s="21"/>
      <c r="P2253" s="21"/>
      <c r="T2253" s="28"/>
      <c r="U2253" s="28"/>
      <c r="Y2253" s="28"/>
      <c r="Z2253" s="28"/>
    </row>
    <row r="2254" spans="1:28">
      <c r="A2254" s="47">
        <v>2252</v>
      </c>
      <c r="B2254" s="28"/>
      <c r="C2254" s="28"/>
      <c r="D2254" s="28"/>
      <c r="G2254" s="28"/>
      <c r="J2254" s="21"/>
      <c r="K2254" s="21"/>
      <c r="P2254" s="21"/>
      <c r="T2254" s="28"/>
      <c r="U2254" s="28"/>
      <c r="Y2254" s="28"/>
      <c r="Z2254" s="28"/>
    </row>
    <row r="2255" spans="1:28">
      <c r="A2255" s="47">
        <v>2253</v>
      </c>
      <c r="B2255" s="28"/>
      <c r="C2255" s="28"/>
      <c r="D2255" s="28"/>
      <c r="G2255" s="28"/>
      <c r="J2255" s="21"/>
      <c r="K2255" s="21"/>
      <c r="P2255" s="21"/>
      <c r="T2255" s="28"/>
      <c r="U2255" s="28"/>
      <c r="Y2255" s="28"/>
      <c r="Z2255" s="28"/>
    </row>
    <row r="2256" spans="1:28" ht="13.5" thickBot="1">
      <c r="A2256" s="59">
        <v>2254</v>
      </c>
      <c r="B2256" s="67"/>
      <c r="C2256" s="67"/>
      <c r="D2256" s="67"/>
      <c r="E2256" s="67"/>
      <c r="F2256" s="68"/>
      <c r="G2256" s="67"/>
      <c r="H2256" s="68"/>
      <c r="I2256" s="67"/>
      <c r="J2256" s="67"/>
      <c r="K2256" s="67"/>
      <c r="L2256" s="67"/>
      <c r="M2256" s="68"/>
      <c r="N2256" s="67"/>
      <c r="O2256" s="67"/>
      <c r="P2256" s="67"/>
      <c r="Q2256" s="67"/>
      <c r="R2256" s="68"/>
      <c r="S2256" s="67"/>
      <c r="T2256" s="67"/>
      <c r="U2256" s="67"/>
      <c r="V2256" s="67"/>
      <c r="W2256" s="68"/>
      <c r="X2256" s="67"/>
      <c r="Y2256" s="60"/>
      <c r="Z2256" s="60"/>
      <c r="AA2256" s="60"/>
      <c r="AB2256" s="61"/>
    </row>
    <row r="2257" spans="1:28">
      <c r="A2257" s="47">
        <v>2255</v>
      </c>
      <c r="B2257" s="28"/>
      <c r="C2257" s="28"/>
      <c r="D2257" s="28"/>
      <c r="G2257" s="28"/>
      <c r="J2257" s="21"/>
      <c r="K2257" s="21"/>
      <c r="P2257" s="21"/>
      <c r="T2257" s="28"/>
      <c r="U2257" s="28"/>
      <c r="Y2257" s="28"/>
      <c r="Z2257" s="28"/>
    </row>
    <row r="2258" spans="1:28">
      <c r="A2258" s="47">
        <v>2256</v>
      </c>
      <c r="B2258" s="28"/>
      <c r="C2258" s="28"/>
      <c r="D2258" s="28"/>
      <c r="G2258" s="28"/>
      <c r="J2258" s="21"/>
      <c r="K2258" s="21"/>
      <c r="P2258" s="21"/>
      <c r="T2258" s="28"/>
      <c r="U2258" s="28"/>
      <c r="Y2258" s="28"/>
      <c r="Z2258" s="28"/>
    </row>
    <row r="2259" spans="1:28">
      <c r="A2259" s="47">
        <v>2257</v>
      </c>
      <c r="B2259" s="28"/>
      <c r="C2259" s="28"/>
      <c r="D2259" s="28"/>
      <c r="G2259" s="28"/>
      <c r="J2259" s="21"/>
      <c r="K2259" s="21"/>
      <c r="P2259" s="21"/>
      <c r="T2259" s="28"/>
      <c r="U2259" s="28"/>
      <c r="Y2259" s="28"/>
      <c r="Z2259" s="28"/>
    </row>
    <row r="2260" spans="1:28">
      <c r="A2260" s="47">
        <v>2258</v>
      </c>
      <c r="B2260" s="28"/>
      <c r="C2260" s="28"/>
      <c r="D2260" s="28"/>
      <c r="G2260" s="28"/>
      <c r="J2260" s="21"/>
      <c r="K2260" s="21"/>
      <c r="P2260" s="21"/>
      <c r="T2260" s="28"/>
      <c r="U2260" s="28"/>
      <c r="Y2260" s="28"/>
      <c r="Z2260" s="28"/>
    </row>
    <row r="2261" spans="1:28" ht="13.5" thickBot="1">
      <c r="A2261" s="59">
        <v>2259</v>
      </c>
      <c r="B2261" s="67"/>
      <c r="C2261" s="67"/>
      <c r="D2261" s="67"/>
      <c r="E2261" s="67"/>
      <c r="F2261" s="68"/>
      <c r="G2261" s="67"/>
      <c r="H2261" s="68"/>
      <c r="I2261" s="67"/>
      <c r="J2261" s="67"/>
      <c r="K2261" s="67"/>
      <c r="L2261" s="67"/>
      <c r="M2261" s="68"/>
      <c r="N2261" s="67"/>
      <c r="O2261" s="67"/>
      <c r="P2261" s="67"/>
      <c r="Q2261" s="67"/>
      <c r="R2261" s="68"/>
      <c r="S2261" s="67"/>
      <c r="T2261" s="67"/>
      <c r="U2261" s="67"/>
      <c r="V2261" s="67"/>
      <c r="W2261" s="68"/>
      <c r="X2261" s="67"/>
      <c r="Y2261" s="60"/>
      <c r="Z2261" s="60"/>
      <c r="AA2261" s="60"/>
      <c r="AB2261" s="61"/>
    </row>
    <row r="2262" spans="1:28">
      <c r="A2262" s="47">
        <v>2260</v>
      </c>
      <c r="B2262" s="28"/>
      <c r="C2262" s="28"/>
      <c r="D2262" s="28"/>
      <c r="G2262" s="28"/>
      <c r="J2262" s="21"/>
      <c r="K2262" s="21"/>
      <c r="P2262" s="21"/>
      <c r="T2262" s="28"/>
      <c r="U2262" s="28"/>
      <c r="Y2262" s="28"/>
      <c r="Z2262" s="28"/>
    </row>
    <row r="2263" spans="1:28">
      <c r="A2263" s="47">
        <v>2261</v>
      </c>
      <c r="B2263" s="28"/>
      <c r="C2263" s="28"/>
      <c r="D2263" s="28"/>
      <c r="G2263" s="28"/>
      <c r="J2263" s="21"/>
      <c r="K2263" s="21"/>
      <c r="P2263" s="21"/>
      <c r="T2263" s="28"/>
      <c r="U2263" s="28"/>
      <c r="Y2263" s="28"/>
      <c r="Z2263" s="28"/>
    </row>
    <row r="2264" spans="1:28">
      <c r="A2264" s="47">
        <v>2262</v>
      </c>
      <c r="B2264" s="28"/>
      <c r="C2264" s="28"/>
      <c r="D2264" s="28"/>
      <c r="G2264" s="28"/>
      <c r="J2264" s="21"/>
      <c r="K2264" s="21"/>
      <c r="P2264" s="21"/>
      <c r="T2264" s="28"/>
      <c r="U2264" s="28"/>
      <c r="Y2264" s="28"/>
      <c r="Z2264" s="28"/>
    </row>
    <row r="2265" spans="1:28">
      <c r="A2265" s="47">
        <v>2263</v>
      </c>
      <c r="B2265" s="28"/>
      <c r="C2265" s="28"/>
      <c r="D2265" s="28"/>
      <c r="G2265" s="28"/>
      <c r="J2265" s="21"/>
      <c r="K2265" s="21"/>
      <c r="P2265" s="21"/>
      <c r="T2265" s="28"/>
      <c r="U2265" s="28"/>
      <c r="Y2265" s="28"/>
      <c r="Z2265" s="28"/>
    </row>
    <row r="2266" spans="1:28" ht="13.5" thickBot="1">
      <c r="A2266" s="59">
        <v>2264</v>
      </c>
      <c r="B2266" s="67"/>
      <c r="C2266" s="67"/>
      <c r="D2266" s="67"/>
      <c r="E2266" s="67"/>
      <c r="F2266" s="68"/>
      <c r="G2266" s="67"/>
      <c r="H2266" s="68"/>
      <c r="I2266" s="67"/>
      <c r="J2266" s="67"/>
      <c r="K2266" s="67"/>
      <c r="L2266" s="67"/>
      <c r="M2266" s="68"/>
      <c r="N2266" s="67"/>
      <c r="O2266" s="67"/>
      <c r="P2266" s="67"/>
      <c r="Q2266" s="67"/>
      <c r="R2266" s="68"/>
      <c r="S2266" s="67"/>
      <c r="T2266" s="67"/>
      <c r="U2266" s="67"/>
      <c r="V2266" s="67"/>
      <c r="W2266" s="68"/>
      <c r="X2266" s="67"/>
      <c r="Y2266" s="60"/>
      <c r="Z2266" s="60"/>
      <c r="AA2266" s="60"/>
      <c r="AB2266" s="61"/>
    </row>
    <row r="2267" spans="1:28">
      <c r="A2267" s="47">
        <v>2265</v>
      </c>
      <c r="B2267" s="28"/>
      <c r="C2267" s="28"/>
      <c r="D2267" s="28"/>
      <c r="G2267" s="28"/>
      <c r="J2267" s="21"/>
      <c r="K2267" s="21"/>
      <c r="P2267" s="21"/>
      <c r="T2267" s="28"/>
      <c r="U2267" s="28"/>
      <c r="Y2267" s="28"/>
      <c r="Z2267" s="28"/>
    </row>
    <row r="2268" spans="1:28">
      <c r="A2268" s="47">
        <v>2266</v>
      </c>
      <c r="B2268" s="28"/>
      <c r="C2268" s="28"/>
      <c r="D2268" s="28"/>
      <c r="G2268" s="28"/>
      <c r="J2268" s="21"/>
      <c r="K2268" s="21"/>
      <c r="P2268" s="21"/>
      <c r="T2268" s="28"/>
      <c r="U2268" s="28"/>
      <c r="Y2268" s="28"/>
      <c r="Z2268" s="28"/>
    </row>
    <row r="2269" spans="1:28">
      <c r="A2269" s="47">
        <v>2267</v>
      </c>
      <c r="B2269" s="28"/>
      <c r="C2269" s="28"/>
      <c r="D2269" s="28"/>
      <c r="G2269" s="28"/>
      <c r="J2269" s="21"/>
      <c r="K2269" s="21"/>
      <c r="P2269" s="21"/>
      <c r="T2269" s="28"/>
      <c r="U2269" s="28"/>
      <c r="Y2269" s="28"/>
      <c r="Z2269" s="28"/>
    </row>
    <row r="2270" spans="1:28">
      <c r="A2270" s="47">
        <v>2268</v>
      </c>
      <c r="B2270" s="28"/>
      <c r="C2270" s="28"/>
      <c r="D2270" s="28"/>
      <c r="G2270" s="28"/>
      <c r="J2270" s="21"/>
      <c r="K2270" s="21"/>
      <c r="P2270" s="21"/>
      <c r="T2270" s="28"/>
      <c r="U2270" s="28"/>
      <c r="Y2270" s="28"/>
      <c r="Z2270" s="28"/>
    </row>
    <row r="2271" spans="1:28" ht="13.5" thickBot="1">
      <c r="A2271" s="59">
        <v>2269</v>
      </c>
      <c r="B2271" s="67"/>
      <c r="C2271" s="67"/>
      <c r="D2271" s="67"/>
      <c r="E2271" s="67"/>
      <c r="F2271" s="68"/>
      <c r="G2271" s="67"/>
      <c r="H2271" s="68"/>
      <c r="I2271" s="67"/>
      <c r="J2271" s="67"/>
      <c r="K2271" s="67"/>
      <c r="L2271" s="67"/>
      <c r="M2271" s="68"/>
      <c r="N2271" s="67"/>
      <c r="O2271" s="67"/>
      <c r="P2271" s="67"/>
      <c r="Q2271" s="67"/>
      <c r="R2271" s="68"/>
      <c r="S2271" s="67"/>
      <c r="T2271" s="67"/>
      <c r="U2271" s="67"/>
      <c r="V2271" s="67"/>
      <c r="W2271" s="68"/>
      <c r="X2271" s="67"/>
      <c r="Y2271" s="60"/>
      <c r="Z2271" s="60"/>
      <c r="AA2271" s="60"/>
      <c r="AB2271" s="61"/>
    </row>
    <row r="2272" spans="1:28">
      <c r="A2272" s="47">
        <v>2270</v>
      </c>
      <c r="B2272" s="28"/>
      <c r="C2272" s="28"/>
      <c r="D2272" s="28"/>
      <c r="G2272" s="28"/>
      <c r="J2272" s="21"/>
      <c r="K2272" s="21"/>
      <c r="P2272" s="21"/>
      <c r="T2272" s="28"/>
      <c r="U2272" s="28"/>
      <c r="Y2272" s="28"/>
      <c r="Z2272" s="28"/>
    </row>
    <row r="2273" spans="1:28">
      <c r="A2273" s="47">
        <v>2271</v>
      </c>
      <c r="B2273" s="28"/>
      <c r="C2273" s="28"/>
      <c r="D2273" s="28"/>
      <c r="G2273" s="28"/>
      <c r="J2273" s="21"/>
      <c r="K2273" s="21"/>
      <c r="P2273" s="21"/>
      <c r="T2273" s="28"/>
      <c r="U2273" s="28"/>
      <c r="Y2273" s="28"/>
      <c r="Z2273" s="28"/>
    </row>
    <row r="2274" spans="1:28">
      <c r="A2274" s="47">
        <v>2272</v>
      </c>
      <c r="B2274" s="28"/>
      <c r="C2274" s="28"/>
      <c r="D2274" s="28"/>
      <c r="G2274" s="28"/>
      <c r="J2274" s="21"/>
      <c r="K2274" s="21"/>
      <c r="P2274" s="21"/>
      <c r="T2274" s="28"/>
      <c r="U2274" s="28"/>
      <c r="Y2274" s="28"/>
      <c r="Z2274" s="28"/>
    </row>
    <row r="2275" spans="1:28">
      <c r="A2275" s="47">
        <v>2273</v>
      </c>
      <c r="B2275" s="28"/>
      <c r="C2275" s="28"/>
      <c r="D2275" s="28"/>
      <c r="G2275" s="28"/>
      <c r="J2275" s="21"/>
      <c r="K2275" s="21"/>
      <c r="P2275" s="21"/>
      <c r="T2275" s="28"/>
      <c r="U2275" s="28"/>
      <c r="Y2275" s="28"/>
      <c r="Z2275" s="28"/>
    </row>
    <row r="2276" spans="1:28" ht="13.5" thickBot="1">
      <c r="A2276" s="59">
        <v>2274</v>
      </c>
      <c r="B2276" s="67"/>
      <c r="C2276" s="67"/>
      <c r="D2276" s="67"/>
      <c r="E2276" s="67"/>
      <c r="F2276" s="68"/>
      <c r="G2276" s="67"/>
      <c r="H2276" s="68"/>
      <c r="I2276" s="67"/>
      <c r="J2276" s="67"/>
      <c r="K2276" s="67"/>
      <c r="L2276" s="67"/>
      <c r="M2276" s="68"/>
      <c r="N2276" s="67"/>
      <c r="O2276" s="67"/>
      <c r="P2276" s="67"/>
      <c r="Q2276" s="67"/>
      <c r="R2276" s="68"/>
      <c r="S2276" s="67"/>
      <c r="T2276" s="67"/>
      <c r="U2276" s="67"/>
      <c r="V2276" s="67"/>
      <c r="W2276" s="68"/>
      <c r="X2276" s="67"/>
      <c r="Y2276" s="60"/>
      <c r="Z2276" s="60"/>
      <c r="AA2276" s="60"/>
      <c r="AB2276" s="61"/>
    </row>
    <row r="2277" spans="1:28">
      <c r="A2277" s="47">
        <v>2275</v>
      </c>
      <c r="B2277" s="28"/>
      <c r="C2277" s="28"/>
      <c r="D2277" s="28"/>
      <c r="G2277" s="28"/>
      <c r="J2277" s="21"/>
      <c r="K2277" s="21"/>
      <c r="P2277" s="21"/>
      <c r="T2277" s="28"/>
      <c r="U2277" s="28"/>
      <c r="Y2277" s="28"/>
      <c r="Z2277" s="28"/>
    </row>
    <row r="2278" spans="1:28">
      <c r="A2278" s="47">
        <v>2276</v>
      </c>
      <c r="B2278" s="28"/>
      <c r="C2278" s="28"/>
      <c r="D2278" s="28"/>
      <c r="G2278" s="28"/>
      <c r="J2278" s="21"/>
      <c r="K2278" s="21"/>
      <c r="P2278" s="21"/>
      <c r="T2278" s="28"/>
      <c r="U2278" s="28"/>
      <c r="Y2278" s="28"/>
      <c r="Z2278" s="28"/>
    </row>
    <row r="2279" spans="1:28">
      <c r="A2279" s="47">
        <v>2277</v>
      </c>
      <c r="B2279" s="28"/>
      <c r="C2279" s="28"/>
      <c r="D2279" s="28"/>
      <c r="G2279" s="28"/>
      <c r="J2279" s="21"/>
      <c r="K2279" s="21"/>
      <c r="P2279" s="21"/>
      <c r="T2279" s="28"/>
      <c r="U2279" s="28"/>
      <c r="Y2279" s="28"/>
      <c r="Z2279" s="28"/>
    </row>
    <row r="2280" spans="1:28">
      <c r="A2280" s="47">
        <v>2278</v>
      </c>
      <c r="B2280" s="28"/>
      <c r="C2280" s="28"/>
      <c r="D2280" s="28"/>
      <c r="G2280" s="28"/>
      <c r="J2280" s="21"/>
      <c r="K2280" s="21"/>
      <c r="P2280" s="21"/>
      <c r="T2280" s="28"/>
      <c r="U2280" s="28"/>
      <c r="Y2280" s="28"/>
      <c r="Z2280" s="28"/>
    </row>
    <row r="2281" spans="1:28" ht="13.5" thickBot="1">
      <c r="A2281" s="59">
        <v>2279</v>
      </c>
      <c r="B2281" s="67"/>
      <c r="C2281" s="67"/>
      <c r="D2281" s="67"/>
      <c r="E2281" s="67"/>
      <c r="F2281" s="68"/>
      <c r="G2281" s="67"/>
      <c r="H2281" s="68"/>
      <c r="I2281" s="67"/>
      <c r="J2281" s="67"/>
      <c r="K2281" s="67"/>
      <c r="L2281" s="67"/>
      <c r="M2281" s="68"/>
      <c r="N2281" s="67"/>
      <c r="O2281" s="67"/>
      <c r="P2281" s="67"/>
      <c r="Q2281" s="67"/>
      <c r="R2281" s="68"/>
      <c r="S2281" s="67"/>
      <c r="T2281" s="67"/>
      <c r="U2281" s="67"/>
      <c r="V2281" s="67"/>
      <c r="W2281" s="68"/>
      <c r="X2281" s="67"/>
      <c r="Y2281" s="60"/>
      <c r="Z2281" s="60"/>
      <c r="AA2281" s="60"/>
      <c r="AB2281" s="61"/>
    </row>
    <row r="2282" spans="1:28">
      <c r="A2282" s="47">
        <v>2280</v>
      </c>
      <c r="B2282" s="28"/>
      <c r="C2282" s="28"/>
      <c r="D2282" s="28"/>
      <c r="G2282" s="28"/>
      <c r="J2282" s="21"/>
      <c r="K2282" s="21"/>
      <c r="P2282" s="21"/>
      <c r="T2282" s="28"/>
      <c r="U2282" s="28"/>
      <c r="Y2282" s="28"/>
      <c r="Z2282" s="28"/>
    </row>
    <row r="2283" spans="1:28">
      <c r="A2283" s="47">
        <v>2281</v>
      </c>
      <c r="B2283" s="28"/>
      <c r="C2283" s="28"/>
      <c r="D2283" s="28"/>
      <c r="G2283" s="28"/>
      <c r="J2283" s="21"/>
      <c r="K2283" s="21"/>
      <c r="P2283" s="21"/>
      <c r="T2283" s="28"/>
      <c r="U2283" s="28"/>
      <c r="Y2283" s="28"/>
      <c r="Z2283" s="28"/>
    </row>
    <row r="2284" spans="1:28">
      <c r="A2284" s="47">
        <v>2282</v>
      </c>
      <c r="B2284" s="28"/>
      <c r="C2284" s="28"/>
      <c r="D2284" s="28"/>
      <c r="G2284" s="28"/>
      <c r="J2284" s="21"/>
      <c r="K2284" s="21"/>
      <c r="P2284" s="21"/>
      <c r="T2284" s="28"/>
      <c r="U2284" s="28"/>
      <c r="Y2284" s="28"/>
      <c r="Z2284" s="28"/>
    </row>
    <row r="2285" spans="1:28">
      <c r="A2285" s="47">
        <v>2283</v>
      </c>
      <c r="B2285" s="28"/>
      <c r="C2285" s="28"/>
      <c r="D2285" s="28"/>
      <c r="G2285" s="28"/>
      <c r="J2285" s="21"/>
      <c r="K2285" s="21"/>
      <c r="P2285" s="21"/>
      <c r="T2285" s="28"/>
      <c r="U2285" s="28"/>
      <c r="Y2285" s="28"/>
      <c r="Z2285" s="28"/>
    </row>
    <row r="2286" spans="1:28" ht="13.5" thickBot="1">
      <c r="A2286" s="59">
        <v>2284</v>
      </c>
      <c r="B2286" s="67"/>
      <c r="C2286" s="67"/>
      <c r="D2286" s="67"/>
      <c r="E2286" s="67"/>
      <c r="F2286" s="68"/>
      <c r="G2286" s="67"/>
      <c r="H2286" s="68"/>
      <c r="I2286" s="67"/>
      <c r="J2286" s="67"/>
      <c r="K2286" s="67"/>
      <c r="L2286" s="67"/>
      <c r="M2286" s="68"/>
      <c r="N2286" s="67"/>
      <c r="O2286" s="67"/>
      <c r="P2286" s="67"/>
      <c r="Q2286" s="67"/>
      <c r="R2286" s="68"/>
      <c r="S2286" s="67"/>
      <c r="T2286" s="67"/>
      <c r="U2286" s="67"/>
      <c r="V2286" s="67"/>
      <c r="W2286" s="68"/>
      <c r="X2286" s="67"/>
      <c r="Y2286" s="60"/>
      <c r="Z2286" s="60"/>
      <c r="AA2286" s="60"/>
      <c r="AB2286" s="61"/>
    </row>
    <row r="2287" spans="1:28">
      <c r="A2287" s="47">
        <v>2285</v>
      </c>
      <c r="B2287" s="28"/>
      <c r="C2287" s="28"/>
      <c r="D2287" s="28"/>
      <c r="G2287" s="28"/>
      <c r="J2287" s="21"/>
      <c r="K2287" s="21"/>
      <c r="P2287" s="21"/>
      <c r="T2287" s="28"/>
      <c r="U2287" s="28"/>
      <c r="Y2287" s="28"/>
      <c r="Z2287" s="28"/>
    </row>
    <row r="2288" spans="1:28">
      <c r="A2288" s="47">
        <v>2286</v>
      </c>
      <c r="B2288" s="28"/>
      <c r="C2288" s="28"/>
      <c r="D2288" s="28"/>
      <c r="G2288" s="28"/>
      <c r="J2288" s="21"/>
      <c r="K2288" s="21"/>
      <c r="P2288" s="21"/>
      <c r="T2288" s="28"/>
      <c r="U2288" s="28"/>
      <c r="Y2288" s="28"/>
      <c r="Z2288" s="28"/>
    </row>
    <row r="2289" spans="1:28">
      <c r="A2289" s="47">
        <v>2287</v>
      </c>
      <c r="B2289" s="28"/>
      <c r="C2289" s="28"/>
      <c r="D2289" s="28"/>
      <c r="G2289" s="28"/>
      <c r="J2289" s="21"/>
      <c r="K2289" s="21"/>
      <c r="P2289" s="21"/>
      <c r="T2289" s="28"/>
      <c r="U2289" s="28"/>
      <c r="Y2289" s="28"/>
      <c r="Z2289" s="28"/>
    </row>
    <row r="2290" spans="1:28">
      <c r="A2290" s="47">
        <v>2288</v>
      </c>
      <c r="B2290" s="28"/>
      <c r="C2290" s="28"/>
      <c r="D2290" s="28"/>
      <c r="G2290" s="28"/>
      <c r="J2290" s="21"/>
      <c r="K2290" s="21"/>
      <c r="P2290" s="21"/>
      <c r="T2290" s="28"/>
      <c r="U2290" s="28"/>
      <c r="Y2290" s="28"/>
      <c r="Z2290" s="28"/>
    </row>
    <row r="2291" spans="1:28" ht="13.5" thickBot="1">
      <c r="A2291" s="59">
        <v>2289</v>
      </c>
      <c r="B2291" s="67"/>
      <c r="C2291" s="67"/>
      <c r="D2291" s="67"/>
      <c r="E2291" s="67"/>
      <c r="F2291" s="68"/>
      <c r="G2291" s="67"/>
      <c r="H2291" s="68"/>
      <c r="I2291" s="67"/>
      <c r="J2291" s="67"/>
      <c r="K2291" s="67"/>
      <c r="L2291" s="67"/>
      <c r="M2291" s="68"/>
      <c r="N2291" s="67"/>
      <c r="O2291" s="67"/>
      <c r="P2291" s="67"/>
      <c r="Q2291" s="67"/>
      <c r="R2291" s="68"/>
      <c r="S2291" s="67"/>
      <c r="T2291" s="67"/>
      <c r="U2291" s="67"/>
      <c r="V2291" s="67"/>
      <c r="W2291" s="68"/>
      <c r="X2291" s="67"/>
      <c r="Y2291" s="60"/>
      <c r="Z2291" s="60"/>
      <c r="AA2291" s="60"/>
      <c r="AB2291" s="61"/>
    </row>
    <row r="2292" spans="1:28">
      <c r="A2292" s="47">
        <v>2290</v>
      </c>
      <c r="B2292" s="28"/>
      <c r="C2292" s="28"/>
      <c r="D2292" s="28"/>
      <c r="G2292" s="28"/>
      <c r="J2292" s="21"/>
      <c r="K2292" s="21"/>
      <c r="P2292" s="21"/>
      <c r="T2292" s="28"/>
      <c r="U2292" s="28"/>
      <c r="Y2292" s="28"/>
      <c r="Z2292" s="28"/>
    </row>
    <row r="2293" spans="1:28">
      <c r="A2293" s="47">
        <v>2291</v>
      </c>
      <c r="B2293" s="28"/>
      <c r="C2293" s="28"/>
      <c r="D2293" s="28"/>
      <c r="G2293" s="28"/>
      <c r="J2293" s="21"/>
      <c r="K2293" s="21"/>
      <c r="P2293" s="21"/>
      <c r="T2293" s="28"/>
      <c r="U2293" s="28"/>
      <c r="Y2293" s="28"/>
      <c r="Z2293" s="28"/>
    </row>
    <row r="2294" spans="1:28">
      <c r="A2294" s="47">
        <v>2292</v>
      </c>
      <c r="B2294" s="28"/>
      <c r="C2294" s="28"/>
      <c r="D2294" s="28"/>
      <c r="G2294" s="28"/>
      <c r="J2294" s="21"/>
      <c r="K2294" s="21"/>
      <c r="P2294" s="21"/>
      <c r="T2294" s="28"/>
      <c r="U2294" s="28"/>
      <c r="Y2294" s="28"/>
      <c r="Z2294" s="28"/>
    </row>
    <row r="2295" spans="1:28">
      <c r="A2295" s="47">
        <v>2293</v>
      </c>
      <c r="B2295" s="28"/>
      <c r="C2295" s="28"/>
      <c r="D2295" s="28"/>
      <c r="G2295" s="28"/>
      <c r="J2295" s="21"/>
      <c r="K2295" s="21"/>
      <c r="P2295" s="21"/>
      <c r="T2295" s="28"/>
      <c r="U2295" s="28"/>
      <c r="Y2295" s="28"/>
      <c r="Z2295" s="28"/>
    </row>
    <row r="2296" spans="1:28" ht="13.5" thickBot="1">
      <c r="A2296" s="59">
        <v>2294</v>
      </c>
      <c r="B2296" s="67"/>
      <c r="C2296" s="67"/>
      <c r="D2296" s="67"/>
      <c r="E2296" s="67"/>
      <c r="F2296" s="68"/>
      <c r="G2296" s="67"/>
      <c r="H2296" s="68"/>
      <c r="I2296" s="67"/>
      <c r="J2296" s="67"/>
      <c r="K2296" s="67"/>
      <c r="L2296" s="67"/>
      <c r="M2296" s="68"/>
      <c r="N2296" s="67"/>
      <c r="O2296" s="67"/>
      <c r="P2296" s="67"/>
      <c r="Q2296" s="67"/>
      <c r="R2296" s="68"/>
      <c r="S2296" s="67"/>
      <c r="T2296" s="67"/>
      <c r="U2296" s="67"/>
      <c r="V2296" s="67"/>
      <c r="W2296" s="68"/>
      <c r="X2296" s="67"/>
      <c r="Y2296" s="60"/>
      <c r="Z2296" s="60"/>
      <c r="AA2296" s="60"/>
      <c r="AB2296" s="61"/>
    </row>
    <row r="2297" spans="1:28">
      <c r="A2297" s="47">
        <v>2295</v>
      </c>
      <c r="B2297" s="28"/>
      <c r="C2297" s="28"/>
      <c r="D2297" s="28"/>
      <c r="G2297" s="28"/>
      <c r="J2297" s="21"/>
      <c r="K2297" s="21"/>
      <c r="P2297" s="21"/>
      <c r="T2297" s="28"/>
      <c r="U2297" s="28"/>
      <c r="Y2297" s="28"/>
      <c r="Z2297" s="28"/>
    </row>
    <row r="2298" spans="1:28">
      <c r="A2298" s="47">
        <v>2296</v>
      </c>
      <c r="B2298" s="28"/>
      <c r="C2298" s="28"/>
      <c r="D2298" s="28"/>
      <c r="G2298" s="28"/>
      <c r="J2298" s="21"/>
      <c r="K2298" s="21"/>
      <c r="P2298" s="21"/>
      <c r="T2298" s="28"/>
      <c r="U2298" s="28"/>
      <c r="Y2298" s="28"/>
      <c r="Z2298" s="28"/>
    </row>
    <row r="2299" spans="1:28">
      <c r="A2299" s="47">
        <v>2297</v>
      </c>
      <c r="B2299" s="28"/>
      <c r="C2299" s="28"/>
      <c r="D2299" s="28"/>
      <c r="G2299" s="28"/>
      <c r="J2299" s="21"/>
      <c r="K2299" s="21"/>
      <c r="P2299" s="21"/>
      <c r="T2299" s="28"/>
      <c r="U2299" s="28"/>
      <c r="Y2299" s="28"/>
      <c r="Z2299" s="28"/>
    </row>
    <row r="2300" spans="1:28">
      <c r="A2300" s="47">
        <v>2298</v>
      </c>
      <c r="B2300" s="28"/>
      <c r="C2300" s="28"/>
      <c r="D2300" s="28"/>
      <c r="G2300" s="28"/>
      <c r="J2300" s="21"/>
      <c r="K2300" s="21"/>
      <c r="P2300" s="21"/>
      <c r="T2300" s="28"/>
      <c r="U2300" s="28"/>
      <c r="Y2300" s="28"/>
      <c r="Z2300" s="28"/>
    </row>
    <row r="2301" spans="1:28" ht="13.5" thickBot="1">
      <c r="A2301" s="59">
        <v>2299</v>
      </c>
      <c r="B2301" s="67"/>
      <c r="C2301" s="67"/>
      <c r="D2301" s="67"/>
      <c r="E2301" s="67"/>
      <c r="F2301" s="68"/>
      <c r="G2301" s="67"/>
      <c r="H2301" s="68"/>
      <c r="I2301" s="67"/>
      <c r="J2301" s="67"/>
      <c r="K2301" s="67"/>
      <c r="L2301" s="67"/>
      <c r="M2301" s="68"/>
      <c r="N2301" s="67"/>
      <c r="O2301" s="67"/>
      <c r="P2301" s="67"/>
      <c r="Q2301" s="67"/>
      <c r="R2301" s="68"/>
      <c r="S2301" s="67"/>
      <c r="T2301" s="67"/>
      <c r="U2301" s="67"/>
      <c r="V2301" s="67"/>
      <c r="W2301" s="68"/>
      <c r="X2301" s="67"/>
      <c r="Y2301" s="60"/>
      <c r="Z2301" s="60"/>
      <c r="AA2301" s="60"/>
      <c r="AB2301" s="61"/>
    </row>
    <row r="2302" spans="1:28">
      <c r="A2302" s="47">
        <v>2300</v>
      </c>
      <c r="B2302" s="28"/>
      <c r="C2302" s="28"/>
      <c r="D2302" s="28"/>
      <c r="G2302" s="28"/>
      <c r="J2302" s="21"/>
      <c r="K2302" s="21"/>
      <c r="P2302" s="21"/>
      <c r="T2302" s="28"/>
      <c r="U2302" s="28"/>
      <c r="Y2302" s="28"/>
      <c r="Z2302" s="28"/>
    </row>
    <row r="2303" spans="1:28">
      <c r="A2303" s="47">
        <v>2301</v>
      </c>
      <c r="B2303" s="28"/>
      <c r="C2303" s="28"/>
      <c r="D2303" s="28"/>
      <c r="G2303" s="28"/>
      <c r="J2303" s="21"/>
      <c r="K2303" s="21"/>
      <c r="P2303" s="21"/>
      <c r="T2303" s="28"/>
      <c r="U2303" s="28"/>
      <c r="Y2303" s="28"/>
      <c r="Z2303" s="28"/>
    </row>
    <row r="2304" spans="1:28">
      <c r="A2304" s="47">
        <v>2302</v>
      </c>
      <c r="B2304" s="28"/>
      <c r="C2304" s="28"/>
      <c r="D2304" s="28"/>
      <c r="G2304" s="28"/>
      <c r="J2304" s="21"/>
      <c r="K2304" s="21"/>
      <c r="P2304" s="21"/>
      <c r="T2304" s="28"/>
      <c r="U2304" s="28"/>
      <c r="Y2304" s="28"/>
      <c r="Z2304" s="28"/>
    </row>
    <row r="2305" spans="1:28">
      <c r="A2305" s="47">
        <v>2303</v>
      </c>
      <c r="B2305" s="28"/>
      <c r="C2305" s="28"/>
      <c r="D2305" s="28"/>
      <c r="G2305" s="28"/>
      <c r="J2305" s="21"/>
      <c r="K2305" s="21"/>
      <c r="P2305" s="21"/>
      <c r="T2305" s="28"/>
      <c r="U2305" s="28"/>
      <c r="Y2305" s="28"/>
      <c r="Z2305" s="28"/>
    </row>
    <row r="2306" spans="1:28" ht="13.5" thickBot="1">
      <c r="A2306" s="59">
        <v>2304</v>
      </c>
      <c r="B2306" s="67"/>
      <c r="C2306" s="67"/>
      <c r="D2306" s="67"/>
      <c r="E2306" s="67"/>
      <c r="F2306" s="68"/>
      <c r="G2306" s="67"/>
      <c r="H2306" s="68"/>
      <c r="I2306" s="67"/>
      <c r="J2306" s="67"/>
      <c r="K2306" s="67"/>
      <c r="L2306" s="67"/>
      <c r="M2306" s="68"/>
      <c r="N2306" s="67"/>
      <c r="O2306" s="67"/>
      <c r="P2306" s="67"/>
      <c r="Q2306" s="67"/>
      <c r="R2306" s="68"/>
      <c r="S2306" s="67"/>
      <c r="T2306" s="67"/>
      <c r="U2306" s="67"/>
      <c r="V2306" s="67"/>
      <c r="W2306" s="68"/>
      <c r="X2306" s="67"/>
      <c r="Y2306" s="60"/>
      <c r="Z2306" s="60"/>
      <c r="AA2306" s="60"/>
      <c r="AB2306" s="61"/>
    </row>
    <row r="2307" spans="1:28">
      <c r="A2307" s="47">
        <v>2305</v>
      </c>
      <c r="B2307" s="28"/>
      <c r="C2307" s="28"/>
      <c r="D2307" s="28"/>
      <c r="G2307" s="28"/>
      <c r="J2307" s="21"/>
      <c r="K2307" s="21"/>
      <c r="P2307" s="21"/>
      <c r="T2307" s="28"/>
      <c r="U2307" s="28"/>
      <c r="Y2307" s="28"/>
      <c r="Z2307" s="28"/>
    </row>
    <row r="2308" spans="1:28">
      <c r="A2308" s="47">
        <v>2306</v>
      </c>
      <c r="B2308" s="28"/>
      <c r="C2308" s="28"/>
      <c r="D2308" s="28"/>
      <c r="G2308" s="28"/>
      <c r="J2308" s="21"/>
      <c r="K2308" s="21"/>
      <c r="P2308" s="21"/>
      <c r="T2308" s="28"/>
      <c r="U2308" s="28"/>
      <c r="Y2308" s="28"/>
      <c r="Z2308" s="28"/>
    </row>
    <row r="2309" spans="1:28">
      <c r="A2309" s="47">
        <v>2307</v>
      </c>
      <c r="B2309" s="28"/>
      <c r="C2309" s="28"/>
      <c r="D2309" s="28"/>
      <c r="G2309" s="28"/>
      <c r="J2309" s="21"/>
      <c r="K2309" s="21"/>
      <c r="P2309" s="21"/>
      <c r="T2309" s="28"/>
      <c r="U2309" s="28"/>
      <c r="Y2309" s="28"/>
      <c r="Z2309" s="28"/>
    </row>
    <row r="2310" spans="1:28">
      <c r="A2310" s="47">
        <v>2308</v>
      </c>
      <c r="B2310" s="28"/>
      <c r="C2310" s="28"/>
      <c r="D2310" s="28"/>
      <c r="G2310" s="28"/>
      <c r="J2310" s="21"/>
      <c r="K2310" s="21"/>
      <c r="P2310" s="21"/>
      <c r="T2310" s="28"/>
      <c r="U2310" s="28"/>
      <c r="Y2310" s="28"/>
      <c r="Z2310" s="28"/>
    </row>
    <row r="2311" spans="1:28" ht="13.5" thickBot="1">
      <c r="A2311" s="59">
        <v>2309</v>
      </c>
      <c r="B2311" s="67"/>
      <c r="C2311" s="67"/>
      <c r="D2311" s="67"/>
      <c r="E2311" s="67"/>
      <c r="F2311" s="68"/>
      <c r="G2311" s="67"/>
      <c r="H2311" s="68"/>
      <c r="I2311" s="67"/>
      <c r="J2311" s="67"/>
      <c r="K2311" s="67"/>
      <c r="L2311" s="67"/>
      <c r="M2311" s="68"/>
      <c r="N2311" s="67"/>
      <c r="O2311" s="67"/>
      <c r="P2311" s="67"/>
      <c r="Q2311" s="67"/>
      <c r="R2311" s="68"/>
      <c r="S2311" s="67"/>
      <c r="T2311" s="67"/>
      <c r="U2311" s="67"/>
      <c r="V2311" s="67"/>
      <c r="W2311" s="68"/>
      <c r="X2311" s="67"/>
      <c r="Y2311" s="60"/>
      <c r="Z2311" s="60"/>
      <c r="AA2311" s="60"/>
      <c r="AB2311" s="61"/>
    </row>
    <row r="2312" spans="1:28">
      <c r="A2312" s="47">
        <v>2310</v>
      </c>
      <c r="B2312" s="28"/>
      <c r="C2312" s="28"/>
      <c r="D2312" s="28"/>
      <c r="G2312" s="28"/>
      <c r="J2312" s="21"/>
      <c r="K2312" s="21"/>
      <c r="P2312" s="21"/>
      <c r="T2312" s="28"/>
      <c r="U2312" s="28"/>
      <c r="Y2312" s="28"/>
      <c r="Z2312" s="28"/>
    </row>
    <row r="2313" spans="1:28">
      <c r="A2313" s="47">
        <v>2311</v>
      </c>
      <c r="B2313" s="28"/>
      <c r="C2313" s="28"/>
      <c r="D2313" s="28"/>
      <c r="G2313" s="28"/>
      <c r="J2313" s="21"/>
      <c r="K2313" s="21"/>
      <c r="P2313" s="21"/>
      <c r="T2313" s="28"/>
      <c r="U2313" s="28"/>
      <c r="Y2313" s="28"/>
      <c r="Z2313" s="28"/>
    </row>
    <row r="2314" spans="1:28">
      <c r="A2314" s="47">
        <v>2312</v>
      </c>
      <c r="B2314" s="28"/>
      <c r="C2314" s="28"/>
      <c r="D2314" s="28"/>
      <c r="G2314" s="28"/>
      <c r="J2314" s="21"/>
      <c r="K2314" s="21"/>
      <c r="P2314" s="21"/>
      <c r="T2314" s="28"/>
      <c r="U2314" s="28"/>
      <c r="Y2314" s="28"/>
      <c r="Z2314" s="28"/>
    </row>
    <row r="2315" spans="1:28">
      <c r="A2315" s="47">
        <v>2313</v>
      </c>
      <c r="B2315" s="28"/>
      <c r="C2315" s="28"/>
      <c r="D2315" s="28"/>
      <c r="G2315" s="28"/>
      <c r="J2315" s="21"/>
      <c r="K2315" s="21"/>
      <c r="P2315" s="21"/>
      <c r="T2315" s="28"/>
      <c r="U2315" s="28"/>
      <c r="Y2315" s="28"/>
      <c r="Z2315" s="28"/>
    </row>
    <row r="2316" spans="1:28" ht="13.5" thickBot="1">
      <c r="A2316" s="59">
        <v>2314</v>
      </c>
      <c r="B2316" s="67"/>
      <c r="C2316" s="67"/>
      <c r="D2316" s="67"/>
      <c r="E2316" s="67"/>
      <c r="F2316" s="68"/>
      <c r="G2316" s="67"/>
      <c r="H2316" s="68"/>
      <c r="I2316" s="67"/>
      <c r="J2316" s="67"/>
      <c r="K2316" s="67"/>
      <c r="L2316" s="67"/>
      <c r="M2316" s="68"/>
      <c r="N2316" s="67"/>
      <c r="O2316" s="67"/>
      <c r="P2316" s="67"/>
      <c r="Q2316" s="67"/>
      <c r="R2316" s="68"/>
      <c r="S2316" s="67"/>
      <c r="T2316" s="67"/>
      <c r="U2316" s="67"/>
      <c r="V2316" s="67"/>
      <c r="W2316" s="68"/>
      <c r="X2316" s="67"/>
      <c r="Y2316" s="60"/>
      <c r="Z2316" s="60"/>
      <c r="AA2316" s="60"/>
      <c r="AB2316" s="61"/>
    </row>
    <row r="2317" spans="1:28">
      <c r="A2317" s="47">
        <v>2315</v>
      </c>
      <c r="B2317" s="28"/>
      <c r="C2317" s="28"/>
      <c r="D2317" s="28"/>
      <c r="G2317" s="28"/>
      <c r="J2317" s="21"/>
      <c r="K2317" s="21"/>
      <c r="P2317" s="21"/>
      <c r="T2317" s="28"/>
      <c r="U2317" s="28"/>
      <c r="Y2317" s="28"/>
      <c r="Z2317" s="28"/>
    </row>
    <row r="2318" spans="1:28">
      <c r="A2318" s="47">
        <v>2316</v>
      </c>
      <c r="B2318" s="28"/>
      <c r="C2318" s="28"/>
      <c r="D2318" s="28"/>
      <c r="G2318" s="28"/>
      <c r="J2318" s="21"/>
      <c r="K2318" s="21"/>
      <c r="P2318" s="21"/>
      <c r="T2318" s="28"/>
      <c r="U2318" s="28"/>
      <c r="Y2318" s="28"/>
      <c r="Z2318" s="28"/>
    </row>
    <row r="2319" spans="1:28">
      <c r="A2319" s="47">
        <v>2317</v>
      </c>
      <c r="B2319" s="28"/>
      <c r="C2319" s="28"/>
      <c r="D2319" s="28"/>
      <c r="G2319" s="28"/>
      <c r="J2319" s="21"/>
      <c r="K2319" s="21"/>
      <c r="P2319" s="21"/>
      <c r="T2319" s="28"/>
      <c r="U2319" s="28"/>
      <c r="Y2319" s="28"/>
      <c r="Z2319" s="28"/>
    </row>
    <row r="2320" spans="1:28">
      <c r="A2320" s="47">
        <v>2318</v>
      </c>
      <c r="B2320" s="28"/>
      <c r="C2320" s="28"/>
      <c r="D2320" s="28"/>
      <c r="G2320" s="28"/>
      <c r="J2320" s="21"/>
      <c r="K2320" s="21"/>
      <c r="P2320" s="21"/>
      <c r="T2320" s="28"/>
      <c r="U2320" s="28"/>
      <c r="Y2320" s="28"/>
      <c r="Z2320" s="28"/>
    </row>
    <row r="2321" spans="1:28" ht="13.5" thickBot="1">
      <c r="A2321" s="59">
        <v>2319</v>
      </c>
      <c r="B2321" s="67"/>
      <c r="C2321" s="67"/>
      <c r="D2321" s="67"/>
      <c r="E2321" s="67"/>
      <c r="F2321" s="68"/>
      <c r="G2321" s="67"/>
      <c r="H2321" s="68"/>
      <c r="I2321" s="67"/>
      <c r="J2321" s="67"/>
      <c r="K2321" s="67"/>
      <c r="L2321" s="67"/>
      <c r="M2321" s="68"/>
      <c r="N2321" s="67"/>
      <c r="O2321" s="67"/>
      <c r="P2321" s="67"/>
      <c r="Q2321" s="67"/>
      <c r="R2321" s="68"/>
      <c r="S2321" s="67"/>
      <c r="T2321" s="67"/>
      <c r="U2321" s="67"/>
      <c r="V2321" s="67"/>
      <c r="W2321" s="68"/>
      <c r="X2321" s="67"/>
      <c r="Y2321" s="60"/>
      <c r="Z2321" s="60"/>
      <c r="AA2321" s="60"/>
      <c r="AB2321" s="61"/>
    </row>
    <row r="2322" spans="1:28">
      <c r="A2322" s="47">
        <v>2320</v>
      </c>
      <c r="B2322" s="28"/>
      <c r="C2322" s="28"/>
      <c r="D2322" s="28"/>
      <c r="G2322" s="28"/>
      <c r="J2322" s="21"/>
      <c r="K2322" s="21"/>
      <c r="P2322" s="21"/>
      <c r="T2322" s="28"/>
      <c r="U2322" s="28"/>
      <c r="Y2322" s="28"/>
      <c r="Z2322" s="28"/>
    </row>
    <row r="2323" spans="1:28">
      <c r="A2323" s="47">
        <v>2321</v>
      </c>
      <c r="B2323" s="28"/>
      <c r="C2323" s="28"/>
      <c r="D2323" s="28"/>
      <c r="G2323" s="28"/>
      <c r="J2323" s="21"/>
      <c r="K2323" s="21"/>
      <c r="P2323" s="21"/>
      <c r="T2323" s="28"/>
      <c r="U2323" s="28"/>
      <c r="Y2323" s="28"/>
      <c r="Z2323" s="28"/>
    </row>
    <row r="2324" spans="1:28">
      <c r="A2324" s="47">
        <v>2322</v>
      </c>
      <c r="B2324" s="28"/>
      <c r="C2324" s="28"/>
      <c r="D2324" s="28"/>
      <c r="G2324" s="28"/>
      <c r="J2324" s="21"/>
      <c r="K2324" s="21"/>
      <c r="P2324" s="21"/>
      <c r="T2324" s="28"/>
      <c r="U2324" s="28"/>
      <c r="Y2324" s="28"/>
      <c r="Z2324" s="28"/>
    </row>
    <row r="2325" spans="1:28">
      <c r="A2325" s="47">
        <v>2323</v>
      </c>
      <c r="B2325" s="28"/>
      <c r="C2325" s="28"/>
      <c r="D2325" s="28"/>
      <c r="G2325" s="28"/>
      <c r="J2325" s="21"/>
      <c r="K2325" s="21"/>
      <c r="P2325" s="21"/>
      <c r="T2325" s="28"/>
      <c r="U2325" s="28"/>
      <c r="Y2325" s="28"/>
      <c r="Z2325" s="28"/>
    </row>
    <row r="2326" spans="1:28" ht="13.5" thickBot="1">
      <c r="A2326" s="59">
        <v>2324</v>
      </c>
      <c r="B2326" s="67"/>
      <c r="C2326" s="67"/>
      <c r="D2326" s="67"/>
      <c r="E2326" s="67"/>
      <c r="F2326" s="68"/>
      <c r="G2326" s="67"/>
      <c r="H2326" s="68"/>
      <c r="I2326" s="67"/>
      <c r="J2326" s="67"/>
      <c r="K2326" s="67"/>
      <c r="L2326" s="67"/>
      <c r="M2326" s="68"/>
      <c r="N2326" s="67"/>
      <c r="O2326" s="67"/>
      <c r="P2326" s="67"/>
      <c r="Q2326" s="67"/>
      <c r="R2326" s="68"/>
      <c r="S2326" s="67"/>
      <c r="T2326" s="67"/>
      <c r="U2326" s="67"/>
      <c r="V2326" s="67"/>
      <c r="W2326" s="68"/>
      <c r="X2326" s="67"/>
      <c r="Y2326" s="60"/>
      <c r="Z2326" s="60"/>
      <c r="AA2326" s="60"/>
      <c r="AB2326" s="61"/>
    </row>
    <row r="2327" spans="1:28">
      <c r="A2327" s="47">
        <v>2325</v>
      </c>
      <c r="B2327" s="28"/>
      <c r="C2327" s="28"/>
      <c r="D2327" s="28"/>
      <c r="G2327" s="28"/>
      <c r="J2327" s="21"/>
      <c r="K2327" s="21"/>
      <c r="P2327" s="21"/>
      <c r="T2327" s="28"/>
      <c r="U2327" s="28"/>
      <c r="Y2327" s="28"/>
      <c r="Z2327" s="28"/>
    </row>
    <row r="2328" spans="1:28">
      <c r="A2328" s="47">
        <v>2326</v>
      </c>
      <c r="B2328" s="28"/>
      <c r="C2328" s="28"/>
      <c r="D2328" s="28"/>
      <c r="G2328" s="28"/>
      <c r="J2328" s="21"/>
      <c r="K2328" s="21"/>
      <c r="P2328" s="21"/>
      <c r="T2328" s="28"/>
      <c r="U2328" s="28"/>
      <c r="Y2328" s="28"/>
      <c r="Z2328" s="28"/>
    </row>
    <row r="2329" spans="1:28">
      <c r="A2329" s="47">
        <v>2327</v>
      </c>
      <c r="B2329" s="28"/>
      <c r="C2329" s="28"/>
      <c r="D2329" s="28"/>
      <c r="G2329" s="28"/>
      <c r="J2329" s="21"/>
      <c r="K2329" s="21"/>
      <c r="P2329" s="21"/>
      <c r="T2329" s="28"/>
      <c r="U2329" s="28"/>
      <c r="Y2329" s="28"/>
      <c r="Z2329" s="28"/>
    </row>
    <row r="2330" spans="1:28">
      <c r="A2330" s="47">
        <v>2328</v>
      </c>
      <c r="B2330" s="28"/>
      <c r="C2330" s="28"/>
      <c r="D2330" s="28"/>
      <c r="G2330" s="28"/>
      <c r="J2330" s="21"/>
      <c r="K2330" s="21"/>
      <c r="P2330" s="21"/>
      <c r="T2330" s="28"/>
      <c r="U2330" s="28"/>
      <c r="Y2330" s="28"/>
      <c r="Z2330" s="28"/>
    </row>
    <row r="2331" spans="1:28" ht="13.5" thickBot="1">
      <c r="A2331" s="59">
        <v>2329</v>
      </c>
      <c r="B2331" s="67"/>
      <c r="C2331" s="67"/>
      <c r="D2331" s="67"/>
      <c r="E2331" s="67"/>
      <c r="F2331" s="68"/>
      <c r="G2331" s="67"/>
      <c r="H2331" s="68"/>
      <c r="I2331" s="67"/>
      <c r="J2331" s="67"/>
      <c r="K2331" s="67"/>
      <c r="L2331" s="67"/>
      <c r="M2331" s="68"/>
      <c r="N2331" s="67"/>
      <c r="O2331" s="67"/>
      <c r="P2331" s="67"/>
      <c r="Q2331" s="67"/>
      <c r="R2331" s="68"/>
      <c r="S2331" s="67"/>
      <c r="T2331" s="67"/>
      <c r="U2331" s="67"/>
      <c r="V2331" s="67"/>
      <c r="W2331" s="68"/>
      <c r="X2331" s="67"/>
      <c r="Y2331" s="60"/>
      <c r="Z2331" s="60"/>
      <c r="AA2331" s="60"/>
      <c r="AB2331" s="61"/>
    </row>
    <row r="2332" spans="1:28">
      <c r="A2332" s="47">
        <v>2330</v>
      </c>
      <c r="B2332" s="28"/>
      <c r="C2332" s="28"/>
      <c r="D2332" s="28"/>
      <c r="G2332" s="28"/>
      <c r="J2332" s="21"/>
      <c r="K2332" s="21"/>
      <c r="P2332" s="21"/>
      <c r="T2332" s="28"/>
      <c r="U2332" s="28"/>
      <c r="Y2332" s="28"/>
      <c r="Z2332" s="28"/>
    </row>
    <row r="2333" spans="1:28">
      <c r="A2333" s="47">
        <v>2331</v>
      </c>
      <c r="B2333" s="28"/>
      <c r="C2333" s="28"/>
      <c r="D2333" s="28"/>
      <c r="G2333" s="28"/>
      <c r="J2333" s="21"/>
      <c r="K2333" s="21"/>
      <c r="P2333" s="21"/>
      <c r="T2333" s="28"/>
      <c r="U2333" s="28"/>
      <c r="Y2333" s="28"/>
      <c r="Z2333" s="28"/>
    </row>
    <row r="2334" spans="1:28">
      <c r="A2334" s="47">
        <v>2332</v>
      </c>
      <c r="B2334" s="28"/>
      <c r="C2334" s="28"/>
      <c r="D2334" s="28"/>
      <c r="G2334" s="28"/>
      <c r="J2334" s="21"/>
      <c r="K2334" s="21"/>
      <c r="P2334" s="21"/>
      <c r="T2334" s="28"/>
      <c r="U2334" s="28"/>
      <c r="Y2334" s="28"/>
      <c r="Z2334" s="28"/>
    </row>
    <row r="2335" spans="1:28">
      <c r="A2335" s="47">
        <v>2333</v>
      </c>
      <c r="B2335" s="28"/>
      <c r="C2335" s="28"/>
      <c r="D2335" s="28"/>
      <c r="G2335" s="28"/>
      <c r="J2335" s="21"/>
      <c r="K2335" s="21"/>
      <c r="P2335" s="21"/>
      <c r="T2335" s="28"/>
      <c r="U2335" s="28"/>
      <c r="Y2335" s="28"/>
      <c r="Z2335" s="28"/>
    </row>
    <row r="2336" spans="1:28" ht="13.5" thickBot="1">
      <c r="A2336" s="59">
        <v>2334</v>
      </c>
      <c r="B2336" s="67"/>
      <c r="C2336" s="67"/>
      <c r="D2336" s="67"/>
      <c r="E2336" s="67"/>
      <c r="F2336" s="68"/>
      <c r="G2336" s="67"/>
      <c r="H2336" s="68"/>
      <c r="I2336" s="67"/>
      <c r="J2336" s="67"/>
      <c r="K2336" s="67"/>
      <c r="L2336" s="67"/>
      <c r="M2336" s="68"/>
      <c r="N2336" s="67"/>
      <c r="O2336" s="67"/>
      <c r="P2336" s="67"/>
      <c r="Q2336" s="67"/>
      <c r="R2336" s="68"/>
      <c r="S2336" s="67"/>
      <c r="T2336" s="67"/>
      <c r="U2336" s="67"/>
      <c r="V2336" s="67"/>
      <c r="W2336" s="68"/>
      <c r="X2336" s="67"/>
      <c r="Y2336" s="60"/>
      <c r="Z2336" s="60"/>
      <c r="AA2336" s="60"/>
      <c r="AB2336" s="61"/>
    </row>
    <row r="2337" spans="1:28">
      <c r="A2337" s="47">
        <v>2335</v>
      </c>
      <c r="B2337" s="28"/>
      <c r="C2337" s="28"/>
      <c r="D2337" s="28"/>
      <c r="G2337" s="28"/>
      <c r="J2337" s="21"/>
      <c r="K2337" s="21"/>
      <c r="P2337" s="21"/>
      <c r="T2337" s="28"/>
      <c r="U2337" s="28"/>
      <c r="Y2337" s="28"/>
      <c r="Z2337" s="28"/>
    </row>
    <row r="2338" spans="1:28">
      <c r="A2338" s="47">
        <v>2336</v>
      </c>
      <c r="B2338" s="28"/>
      <c r="C2338" s="28"/>
      <c r="D2338" s="28"/>
      <c r="G2338" s="28"/>
      <c r="J2338" s="21"/>
      <c r="K2338" s="21"/>
      <c r="P2338" s="21"/>
      <c r="T2338" s="28"/>
      <c r="U2338" s="28"/>
      <c r="Y2338" s="28"/>
      <c r="Z2338" s="28"/>
    </row>
    <row r="2339" spans="1:28">
      <c r="A2339" s="47">
        <v>2337</v>
      </c>
      <c r="B2339" s="28"/>
      <c r="C2339" s="28"/>
      <c r="D2339" s="28"/>
      <c r="G2339" s="28"/>
      <c r="J2339" s="21"/>
      <c r="K2339" s="21"/>
      <c r="P2339" s="21"/>
      <c r="T2339" s="28"/>
      <c r="U2339" s="28"/>
      <c r="Y2339" s="28"/>
      <c r="Z2339" s="28"/>
    </row>
    <row r="2340" spans="1:28">
      <c r="A2340" s="47">
        <v>2338</v>
      </c>
      <c r="B2340" s="28"/>
      <c r="C2340" s="28"/>
      <c r="D2340" s="28"/>
      <c r="G2340" s="28"/>
      <c r="J2340" s="21"/>
      <c r="K2340" s="21"/>
      <c r="P2340" s="21"/>
      <c r="T2340" s="28"/>
      <c r="U2340" s="28"/>
      <c r="Y2340" s="28"/>
      <c r="Z2340" s="28"/>
    </row>
    <row r="2341" spans="1:28" ht="13.5" thickBot="1">
      <c r="A2341" s="59">
        <v>2339</v>
      </c>
      <c r="B2341" s="67"/>
      <c r="C2341" s="67"/>
      <c r="D2341" s="67"/>
      <c r="E2341" s="67"/>
      <c r="F2341" s="68"/>
      <c r="G2341" s="67"/>
      <c r="H2341" s="68"/>
      <c r="I2341" s="67"/>
      <c r="J2341" s="67"/>
      <c r="K2341" s="67"/>
      <c r="L2341" s="67"/>
      <c r="M2341" s="68"/>
      <c r="N2341" s="67"/>
      <c r="O2341" s="67"/>
      <c r="P2341" s="67"/>
      <c r="Q2341" s="67"/>
      <c r="R2341" s="68"/>
      <c r="S2341" s="67"/>
      <c r="T2341" s="67"/>
      <c r="U2341" s="67"/>
      <c r="V2341" s="67"/>
      <c r="W2341" s="68"/>
      <c r="X2341" s="67"/>
      <c r="Y2341" s="60"/>
      <c r="Z2341" s="60"/>
      <c r="AA2341" s="60"/>
      <c r="AB2341" s="61"/>
    </row>
    <row r="2342" spans="1:28">
      <c r="A2342" s="47">
        <v>2340</v>
      </c>
      <c r="B2342" s="28"/>
      <c r="C2342" s="28"/>
      <c r="D2342" s="28"/>
      <c r="G2342" s="28"/>
      <c r="J2342" s="21"/>
      <c r="K2342" s="21"/>
      <c r="P2342" s="21"/>
      <c r="T2342" s="28"/>
      <c r="U2342" s="28"/>
      <c r="Y2342" s="28"/>
      <c r="Z2342" s="28"/>
    </row>
    <row r="2343" spans="1:28">
      <c r="A2343" s="47">
        <v>2341</v>
      </c>
      <c r="B2343" s="28"/>
      <c r="C2343" s="28"/>
      <c r="D2343" s="28"/>
      <c r="G2343" s="28"/>
      <c r="J2343" s="21"/>
      <c r="K2343" s="21"/>
      <c r="P2343" s="21"/>
      <c r="T2343" s="28"/>
      <c r="U2343" s="28"/>
      <c r="Y2343" s="28"/>
      <c r="Z2343" s="28"/>
    </row>
    <row r="2344" spans="1:28">
      <c r="A2344" s="47">
        <v>2342</v>
      </c>
      <c r="B2344" s="28"/>
      <c r="C2344" s="28"/>
      <c r="D2344" s="28"/>
      <c r="G2344" s="28"/>
      <c r="J2344" s="21"/>
      <c r="K2344" s="21"/>
      <c r="P2344" s="21"/>
      <c r="T2344" s="28"/>
      <c r="U2344" s="28"/>
      <c r="Y2344" s="28"/>
      <c r="Z2344" s="28"/>
    </row>
    <row r="2345" spans="1:28">
      <c r="A2345" s="47">
        <v>2343</v>
      </c>
      <c r="B2345" s="28"/>
      <c r="C2345" s="28"/>
      <c r="D2345" s="28"/>
      <c r="G2345" s="28"/>
      <c r="J2345" s="21"/>
      <c r="K2345" s="21"/>
      <c r="P2345" s="21"/>
      <c r="T2345" s="28"/>
      <c r="U2345" s="28"/>
      <c r="Y2345" s="28"/>
      <c r="Z2345" s="28"/>
    </row>
    <row r="2346" spans="1:28" ht="13.5" thickBot="1">
      <c r="A2346" s="59">
        <v>2344</v>
      </c>
      <c r="B2346" s="67"/>
      <c r="C2346" s="67"/>
      <c r="D2346" s="67"/>
      <c r="E2346" s="67"/>
      <c r="F2346" s="68"/>
      <c r="G2346" s="67"/>
      <c r="H2346" s="68"/>
      <c r="I2346" s="67"/>
      <c r="J2346" s="67"/>
      <c r="K2346" s="67"/>
      <c r="L2346" s="67"/>
      <c r="M2346" s="68"/>
      <c r="N2346" s="67"/>
      <c r="O2346" s="67"/>
      <c r="P2346" s="67"/>
      <c r="Q2346" s="67"/>
      <c r="R2346" s="68"/>
      <c r="S2346" s="67"/>
      <c r="T2346" s="67"/>
      <c r="U2346" s="67"/>
      <c r="V2346" s="67"/>
      <c r="W2346" s="68"/>
      <c r="X2346" s="67"/>
      <c r="Y2346" s="60"/>
      <c r="Z2346" s="60"/>
      <c r="AA2346" s="60"/>
      <c r="AB2346" s="61"/>
    </row>
    <row r="2347" spans="1:28">
      <c r="A2347" s="47">
        <v>2345</v>
      </c>
      <c r="B2347" s="28"/>
      <c r="C2347" s="28"/>
      <c r="D2347" s="28"/>
      <c r="G2347" s="28"/>
      <c r="J2347" s="21"/>
      <c r="K2347" s="21"/>
      <c r="P2347" s="21"/>
      <c r="T2347" s="28"/>
      <c r="U2347" s="28"/>
      <c r="Y2347" s="28"/>
      <c r="Z2347" s="28"/>
    </row>
    <row r="2348" spans="1:28">
      <c r="A2348" s="47">
        <v>2346</v>
      </c>
      <c r="B2348" s="28"/>
      <c r="C2348" s="28"/>
      <c r="D2348" s="28"/>
      <c r="G2348" s="28"/>
      <c r="J2348" s="21"/>
      <c r="K2348" s="21"/>
      <c r="P2348" s="21"/>
      <c r="T2348" s="28"/>
      <c r="U2348" s="28"/>
      <c r="Y2348" s="28"/>
      <c r="Z2348" s="28"/>
    </row>
    <row r="2349" spans="1:28">
      <c r="A2349" s="47">
        <v>2347</v>
      </c>
      <c r="B2349" s="28"/>
      <c r="C2349" s="28"/>
      <c r="D2349" s="28"/>
      <c r="G2349" s="28"/>
      <c r="J2349" s="21"/>
      <c r="K2349" s="21"/>
      <c r="P2349" s="21"/>
      <c r="T2349" s="28"/>
      <c r="U2349" s="28"/>
      <c r="Y2349" s="28"/>
      <c r="Z2349" s="28"/>
    </row>
    <row r="2350" spans="1:28">
      <c r="A2350" s="47">
        <v>2348</v>
      </c>
      <c r="B2350" s="28"/>
      <c r="C2350" s="28"/>
      <c r="D2350" s="28"/>
      <c r="G2350" s="28"/>
      <c r="J2350" s="21"/>
      <c r="K2350" s="21"/>
      <c r="P2350" s="21"/>
      <c r="T2350" s="28"/>
      <c r="U2350" s="28"/>
      <c r="Y2350" s="28"/>
      <c r="Z2350" s="28"/>
    </row>
    <row r="2351" spans="1:28" ht="13.5" thickBot="1">
      <c r="A2351" s="59">
        <v>2349</v>
      </c>
      <c r="B2351" s="67"/>
      <c r="C2351" s="67"/>
      <c r="D2351" s="67"/>
      <c r="E2351" s="67"/>
      <c r="F2351" s="68"/>
      <c r="G2351" s="67"/>
      <c r="H2351" s="68"/>
      <c r="I2351" s="67"/>
      <c r="J2351" s="67"/>
      <c r="K2351" s="67"/>
      <c r="L2351" s="67"/>
      <c r="M2351" s="68"/>
      <c r="N2351" s="67"/>
      <c r="O2351" s="67"/>
      <c r="P2351" s="67"/>
      <c r="Q2351" s="67"/>
      <c r="R2351" s="68"/>
      <c r="S2351" s="67"/>
      <c r="T2351" s="67"/>
      <c r="U2351" s="67"/>
      <c r="V2351" s="67"/>
      <c r="W2351" s="68"/>
      <c r="X2351" s="67"/>
      <c r="Y2351" s="60"/>
      <c r="Z2351" s="60"/>
      <c r="AA2351" s="60"/>
      <c r="AB2351" s="61"/>
    </row>
    <row r="2352" spans="1:28">
      <c r="A2352" s="47">
        <v>2350</v>
      </c>
      <c r="B2352" s="28"/>
      <c r="C2352" s="28"/>
      <c r="D2352" s="28"/>
      <c r="G2352" s="28"/>
      <c r="J2352" s="21"/>
      <c r="K2352" s="21"/>
      <c r="P2352" s="21"/>
      <c r="T2352" s="28"/>
      <c r="U2352" s="28"/>
      <c r="Y2352" s="28"/>
      <c r="Z2352" s="28"/>
    </row>
    <row r="2353" spans="1:28">
      <c r="A2353" s="47">
        <v>2351</v>
      </c>
      <c r="B2353" s="28"/>
      <c r="C2353" s="28"/>
      <c r="D2353" s="28"/>
      <c r="G2353" s="28"/>
      <c r="J2353" s="21"/>
      <c r="K2353" s="21"/>
      <c r="P2353" s="21"/>
      <c r="T2353" s="28"/>
      <c r="U2353" s="28"/>
      <c r="Y2353" s="28"/>
      <c r="Z2353" s="28"/>
    </row>
    <row r="2354" spans="1:28">
      <c r="A2354" s="47">
        <v>2352</v>
      </c>
      <c r="B2354" s="28"/>
      <c r="C2354" s="28"/>
      <c r="D2354" s="28"/>
      <c r="G2354" s="28"/>
      <c r="J2354" s="21"/>
      <c r="K2354" s="21"/>
      <c r="P2354" s="21"/>
      <c r="T2354" s="28"/>
      <c r="U2354" s="28"/>
      <c r="Y2354" s="28"/>
      <c r="Z2354" s="28"/>
    </row>
    <row r="2355" spans="1:28">
      <c r="A2355" s="47">
        <v>2353</v>
      </c>
      <c r="B2355" s="28"/>
      <c r="C2355" s="28"/>
      <c r="D2355" s="28"/>
      <c r="G2355" s="28"/>
      <c r="J2355" s="21"/>
      <c r="K2355" s="21"/>
      <c r="P2355" s="21"/>
      <c r="T2355" s="28"/>
      <c r="U2355" s="28"/>
      <c r="Y2355" s="28"/>
      <c r="Z2355" s="28"/>
    </row>
    <row r="2356" spans="1:28" ht="13.5" thickBot="1">
      <c r="A2356" s="59">
        <v>2354</v>
      </c>
      <c r="B2356" s="67"/>
      <c r="C2356" s="67"/>
      <c r="D2356" s="67"/>
      <c r="E2356" s="67"/>
      <c r="F2356" s="68"/>
      <c r="G2356" s="67"/>
      <c r="H2356" s="68"/>
      <c r="I2356" s="67"/>
      <c r="J2356" s="67"/>
      <c r="K2356" s="67"/>
      <c r="L2356" s="67"/>
      <c r="M2356" s="68"/>
      <c r="N2356" s="67"/>
      <c r="O2356" s="67"/>
      <c r="P2356" s="67"/>
      <c r="Q2356" s="67"/>
      <c r="R2356" s="68"/>
      <c r="S2356" s="67"/>
      <c r="T2356" s="67"/>
      <c r="U2356" s="67"/>
      <c r="V2356" s="67"/>
      <c r="W2356" s="68"/>
      <c r="X2356" s="67"/>
      <c r="Y2356" s="60"/>
      <c r="Z2356" s="60"/>
      <c r="AA2356" s="60"/>
      <c r="AB2356" s="61"/>
    </row>
    <row r="2357" spans="1:28">
      <c r="A2357" s="47">
        <v>2355</v>
      </c>
      <c r="B2357" s="28"/>
      <c r="C2357" s="28"/>
      <c r="D2357" s="28"/>
      <c r="G2357" s="28"/>
      <c r="J2357" s="21"/>
      <c r="K2357" s="21"/>
      <c r="P2357" s="21"/>
      <c r="T2357" s="28"/>
      <c r="U2357" s="28"/>
      <c r="Y2357" s="28"/>
      <c r="Z2357" s="28"/>
    </row>
    <row r="2358" spans="1:28">
      <c r="A2358" s="47">
        <v>2356</v>
      </c>
      <c r="B2358" s="28"/>
      <c r="C2358" s="28"/>
      <c r="D2358" s="28"/>
      <c r="G2358" s="28"/>
      <c r="J2358" s="21"/>
      <c r="K2358" s="21"/>
      <c r="P2358" s="21"/>
      <c r="T2358" s="28"/>
      <c r="U2358" s="28"/>
      <c r="Y2358" s="28"/>
      <c r="Z2358" s="28"/>
    </row>
    <row r="2359" spans="1:28">
      <c r="A2359" s="47">
        <v>2357</v>
      </c>
      <c r="B2359" s="28"/>
      <c r="C2359" s="28"/>
      <c r="D2359" s="28"/>
      <c r="G2359" s="28"/>
      <c r="J2359" s="21"/>
      <c r="K2359" s="21"/>
      <c r="P2359" s="21"/>
      <c r="T2359" s="28"/>
      <c r="U2359" s="28"/>
      <c r="Y2359" s="28"/>
      <c r="Z2359" s="28"/>
    </row>
    <row r="2360" spans="1:28">
      <c r="A2360" s="47">
        <v>2358</v>
      </c>
      <c r="B2360" s="28"/>
      <c r="C2360" s="28"/>
      <c r="D2360" s="28"/>
      <c r="G2360" s="28"/>
      <c r="J2360" s="21"/>
      <c r="K2360" s="21"/>
      <c r="P2360" s="21"/>
      <c r="T2360" s="28"/>
      <c r="U2360" s="28"/>
      <c r="Y2360" s="28"/>
      <c r="Z2360" s="28"/>
    </row>
    <row r="2361" spans="1:28" ht="13.5" thickBot="1">
      <c r="A2361" s="59">
        <v>2359</v>
      </c>
      <c r="B2361" s="67"/>
      <c r="C2361" s="67"/>
      <c r="D2361" s="67"/>
      <c r="E2361" s="67"/>
      <c r="F2361" s="68"/>
      <c r="G2361" s="67"/>
      <c r="H2361" s="68"/>
      <c r="I2361" s="67"/>
      <c r="J2361" s="67"/>
      <c r="K2361" s="67"/>
      <c r="L2361" s="67"/>
      <c r="M2361" s="68"/>
      <c r="N2361" s="67"/>
      <c r="O2361" s="67"/>
      <c r="P2361" s="67"/>
      <c r="Q2361" s="67"/>
      <c r="R2361" s="68"/>
      <c r="S2361" s="67"/>
      <c r="T2361" s="67"/>
      <c r="U2361" s="67"/>
      <c r="V2361" s="67"/>
      <c r="W2361" s="68"/>
      <c r="X2361" s="67"/>
      <c r="Y2361" s="60"/>
      <c r="Z2361" s="60"/>
      <c r="AA2361" s="60"/>
      <c r="AB2361" s="61"/>
    </row>
    <row r="2362" spans="1:28">
      <c r="A2362" s="47">
        <v>2360</v>
      </c>
      <c r="B2362" s="28"/>
      <c r="C2362" s="28"/>
      <c r="D2362" s="28"/>
      <c r="G2362" s="28"/>
      <c r="J2362" s="21"/>
      <c r="K2362" s="21"/>
      <c r="P2362" s="21"/>
      <c r="T2362" s="28"/>
      <c r="U2362" s="28"/>
      <c r="Y2362" s="28"/>
      <c r="Z2362" s="28"/>
    </row>
    <row r="2363" spans="1:28">
      <c r="A2363" s="47">
        <v>2361</v>
      </c>
      <c r="B2363" s="28"/>
      <c r="C2363" s="28"/>
      <c r="D2363" s="28"/>
      <c r="G2363" s="28"/>
      <c r="J2363" s="21"/>
      <c r="K2363" s="21"/>
      <c r="P2363" s="21"/>
      <c r="T2363" s="28"/>
      <c r="U2363" s="28"/>
      <c r="Y2363" s="28"/>
      <c r="Z2363" s="28"/>
    </row>
    <row r="2364" spans="1:28">
      <c r="A2364" s="47">
        <v>2362</v>
      </c>
      <c r="B2364" s="28"/>
      <c r="C2364" s="28"/>
      <c r="D2364" s="28"/>
      <c r="G2364" s="28"/>
      <c r="J2364" s="21"/>
      <c r="K2364" s="21"/>
      <c r="P2364" s="21"/>
      <c r="T2364" s="28"/>
      <c r="U2364" s="28"/>
      <c r="Y2364" s="28"/>
      <c r="Z2364" s="28"/>
    </row>
    <row r="2365" spans="1:28">
      <c r="A2365" s="47">
        <v>2363</v>
      </c>
      <c r="B2365" s="28"/>
      <c r="C2365" s="28"/>
      <c r="D2365" s="28"/>
      <c r="G2365" s="28"/>
      <c r="J2365" s="21"/>
      <c r="K2365" s="21"/>
      <c r="P2365" s="21"/>
      <c r="T2365" s="28"/>
      <c r="U2365" s="28"/>
      <c r="Y2365" s="28"/>
      <c r="Z2365" s="28"/>
    </row>
    <row r="2366" spans="1:28" ht="13.5" thickBot="1">
      <c r="A2366" s="59">
        <v>2364</v>
      </c>
      <c r="B2366" s="67"/>
      <c r="C2366" s="67"/>
      <c r="D2366" s="67"/>
      <c r="E2366" s="67"/>
      <c r="F2366" s="68"/>
      <c r="G2366" s="67"/>
      <c r="H2366" s="68"/>
      <c r="I2366" s="67"/>
      <c r="J2366" s="67"/>
      <c r="K2366" s="67"/>
      <c r="L2366" s="67"/>
      <c r="M2366" s="68"/>
      <c r="N2366" s="67"/>
      <c r="O2366" s="67"/>
      <c r="P2366" s="67"/>
      <c r="Q2366" s="67"/>
      <c r="R2366" s="68"/>
      <c r="S2366" s="67"/>
      <c r="T2366" s="67"/>
      <c r="U2366" s="67"/>
      <c r="V2366" s="67"/>
      <c r="W2366" s="68"/>
      <c r="X2366" s="67"/>
      <c r="Y2366" s="60"/>
      <c r="Z2366" s="60"/>
      <c r="AA2366" s="60"/>
      <c r="AB2366" s="61"/>
    </row>
    <row r="2367" spans="1:28">
      <c r="A2367" s="47">
        <v>2365</v>
      </c>
      <c r="B2367" s="28"/>
      <c r="C2367" s="28"/>
      <c r="D2367" s="28"/>
      <c r="G2367" s="28"/>
      <c r="J2367" s="21"/>
      <c r="K2367" s="21"/>
      <c r="P2367" s="21"/>
      <c r="T2367" s="28"/>
      <c r="U2367" s="28"/>
      <c r="Y2367" s="28"/>
      <c r="Z2367" s="28"/>
    </row>
    <row r="2368" spans="1:28">
      <c r="A2368" s="47">
        <v>2366</v>
      </c>
      <c r="B2368" s="28"/>
      <c r="C2368" s="28"/>
      <c r="D2368" s="28"/>
      <c r="G2368" s="28"/>
      <c r="J2368" s="21"/>
      <c r="K2368" s="21"/>
      <c r="P2368" s="21"/>
      <c r="T2368" s="28"/>
      <c r="U2368" s="28"/>
      <c r="Y2368" s="28"/>
      <c r="Z2368" s="28"/>
    </row>
    <row r="2369" spans="1:28">
      <c r="A2369" s="47">
        <v>2367</v>
      </c>
      <c r="B2369" s="28"/>
      <c r="C2369" s="28"/>
      <c r="D2369" s="28"/>
      <c r="G2369" s="28"/>
      <c r="J2369" s="21"/>
      <c r="K2369" s="21"/>
      <c r="P2369" s="21"/>
      <c r="T2369" s="28"/>
      <c r="U2369" s="28"/>
      <c r="Y2369" s="28"/>
      <c r="Z2369" s="28"/>
    </row>
    <row r="2370" spans="1:28">
      <c r="A2370" s="47">
        <v>2368</v>
      </c>
      <c r="B2370" s="28"/>
      <c r="C2370" s="28"/>
      <c r="D2370" s="28"/>
      <c r="G2370" s="28"/>
      <c r="J2370" s="21"/>
      <c r="K2370" s="21"/>
      <c r="P2370" s="21"/>
      <c r="T2370" s="28"/>
      <c r="U2370" s="28"/>
      <c r="Y2370" s="28"/>
      <c r="Z2370" s="28"/>
    </row>
    <row r="2371" spans="1:28" ht="13.5" thickBot="1">
      <c r="A2371" s="59">
        <v>2369</v>
      </c>
      <c r="B2371" s="67"/>
      <c r="C2371" s="67"/>
      <c r="D2371" s="67"/>
      <c r="E2371" s="67"/>
      <c r="F2371" s="68"/>
      <c r="G2371" s="67"/>
      <c r="H2371" s="68"/>
      <c r="I2371" s="67"/>
      <c r="J2371" s="67"/>
      <c r="K2371" s="67"/>
      <c r="L2371" s="67"/>
      <c r="M2371" s="68"/>
      <c r="N2371" s="67"/>
      <c r="O2371" s="67"/>
      <c r="P2371" s="67"/>
      <c r="Q2371" s="67"/>
      <c r="R2371" s="68"/>
      <c r="S2371" s="67"/>
      <c r="T2371" s="67"/>
      <c r="U2371" s="67"/>
      <c r="V2371" s="67"/>
      <c r="W2371" s="68"/>
      <c r="X2371" s="67"/>
      <c r="Y2371" s="60"/>
      <c r="Z2371" s="60"/>
      <c r="AA2371" s="60"/>
      <c r="AB2371" s="61"/>
    </row>
    <row r="2372" spans="1:28">
      <c r="A2372" s="47">
        <v>2370</v>
      </c>
      <c r="B2372" s="28"/>
      <c r="C2372" s="28"/>
      <c r="D2372" s="28"/>
      <c r="G2372" s="28"/>
      <c r="J2372" s="21"/>
      <c r="K2372" s="21"/>
      <c r="P2372" s="21"/>
      <c r="T2372" s="28"/>
      <c r="U2372" s="28"/>
      <c r="Y2372" s="28"/>
      <c r="Z2372" s="28"/>
    </row>
    <row r="2373" spans="1:28">
      <c r="A2373" s="47">
        <v>2371</v>
      </c>
      <c r="B2373" s="28"/>
      <c r="C2373" s="28"/>
      <c r="D2373" s="28"/>
      <c r="G2373" s="28"/>
      <c r="J2373" s="21"/>
      <c r="K2373" s="21"/>
      <c r="P2373" s="21"/>
      <c r="T2373" s="28"/>
      <c r="U2373" s="28"/>
      <c r="Y2373" s="28"/>
      <c r="Z2373" s="28"/>
    </row>
    <row r="2374" spans="1:28">
      <c r="A2374" s="47">
        <v>2372</v>
      </c>
      <c r="B2374" s="28"/>
      <c r="C2374" s="28"/>
      <c r="D2374" s="28"/>
      <c r="G2374" s="28"/>
      <c r="J2374" s="21"/>
      <c r="K2374" s="21"/>
      <c r="P2374" s="21"/>
      <c r="T2374" s="28"/>
      <c r="U2374" s="28"/>
      <c r="Y2374" s="28"/>
      <c r="Z2374" s="28"/>
    </row>
    <row r="2375" spans="1:28">
      <c r="A2375" s="47">
        <v>2373</v>
      </c>
      <c r="B2375" s="28"/>
      <c r="C2375" s="28"/>
      <c r="D2375" s="28"/>
      <c r="G2375" s="28"/>
      <c r="J2375" s="21"/>
      <c r="K2375" s="21"/>
      <c r="P2375" s="21"/>
      <c r="T2375" s="28"/>
      <c r="U2375" s="28"/>
      <c r="Y2375" s="28"/>
      <c r="Z2375" s="28"/>
    </row>
    <row r="2376" spans="1:28" ht="13.5" thickBot="1">
      <c r="A2376" s="59">
        <v>2374</v>
      </c>
      <c r="B2376" s="67"/>
      <c r="C2376" s="67"/>
      <c r="D2376" s="67"/>
      <c r="E2376" s="67"/>
      <c r="F2376" s="68"/>
      <c r="G2376" s="67"/>
      <c r="H2376" s="68"/>
      <c r="I2376" s="67"/>
      <c r="J2376" s="67"/>
      <c r="K2376" s="67"/>
      <c r="L2376" s="67"/>
      <c r="M2376" s="68"/>
      <c r="N2376" s="67"/>
      <c r="O2376" s="67"/>
      <c r="P2376" s="67"/>
      <c r="Q2376" s="67"/>
      <c r="R2376" s="68"/>
      <c r="S2376" s="67"/>
      <c r="T2376" s="67"/>
      <c r="U2376" s="67"/>
      <c r="V2376" s="67"/>
      <c r="W2376" s="68"/>
      <c r="X2376" s="67"/>
      <c r="Y2376" s="60"/>
      <c r="Z2376" s="60"/>
      <c r="AA2376" s="60"/>
      <c r="AB2376" s="61"/>
    </row>
    <row r="2377" spans="1:28">
      <c r="A2377" s="47">
        <v>2375</v>
      </c>
      <c r="B2377" s="28"/>
      <c r="C2377" s="28"/>
      <c r="D2377" s="28"/>
      <c r="G2377" s="28"/>
      <c r="J2377" s="21"/>
      <c r="K2377" s="21"/>
      <c r="P2377" s="21"/>
      <c r="T2377" s="28"/>
      <c r="U2377" s="28"/>
      <c r="Y2377" s="28"/>
      <c r="Z2377" s="28"/>
    </row>
    <row r="2378" spans="1:28">
      <c r="A2378" s="47">
        <v>2376</v>
      </c>
      <c r="B2378" s="28"/>
      <c r="C2378" s="28"/>
      <c r="D2378" s="28"/>
      <c r="G2378" s="28"/>
      <c r="J2378" s="21"/>
      <c r="K2378" s="21"/>
      <c r="P2378" s="21"/>
      <c r="T2378" s="28"/>
      <c r="U2378" s="28"/>
      <c r="Y2378" s="28"/>
      <c r="Z2378" s="28"/>
    </row>
    <row r="2379" spans="1:28">
      <c r="A2379" s="47">
        <v>2377</v>
      </c>
      <c r="B2379" s="28"/>
      <c r="C2379" s="28"/>
      <c r="D2379" s="28"/>
      <c r="G2379" s="28"/>
      <c r="J2379" s="21"/>
      <c r="K2379" s="21"/>
      <c r="P2379" s="21"/>
      <c r="T2379" s="28"/>
      <c r="U2379" s="28"/>
      <c r="Y2379" s="28"/>
      <c r="Z2379" s="28"/>
    </row>
    <row r="2380" spans="1:28">
      <c r="A2380" s="47">
        <v>2378</v>
      </c>
      <c r="B2380" s="28"/>
      <c r="C2380" s="28"/>
      <c r="D2380" s="28"/>
      <c r="G2380" s="28"/>
      <c r="J2380" s="21"/>
      <c r="K2380" s="21"/>
      <c r="P2380" s="21"/>
      <c r="T2380" s="28"/>
      <c r="U2380" s="28"/>
      <c r="Y2380" s="28"/>
      <c r="Z2380" s="28"/>
    </row>
    <row r="2381" spans="1:28" ht="13.5" thickBot="1">
      <c r="A2381" s="59">
        <v>2379</v>
      </c>
      <c r="B2381" s="67"/>
      <c r="C2381" s="67"/>
      <c r="D2381" s="67"/>
      <c r="E2381" s="67"/>
      <c r="F2381" s="68"/>
      <c r="G2381" s="67"/>
      <c r="H2381" s="68"/>
      <c r="I2381" s="67"/>
      <c r="J2381" s="67"/>
      <c r="K2381" s="67"/>
      <c r="L2381" s="67"/>
      <c r="M2381" s="68"/>
      <c r="N2381" s="67"/>
      <c r="O2381" s="67"/>
      <c r="P2381" s="67"/>
      <c r="Q2381" s="67"/>
      <c r="R2381" s="68"/>
      <c r="S2381" s="67"/>
      <c r="T2381" s="67"/>
      <c r="U2381" s="67"/>
      <c r="V2381" s="67"/>
      <c r="W2381" s="68"/>
      <c r="X2381" s="67"/>
      <c r="Y2381" s="60"/>
      <c r="Z2381" s="60"/>
      <c r="AA2381" s="60"/>
      <c r="AB2381" s="61"/>
    </row>
    <row r="2382" spans="1:28">
      <c r="A2382" s="47">
        <v>2380</v>
      </c>
      <c r="B2382" s="28"/>
      <c r="C2382" s="28"/>
      <c r="D2382" s="28"/>
      <c r="G2382" s="28"/>
      <c r="J2382" s="21"/>
      <c r="K2382" s="21"/>
      <c r="P2382" s="21"/>
      <c r="T2382" s="28"/>
      <c r="U2382" s="28"/>
      <c r="Y2382" s="28"/>
      <c r="Z2382" s="28"/>
    </row>
    <row r="2383" spans="1:28">
      <c r="A2383" s="47">
        <v>2381</v>
      </c>
      <c r="B2383" s="28"/>
      <c r="C2383" s="28"/>
      <c r="D2383" s="28"/>
      <c r="G2383" s="28"/>
      <c r="J2383" s="21"/>
      <c r="K2383" s="21"/>
      <c r="P2383" s="21"/>
      <c r="T2383" s="28"/>
      <c r="U2383" s="28"/>
      <c r="Y2383" s="28"/>
      <c r="Z2383" s="28"/>
    </row>
    <row r="2384" spans="1:28">
      <c r="A2384" s="47">
        <v>2382</v>
      </c>
      <c r="B2384" s="28"/>
      <c r="C2384" s="28"/>
      <c r="D2384" s="28"/>
      <c r="G2384" s="28"/>
      <c r="J2384" s="21"/>
      <c r="K2384" s="21"/>
      <c r="P2384" s="21"/>
      <c r="T2384" s="28"/>
      <c r="U2384" s="28"/>
      <c r="Y2384" s="28"/>
      <c r="Z2384" s="28"/>
    </row>
    <row r="2385" spans="1:28">
      <c r="A2385" s="47">
        <v>2383</v>
      </c>
      <c r="B2385" s="28"/>
      <c r="C2385" s="28"/>
      <c r="D2385" s="28"/>
      <c r="G2385" s="28"/>
      <c r="J2385" s="21"/>
      <c r="K2385" s="21"/>
      <c r="P2385" s="21"/>
      <c r="T2385" s="28"/>
      <c r="U2385" s="28"/>
      <c r="Y2385" s="28"/>
      <c r="Z2385" s="28"/>
    </row>
    <row r="2386" spans="1:28" ht="13.5" thickBot="1">
      <c r="A2386" s="59">
        <v>2384</v>
      </c>
      <c r="B2386" s="67"/>
      <c r="C2386" s="67"/>
      <c r="D2386" s="67"/>
      <c r="E2386" s="67"/>
      <c r="F2386" s="68"/>
      <c r="G2386" s="67"/>
      <c r="H2386" s="68"/>
      <c r="I2386" s="67"/>
      <c r="J2386" s="67"/>
      <c r="K2386" s="67"/>
      <c r="L2386" s="67"/>
      <c r="M2386" s="68"/>
      <c r="N2386" s="67"/>
      <c r="O2386" s="67"/>
      <c r="P2386" s="67"/>
      <c r="Q2386" s="67"/>
      <c r="R2386" s="68"/>
      <c r="S2386" s="67"/>
      <c r="T2386" s="67"/>
      <c r="U2386" s="67"/>
      <c r="V2386" s="67"/>
      <c r="W2386" s="68"/>
      <c r="X2386" s="67"/>
      <c r="Y2386" s="60"/>
      <c r="Z2386" s="60"/>
      <c r="AA2386" s="60"/>
      <c r="AB2386" s="61"/>
    </row>
    <row r="2387" spans="1:28">
      <c r="A2387" s="47">
        <v>2385</v>
      </c>
      <c r="B2387" s="28"/>
      <c r="C2387" s="28"/>
      <c r="D2387" s="28"/>
      <c r="G2387" s="28"/>
      <c r="J2387" s="21"/>
      <c r="K2387" s="21"/>
      <c r="P2387" s="21"/>
      <c r="T2387" s="28"/>
      <c r="U2387" s="28"/>
      <c r="Y2387" s="28"/>
      <c r="Z2387" s="28"/>
    </row>
    <row r="2388" spans="1:28">
      <c r="A2388" s="47">
        <v>2386</v>
      </c>
      <c r="B2388" s="28"/>
      <c r="C2388" s="28"/>
      <c r="D2388" s="28"/>
      <c r="G2388" s="28"/>
      <c r="J2388" s="21"/>
      <c r="K2388" s="21"/>
      <c r="P2388" s="21"/>
      <c r="T2388" s="28"/>
      <c r="U2388" s="28"/>
      <c r="Y2388" s="28"/>
      <c r="Z2388" s="28"/>
    </row>
    <row r="2389" spans="1:28">
      <c r="A2389" s="47">
        <v>2387</v>
      </c>
      <c r="B2389" s="28"/>
      <c r="C2389" s="28"/>
      <c r="D2389" s="28"/>
      <c r="G2389" s="28"/>
      <c r="J2389" s="21"/>
      <c r="K2389" s="21"/>
      <c r="P2389" s="21"/>
      <c r="T2389" s="28"/>
      <c r="U2389" s="28"/>
      <c r="Y2389" s="28"/>
      <c r="Z2389" s="28"/>
    </row>
    <row r="2390" spans="1:28">
      <c r="A2390" s="47">
        <v>2388</v>
      </c>
      <c r="B2390" s="28"/>
      <c r="C2390" s="28"/>
      <c r="D2390" s="28"/>
      <c r="G2390" s="28"/>
      <c r="J2390" s="21"/>
      <c r="K2390" s="21"/>
      <c r="P2390" s="21"/>
      <c r="T2390" s="28"/>
      <c r="U2390" s="28"/>
      <c r="Y2390" s="28"/>
      <c r="Z2390" s="28"/>
    </row>
    <row r="2391" spans="1:28" ht="13.5" thickBot="1">
      <c r="A2391" s="59">
        <v>2389</v>
      </c>
      <c r="B2391" s="67"/>
      <c r="C2391" s="67"/>
      <c r="D2391" s="67"/>
      <c r="E2391" s="67"/>
      <c r="F2391" s="68"/>
      <c r="G2391" s="67"/>
      <c r="H2391" s="68"/>
      <c r="I2391" s="67"/>
      <c r="J2391" s="67"/>
      <c r="K2391" s="67"/>
      <c r="L2391" s="67"/>
      <c r="M2391" s="68"/>
      <c r="N2391" s="67"/>
      <c r="O2391" s="67"/>
      <c r="P2391" s="67"/>
      <c r="Q2391" s="67"/>
      <c r="R2391" s="68"/>
      <c r="S2391" s="67"/>
      <c r="T2391" s="67"/>
      <c r="U2391" s="67"/>
      <c r="V2391" s="67"/>
      <c r="W2391" s="68"/>
      <c r="X2391" s="67"/>
      <c r="Y2391" s="60"/>
      <c r="Z2391" s="60"/>
      <c r="AA2391" s="60"/>
      <c r="AB2391" s="61"/>
    </row>
    <row r="2392" spans="1:28">
      <c r="A2392" s="47">
        <v>2390</v>
      </c>
      <c r="B2392" s="28"/>
      <c r="C2392" s="28"/>
      <c r="D2392" s="28"/>
      <c r="G2392" s="28"/>
      <c r="J2392" s="21"/>
      <c r="K2392" s="21"/>
      <c r="P2392" s="21"/>
      <c r="T2392" s="28"/>
      <c r="U2392" s="28"/>
      <c r="Y2392" s="28"/>
      <c r="Z2392" s="28"/>
    </row>
    <row r="2393" spans="1:28">
      <c r="A2393" s="47">
        <v>2391</v>
      </c>
      <c r="B2393" s="28"/>
      <c r="C2393" s="28"/>
      <c r="D2393" s="28"/>
      <c r="G2393" s="28"/>
      <c r="J2393" s="21"/>
      <c r="K2393" s="21"/>
      <c r="P2393" s="21"/>
      <c r="T2393" s="28"/>
      <c r="U2393" s="28"/>
      <c r="Y2393" s="28"/>
      <c r="Z2393" s="28"/>
    </row>
    <row r="2394" spans="1:28">
      <c r="A2394" s="47">
        <v>2392</v>
      </c>
      <c r="B2394" s="28"/>
      <c r="C2394" s="28"/>
      <c r="D2394" s="28"/>
      <c r="G2394" s="28"/>
      <c r="J2394" s="21"/>
      <c r="K2394" s="21"/>
      <c r="P2394" s="21"/>
      <c r="T2394" s="28"/>
      <c r="U2394" s="28"/>
      <c r="Y2394" s="28"/>
      <c r="Z2394" s="28"/>
    </row>
    <row r="2395" spans="1:28">
      <c r="A2395" s="47">
        <v>2393</v>
      </c>
      <c r="B2395" s="28"/>
      <c r="C2395" s="28"/>
      <c r="D2395" s="28"/>
      <c r="G2395" s="28"/>
      <c r="J2395" s="21"/>
      <c r="K2395" s="21"/>
      <c r="P2395" s="21"/>
      <c r="T2395" s="28"/>
      <c r="U2395" s="28"/>
      <c r="Y2395" s="28"/>
      <c r="Z2395" s="28"/>
    </row>
    <row r="2396" spans="1:28" ht="13.5" thickBot="1">
      <c r="A2396" s="59">
        <v>2394</v>
      </c>
      <c r="B2396" s="67"/>
      <c r="C2396" s="67"/>
      <c r="D2396" s="67"/>
      <c r="E2396" s="67"/>
      <c r="F2396" s="68"/>
      <c r="G2396" s="67"/>
      <c r="H2396" s="68"/>
      <c r="I2396" s="67"/>
      <c r="J2396" s="67"/>
      <c r="K2396" s="67"/>
      <c r="L2396" s="67"/>
      <c r="M2396" s="68"/>
      <c r="N2396" s="67"/>
      <c r="O2396" s="67"/>
      <c r="P2396" s="67"/>
      <c r="Q2396" s="67"/>
      <c r="R2396" s="68"/>
      <c r="S2396" s="67"/>
      <c r="T2396" s="67"/>
      <c r="U2396" s="67"/>
      <c r="V2396" s="67"/>
      <c r="W2396" s="68"/>
      <c r="X2396" s="67"/>
      <c r="Y2396" s="60"/>
      <c r="Z2396" s="60"/>
      <c r="AA2396" s="60"/>
      <c r="AB2396" s="61"/>
    </row>
    <row r="2397" spans="1:28">
      <c r="A2397" s="47">
        <v>2395</v>
      </c>
      <c r="B2397" s="28"/>
      <c r="C2397" s="28"/>
      <c r="D2397" s="28"/>
      <c r="G2397" s="28"/>
      <c r="J2397" s="21"/>
      <c r="K2397" s="21"/>
      <c r="P2397" s="21"/>
      <c r="T2397" s="28"/>
      <c r="U2397" s="28"/>
      <c r="Y2397" s="28"/>
      <c r="Z2397" s="28"/>
    </row>
    <row r="2398" spans="1:28">
      <c r="A2398" s="47">
        <v>2396</v>
      </c>
      <c r="B2398" s="28"/>
      <c r="C2398" s="28"/>
      <c r="D2398" s="28"/>
      <c r="G2398" s="28"/>
      <c r="J2398" s="21"/>
      <c r="K2398" s="21"/>
      <c r="P2398" s="21"/>
      <c r="T2398" s="28"/>
      <c r="U2398" s="28"/>
      <c r="Y2398" s="28"/>
      <c r="Z2398" s="28"/>
    </row>
    <row r="2399" spans="1:28">
      <c r="A2399" s="47">
        <v>2397</v>
      </c>
      <c r="B2399" s="28"/>
      <c r="C2399" s="28"/>
      <c r="D2399" s="28"/>
      <c r="G2399" s="28"/>
      <c r="J2399" s="21"/>
      <c r="K2399" s="21"/>
      <c r="P2399" s="21"/>
      <c r="T2399" s="28"/>
      <c r="U2399" s="28"/>
      <c r="Y2399" s="28"/>
      <c r="Z2399" s="28"/>
    </row>
    <row r="2400" spans="1:28">
      <c r="A2400" s="47">
        <v>2398</v>
      </c>
      <c r="B2400" s="28"/>
      <c r="C2400" s="28"/>
      <c r="D2400" s="28"/>
      <c r="G2400" s="28"/>
      <c r="J2400" s="21"/>
      <c r="K2400" s="21"/>
      <c r="P2400" s="21"/>
      <c r="T2400" s="28"/>
      <c r="U2400" s="28"/>
      <c r="Y2400" s="28"/>
      <c r="Z2400" s="28"/>
    </row>
    <row r="2401" spans="1:28" ht="13.5" thickBot="1">
      <c r="A2401" s="59">
        <v>2399</v>
      </c>
      <c r="B2401" s="67"/>
      <c r="C2401" s="67"/>
      <c r="D2401" s="67"/>
      <c r="E2401" s="67"/>
      <c r="F2401" s="68"/>
      <c r="G2401" s="67"/>
      <c r="H2401" s="68"/>
      <c r="I2401" s="67"/>
      <c r="J2401" s="67"/>
      <c r="K2401" s="67"/>
      <c r="L2401" s="67"/>
      <c r="M2401" s="68"/>
      <c r="N2401" s="67"/>
      <c r="O2401" s="67"/>
      <c r="P2401" s="67"/>
      <c r="Q2401" s="67"/>
      <c r="R2401" s="68"/>
      <c r="S2401" s="67"/>
      <c r="T2401" s="67"/>
      <c r="U2401" s="67"/>
      <c r="V2401" s="67"/>
      <c r="W2401" s="68"/>
      <c r="X2401" s="67"/>
      <c r="Y2401" s="60"/>
      <c r="Z2401" s="60"/>
      <c r="AA2401" s="60"/>
      <c r="AB2401" s="61"/>
    </row>
    <row r="2402" spans="1:28">
      <c r="A2402" s="47">
        <v>2400</v>
      </c>
      <c r="B2402" s="28"/>
      <c r="C2402" s="28"/>
      <c r="D2402" s="28"/>
      <c r="G2402" s="28"/>
      <c r="J2402" s="21"/>
      <c r="K2402" s="21"/>
      <c r="P2402" s="21"/>
      <c r="T2402" s="28"/>
      <c r="U2402" s="28"/>
      <c r="Y2402" s="28"/>
      <c r="Z2402" s="28"/>
    </row>
    <row r="2403" spans="1:28">
      <c r="A2403" s="47">
        <v>2401</v>
      </c>
      <c r="B2403" s="28"/>
      <c r="C2403" s="28"/>
      <c r="D2403" s="28"/>
      <c r="G2403" s="28"/>
      <c r="J2403" s="21"/>
      <c r="K2403" s="21"/>
      <c r="P2403" s="21"/>
      <c r="T2403" s="28"/>
      <c r="U2403" s="28"/>
      <c r="Y2403" s="28"/>
      <c r="Z2403" s="28"/>
    </row>
    <row r="2404" spans="1:28">
      <c r="A2404" s="47">
        <v>2402</v>
      </c>
      <c r="B2404" s="28"/>
      <c r="C2404" s="28"/>
      <c r="D2404" s="28"/>
      <c r="G2404" s="28"/>
      <c r="J2404" s="21"/>
      <c r="K2404" s="21"/>
      <c r="P2404" s="21"/>
      <c r="T2404" s="28"/>
      <c r="U2404" s="28"/>
      <c r="Y2404" s="28"/>
      <c r="Z2404" s="28"/>
    </row>
    <row r="2405" spans="1:28">
      <c r="A2405" s="47">
        <v>2403</v>
      </c>
      <c r="B2405" s="28"/>
      <c r="C2405" s="28"/>
      <c r="D2405" s="28"/>
      <c r="G2405" s="28"/>
      <c r="J2405" s="21"/>
      <c r="K2405" s="21"/>
      <c r="P2405" s="21"/>
      <c r="T2405" s="28"/>
      <c r="U2405" s="28"/>
      <c r="Y2405" s="28"/>
      <c r="Z2405" s="28"/>
    </row>
    <row r="2406" spans="1:28" ht="13.5" thickBot="1">
      <c r="A2406" s="59">
        <v>2404</v>
      </c>
      <c r="B2406" s="67"/>
      <c r="C2406" s="67"/>
      <c r="D2406" s="67"/>
      <c r="E2406" s="67"/>
      <c r="F2406" s="68"/>
      <c r="G2406" s="67"/>
      <c r="H2406" s="68"/>
      <c r="I2406" s="67"/>
      <c r="J2406" s="67"/>
      <c r="K2406" s="67"/>
      <c r="L2406" s="67"/>
      <c r="M2406" s="68"/>
      <c r="N2406" s="67"/>
      <c r="O2406" s="67"/>
      <c r="P2406" s="67"/>
      <c r="Q2406" s="67"/>
      <c r="R2406" s="68"/>
      <c r="S2406" s="67"/>
      <c r="T2406" s="67"/>
      <c r="U2406" s="67"/>
      <c r="V2406" s="67"/>
      <c r="W2406" s="68"/>
      <c r="X2406" s="67"/>
      <c r="Y2406" s="60"/>
      <c r="Z2406" s="60"/>
      <c r="AA2406" s="60"/>
      <c r="AB2406" s="61"/>
    </row>
    <row r="2407" spans="1:28">
      <c r="A2407" s="47">
        <v>2405</v>
      </c>
      <c r="B2407" s="28"/>
      <c r="C2407" s="28"/>
      <c r="D2407" s="28"/>
      <c r="G2407" s="28"/>
      <c r="J2407" s="21"/>
      <c r="K2407" s="21"/>
      <c r="P2407" s="21"/>
      <c r="T2407" s="28"/>
      <c r="U2407" s="28"/>
      <c r="Y2407" s="28"/>
      <c r="Z2407" s="28"/>
    </row>
    <row r="2408" spans="1:28">
      <c r="A2408" s="47">
        <v>2406</v>
      </c>
      <c r="B2408" s="28"/>
      <c r="C2408" s="28"/>
      <c r="D2408" s="28"/>
      <c r="G2408" s="28"/>
      <c r="J2408" s="21"/>
      <c r="K2408" s="21"/>
      <c r="P2408" s="21"/>
      <c r="T2408" s="28"/>
      <c r="U2408" s="28"/>
      <c r="Y2408" s="28"/>
      <c r="Z2408" s="28"/>
    </row>
    <row r="2409" spans="1:28">
      <c r="A2409" s="47">
        <v>2407</v>
      </c>
      <c r="B2409" s="28"/>
      <c r="C2409" s="28"/>
      <c r="D2409" s="28"/>
      <c r="G2409" s="28"/>
      <c r="J2409" s="21"/>
      <c r="K2409" s="21"/>
      <c r="P2409" s="21"/>
      <c r="T2409" s="28"/>
      <c r="U2409" s="28"/>
      <c r="Y2409" s="28"/>
      <c r="Z2409" s="28"/>
    </row>
    <row r="2410" spans="1:28">
      <c r="A2410" s="47">
        <v>2408</v>
      </c>
      <c r="B2410" s="28"/>
      <c r="C2410" s="28"/>
      <c r="D2410" s="28"/>
      <c r="G2410" s="28"/>
      <c r="J2410" s="21"/>
      <c r="K2410" s="21"/>
      <c r="P2410" s="21"/>
      <c r="T2410" s="28"/>
      <c r="U2410" s="28"/>
      <c r="Y2410" s="28"/>
      <c r="Z2410" s="28"/>
    </row>
    <row r="2411" spans="1:28" ht="13.5" thickBot="1">
      <c r="A2411" s="59">
        <v>2409</v>
      </c>
      <c r="B2411" s="67"/>
      <c r="C2411" s="67"/>
      <c r="D2411" s="67"/>
      <c r="E2411" s="67"/>
      <c r="F2411" s="68"/>
      <c r="G2411" s="67"/>
      <c r="H2411" s="68"/>
      <c r="I2411" s="67"/>
      <c r="J2411" s="67"/>
      <c r="K2411" s="67"/>
      <c r="L2411" s="67"/>
      <c r="M2411" s="68"/>
      <c r="N2411" s="67"/>
      <c r="O2411" s="67"/>
      <c r="P2411" s="67"/>
      <c r="Q2411" s="67"/>
      <c r="R2411" s="68"/>
      <c r="S2411" s="67"/>
      <c r="T2411" s="67"/>
      <c r="U2411" s="67"/>
      <c r="V2411" s="67"/>
      <c r="W2411" s="68"/>
      <c r="X2411" s="67"/>
      <c r="Y2411" s="60"/>
      <c r="Z2411" s="60"/>
      <c r="AA2411" s="60"/>
      <c r="AB2411" s="61"/>
    </row>
    <row r="2412" spans="1:28">
      <c r="A2412" s="47">
        <v>2410</v>
      </c>
      <c r="B2412" s="28"/>
      <c r="C2412" s="28"/>
      <c r="D2412" s="28"/>
      <c r="G2412" s="28"/>
      <c r="J2412" s="21"/>
      <c r="K2412" s="21"/>
      <c r="P2412" s="21"/>
      <c r="T2412" s="28"/>
      <c r="U2412" s="28"/>
      <c r="Y2412" s="28"/>
      <c r="Z2412" s="28"/>
    </row>
    <row r="2413" spans="1:28">
      <c r="A2413" s="47">
        <v>2411</v>
      </c>
      <c r="B2413" s="28"/>
      <c r="C2413" s="28"/>
      <c r="D2413" s="28"/>
      <c r="G2413" s="28"/>
      <c r="J2413" s="21"/>
      <c r="K2413" s="21"/>
      <c r="P2413" s="21"/>
      <c r="T2413" s="28"/>
      <c r="U2413" s="28"/>
      <c r="Y2413" s="28"/>
      <c r="Z2413" s="28"/>
    </row>
    <row r="2414" spans="1:28">
      <c r="A2414" s="47">
        <v>2412</v>
      </c>
      <c r="B2414" s="28"/>
      <c r="C2414" s="28"/>
      <c r="D2414" s="28"/>
      <c r="G2414" s="28"/>
      <c r="J2414" s="21"/>
      <c r="K2414" s="21"/>
      <c r="P2414" s="21"/>
      <c r="T2414" s="28"/>
      <c r="U2414" s="28"/>
      <c r="Y2414" s="28"/>
      <c r="Z2414" s="28"/>
    </row>
    <row r="2415" spans="1:28">
      <c r="A2415" s="47">
        <v>2413</v>
      </c>
      <c r="B2415" s="28"/>
      <c r="C2415" s="28"/>
      <c r="D2415" s="28"/>
      <c r="G2415" s="28"/>
      <c r="J2415" s="21"/>
      <c r="K2415" s="21"/>
      <c r="P2415" s="21"/>
      <c r="T2415" s="28"/>
      <c r="U2415" s="28"/>
      <c r="Y2415" s="28"/>
      <c r="Z2415" s="28"/>
    </row>
    <row r="2416" spans="1:28" ht="13.5" thickBot="1">
      <c r="A2416" s="59">
        <v>2414</v>
      </c>
      <c r="B2416" s="67"/>
      <c r="C2416" s="67"/>
      <c r="D2416" s="67"/>
      <c r="E2416" s="67"/>
      <c r="F2416" s="68"/>
      <c r="G2416" s="67"/>
      <c r="H2416" s="68"/>
      <c r="I2416" s="67"/>
      <c r="J2416" s="67"/>
      <c r="K2416" s="67"/>
      <c r="L2416" s="67"/>
      <c r="M2416" s="68"/>
      <c r="N2416" s="67"/>
      <c r="O2416" s="67"/>
      <c r="P2416" s="67"/>
      <c r="Q2416" s="67"/>
      <c r="R2416" s="68"/>
      <c r="S2416" s="67"/>
      <c r="T2416" s="67"/>
      <c r="U2416" s="67"/>
      <c r="V2416" s="67"/>
      <c r="W2416" s="68"/>
      <c r="X2416" s="67"/>
      <c r="Y2416" s="60"/>
      <c r="Z2416" s="60"/>
      <c r="AA2416" s="60"/>
      <c r="AB2416" s="61"/>
    </row>
    <row r="2417" spans="1:28">
      <c r="A2417" s="47">
        <v>2415</v>
      </c>
      <c r="B2417" s="28"/>
      <c r="C2417" s="28"/>
      <c r="D2417" s="28"/>
      <c r="G2417" s="28"/>
      <c r="J2417" s="21"/>
      <c r="K2417" s="21"/>
      <c r="P2417" s="21"/>
      <c r="T2417" s="28"/>
      <c r="U2417" s="28"/>
      <c r="Y2417" s="28"/>
      <c r="Z2417" s="28"/>
    </row>
    <row r="2418" spans="1:28">
      <c r="A2418" s="47">
        <v>2416</v>
      </c>
      <c r="B2418" s="28"/>
      <c r="C2418" s="28"/>
      <c r="D2418" s="28"/>
      <c r="G2418" s="28"/>
      <c r="J2418" s="21"/>
      <c r="K2418" s="21"/>
      <c r="P2418" s="21"/>
      <c r="T2418" s="28"/>
      <c r="U2418" s="28"/>
      <c r="Y2418" s="28"/>
      <c r="Z2418" s="28"/>
    </row>
    <row r="2419" spans="1:28">
      <c r="A2419" s="47">
        <v>2417</v>
      </c>
      <c r="B2419" s="28"/>
      <c r="C2419" s="28"/>
      <c r="D2419" s="28"/>
      <c r="G2419" s="28"/>
      <c r="J2419" s="21"/>
      <c r="K2419" s="21"/>
      <c r="P2419" s="21"/>
      <c r="T2419" s="28"/>
      <c r="U2419" s="28"/>
      <c r="Y2419" s="28"/>
      <c r="Z2419" s="28"/>
    </row>
    <row r="2420" spans="1:28">
      <c r="A2420" s="47">
        <v>2418</v>
      </c>
      <c r="B2420" s="28"/>
      <c r="C2420" s="28"/>
      <c r="D2420" s="28"/>
      <c r="G2420" s="28"/>
      <c r="J2420" s="21"/>
      <c r="K2420" s="21"/>
      <c r="P2420" s="21"/>
      <c r="T2420" s="28"/>
      <c r="U2420" s="28"/>
      <c r="Y2420" s="28"/>
      <c r="Z2420" s="28"/>
    </row>
    <row r="2421" spans="1:28" ht="13.5" thickBot="1">
      <c r="A2421" s="59">
        <v>2419</v>
      </c>
      <c r="B2421" s="67"/>
      <c r="C2421" s="67"/>
      <c r="D2421" s="67"/>
      <c r="E2421" s="67"/>
      <c r="F2421" s="68"/>
      <c r="G2421" s="67"/>
      <c r="H2421" s="68"/>
      <c r="I2421" s="67"/>
      <c r="J2421" s="67"/>
      <c r="K2421" s="67"/>
      <c r="L2421" s="67"/>
      <c r="M2421" s="68"/>
      <c r="N2421" s="67"/>
      <c r="O2421" s="67"/>
      <c r="P2421" s="67"/>
      <c r="Q2421" s="67"/>
      <c r="R2421" s="68"/>
      <c r="S2421" s="67"/>
      <c r="T2421" s="67"/>
      <c r="U2421" s="67"/>
      <c r="V2421" s="67"/>
      <c r="W2421" s="68"/>
      <c r="X2421" s="67"/>
      <c r="Y2421" s="60"/>
      <c r="Z2421" s="60"/>
      <c r="AA2421" s="60"/>
      <c r="AB2421" s="61"/>
    </row>
    <row r="2422" spans="1:28">
      <c r="A2422" s="47">
        <v>2420</v>
      </c>
      <c r="B2422" s="28"/>
      <c r="C2422" s="28"/>
      <c r="D2422" s="28"/>
      <c r="G2422" s="28"/>
      <c r="J2422" s="21"/>
      <c r="K2422" s="21"/>
      <c r="P2422" s="21"/>
      <c r="T2422" s="28"/>
      <c r="U2422" s="28"/>
      <c r="Y2422" s="28"/>
      <c r="Z2422" s="28"/>
    </row>
    <row r="2423" spans="1:28">
      <c r="A2423" s="47">
        <v>2421</v>
      </c>
      <c r="B2423" s="28"/>
      <c r="C2423" s="28"/>
      <c r="D2423" s="28"/>
      <c r="G2423" s="28"/>
      <c r="J2423" s="21"/>
      <c r="K2423" s="21"/>
      <c r="P2423" s="21"/>
      <c r="T2423" s="28"/>
      <c r="U2423" s="28"/>
      <c r="Y2423" s="28"/>
      <c r="Z2423" s="28"/>
    </row>
    <row r="2424" spans="1:28">
      <c r="A2424" s="47">
        <v>2422</v>
      </c>
      <c r="B2424" s="28"/>
      <c r="C2424" s="28"/>
      <c r="D2424" s="28"/>
      <c r="G2424" s="28"/>
      <c r="J2424" s="21"/>
      <c r="K2424" s="21"/>
      <c r="P2424" s="21"/>
      <c r="T2424" s="28"/>
      <c r="U2424" s="28"/>
      <c r="Y2424" s="28"/>
      <c r="Z2424" s="28"/>
    </row>
    <row r="2425" spans="1:28">
      <c r="A2425" s="47">
        <v>2423</v>
      </c>
      <c r="B2425" s="28"/>
      <c r="C2425" s="28"/>
      <c r="D2425" s="28"/>
      <c r="G2425" s="28"/>
      <c r="J2425" s="21"/>
      <c r="K2425" s="21"/>
      <c r="P2425" s="21"/>
      <c r="T2425" s="28"/>
      <c r="U2425" s="28"/>
      <c r="Y2425" s="28"/>
      <c r="Z2425" s="28"/>
    </row>
    <row r="2426" spans="1:28" ht="13.5" thickBot="1">
      <c r="A2426" s="59">
        <v>2424</v>
      </c>
      <c r="B2426" s="67"/>
      <c r="C2426" s="67"/>
      <c r="D2426" s="67"/>
      <c r="E2426" s="67"/>
      <c r="F2426" s="68"/>
      <c r="G2426" s="67"/>
      <c r="H2426" s="68"/>
      <c r="I2426" s="67"/>
      <c r="J2426" s="67"/>
      <c r="K2426" s="67"/>
      <c r="L2426" s="67"/>
      <c r="M2426" s="68"/>
      <c r="N2426" s="67"/>
      <c r="O2426" s="67"/>
      <c r="P2426" s="67"/>
      <c r="Q2426" s="67"/>
      <c r="R2426" s="68"/>
      <c r="S2426" s="67"/>
      <c r="T2426" s="67"/>
      <c r="U2426" s="67"/>
      <c r="V2426" s="67"/>
      <c r="W2426" s="68"/>
      <c r="X2426" s="67"/>
      <c r="Y2426" s="60"/>
      <c r="Z2426" s="60"/>
      <c r="AA2426" s="60"/>
      <c r="AB2426" s="61"/>
    </row>
    <row r="2427" spans="1:28">
      <c r="A2427" s="47">
        <v>2425</v>
      </c>
      <c r="B2427" s="28"/>
      <c r="C2427" s="28"/>
      <c r="D2427" s="28"/>
      <c r="G2427" s="28"/>
      <c r="J2427" s="21"/>
      <c r="K2427" s="21"/>
      <c r="P2427" s="21"/>
      <c r="T2427" s="28"/>
      <c r="U2427" s="28"/>
      <c r="Y2427" s="28"/>
      <c r="Z2427" s="28"/>
    </row>
    <row r="2428" spans="1:28">
      <c r="A2428" s="47">
        <v>2426</v>
      </c>
      <c r="B2428" s="28"/>
      <c r="C2428" s="28"/>
      <c r="D2428" s="28"/>
      <c r="G2428" s="28"/>
      <c r="J2428" s="21"/>
      <c r="K2428" s="21"/>
      <c r="P2428" s="21"/>
      <c r="T2428" s="28"/>
      <c r="U2428" s="28"/>
      <c r="Y2428" s="28"/>
      <c r="Z2428" s="28"/>
    </row>
    <row r="2429" spans="1:28">
      <c r="A2429" s="47">
        <v>2427</v>
      </c>
      <c r="B2429" s="28"/>
      <c r="C2429" s="28"/>
      <c r="D2429" s="28"/>
      <c r="G2429" s="28"/>
      <c r="J2429" s="21"/>
      <c r="K2429" s="21"/>
      <c r="P2429" s="21"/>
      <c r="T2429" s="28"/>
      <c r="U2429" s="28"/>
      <c r="Y2429" s="28"/>
      <c r="Z2429" s="28"/>
    </row>
    <row r="2430" spans="1:28">
      <c r="A2430" s="47">
        <v>2428</v>
      </c>
      <c r="B2430" s="28"/>
      <c r="C2430" s="28"/>
      <c r="D2430" s="28"/>
      <c r="G2430" s="28"/>
      <c r="J2430" s="21"/>
      <c r="K2430" s="21"/>
      <c r="P2430" s="21"/>
      <c r="T2430" s="28"/>
      <c r="U2430" s="28"/>
      <c r="Y2430" s="28"/>
      <c r="Z2430" s="28"/>
    </row>
    <row r="2431" spans="1:28" ht="13.5" thickBot="1">
      <c r="A2431" s="59">
        <v>2429</v>
      </c>
      <c r="B2431" s="67"/>
      <c r="C2431" s="67"/>
      <c r="D2431" s="67"/>
      <c r="E2431" s="67"/>
      <c r="F2431" s="68"/>
      <c r="G2431" s="67"/>
      <c r="H2431" s="68"/>
      <c r="I2431" s="67"/>
      <c r="J2431" s="67"/>
      <c r="K2431" s="67"/>
      <c r="L2431" s="67"/>
      <c r="M2431" s="68"/>
      <c r="N2431" s="67"/>
      <c r="O2431" s="67"/>
      <c r="P2431" s="67"/>
      <c r="Q2431" s="67"/>
      <c r="R2431" s="68"/>
      <c r="S2431" s="67"/>
      <c r="T2431" s="67"/>
      <c r="U2431" s="67"/>
      <c r="V2431" s="67"/>
      <c r="W2431" s="68"/>
      <c r="X2431" s="67"/>
      <c r="Y2431" s="60"/>
      <c r="Z2431" s="60"/>
      <c r="AA2431" s="60"/>
      <c r="AB2431" s="61"/>
    </row>
    <row r="2432" spans="1:28">
      <c r="A2432" s="47">
        <v>2430</v>
      </c>
      <c r="B2432" s="28"/>
      <c r="C2432" s="28"/>
      <c r="D2432" s="28"/>
      <c r="G2432" s="28"/>
      <c r="J2432" s="21"/>
      <c r="K2432" s="21"/>
      <c r="P2432" s="21"/>
      <c r="T2432" s="28"/>
      <c r="U2432" s="28"/>
      <c r="Y2432" s="28"/>
      <c r="Z2432" s="28"/>
    </row>
    <row r="2433" spans="1:28">
      <c r="A2433" s="47">
        <v>2431</v>
      </c>
      <c r="B2433" s="28"/>
      <c r="C2433" s="28"/>
      <c r="D2433" s="28"/>
      <c r="G2433" s="28"/>
      <c r="J2433" s="21"/>
      <c r="K2433" s="21"/>
      <c r="P2433" s="21"/>
      <c r="T2433" s="28"/>
      <c r="U2433" s="28"/>
      <c r="Y2433" s="28"/>
      <c r="Z2433" s="28"/>
    </row>
    <row r="2434" spans="1:28">
      <c r="A2434" s="47">
        <v>2432</v>
      </c>
      <c r="B2434" s="28"/>
      <c r="C2434" s="28"/>
      <c r="D2434" s="28"/>
      <c r="G2434" s="28"/>
      <c r="J2434" s="21"/>
      <c r="K2434" s="21"/>
      <c r="P2434" s="21"/>
      <c r="T2434" s="28"/>
      <c r="U2434" s="28"/>
      <c r="Y2434" s="28"/>
      <c r="Z2434" s="28"/>
    </row>
    <row r="2435" spans="1:28">
      <c r="A2435" s="47">
        <v>2433</v>
      </c>
      <c r="B2435" s="28"/>
      <c r="C2435" s="28"/>
      <c r="D2435" s="28"/>
      <c r="G2435" s="28"/>
      <c r="J2435" s="21"/>
      <c r="K2435" s="21"/>
      <c r="P2435" s="21"/>
      <c r="T2435" s="28"/>
      <c r="U2435" s="28"/>
      <c r="Y2435" s="28"/>
      <c r="Z2435" s="28"/>
    </row>
    <row r="2436" spans="1:28" ht="13.5" thickBot="1">
      <c r="A2436" s="59">
        <v>2434</v>
      </c>
      <c r="B2436" s="67"/>
      <c r="C2436" s="67"/>
      <c r="D2436" s="67"/>
      <c r="E2436" s="67"/>
      <c r="F2436" s="68"/>
      <c r="G2436" s="67"/>
      <c r="H2436" s="68"/>
      <c r="I2436" s="67"/>
      <c r="J2436" s="67"/>
      <c r="K2436" s="67"/>
      <c r="L2436" s="67"/>
      <c r="M2436" s="68"/>
      <c r="N2436" s="67"/>
      <c r="O2436" s="67"/>
      <c r="P2436" s="67"/>
      <c r="Q2436" s="67"/>
      <c r="R2436" s="68"/>
      <c r="S2436" s="67"/>
      <c r="T2436" s="67"/>
      <c r="U2436" s="67"/>
      <c r="V2436" s="67"/>
      <c r="W2436" s="68"/>
      <c r="X2436" s="67"/>
      <c r="Y2436" s="60"/>
      <c r="Z2436" s="60"/>
      <c r="AA2436" s="60"/>
      <c r="AB2436" s="61"/>
    </row>
    <row r="2437" spans="1:28">
      <c r="A2437" s="47">
        <v>2435</v>
      </c>
      <c r="B2437" s="28"/>
      <c r="C2437" s="28"/>
      <c r="D2437" s="28"/>
      <c r="G2437" s="28"/>
      <c r="J2437" s="21"/>
      <c r="K2437" s="21"/>
      <c r="P2437" s="21"/>
      <c r="T2437" s="28"/>
      <c r="U2437" s="28"/>
      <c r="Y2437" s="28"/>
      <c r="Z2437" s="28"/>
    </row>
    <row r="2438" spans="1:28">
      <c r="A2438" s="47">
        <v>2436</v>
      </c>
      <c r="B2438" s="28"/>
      <c r="C2438" s="28"/>
      <c r="D2438" s="28"/>
      <c r="G2438" s="28"/>
      <c r="J2438" s="21"/>
      <c r="K2438" s="21"/>
      <c r="P2438" s="21"/>
      <c r="T2438" s="28"/>
      <c r="U2438" s="28"/>
      <c r="Y2438" s="28"/>
      <c r="Z2438" s="28"/>
    </row>
    <row r="2439" spans="1:28">
      <c r="A2439" s="47">
        <v>2437</v>
      </c>
      <c r="B2439" s="28"/>
      <c r="C2439" s="28"/>
      <c r="D2439" s="28"/>
      <c r="G2439" s="28"/>
      <c r="J2439" s="21"/>
      <c r="K2439" s="21"/>
      <c r="P2439" s="21"/>
      <c r="T2439" s="28"/>
      <c r="U2439" s="28"/>
      <c r="Y2439" s="28"/>
      <c r="Z2439" s="28"/>
    </row>
    <row r="2440" spans="1:28">
      <c r="A2440" s="47">
        <v>2438</v>
      </c>
      <c r="B2440" s="28"/>
      <c r="C2440" s="28"/>
      <c r="D2440" s="28"/>
      <c r="G2440" s="28"/>
      <c r="J2440" s="21"/>
      <c r="K2440" s="21"/>
      <c r="P2440" s="21"/>
      <c r="T2440" s="28"/>
      <c r="U2440" s="28"/>
      <c r="Y2440" s="28"/>
      <c r="Z2440" s="28"/>
    </row>
    <row r="2441" spans="1:28" ht="13.5" thickBot="1">
      <c r="A2441" s="59">
        <v>2439</v>
      </c>
      <c r="B2441" s="67"/>
      <c r="C2441" s="67"/>
      <c r="D2441" s="67"/>
      <c r="E2441" s="67"/>
      <c r="F2441" s="68"/>
      <c r="G2441" s="67"/>
      <c r="H2441" s="68"/>
      <c r="I2441" s="67"/>
      <c r="J2441" s="67"/>
      <c r="K2441" s="67"/>
      <c r="L2441" s="67"/>
      <c r="M2441" s="68"/>
      <c r="N2441" s="67"/>
      <c r="O2441" s="67"/>
      <c r="P2441" s="67"/>
      <c r="Q2441" s="67"/>
      <c r="R2441" s="68"/>
      <c r="S2441" s="67"/>
      <c r="T2441" s="67"/>
      <c r="U2441" s="67"/>
      <c r="V2441" s="67"/>
      <c r="W2441" s="68"/>
      <c r="X2441" s="67"/>
      <c r="Y2441" s="60"/>
      <c r="Z2441" s="60"/>
      <c r="AA2441" s="60"/>
      <c r="AB2441" s="61"/>
    </row>
    <row r="2442" spans="1:28">
      <c r="A2442" s="47">
        <v>2440</v>
      </c>
      <c r="B2442" s="28"/>
      <c r="C2442" s="28"/>
      <c r="D2442" s="28"/>
      <c r="G2442" s="28"/>
      <c r="J2442" s="21"/>
      <c r="K2442" s="21"/>
      <c r="P2442" s="21"/>
      <c r="T2442" s="28"/>
      <c r="U2442" s="28"/>
      <c r="Y2442" s="28"/>
      <c r="Z2442" s="28"/>
    </row>
    <row r="2443" spans="1:28">
      <c r="A2443" s="47">
        <v>2441</v>
      </c>
      <c r="B2443" s="28"/>
      <c r="C2443" s="28"/>
      <c r="D2443" s="28"/>
      <c r="G2443" s="28"/>
      <c r="J2443" s="21"/>
      <c r="K2443" s="21"/>
      <c r="P2443" s="21"/>
      <c r="T2443" s="28"/>
      <c r="U2443" s="28"/>
      <c r="Y2443" s="28"/>
      <c r="Z2443" s="28"/>
    </row>
    <row r="2444" spans="1:28">
      <c r="A2444" s="47">
        <v>2442</v>
      </c>
      <c r="B2444" s="28"/>
      <c r="C2444" s="28"/>
      <c r="D2444" s="28"/>
      <c r="G2444" s="28"/>
      <c r="J2444" s="21"/>
      <c r="K2444" s="21"/>
      <c r="P2444" s="21"/>
      <c r="T2444" s="28"/>
      <c r="U2444" s="28"/>
      <c r="Y2444" s="28"/>
      <c r="Z2444" s="28"/>
    </row>
    <row r="2445" spans="1:28">
      <c r="A2445" s="47">
        <v>2443</v>
      </c>
      <c r="B2445" s="28"/>
      <c r="C2445" s="28"/>
      <c r="D2445" s="28"/>
      <c r="G2445" s="28"/>
      <c r="J2445" s="21"/>
      <c r="K2445" s="21"/>
      <c r="P2445" s="21"/>
      <c r="T2445" s="28"/>
      <c r="U2445" s="28"/>
      <c r="Y2445" s="28"/>
      <c r="Z2445" s="28"/>
    </row>
    <row r="2446" spans="1:28" ht="13.5" thickBot="1">
      <c r="A2446" s="59">
        <v>2444</v>
      </c>
      <c r="B2446" s="67"/>
      <c r="C2446" s="67"/>
      <c r="D2446" s="67"/>
      <c r="E2446" s="67"/>
      <c r="F2446" s="68"/>
      <c r="G2446" s="67"/>
      <c r="H2446" s="68"/>
      <c r="I2446" s="67"/>
      <c r="J2446" s="67"/>
      <c r="K2446" s="67"/>
      <c r="L2446" s="67"/>
      <c r="M2446" s="68"/>
      <c r="N2446" s="67"/>
      <c r="O2446" s="67"/>
      <c r="P2446" s="67"/>
      <c r="Q2446" s="67"/>
      <c r="R2446" s="68"/>
      <c r="S2446" s="67"/>
      <c r="T2446" s="67"/>
      <c r="U2446" s="67"/>
      <c r="V2446" s="67"/>
      <c r="W2446" s="68"/>
      <c r="X2446" s="67"/>
      <c r="Y2446" s="60"/>
      <c r="Z2446" s="60"/>
      <c r="AA2446" s="60"/>
      <c r="AB2446" s="61"/>
    </row>
    <row r="2447" spans="1:28">
      <c r="A2447" s="47">
        <v>2445</v>
      </c>
      <c r="B2447" s="28"/>
      <c r="C2447" s="28"/>
      <c r="D2447" s="28"/>
      <c r="G2447" s="28"/>
      <c r="J2447" s="21"/>
      <c r="K2447" s="21"/>
      <c r="P2447" s="21"/>
      <c r="T2447" s="28"/>
      <c r="U2447" s="28"/>
      <c r="Y2447" s="28"/>
      <c r="Z2447" s="28"/>
    </row>
    <row r="2448" spans="1:28">
      <c r="A2448" s="47">
        <v>2446</v>
      </c>
      <c r="B2448" s="28"/>
      <c r="C2448" s="28"/>
      <c r="D2448" s="28"/>
      <c r="G2448" s="28"/>
      <c r="J2448" s="21"/>
      <c r="K2448" s="21"/>
      <c r="P2448" s="21"/>
      <c r="T2448" s="28"/>
      <c r="U2448" s="28"/>
      <c r="Y2448" s="28"/>
      <c r="Z2448" s="28"/>
    </row>
    <row r="2449" spans="1:28">
      <c r="A2449" s="47">
        <v>2447</v>
      </c>
      <c r="B2449" s="28"/>
      <c r="C2449" s="28"/>
      <c r="D2449" s="28"/>
      <c r="G2449" s="28"/>
      <c r="J2449" s="21"/>
      <c r="K2449" s="21"/>
      <c r="P2449" s="21"/>
      <c r="T2449" s="28"/>
      <c r="U2449" s="28"/>
      <c r="Y2449" s="28"/>
      <c r="Z2449" s="28"/>
    </row>
    <row r="2450" spans="1:28">
      <c r="A2450" s="47">
        <v>2448</v>
      </c>
      <c r="B2450" s="28"/>
      <c r="C2450" s="28"/>
      <c r="D2450" s="28"/>
      <c r="G2450" s="28"/>
      <c r="J2450" s="21"/>
      <c r="K2450" s="21"/>
      <c r="P2450" s="21"/>
      <c r="T2450" s="28"/>
      <c r="U2450" s="28"/>
      <c r="Y2450" s="28"/>
      <c r="Z2450" s="28"/>
    </row>
    <row r="2451" spans="1:28" ht="13.5" thickBot="1">
      <c r="A2451" s="59">
        <v>2449</v>
      </c>
      <c r="B2451" s="67"/>
      <c r="C2451" s="67"/>
      <c r="D2451" s="67"/>
      <c r="E2451" s="67"/>
      <c r="F2451" s="68"/>
      <c r="G2451" s="67"/>
      <c r="H2451" s="68"/>
      <c r="I2451" s="67"/>
      <c r="J2451" s="67"/>
      <c r="K2451" s="67"/>
      <c r="L2451" s="67"/>
      <c r="M2451" s="68"/>
      <c r="N2451" s="67"/>
      <c r="O2451" s="67"/>
      <c r="P2451" s="67"/>
      <c r="Q2451" s="67"/>
      <c r="R2451" s="68"/>
      <c r="S2451" s="67"/>
      <c r="T2451" s="67"/>
      <c r="U2451" s="67"/>
      <c r="V2451" s="67"/>
      <c r="W2451" s="68"/>
      <c r="X2451" s="67"/>
      <c r="Y2451" s="60"/>
      <c r="Z2451" s="60"/>
      <c r="AA2451" s="60"/>
      <c r="AB2451" s="61"/>
    </row>
    <row r="2452" spans="1:28">
      <c r="A2452" s="47">
        <v>2450</v>
      </c>
      <c r="B2452" s="28"/>
      <c r="C2452" s="28"/>
      <c r="D2452" s="28"/>
      <c r="G2452" s="28"/>
      <c r="J2452" s="21"/>
      <c r="K2452" s="21"/>
      <c r="P2452" s="21"/>
      <c r="T2452" s="28"/>
      <c r="U2452" s="28"/>
      <c r="Y2452" s="28"/>
      <c r="Z2452" s="28"/>
    </row>
    <row r="2453" spans="1:28">
      <c r="A2453" s="47">
        <v>2451</v>
      </c>
      <c r="B2453" s="28"/>
      <c r="C2453" s="28"/>
      <c r="D2453" s="28"/>
      <c r="G2453" s="28"/>
      <c r="J2453" s="21"/>
      <c r="K2453" s="21"/>
      <c r="P2453" s="21"/>
      <c r="T2453" s="28"/>
      <c r="U2453" s="28"/>
      <c r="Y2453" s="28"/>
      <c r="Z2453" s="28"/>
    </row>
    <row r="2454" spans="1:28">
      <c r="A2454" s="47">
        <v>2452</v>
      </c>
      <c r="B2454" s="28"/>
      <c r="C2454" s="28"/>
      <c r="D2454" s="28"/>
      <c r="G2454" s="28"/>
      <c r="J2454" s="21"/>
      <c r="K2454" s="21"/>
      <c r="P2454" s="21"/>
      <c r="T2454" s="28"/>
      <c r="U2454" s="28"/>
      <c r="Y2454" s="28"/>
      <c r="Z2454" s="28"/>
    </row>
    <row r="2455" spans="1:28">
      <c r="A2455" s="47">
        <v>2453</v>
      </c>
      <c r="B2455" s="28"/>
      <c r="C2455" s="28"/>
      <c r="D2455" s="28"/>
      <c r="G2455" s="28"/>
      <c r="J2455" s="21"/>
      <c r="K2455" s="21"/>
      <c r="P2455" s="21"/>
      <c r="T2455" s="28"/>
      <c r="U2455" s="28"/>
      <c r="Y2455" s="28"/>
      <c r="Z2455" s="28"/>
    </row>
    <row r="2456" spans="1:28" ht="13.5" thickBot="1">
      <c r="A2456" s="59">
        <v>2454</v>
      </c>
      <c r="B2456" s="67"/>
      <c r="C2456" s="67"/>
      <c r="D2456" s="67"/>
      <c r="E2456" s="67"/>
      <c r="F2456" s="68"/>
      <c r="G2456" s="67"/>
      <c r="H2456" s="68"/>
      <c r="I2456" s="67"/>
      <c r="J2456" s="67"/>
      <c r="K2456" s="67"/>
      <c r="L2456" s="67"/>
      <c r="M2456" s="68"/>
      <c r="N2456" s="67"/>
      <c r="O2456" s="67"/>
      <c r="P2456" s="67"/>
      <c r="Q2456" s="67"/>
      <c r="R2456" s="68"/>
      <c r="S2456" s="67"/>
      <c r="T2456" s="67"/>
      <c r="U2456" s="67"/>
      <c r="V2456" s="67"/>
      <c r="W2456" s="68"/>
      <c r="X2456" s="67"/>
      <c r="Y2456" s="60"/>
      <c r="Z2456" s="60"/>
      <c r="AA2456" s="60"/>
      <c r="AB2456" s="61"/>
    </row>
    <row r="2457" spans="1:28">
      <c r="A2457" s="47">
        <v>2455</v>
      </c>
      <c r="B2457" s="28"/>
      <c r="C2457" s="28"/>
      <c r="D2457" s="28"/>
      <c r="G2457" s="28"/>
      <c r="J2457" s="21"/>
      <c r="K2457" s="21"/>
      <c r="P2457" s="21"/>
      <c r="T2457" s="28"/>
      <c r="U2457" s="28"/>
      <c r="Y2457" s="28"/>
      <c r="Z2457" s="28"/>
    </row>
    <row r="2458" spans="1:28">
      <c r="A2458" s="47">
        <v>2456</v>
      </c>
      <c r="B2458" s="28"/>
      <c r="C2458" s="28"/>
      <c r="D2458" s="28"/>
      <c r="G2458" s="28"/>
      <c r="J2458" s="21"/>
      <c r="K2458" s="21"/>
      <c r="P2458" s="21"/>
      <c r="T2458" s="28"/>
      <c r="U2458" s="28"/>
      <c r="Y2458" s="28"/>
      <c r="Z2458" s="28"/>
    </row>
    <row r="2459" spans="1:28">
      <c r="A2459" s="47">
        <v>2457</v>
      </c>
      <c r="B2459" s="28"/>
      <c r="C2459" s="28"/>
      <c r="D2459" s="28"/>
      <c r="G2459" s="28"/>
      <c r="J2459" s="21"/>
      <c r="K2459" s="21"/>
      <c r="P2459" s="21"/>
      <c r="T2459" s="28"/>
      <c r="U2459" s="28"/>
      <c r="Y2459" s="28"/>
      <c r="Z2459" s="28"/>
    </row>
    <row r="2460" spans="1:28">
      <c r="A2460" s="47">
        <v>2458</v>
      </c>
      <c r="B2460" s="28"/>
      <c r="C2460" s="28"/>
      <c r="D2460" s="28"/>
      <c r="G2460" s="28"/>
      <c r="J2460" s="21"/>
      <c r="K2460" s="21"/>
      <c r="P2460" s="21"/>
      <c r="T2460" s="28"/>
      <c r="U2460" s="28"/>
      <c r="Y2460" s="28"/>
      <c r="Z2460" s="28"/>
    </row>
    <row r="2461" spans="1:28" ht="13.5" thickBot="1">
      <c r="A2461" s="59">
        <v>2459</v>
      </c>
      <c r="B2461" s="67"/>
      <c r="C2461" s="67"/>
      <c r="D2461" s="67"/>
      <c r="E2461" s="67"/>
      <c r="F2461" s="68"/>
      <c r="G2461" s="67"/>
      <c r="H2461" s="68"/>
      <c r="I2461" s="67"/>
      <c r="J2461" s="67"/>
      <c r="K2461" s="67"/>
      <c r="L2461" s="67"/>
      <c r="M2461" s="68"/>
      <c r="N2461" s="67"/>
      <c r="O2461" s="67"/>
      <c r="P2461" s="67"/>
      <c r="Q2461" s="67"/>
      <c r="R2461" s="68"/>
      <c r="S2461" s="67"/>
      <c r="T2461" s="67"/>
      <c r="U2461" s="67"/>
      <c r="V2461" s="67"/>
      <c r="W2461" s="68"/>
      <c r="X2461" s="67"/>
      <c r="Y2461" s="60"/>
      <c r="Z2461" s="60"/>
      <c r="AA2461" s="60"/>
      <c r="AB2461" s="61"/>
    </row>
    <row r="2462" spans="1:28">
      <c r="A2462" s="47">
        <v>2460</v>
      </c>
      <c r="B2462" s="28"/>
      <c r="C2462" s="28"/>
      <c r="D2462" s="28"/>
      <c r="G2462" s="28"/>
      <c r="J2462" s="21"/>
      <c r="K2462" s="21"/>
      <c r="P2462" s="21"/>
      <c r="T2462" s="28"/>
      <c r="U2462" s="28"/>
      <c r="Y2462" s="28"/>
      <c r="Z2462" s="28"/>
    </row>
    <row r="2463" spans="1:28">
      <c r="A2463" s="47">
        <v>2461</v>
      </c>
      <c r="B2463" s="28"/>
      <c r="C2463" s="28"/>
      <c r="D2463" s="28"/>
      <c r="G2463" s="28"/>
      <c r="J2463" s="21"/>
      <c r="K2463" s="21"/>
      <c r="P2463" s="21"/>
      <c r="T2463" s="28"/>
      <c r="U2463" s="28"/>
      <c r="Y2463" s="28"/>
      <c r="Z2463" s="28"/>
    </row>
    <row r="2464" spans="1:28">
      <c r="A2464" s="47">
        <v>2462</v>
      </c>
      <c r="B2464" s="28"/>
      <c r="C2464" s="28"/>
      <c r="D2464" s="28"/>
      <c r="G2464" s="28"/>
      <c r="J2464" s="21"/>
      <c r="K2464" s="21"/>
      <c r="P2464" s="21"/>
      <c r="T2464" s="28"/>
      <c r="U2464" s="28"/>
      <c r="Y2464" s="28"/>
      <c r="Z2464" s="28"/>
    </row>
    <row r="2465" spans="1:28">
      <c r="A2465" s="47">
        <v>2463</v>
      </c>
      <c r="B2465" s="28"/>
      <c r="C2465" s="28"/>
      <c r="D2465" s="28"/>
      <c r="G2465" s="28"/>
      <c r="J2465" s="21"/>
      <c r="K2465" s="21"/>
      <c r="P2465" s="21"/>
      <c r="T2465" s="28"/>
      <c r="U2465" s="28"/>
      <c r="Y2465" s="28"/>
      <c r="Z2465" s="28"/>
    </row>
    <row r="2466" spans="1:28" ht="13.5" thickBot="1">
      <c r="A2466" s="59">
        <v>2464</v>
      </c>
      <c r="B2466" s="67"/>
      <c r="C2466" s="67"/>
      <c r="D2466" s="67"/>
      <c r="E2466" s="67"/>
      <c r="F2466" s="68"/>
      <c r="G2466" s="67"/>
      <c r="H2466" s="68"/>
      <c r="I2466" s="67"/>
      <c r="J2466" s="67"/>
      <c r="K2466" s="67"/>
      <c r="L2466" s="67"/>
      <c r="M2466" s="68"/>
      <c r="N2466" s="67"/>
      <c r="O2466" s="67"/>
      <c r="P2466" s="67"/>
      <c r="Q2466" s="67"/>
      <c r="R2466" s="68"/>
      <c r="S2466" s="67"/>
      <c r="T2466" s="67"/>
      <c r="U2466" s="67"/>
      <c r="V2466" s="67"/>
      <c r="W2466" s="68"/>
      <c r="X2466" s="67"/>
      <c r="Y2466" s="60"/>
      <c r="Z2466" s="60"/>
      <c r="AA2466" s="60"/>
      <c r="AB2466" s="61"/>
    </row>
    <row r="2467" spans="1:28">
      <c r="A2467" s="47">
        <v>2465</v>
      </c>
      <c r="B2467" s="28"/>
      <c r="C2467" s="28"/>
      <c r="D2467" s="28"/>
      <c r="G2467" s="28"/>
      <c r="J2467" s="21"/>
      <c r="K2467" s="21"/>
      <c r="P2467" s="21"/>
      <c r="T2467" s="28"/>
      <c r="U2467" s="28"/>
      <c r="Y2467" s="28"/>
      <c r="Z2467" s="28"/>
    </row>
    <row r="2468" spans="1:28">
      <c r="A2468" s="47">
        <v>2466</v>
      </c>
      <c r="B2468" s="28"/>
      <c r="C2468" s="28"/>
      <c r="D2468" s="28"/>
      <c r="G2468" s="28"/>
      <c r="J2468" s="21"/>
      <c r="K2468" s="21"/>
      <c r="P2468" s="21"/>
      <c r="T2468" s="28"/>
      <c r="U2468" s="28"/>
      <c r="Y2468" s="28"/>
      <c r="Z2468" s="28"/>
    </row>
    <row r="2469" spans="1:28">
      <c r="A2469" s="47">
        <v>2467</v>
      </c>
      <c r="B2469" s="28"/>
      <c r="C2469" s="28"/>
      <c r="D2469" s="28"/>
      <c r="G2469" s="28"/>
      <c r="J2469" s="21"/>
      <c r="K2469" s="21"/>
      <c r="P2469" s="21"/>
      <c r="T2469" s="28"/>
      <c r="U2469" s="28"/>
      <c r="Y2469" s="28"/>
      <c r="Z2469" s="28"/>
    </row>
    <row r="2470" spans="1:28">
      <c r="A2470" s="47">
        <v>2468</v>
      </c>
      <c r="B2470" s="28"/>
      <c r="C2470" s="28"/>
      <c r="D2470" s="28"/>
      <c r="G2470" s="28"/>
      <c r="J2470" s="21"/>
      <c r="K2470" s="21"/>
      <c r="P2470" s="21"/>
      <c r="T2470" s="28"/>
      <c r="U2470" s="28"/>
      <c r="Y2470" s="28"/>
      <c r="Z2470" s="28"/>
    </row>
    <row r="2471" spans="1:28" ht="13.5" thickBot="1">
      <c r="A2471" s="59">
        <v>2469</v>
      </c>
      <c r="B2471" s="67"/>
      <c r="C2471" s="67"/>
      <c r="D2471" s="67"/>
      <c r="E2471" s="67"/>
      <c r="F2471" s="68"/>
      <c r="G2471" s="67"/>
      <c r="H2471" s="68"/>
      <c r="I2471" s="67"/>
      <c r="J2471" s="67"/>
      <c r="K2471" s="67"/>
      <c r="L2471" s="67"/>
      <c r="M2471" s="68"/>
      <c r="N2471" s="67"/>
      <c r="O2471" s="67"/>
      <c r="P2471" s="67"/>
      <c r="Q2471" s="67"/>
      <c r="R2471" s="68"/>
      <c r="S2471" s="67"/>
      <c r="T2471" s="67"/>
      <c r="U2471" s="67"/>
      <c r="V2471" s="67"/>
      <c r="W2471" s="68"/>
      <c r="X2471" s="67"/>
      <c r="Y2471" s="60"/>
      <c r="Z2471" s="60"/>
      <c r="AA2471" s="60"/>
      <c r="AB2471" s="61"/>
    </row>
    <row r="2472" spans="1:28">
      <c r="A2472" s="47">
        <v>2470</v>
      </c>
      <c r="B2472" s="28"/>
      <c r="C2472" s="28"/>
      <c r="D2472" s="28"/>
      <c r="G2472" s="28"/>
      <c r="J2472" s="21"/>
      <c r="K2472" s="21"/>
      <c r="P2472" s="21"/>
      <c r="T2472" s="28"/>
      <c r="U2472" s="28"/>
      <c r="Y2472" s="28"/>
      <c r="Z2472" s="28"/>
    </row>
    <row r="2473" spans="1:28">
      <c r="A2473" s="47">
        <v>2471</v>
      </c>
      <c r="B2473" s="28"/>
      <c r="C2473" s="28"/>
      <c r="D2473" s="28"/>
      <c r="G2473" s="28"/>
      <c r="J2473" s="21"/>
      <c r="K2473" s="21"/>
      <c r="P2473" s="21"/>
      <c r="T2473" s="28"/>
      <c r="U2473" s="28"/>
      <c r="Y2473" s="28"/>
      <c r="Z2473" s="28"/>
    </row>
    <row r="2474" spans="1:28">
      <c r="A2474" s="47">
        <v>2472</v>
      </c>
      <c r="B2474" s="28"/>
      <c r="C2474" s="28"/>
      <c r="D2474" s="28"/>
      <c r="G2474" s="28"/>
      <c r="J2474" s="21"/>
      <c r="K2474" s="21"/>
      <c r="P2474" s="21"/>
      <c r="T2474" s="28"/>
      <c r="U2474" s="28"/>
      <c r="Y2474" s="28"/>
      <c r="Z2474" s="28"/>
    </row>
    <row r="2475" spans="1:28">
      <c r="A2475" s="47">
        <v>2473</v>
      </c>
      <c r="B2475" s="28"/>
      <c r="C2475" s="28"/>
      <c r="D2475" s="28"/>
      <c r="G2475" s="28"/>
      <c r="J2475" s="21"/>
      <c r="K2475" s="21"/>
      <c r="P2475" s="21"/>
      <c r="T2475" s="28"/>
      <c r="U2475" s="28"/>
      <c r="Y2475" s="28"/>
      <c r="Z2475" s="28"/>
    </row>
    <row r="2476" spans="1:28" ht="13.5" thickBot="1">
      <c r="A2476" s="59">
        <v>2474</v>
      </c>
      <c r="B2476" s="67"/>
      <c r="C2476" s="67"/>
      <c r="D2476" s="67"/>
      <c r="E2476" s="67"/>
      <c r="F2476" s="68"/>
      <c r="G2476" s="67"/>
      <c r="H2476" s="68"/>
      <c r="I2476" s="67"/>
      <c r="J2476" s="67"/>
      <c r="K2476" s="67"/>
      <c r="L2476" s="67"/>
      <c r="M2476" s="68"/>
      <c r="N2476" s="67"/>
      <c r="O2476" s="67"/>
      <c r="P2476" s="67"/>
      <c r="Q2476" s="67"/>
      <c r="R2476" s="68"/>
      <c r="S2476" s="67"/>
      <c r="T2476" s="67"/>
      <c r="U2476" s="67"/>
      <c r="V2476" s="67"/>
      <c r="W2476" s="68"/>
      <c r="X2476" s="67"/>
      <c r="Y2476" s="60"/>
      <c r="Z2476" s="60"/>
      <c r="AA2476" s="60"/>
      <c r="AB2476" s="61"/>
    </row>
    <row r="2477" spans="1:28">
      <c r="A2477" s="47">
        <v>2475</v>
      </c>
      <c r="B2477" s="28"/>
      <c r="C2477" s="28"/>
      <c r="D2477" s="28"/>
      <c r="G2477" s="28"/>
      <c r="J2477" s="21"/>
      <c r="K2477" s="21"/>
      <c r="P2477" s="21"/>
      <c r="T2477" s="28"/>
      <c r="U2477" s="28"/>
      <c r="Y2477" s="28"/>
      <c r="Z2477" s="28"/>
    </row>
    <row r="2478" spans="1:28">
      <c r="A2478" s="47">
        <v>2476</v>
      </c>
      <c r="B2478" s="28"/>
      <c r="C2478" s="28"/>
      <c r="D2478" s="28"/>
      <c r="G2478" s="28"/>
      <c r="J2478" s="21"/>
      <c r="K2478" s="21"/>
      <c r="P2478" s="21"/>
      <c r="T2478" s="28"/>
      <c r="U2478" s="28"/>
      <c r="Y2478" s="28"/>
      <c r="Z2478" s="28"/>
    </row>
    <row r="2479" spans="1:28">
      <c r="A2479" s="47">
        <v>2477</v>
      </c>
      <c r="B2479" s="28"/>
      <c r="C2479" s="28"/>
      <c r="D2479" s="28"/>
      <c r="G2479" s="28"/>
      <c r="J2479" s="21"/>
      <c r="K2479" s="21"/>
      <c r="P2479" s="21"/>
      <c r="T2479" s="28"/>
      <c r="U2479" s="28"/>
      <c r="Y2479" s="28"/>
      <c r="Z2479" s="28"/>
    </row>
    <row r="2480" spans="1:28">
      <c r="A2480" s="47">
        <v>2478</v>
      </c>
      <c r="B2480" s="28"/>
      <c r="C2480" s="28"/>
      <c r="D2480" s="28"/>
      <c r="G2480" s="28"/>
      <c r="J2480" s="21"/>
      <c r="K2480" s="21"/>
      <c r="P2480" s="21"/>
      <c r="T2480" s="28"/>
      <c r="U2480" s="28"/>
      <c r="Y2480" s="28"/>
      <c r="Z2480" s="28"/>
    </row>
    <row r="2481" spans="1:28" ht="13.5" thickBot="1">
      <c r="A2481" s="59">
        <v>2479</v>
      </c>
      <c r="B2481" s="67"/>
      <c r="C2481" s="67"/>
      <c r="D2481" s="67"/>
      <c r="E2481" s="67"/>
      <c r="F2481" s="68"/>
      <c r="G2481" s="67"/>
      <c r="H2481" s="68"/>
      <c r="I2481" s="67"/>
      <c r="J2481" s="67"/>
      <c r="K2481" s="67"/>
      <c r="L2481" s="67"/>
      <c r="M2481" s="68"/>
      <c r="N2481" s="67"/>
      <c r="O2481" s="67"/>
      <c r="P2481" s="67"/>
      <c r="Q2481" s="67"/>
      <c r="R2481" s="68"/>
      <c r="S2481" s="67"/>
      <c r="T2481" s="67"/>
      <c r="U2481" s="67"/>
      <c r="V2481" s="67"/>
      <c r="W2481" s="68"/>
      <c r="X2481" s="67"/>
      <c r="Y2481" s="60"/>
      <c r="Z2481" s="60"/>
      <c r="AA2481" s="60"/>
      <c r="AB2481" s="61"/>
    </row>
    <row r="2482" spans="1:28">
      <c r="A2482" s="47">
        <v>2480</v>
      </c>
      <c r="B2482" s="28"/>
      <c r="C2482" s="28"/>
      <c r="D2482" s="28"/>
      <c r="G2482" s="28"/>
      <c r="J2482" s="21"/>
      <c r="K2482" s="21"/>
      <c r="P2482" s="21"/>
      <c r="T2482" s="28"/>
      <c r="U2482" s="28"/>
      <c r="Y2482" s="28"/>
      <c r="Z2482" s="28"/>
    </row>
    <row r="2483" spans="1:28">
      <c r="A2483" s="47">
        <v>2481</v>
      </c>
      <c r="B2483" s="28"/>
      <c r="C2483" s="28"/>
      <c r="D2483" s="28"/>
      <c r="G2483" s="28"/>
      <c r="J2483" s="21"/>
      <c r="K2483" s="21"/>
      <c r="P2483" s="21"/>
      <c r="T2483" s="28"/>
      <c r="U2483" s="28"/>
      <c r="Y2483" s="28"/>
      <c r="Z2483" s="28"/>
    </row>
    <row r="2484" spans="1:28">
      <c r="A2484" s="47">
        <v>2482</v>
      </c>
      <c r="B2484" s="28"/>
      <c r="C2484" s="28"/>
      <c r="D2484" s="28"/>
      <c r="G2484" s="28"/>
      <c r="J2484" s="21"/>
      <c r="K2484" s="21"/>
      <c r="P2484" s="21"/>
      <c r="T2484" s="28"/>
      <c r="U2484" s="28"/>
      <c r="Y2484" s="28"/>
      <c r="Z2484" s="28"/>
    </row>
    <row r="2485" spans="1:28">
      <c r="A2485" s="47">
        <v>2483</v>
      </c>
      <c r="B2485" s="28"/>
      <c r="C2485" s="28"/>
      <c r="D2485" s="28"/>
      <c r="G2485" s="28"/>
      <c r="J2485" s="21"/>
      <c r="K2485" s="21"/>
      <c r="P2485" s="21"/>
      <c r="T2485" s="28"/>
      <c r="U2485" s="28"/>
      <c r="Y2485" s="28"/>
      <c r="Z2485" s="28"/>
    </row>
    <row r="2486" spans="1:28" ht="13.5" thickBot="1">
      <c r="A2486" s="59">
        <v>2484</v>
      </c>
      <c r="B2486" s="67"/>
      <c r="C2486" s="67"/>
      <c r="D2486" s="67"/>
      <c r="E2486" s="67"/>
      <c r="F2486" s="68"/>
      <c r="G2486" s="67"/>
      <c r="H2486" s="68"/>
      <c r="I2486" s="67"/>
      <c r="J2486" s="67"/>
      <c r="K2486" s="67"/>
      <c r="L2486" s="67"/>
      <c r="M2486" s="68"/>
      <c r="N2486" s="67"/>
      <c r="O2486" s="67"/>
      <c r="P2486" s="67"/>
      <c r="Q2486" s="67"/>
      <c r="R2486" s="68"/>
      <c r="S2486" s="67"/>
      <c r="T2486" s="67"/>
      <c r="U2486" s="67"/>
      <c r="V2486" s="67"/>
      <c r="W2486" s="68"/>
      <c r="X2486" s="67"/>
      <c r="Y2486" s="60"/>
      <c r="Z2486" s="60"/>
      <c r="AA2486" s="60"/>
      <c r="AB2486" s="61"/>
    </row>
    <row r="2487" spans="1:28">
      <c r="A2487" s="47">
        <v>2485</v>
      </c>
      <c r="B2487" s="28"/>
      <c r="C2487" s="28"/>
      <c r="D2487" s="28"/>
      <c r="G2487" s="28"/>
      <c r="J2487" s="21"/>
      <c r="K2487" s="21"/>
      <c r="P2487" s="21"/>
      <c r="T2487" s="28"/>
      <c r="U2487" s="28"/>
      <c r="Y2487" s="28"/>
      <c r="Z2487" s="28"/>
    </row>
    <row r="2488" spans="1:28">
      <c r="A2488" s="47">
        <v>2486</v>
      </c>
      <c r="B2488" s="28"/>
      <c r="C2488" s="28"/>
      <c r="D2488" s="28"/>
      <c r="G2488" s="28"/>
      <c r="J2488" s="21"/>
      <c r="K2488" s="21"/>
      <c r="P2488" s="21"/>
      <c r="T2488" s="28"/>
      <c r="U2488" s="28"/>
      <c r="Y2488" s="28"/>
      <c r="Z2488" s="28"/>
    </row>
    <row r="2489" spans="1:28">
      <c r="A2489" s="47">
        <v>2487</v>
      </c>
      <c r="B2489" s="28"/>
      <c r="C2489" s="28"/>
      <c r="D2489" s="28"/>
      <c r="G2489" s="28"/>
      <c r="J2489" s="21"/>
      <c r="K2489" s="21"/>
      <c r="P2489" s="21"/>
      <c r="T2489" s="28"/>
      <c r="U2489" s="28"/>
      <c r="Y2489" s="28"/>
      <c r="Z2489" s="28"/>
    </row>
    <row r="2490" spans="1:28">
      <c r="A2490" s="47">
        <v>2488</v>
      </c>
      <c r="B2490" s="28"/>
      <c r="C2490" s="28"/>
      <c r="D2490" s="28"/>
      <c r="G2490" s="28"/>
      <c r="J2490" s="21"/>
      <c r="K2490" s="21"/>
      <c r="P2490" s="21"/>
      <c r="T2490" s="28"/>
      <c r="U2490" s="28"/>
      <c r="Y2490" s="28"/>
      <c r="Z2490" s="28"/>
    </row>
    <row r="2491" spans="1:28" ht="13.5" thickBot="1">
      <c r="A2491" s="59">
        <v>2489</v>
      </c>
      <c r="B2491" s="67"/>
      <c r="C2491" s="67"/>
      <c r="D2491" s="67"/>
      <c r="E2491" s="67"/>
      <c r="F2491" s="68"/>
      <c r="G2491" s="67"/>
      <c r="H2491" s="68"/>
      <c r="I2491" s="67"/>
      <c r="J2491" s="67"/>
      <c r="K2491" s="67"/>
      <c r="L2491" s="67"/>
      <c r="M2491" s="68"/>
      <c r="N2491" s="67"/>
      <c r="O2491" s="67"/>
      <c r="P2491" s="67"/>
      <c r="Q2491" s="67"/>
      <c r="R2491" s="68"/>
      <c r="S2491" s="67"/>
      <c r="T2491" s="67"/>
      <c r="U2491" s="67"/>
      <c r="V2491" s="67"/>
      <c r="W2491" s="68"/>
      <c r="X2491" s="67"/>
      <c r="Y2491" s="60"/>
      <c r="Z2491" s="60"/>
      <c r="AA2491" s="60"/>
      <c r="AB2491" s="61"/>
    </row>
    <row r="2492" spans="1:28">
      <c r="A2492" s="47">
        <v>2490</v>
      </c>
      <c r="B2492" s="28"/>
      <c r="C2492" s="28"/>
      <c r="D2492" s="28"/>
      <c r="G2492" s="28"/>
      <c r="J2492" s="21"/>
      <c r="K2492" s="21"/>
      <c r="P2492" s="21"/>
      <c r="T2492" s="28"/>
      <c r="U2492" s="28"/>
      <c r="Y2492" s="28"/>
      <c r="Z2492" s="28"/>
    </row>
    <row r="2493" spans="1:28">
      <c r="A2493" s="47">
        <v>2491</v>
      </c>
      <c r="B2493" s="28"/>
      <c r="C2493" s="28"/>
      <c r="D2493" s="28"/>
      <c r="G2493" s="28"/>
      <c r="J2493" s="21"/>
      <c r="K2493" s="21"/>
      <c r="P2493" s="21"/>
      <c r="T2493" s="28"/>
      <c r="U2493" s="28"/>
      <c r="Y2493" s="28"/>
      <c r="Z2493" s="28"/>
    </row>
    <row r="2494" spans="1:28">
      <c r="A2494" s="47">
        <v>2492</v>
      </c>
      <c r="B2494" s="28"/>
      <c r="C2494" s="28"/>
      <c r="D2494" s="28"/>
      <c r="G2494" s="28"/>
      <c r="J2494" s="21"/>
      <c r="K2494" s="21"/>
      <c r="P2494" s="21"/>
      <c r="T2494" s="28"/>
      <c r="U2494" s="28"/>
      <c r="Y2494" s="28"/>
      <c r="Z2494" s="28"/>
    </row>
    <row r="2495" spans="1:28">
      <c r="A2495" s="47">
        <v>2493</v>
      </c>
      <c r="B2495" s="28"/>
      <c r="C2495" s="28"/>
      <c r="D2495" s="28"/>
      <c r="G2495" s="28"/>
      <c r="J2495" s="21"/>
      <c r="K2495" s="21"/>
      <c r="P2495" s="21"/>
      <c r="T2495" s="28"/>
      <c r="U2495" s="28"/>
      <c r="Y2495" s="28"/>
      <c r="Z2495" s="28"/>
    </row>
    <row r="2496" spans="1:28" ht="13.5" thickBot="1">
      <c r="A2496" s="59">
        <v>2494</v>
      </c>
      <c r="B2496" s="67"/>
      <c r="C2496" s="67"/>
      <c r="D2496" s="67"/>
      <c r="E2496" s="67"/>
      <c r="F2496" s="68"/>
      <c r="G2496" s="67"/>
      <c r="H2496" s="68"/>
      <c r="I2496" s="67"/>
      <c r="J2496" s="67"/>
      <c r="K2496" s="67"/>
      <c r="L2496" s="67"/>
      <c r="M2496" s="68"/>
      <c r="N2496" s="67"/>
      <c r="O2496" s="67"/>
      <c r="P2496" s="67"/>
      <c r="Q2496" s="67"/>
      <c r="R2496" s="68"/>
      <c r="S2496" s="67"/>
      <c r="T2496" s="67"/>
      <c r="U2496" s="67"/>
      <c r="V2496" s="67"/>
      <c r="W2496" s="68"/>
      <c r="X2496" s="67"/>
      <c r="Y2496" s="60"/>
      <c r="Z2496" s="60"/>
      <c r="AA2496" s="60"/>
      <c r="AB2496" s="61"/>
    </row>
    <row r="2497" spans="1:28">
      <c r="A2497" s="47">
        <v>2495</v>
      </c>
      <c r="B2497" s="28"/>
      <c r="C2497" s="28"/>
      <c r="D2497" s="28"/>
      <c r="G2497" s="28"/>
      <c r="J2497" s="21"/>
      <c r="K2497" s="21"/>
      <c r="P2497" s="21"/>
      <c r="T2497" s="28"/>
      <c r="U2497" s="28"/>
      <c r="Y2497" s="28"/>
      <c r="Z2497" s="28"/>
    </row>
    <row r="2498" spans="1:28">
      <c r="A2498" s="47">
        <v>2496</v>
      </c>
      <c r="B2498" s="28"/>
      <c r="C2498" s="28"/>
      <c r="D2498" s="28"/>
      <c r="G2498" s="28"/>
      <c r="J2498" s="21"/>
      <c r="K2498" s="21"/>
      <c r="P2498" s="21"/>
      <c r="T2498" s="28"/>
      <c r="U2498" s="28"/>
      <c r="Y2498" s="28"/>
      <c r="Z2498" s="28"/>
    </row>
    <row r="2499" spans="1:28">
      <c r="A2499" s="47">
        <v>2497</v>
      </c>
      <c r="B2499" s="28"/>
      <c r="C2499" s="28"/>
      <c r="D2499" s="28"/>
      <c r="G2499" s="28"/>
      <c r="J2499" s="21"/>
      <c r="K2499" s="21"/>
      <c r="P2499" s="21"/>
      <c r="T2499" s="28"/>
      <c r="U2499" s="28"/>
      <c r="Y2499" s="28"/>
      <c r="Z2499" s="28"/>
    </row>
    <row r="2500" spans="1:28">
      <c r="A2500" s="47">
        <v>2498</v>
      </c>
      <c r="B2500" s="28"/>
      <c r="C2500" s="28"/>
      <c r="D2500" s="28"/>
      <c r="G2500" s="28"/>
      <c r="J2500" s="21"/>
      <c r="K2500" s="21"/>
      <c r="P2500" s="21"/>
      <c r="T2500" s="28"/>
      <c r="U2500" s="28"/>
      <c r="Y2500" s="28"/>
      <c r="Z2500" s="28"/>
    </row>
    <row r="2501" spans="1:28" ht="13.5" thickBot="1">
      <c r="A2501" s="59">
        <v>2499</v>
      </c>
      <c r="B2501" s="67"/>
      <c r="C2501" s="67"/>
      <c r="D2501" s="67"/>
      <c r="E2501" s="67"/>
      <c r="F2501" s="68"/>
      <c r="G2501" s="67"/>
      <c r="H2501" s="68"/>
      <c r="I2501" s="67"/>
      <c r="J2501" s="67"/>
      <c r="K2501" s="67"/>
      <c r="L2501" s="67"/>
      <c r="M2501" s="68"/>
      <c r="N2501" s="67"/>
      <c r="O2501" s="67"/>
      <c r="P2501" s="67"/>
      <c r="Q2501" s="67"/>
      <c r="R2501" s="68"/>
      <c r="S2501" s="67"/>
      <c r="T2501" s="67"/>
      <c r="U2501" s="67"/>
      <c r="V2501" s="67"/>
      <c r="W2501" s="68"/>
      <c r="X2501" s="67"/>
      <c r="Y2501" s="60"/>
      <c r="Z2501" s="60"/>
      <c r="AA2501" s="60"/>
      <c r="AB2501" s="61"/>
    </row>
    <row r="2502" spans="1:28">
      <c r="A2502" s="47">
        <v>2500</v>
      </c>
      <c r="B2502" s="28"/>
      <c r="C2502" s="28"/>
      <c r="D2502" s="28"/>
      <c r="G2502" s="28"/>
      <c r="J2502" s="21"/>
      <c r="K2502" s="21"/>
      <c r="P2502" s="21"/>
      <c r="T2502" s="28"/>
      <c r="U2502" s="28"/>
      <c r="Y2502" s="28"/>
      <c r="Z2502" s="28"/>
    </row>
    <row r="2503" spans="1:28">
      <c r="A2503" s="47">
        <v>2501</v>
      </c>
      <c r="B2503" s="28"/>
      <c r="C2503" s="28"/>
      <c r="D2503" s="28"/>
      <c r="G2503" s="28"/>
      <c r="J2503" s="21"/>
      <c r="K2503" s="21"/>
      <c r="P2503" s="21"/>
      <c r="T2503" s="28"/>
      <c r="U2503" s="28"/>
      <c r="Y2503" s="28"/>
      <c r="Z2503" s="28"/>
    </row>
    <row r="2504" spans="1:28">
      <c r="A2504" s="47">
        <v>2502</v>
      </c>
      <c r="B2504" s="28"/>
      <c r="C2504" s="28"/>
      <c r="D2504" s="28"/>
      <c r="G2504" s="28"/>
      <c r="J2504" s="21"/>
      <c r="K2504" s="21"/>
      <c r="P2504" s="21"/>
      <c r="T2504" s="28"/>
      <c r="U2504" s="28"/>
      <c r="Y2504" s="28"/>
      <c r="Z2504" s="28"/>
    </row>
    <row r="2505" spans="1:28">
      <c r="A2505" s="47">
        <v>2503</v>
      </c>
      <c r="B2505" s="28"/>
      <c r="C2505" s="28"/>
      <c r="D2505" s="28"/>
      <c r="G2505" s="28"/>
      <c r="J2505" s="21"/>
      <c r="K2505" s="21"/>
      <c r="P2505" s="21"/>
      <c r="T2505" s="28"/>
      <c r="U2505" s="28"/>
      <c r="Y2505" s="28"/>
      <c r="Z2505" s="28"/>
    </row>
    <row r="2506" spans="1:28" ht="13.5" thickBot="1">
      <c r="A2506" s="59">
        <v>2504</v>
      </c>
      <c r="B2506" s="67"/>
      <c r="C2506" s="67"/>
      <c r="D2506" s="67"/>
      <c r="E2506" s="67"/>
      <c r="F2506" s="68"/>
      <c r="G2506" s="67"/>
      <c r="H2506" s="68"/>
      <c r="I2506" s="67"/>
      <c r="J2506" s="67"/>
      <c r="K2506" s="67"/>
      <c r="L2506" s="67"/>
      <c r="M2506" s="68"/>
      <c r="N2506" s="67"/>
      <c r="O2506" s="67"/>
      <c r="P2506" s="67"/>
      <c r="Q2506" s="67"/>
      <c r="R2506" s="68"/>
      <c r="S2506" s="67"/>
      <c r="T2506" s="67"/>
      <c r="U2506" s="67"/>
      <c r="V2506" s="67"/>
      <c r="W2506" s="68"/>
      <c r="X2506" s="67"/>
      <c r="Y2506" s="60"/>
      <c r="Z2506" s="60"/>
      <c r="AA2506" s="60"/>
      <c r="AB2506" s="61"/>
    </row>
    <row r="2507" spans="1:28">
      <c r="A2507" s="47">
        <v>2505</v>
      </c>
      <c r="B2507" s="28"/>
      <c r="C2507" s="28"/>
      <c r="D2507" s="28"/>
      <c r="G2507" s="28"/>
      <c r="J2507" s="21"/>
      <c r="K2507" s="21"/>
      <c r="P2507" s="21"/>
      <c r="T2507" s="28"/>
      <c r="U2507" s="28"/>
      <c r="Y2507" s="28"/>
      <c r="Z2507" s="28"/>
    </row>
    <row r="2508" spans="1:28">
      <c r="A2508" s="47">
        <v>2506</v>
      </c>
      <c r="B2508" s="28"/>
      <c r="C2508" s="28"/>
      <c r="D2508" s="28"/>
      <c r="G2508" s="28"/>
      <c r="J2508" s="21"/>
      <c r="K2508" s="21"/>
      <c r="P2508" s="21"/>
      <c r="T2508" s="28"/>
      <c r="U2508" s="28"/>
      <c r="Y2508" s="28"/>
      <c r="Z2508" s="28"/>
    </row>
    <row r="2509" spans="1:28">
      <c r="A2509" s="47">
        <v>2507</v>
      </c>
      <c r="B2509" s="28"/>
      <c r="C2509" s="28"/>
      <c r="D2509" s="28"/>
      <c r="G2509" s="28"/>
      <c r="J2509" s="21"/>
      <c r="K2509" s="21"/>
      <c r="P2509" s="21"/>
      <c r="T2509" s="28"/>
      <c r="U2509" s="28"/>
      <c r="Y2509" s="28"/>
      <c r="Z2509" s="28"/>
    </row>
    <row r="2510" spans="1:28">
      <c r="A2510" s="47">
        <v>2508</v>
      </c>
      <c r="B2510" s="28"/>
      <c r="C2510" s="28"/>
      <c r="D2510" s="28"/>
      <c r="G2510" s="28"/>
      <c r="J2510" s="21"/>
      <c r="K2510" s="21"/>
      <c r="P2510" s="21"/>
      <c r="T2510" s="28"/>
      <c r="U2510" s="28"/>
      <c r="Y2510" s="28"/>
      <c r="Z2510" s="28"/>
    </row>
    <row r="2511" spans="1:28" ht="13.5" thickBot="1">
      <c r="A2511" s="59">
        <v>2509</v>
      </c>
      <c r="B2511" s="67"/>
      <c r="C2511" s="67"/>
      <c r="D2511" s="67"/>
      <c r="E2511" s="67"/>
      <c r="F2511" s="68"/>
      <c r="G2511" s="67"/>
      <c r="H2511" s="68"/>
      <c r="I2511" s="67"/>
      <c r="J2511" s="67"/>
      <c r="K2511" s="67"/>
      <c r="L2511" s="67"/>
      <c r="M2511" s="68"/>
      <c r="N2511" s="67"/>
      <c r="O2511" s="67"/>
      <c r="P2511" s="67"/>
      <c r="Q2511" s="67"/>
      <c r="R2511" s="68"/>
      <c r="S2511" s="67"/>
      <c r="T2511" s="67"/>
      <c r="U2511" s="67"/>
      <c r="V2511" s="67"/>
      <c r="W2511" s="68"/>
      <c r="X2511" s="67"/>
      <c r="Y2511" s="60"/>
      <c r="Z2511" s="60"/>
      <c r="AA2511" s="60"/>
      <c r="AB2511" s="61"/>
    </row>
    <row r="2512" spans="1:28">
      <c r="A2512" s="47">
        <v>2510</v>
      </c>
      <c r="B2512" s="28"/>
      <c r="C2512" s="28"/>
      <c r="D2512" s="28"/>
      <c r="G2512" s="28"/>
      <c r="J2512" s="21"/>
      <c r="K2512" s="21"/>
      <c r="P2512" s="21"/>
      <c r="T2512" s="28"/>
      <c r="U2512" s="28"/>
      <c r="Y2512" s="28"/>
      <c r="Z2512" s="28"/>
    </row>
    <row r="2513" spans="1:28">
      <c r="A2513" s="47">
        <v>2511</v>
      </c>
      <c r="B2513" s="28"/>
      <c r="C2513" s="28"/>
      <c r="D2513" s="28"/>
      <c r="G2513" s="28"/>
      <c r="J2513" s="21"/>
      <c r="K2513" s="21"/>
      <c r="P2513" s="21"/>
      <c r="T2513" s="28"/>
      <c r="U2513" s="28"/>
      <c r="Y2513" s="28"/>
      <c r="Z2513" s="28"/>
    </row>
    <row r="2514" spans="1:28">
      <c r="A2514" s="47">
        <v>2512</v>
      </c>
      <c r="B2514" s="28"/>
      <c r="C2514" s="28"/>
      <c r="D2514" s="28"/>
      <c r="G2514" s="28"/>
      <c r="J2514" s="21"/>
      <c r="K2514" s="21"/>
      <c r="P2514" s="21"/>
      <c r="T2514" s="28"/>
      <c r="U2514" s="28"/>
      <c r="Y2514" s="28"/>
      <c r="Z2514" s="28"/>
    </row>
    <row r="2515" spans="1:28">
      <c r="A2515" s="47">
        <v>2513</v>
      </c>
      <c r="B2515" s="28"/>
      <c r="C2515" s="28"/>
      <c r="D2515" s="28"/>
      <c r="G2515" s="28"/>
      <c r="J2515" s="21"/>
      <c r="K2515" s="21"/>
      <c r="P2515" s="21"/>
      <c r="T2515" s="28"/>
      <c r="U2515" s="28"/>
      <c r="Y2515" s="28"/>
      <c r="Z2515" s="28"/>
    </row>
    <row r="2516" spans="1:28" ht="13.5" thickBot="1">
      <c r="A2516" s="59">
        <v>2514</v>
      </c>
      <c r="B2516" s="67"/>
      <c r="C2516" s="67"/>
      <c r="D2516" s="67"/>
      <c r="E2516" s="67"/>
      <c r="F2516" s="68"/>
      <c r="G2516" s="67"/>
      <c r="H2516" s="68"/>
      <c r="I2516" s="67"/>
      <c r="J2516" s="67"/>
      <c r="K2516" s="67"/>
      <c r="L2516" s="67"/>
      <c r="M2516" s="68"/>
      <c r="N2516" s="67"/>
      <c r="O2516" s="67"/>
      <c r="P2516" s="67"/>
      <c r="Q2516" s="67"/>
      <c r="R2516" s="68"/>
      <c r="S2516" s="67"/>
      <c r="T2516" s="67"/>
      <c r="U2516" s="67"/>
      <c r="V2516" s="67"/>
      <c r="W2516" s="68"/>
      <c r="X2516" s="67"/>
      <c r="Y2516" s="60"/>
      <c r="Z2516" s="60"/>
      <c r="AA2516" s="60"/>
      <c r="AB2516" s="61"/>
    </row>
    <row r="2517" spans="1:28">
      <c r="A2517" s="47">
        <v>2515</v>
      </c>
      <c r="B2517" s="28"/>
      <c r="C2517" s="28"/>
      <c r="D2517" s="28"/>
      <c r="G2517" s="28"/>
      <c r="J2517" s="21"/>
      <c r="K2517" s="21"/>
      <c r="P2517" s="21"/>
      <c r="T2517" s="28"/>
      <c r="U2517" s="28"/>
      <c r="Y2517" s="28"/>
      <c r="Z2517" s="28"/>
    </row>
    <row r="2518" spans="1:28">
      <c r="A2518" s="47">
        <v>2516</v>
      </c>
      <c r="B2518" s="28"/>
      <c r="C2518" s="28"/>
      <c r="D2518" s="28"/>
      <c r="G2518" s="28"/>
      <c r="J2518" s="21"/>
      <c r="K2518" s="21"/>
      <c r="P2518" s="21"/>
      <c r="T2518" s="28"/>
      <c r="U2518" s="28"/>
      <c r="Y2518" s="28"/>
      <c r="Z2518" s="28"/>
    </row>
    <row r="2519" spans="1:28">
      <c r="A2519" s="47">
        <v>2517</v>
      </c>
      <c r="B2519" s="28"/>
      <c r="C2519" s="28"/>
      <c r="D2519" s="28"/>
      <c r="G2519" s="28"/>
      <c r="J2519" s="21"/>
      <c r="K2519" s="21"/>
      <c r="P2519" s="21"/>
      <c r="T2519" s="28"/>
      <c r="U2519" s="28"/>
      <c r="Y2519" s="28"/>
      <c r="Z2519" s="28"/>
    </row>
    <row r="2520" spans="1:28">
      <c r="A2520" s="47">
        <v>2518</v>
      </c>
      <c r="B2520" s="28"/>
      <c r="C2520" s="28"/>
      <c r="D2520" s="28"/>
      <c r="G2520" s="28"/>
      <c r="J2520" s="21"/>
      <c r="K2520" s="21"/>
      <c r="P2520" s="21"/>
      <c r="T2520" s="28"/>
      <c r="U2520" s="28"/>
      <c r="Y2520" s="28"/>
      <c r="Z2520" s="28"/>
    </row>
    <row r="2521" spans="1:28" ht="13.5" thickBot="1">
      <c r="A2521" s="59">
        <v>2519</v>
      </c>
      <c r="B2521" s="67"/>
      <c r="C2521" s="67"/>
      <c r="D2521" s="67"/>
      <c r="E2521" s="67"/>
      <c r="F2521" s="68"/>
      <c r="G2521" s="67"/>
      <c r="H2521" s="68"/>
      <c r="I2521" s="67"/>
      <c r="J2521" s="67"/>
      <c r="K2521" s="67"/>
      <c r="L2521" s="67"/>
      <c r="M2521" s="68"/>
      <c r="N2521" s="67"/>
      <c r="O2521" s="67"/>
      <c r="P2521" s="67"/>
      <c r="Q2521" s="67"/>
      <c r="R2521" s="68"/>
      <c r="S2521" s="67"/>
      <c r="T2521" s="67"/>
      <c r="U2521" s="67"/>
      <c r="V2521" s="67"/>
      <c r="W2521" s="68"/>
      <c r="X2521" s="67"/>
      <c r="Y2521" s="60"/>
      <c r="Z2521" s="60"/>
      <c r="AA2521" s="60"/>
      <c r="AB2521" s="61"/>
    </row>
    <row r="2522" spans="1:28">
      <c r="A2522" s="47">
        <v>2520</v>
      </c>
      <c r="B2522" s="28"/>
      <c r="C2522" s="28"/>
      <c r="D2522" s="28"/>
      <c r="G2522" s="28"/>
      <c r="J2522" s="21"/>
      <c r="K2522" s="21"/>
      <c r="P2522" s="21"/>
      <c r="T2522" s="28"/>
      <c r="U2522" s="28"/>
      <c r="Y2522" s="28"/>
      <c r="Z2522" s="28"/>
    </row>
    <row r="2523" spans="1:28">
      <c r="A2523" s="47">
        <v>2521</v>
      </c>
      <c r="B2523" s="28"/>
      <c r="C2523" s="28"/>
      <c r="D2523" s="28"/>
      <c r="G2523" s="28"/>
      <c r="J2523" s="21"/>
      <c r="K2523" s="21"/>
      <c r="P2523" s="21"/>
      <c r="T2523" s="28"/>
      <c r="U2523" s="28"/>
      <c r="Y2523" s="28"/>
      <c r="Z2523" s="28"/>
    </row>
    <row r="2524" spans="1:28">
      <c r="A2524" s="47">
        <v>2522</v>
      </c>
      <c r="B2524" s="28"/>
      <c r="C2524" s="28"/>
      <c r="D2524" s="28"/>
      <c r="G2524" s="28"/>
      <c r="J2524" s="21"/>
      <c r="K2524" s="21"/>
      <c r="P2524" s="21"/>
      <c r="T2524" s="28"/>
      <c r="U2524" s="28"/>
      <c r="Y2524" s="28"/>
      <c r="Z2524" s="28"/>
    </row>
    <row r="2525" spans="1:28">
      <c r="A2525" s="47">
        <v>2523</v>
      </c>
      <c r="B2525" s="28"/>
      <c r="C2525" s="28"/>
      <c r="D2525" s="28"/>
      <c r="G2525" s="28"/>
      <c r="J2525" s="21"/>
      <c r="K2525" s="21"/>
      <c r="P2525" s="21"/>
      <c r="T2525" s="28"/>
      <c r="U2525" s="28"/>
      <c r="Y2525" s="28"/>
      <c r="Z2525" s="28"/>
    </row>
    <row r="2526" spans="1:28" ht="13.5" thickBot="1">
      <c r="A2526" s="59">
        <v>2524</v>
      </c>
      <c r="B2526" s="67"/>
      <c r="C2526" s="67"/>
      <c r="D2526" s="67"/>
      <c r="E2526" s="67"/>
      <c r="F2526" s="68"/>
      <c r="G2526" s="67"/>
      <c r="H2526" s="68"/>
      <c r="I2526" s="67"/>
      <c r="J2526" s="67"/>
      <c r="K2526" s="67"/>
      <c r="L2526" s="67"/>
      <c r="M2526" s="68"/>
      <c r="N2526" s="67"/>
      <c r="O2526" s="67"/>
      <c r="P2526" s="67"/>
      <c r="Q2526" s="67"/>
      <c r="R2526" s="68"/>
      <c r="S2526" s="67"/>
      <c r="T2526" s="67"/>
      <c r="U2526" s="67"/>
      <c r="V2526" s="67"/>
      <c r="W2526" s="68"/>
      <c r="X2526" s="67"/>
      <c r="Y2526" s="60"/>
      <c r="Z2526" s="60"/>
      <c r="AA2526" s="60"/>
      <c r="AB2526" s="61"/>
    </row>
    <row r="2527" spans="1:28">
      <c r="A2527" s="47">
        <v>2525</v>
      </c>
      <c r="B2527" s="28"/>
      <c r="C2527" s="28"/>
      <c r="D2527" s="28"/>
      <c r="G2527" s="28"/>
      <c r="J2527" s="21"/>
      <c r="K2527" s="21"/>
      <c r="P2527" s="21"/>
      <c r="T2527" s="28"/>
      <c r="U2527" s="28"/>
      <c r="Y2527" s="28"/>
      <c r="Z2527" s="28"/>
    </row>
    <row r="2528" spans="1:28">
      <c r="A2528" s="47">
        <v>2526</v>
      </c>
      <c r="B2528" s="28"/>
      <c r="C2528" s="28"/>
      <c r="D2528" s="28"/>
      <c r="G2528" s="28"/>
      <c r="J2528" s="21"/>
      <c r="K2528" s="21"/>
      <c r="P2528" s="21"/>
      <c r="T2528" s="28"/>
      <c r="U2528" s="28"/>
      <c r="Y2528" s="28"/>
      <c r="Z2528" s="28"/>
    </row>
    <row r="2529" spans="1:28">
      <c r="A2529" s="47">
        <v>2527</v>
      </c>
      <c r="B2529" s="28"/>
      <c r="C2529" s="28"/>
      <c r="D2529" s="28"/>
      <c r="G2529" s="28"/>
      <c r="J2529" s="21"/>
      <c r="K2529" s="21"/>
      <c r="P2529" s="21"/>
      <c r="T2529" s="28"/>
      <c r="U2529" s="28"/>
      <c r="Y2529" s="28"/>
      <c r="Z2529" s="28"/>
    </row>
    <row r="2530" spans="1:28">
      <c r="A2530" s="47">
        <v>2528</v>
      </c>
      <c r="B2530" s="28"/>
      <c r="C2530" s="28"/>
      <c r="D2530" s="28"/>
      <c r="G2530" s="28"/>
      <c r="J2530" s="21"/>
      <c r="K2530" s="21"/>
      <c r="P2530" s="21"/>
      <c r="T2530" s="28"/>
      <c r="U2530" s="28"/>
      <c r="Y2530" s="28"/>
      <c r="Z2530" s="28"/>
    </row>
    <row r="2531" spans="1:28" ht="13.5" thickBot="1">
      <c r="A2531" s="59">
        <v>2529</v>
      </c>
      <c r="B2531" s="67"/>
      <c r="C2531" s="67"/>
      <c r="D2531" s="67"/>
      <c r="E2531" s="67"/>
      <c r="F2531" s="68"/>
      <c r="G2531" s="67"/>
      <c r="H2531" s="68"/>
      <c r="I2531" s="67"/>
      <c r="J2531" s="67"/>
      <c r="K2531" s="67"/>
      <c r="L2531" s="67"/>
      <c r="M2531" s="68"/>
      <c r="N2531" s="67"/>
      <c r="O2531" s="67"/>
      <c r="P2531" s="67"/>
      <c r="Q2531" s="67"/>
      <c r="R2531" s="68"/>
      <c r="S2531" s="67"/>
      <c r="T2531" s="67"/>
      <c r="U2531" s="67"/>
      <c r="V2531" s="67"/>
      <c r="W2531" s="68"/>
      <c r="X2531" s="67"/>
      <c r="Y2531" s="60"/>
      <c r="Z2531" s="60"/>
      <c r="AA2531" s="60"/>
      <c r="AB2531" s="61"/>
    </row>
    <row r="2532" spans="1:28">
      <c r="A2532" s="47">
        <v>2530</v>
      </c>
      <c r="B2532" s="28"/>
      <c r="C2532" s="28"/>
      <c r="D2532" s="28"/>
      <c r="G2532" s="28"/>
      <c r="J2532" s="21"/>
      <c r="K2532" s="21"/>
      <c r="P2532" s="21"/>
      <c r="T2532" s="28"/>
      <c r="U2532" s="28"/>
      <c r="Y2532" s="28"/>
      <c r="Z2532" s="28"/>
    </row>
    <row r="2533" spans="1:28">
      <c r="A2533" s="47">
        <v>2531</v>
      </c>
      <c r="B2533" s="28"/>
      <c r="C2533" s="28"/>
      <c r="D2533" s="28"/>
      <c r="G2533" s="28"/>
      <c r="J2533" s="21"/>
      <c r="K2533" s="21"/>
      <c r="P2533" s="21"/>
      <c r="T2533" s="28"/>
      <c r="U2533" s="28"/>
      <c r="Y2533" s="28"/>
      <c r="Z2533" s="28"/>
    </row>
    <row r="2534" spans="1:28">
      <c r="A2534" s="47">
        <v>2532</v>
      </c>
      <c r="B2534" s="28"/>
      <c r="C2534" s="28"/>
      <c r="D2534" s="28"/>
      <c r="G2534" s="28"/>
      <c r="J2534" s="21"/>
      <c r="K2534" s="21"/>
      <c r="P2534" s="21"/>
      <c r="T2534" s="28"/>
      <c r="U2534" s="28"/>
      <c r="Y2534" s="28"/>
      <c r="Z2534" s="28"/>
    </row>
    <row r="2535" spans="1:28">
      <c r="A2535" s="47">
        <v>2533</v>
      </c>
      <c r="B2535" s="28"/>
      <c r="C2535" s="28"/>
      <c r="D2535" s="28"/>
      <c r="G2535" s="28"/>
      <c r="J2535" s="21"/>
      <c r="K2535" s="21"/>
      <c r="P2535" s="21"/>
      <c r="T2535" s="28"/>
      <c r="U2535" s="28"/>
      <c r="Y2535" s="28"/>
      <c r="Z2535" s="28"/>
    </row>
    <row r="2536" spans="1:28" ht="13.5" thickBot="1">
      <c r="A2536" s="59">
        <v>2534</v>
      </c>
      <c r="B2536" s="67"/>
      <c r="C2536" s="67"/>
      <c r="D2536" s="67"/>
      <c r="E2536" s="67"/>
      <c r="F2536" s="68"/>
      <c r="G2536" s="67"/>
      <c r="H2536" s="68"/>
      <c r="I2536" s="67"/>
      <c r="J2536" s="67"/>
      <c r="K2536" s="67"/>
      <c r="L2536" s="67"/>
      <c r="M2536" s="68"/>
      <c r="N2536" s="67"/>
      <c r="O2536" s="67"/>
      <c r="P2536" s="67"/>
      <c r="Q2536" s="67"/>
      <c r="R2536" s="68"/>
      <c r="S2536" s="67"/>
      <c r="T2536" s="67"/>
      <c r="U2536" s="67"/>
      <c r="V2536" s="67"/>
      <c r="W2536" s="68"/>
      <c r="X2536" s="67"/>
      <c r="Y2536" s="60"/>
      <c r="Z2536" s="60"/>
      <c r="AA2536" s="60"/>
      <c r="AB2536" s="61"/>
    </row>
    <row r="2537" spans="1:28">
      <c r="A2537" s="47">
        <v>2535</v>
      </c>
      <c r="B2537" s="28"/>
      <c r="C2537" s="28"/>
      <c r="D2537" s="28"/>
      <c r="G2537" s="28"/>
      <c r="J2537" s="21"/>
      <c r="K2537" s="21"/>
      <c r="P2537" s="21"/>
      <c r="T2537" s="28"/>
      <c r="U2537" s="28"/>
      <c r="Y2537" s="28"/>
      <c r="Z2537" s="28"/>
    </row>
    <row r="2538" spans="1:28">
      <c r="A2538" s="47">
        <v>2536</v>
      </c>
      <c r="B2538" s="28"/>
      <c r="C2538" s="28"/>
      <c r="D2538" s="28"/>
      <c r="G2538" s="28"/>
      <c r="J2538" s="21"/>
      <c r="K2538" s="21"/>
      <c r="P2538" s="21"/>
      <c r="T2538" s="28"/>
      <c r="U2538" s="28"/>
      <c r="Y2538" s="28"/>
      <c r="Z2538" s="28"/>
    </row>
    <row r="2539" spans="1:28">
      <c r="A2539" s="47">
        <v>2537</v>
      </c>
      <c r="B2539" s="28"/>
      <c r="C2539" s="28"/>
      <c r="D2539" s="28"/>
      <c r="G2539" s="28"/>
      <c r="J2539" s="21"/>
      <c r="K2539" s="21"/>
      <c r="P2539" s="21"/>
      <c r="T2539" s="28"/>
      <c r="U2539" s="28"/>
      <c r="Y2539" s="28"/>
      <c r="Z2539" s="28"/>
    </row>
    <row r="2540" spans="1:28">
      <c r="A2540" s="47">
        <v>2538</v>
      </c>
      <c r="B2540" s="28"/>
      <c r="C2540" s="28"/>
      <c r="D2540" s="28"/>
      <c r="G2540" s="28"/>
      <c r="J2540" s="21"/>
      <c r="K2540" s="21"/>
      <c r="P2540" s="21"/>
      <c r="T2540" s="28"/>
      <c r="U2540" s="28"/>
      <c r="Y2540" s="28"/>
      <c r="Z2540" s="28"/>
    </row>
    <row r="2541" spans="1:28" ht="13.5" thickBot="1">
      <c r="A2541" s="59">
        <v>2539</v>
      </c>
      <c r="B2541" s="67"/>
      <c r="C2541" s="67"/>
      <c r="D2541" s="67"/>
      <c r="E2541" s="67"/>
      <c r="F2541" s="68"/>
      <c r="G2541" s="67"/>
      <c r="H2541" s="68"/>
      <c r="I2541" s="67"/>
      <c r="J2541" s="67"/>
      <c r="K2541" s="67"/>
      <c r="L2541" s="67"/>
      <c r="M2541" s="68"/>
      <c r="N2541" s="67"/>
      <c r="O2541" s="67"/>
      <c r="P2541" s="67"/>
      <c r="Q2541" s="67"/>
      <c r="R2541" s="68"/>
      <c r="S2541" s="67"/>
      <c r="T2541" s="67"/>
      <c r="U2541" s="67"/>
      <c r="V2541" s="67"/>
      <c r="W2541" s="68"/>
      <c r="X2541" s="67"/>
      <c r="Y2541" s="60"/>
      <c r="Z2541" s="60"/>
      <c r="AA2541" s="60"/>
      <c r="AB2541" s="61"/>
    </row>
    <row r="2542" spans="1:28">
      <c r="A2542" s="47">
        <v>2540</v>
      </c>
      <c r="B2542" s="28"/>
      <c r="C2542" s="28"/>
      <c r="D2542" s="28"/>
      <c r="G2542" s="28"/>
      <c r="J2542" s="21"/>
      <c r="K2542" s="21"/>
      <c r="P2542" s="21"/>
      <c r="T2542" s="28"/>
      <c r="U2542" s="28"/>
      <c r="Y2542" s="28"/>
      <c r="Z2542" s="28"/>
    </row>
    <row r="2543" spans="1:28">
      <c r="A2543" s="47">
        <v>2541</v>
      </c>
      <c r="B2543" s="28"/>
      <c r="C2543" s="28"/>
      <c r="D2543" s="28"/>
      <c r="G2543" s="28"/>
      <c r="J2543" s="21"/>
      <c r="K2543" s="21"/>
      <c r="P2543" s="21"/>
      <c r="T2543" s="28"/>
      <c r="U2543" s="28"/>
      <c r="Y2543" s="28"/>
      <c r="Z2543" s="28"/>
    </row>
    <row r="2544" spans="1:28">
      <c r="A2544" s="47">
        <v>2542</v>
      </c>
      <c r="B2544" s="28"/>
      <c r="C2544" s="28"/>
      <c r="D2544" s="28"/>
      <c r="G2544" s="28"/>
      <c r="J2544" s="21"/>
      <c r="K2544" s="21"/>
      <c r="P2544" s="21"/>
      <c r="T2544" s="28"/>
      <c r="U2544" s="28"/>
      <c r="Y2544" s="28"/>
      <c r="Z2544" s="28"/>
    </row>
    <row r="2545" spans="1:28">
      <c r="A2545" s="47">
        <v>2543</v>
      </c>
      <c r="B2545" s="28"/>
      <c r="C2545" s="28"/>
      <c r="D2545" s="28"/>
      <c r="G2545" s="28"/>
      <c r="J2545" s="21"/>
      <c r="K2545" s="21"/>
      <c r="P2545" s="21"/>
      <c r="T2545" s="28"/>
      <c r="U2545" s="28"/>
      <c r="Y2545" s="28"/>
      <c r="Z2545" s="28"/>
    </row>
    <row r="2546" spans="1:28" ht="13.5" thickBot="1">
      <c r="A2546" s="59">
        <v>2544</v>
      </c>
      <c r="B2546" s="67"/>
      <c r="C2546" s="67"/>
      <c r="D2546" s="67"/>
      <c r="E2546" s="67"/>
      <c r="F2546" s="68"/>
      <c r="G2546" s="67"/>
      <c r="H2546" s="68"/>
      <c r="I2546" s="67"/>
      <c r="J2546" s="67"/>
      <c r="K2546" s="67"/>
      <c r="L2546" s="67"/>
      <c r="M2546" s="68"/>
      <c r="N2546" s="67"/>
      <c r="O2546" s="67"/>
      <c r="P2546" s="67"/>
      <c r="Q2546" s="67"/>
      <c r="R2546" s="68"/>
      <c r="S2546" s="67"/>
      <c r="T2546" s="67"/>
      <c r="U2546" s="67"/>
      <c r="V2546" s="67"/>
      <c r="W2546" s="68"/>
      <c r="X2546" s="67"/>
      <c r="Y2546" s="60"/>
      <c r="Z2546" s="60"/>
      <c r="AA2546" s="60"/>
      <c r="AB2546" s="61"/>
    </row>
    <row r="2547" spans="1:28">
      <c r="A2547" s="47">
        <v>2545</v>
      </c>
      <c r="B2547" s="28"/>
      <c r="C2547" s="28"/>
      <c r="D2547" s="28"/>
      <c r="G2547" s="28"/>
      <c r="J2547" s="21"/>
      <c r="K2547" s="21"/>
      <c r="P2547" s="21"/>
      <c r="T2547" s="28"/>
      <c r="U2547" s="28"/>
      <c r="Y2547" s="28"/>
      <c r="Z2547" s="28"/>
    </row>
    <row r="2548" spans="1:28">
      <c r="A2548" s="47">
        <v>2546</v>
      </c>
      <c r="B2548" s="28"/>
      <c r="C2548" s="28"/>
      <c r="D2548" s="28"/>
      <c r="G2548" s="28"/>
      <c r="J2548" s="21"/>
      <c r="K2548" s="21"/>
      <c r="P2548" s="21"/>
      <c r="T2548" s="28"/>
      <c r="U2548" s="28"/>
      <c r="Y2548" s="28"/>
      <c r="Z2548" s="28"/>
    </row>
    <row r="2549" spans="1:28">
      <c r="A2549" s="47">
        <v>2547</v>
      </c>
      <c r="B2549" s="28"/>
      <c r="C2549" s="28"/>
      <c r="D2549" s="28"/>
      <c r="G2549" s="28"/>
      <c r="J2549" s="21"/>
      <c r="K2549" s="21"/>
      <c r="P2549" s="21"/>
      <c r="T2549" s="28"/>
      <c r="U2549" s="28"/>
      <c r="Y2549" s="28"/>
      <c r="Z2549" s="28"/>
    </row>
    <row r="2550" spans="1:28">
      <c r="A2550" s="47">
        <v>2548</v>
      </c>
      <c r="B2550" s="28"/>
      <c r="C2550" s="28"/>
      <c r="D2550" s="28"/>
      <c r="G2550" s="28"/>
      <c r="J2550" s="21"/>
      <c r="K2550" s="21"/>
      <c r="P2550" s="21"/>
      <c r="T2550" s="28"/>
      <c r="U2550" s="28"/>
      <c r="Y2550" s="28"/>
      <c r="Z2550" s="28"/>
    </row>
    <row r="2551" spans="1:28" ht="13.5" thickBot="1">
      <c r="A2551" s="59">
        <v>2549</v>
      </c>
      <c r="B2551" s="67"/>
      <c r="C2551" s="67"/>
      <c r="D2551" s="67"/>
      <c r="E2551" s="67"/>
      <c r="F2551" s="68"/>
      <c r="G2551" s="67"/>
      <c r="H2551" s="68"/>
      <c r="I2551" s="67"/>
      <c r="J2551" s="67"/>
      <c r="K2551" s="67"/>
      <c r="L2551" s="67"/>
      <c r="M2551" s="68"/>
      <c r="N2551" s="67"/>
      <c r="O2551" s="67"/>
      <c r="P2551" s="67"/>
      <c r="Q2551" s="67"/>
      <c r="R2551" s="68"/>
      <c r="S2551" s="67"/>
      <c r="T2551" s="67"/>
      <c r="U2551" s="67"/>
      <c r="V2551" s="67"/>
      <c r="W2551" s="68"/>
      <c r="X2551" s="67"/>
      <c r="Y2551" s="60"/>
      <c r="Z2551" s="60"/>
      <c r="AA2551" s="60"/>
      <c r="AB2551" s="61"/>
    </row>
    <row r="2552" spans="1:28">
      <c r="A2552" s="47">
        <v>2550</v>
      </c>
      <c r="B2552" s="28"/>
      <c r="C2552" s="28"/>
      <c r="D2552" s="28"/>
      <c r="G2552" s="28"/>
      <c r="J2552" s="21"/>
      <c r="K2552" s="21"/>
      <c r="P2552" s="21"/>
      <c r="T2552" s="28"/>
      <c r="U2552" s="28"/>
      <c r="Y2552" s="28"/>
      <c r="Z2552" s="28"/>
    </row>
    <row r="2553" spans="1:28">
      <c r="A2553" s="47">
        <v>2551</v>
      </c>
      <c r="B2553" s="28"/>
      <c r="C2553" s="28"/>
      <c r="D2553" s="28"/>
      <c r="G2553" s="28"/>
      <c r="J2553" s="21"/>
      <c r="K2553" s="21"/>
      <c r="P2553" s="21"/>
      <c r="T2553" s="28"/>
      <c r="U2553" s="28"/>
      <c r="Y2553" s="28"/>
      <c r="Z2553" s="28"/>
    </row>
    <row r="2554" spans="1:28">
      <c r="A2554" s="47">
        <v>2552</v>
      </c>
      <c r="B2554" s="28"/>
      <c r="C2554" s="28"/>
      <c r="D2554" s="28"/>
      <c r="G2554" s="28"/>
      <c r="J2554" s="21"/>
      <c r="K2554" s="21"/>
      <c r="P2554" s="21"/>
      <c r="T2554" s="28"/>
      <c r="U2554" s="28"/>
      <c r="Y2554" s="28"/>
      <c r="Z2554" s="28"/>
    </row>
    <row r="2555" spans="1:28">
      <c r="A2555" s="47">
        <v>2553</v>
      </c>
      <c r="B2555" s="28"/>
      <c r="C2555" s="28"/>
      <c r="D2555" s="28"/>
      <c r="G2555" s="28"/>
      <c r="J2555" s="21"/>
      <c r="K2555" s="21"/>
      <c r="P2555" s="21"/>
      <c r="T2555" s="28"/>
      <c r="U2555" s="28"/>
      <c r="Y2555" s="28"/>
      <c r="Z2555" s="28"/>
    </row>
    <row r="2556" spans="1:28" ht="13.5" thickBot="1">
      <c r="A2556" s="59">
        <v>2554</v>
      </c>
      <c r="B2556" s="67"/>
      <c r="C2556" s="67"/>
      <c r="D2556" s="67"/>
      <c r="E2556" s="67"/>
      <c r="F2556" s="68"/>
      <c r="G2556" s="67"/>
      <c r="H2556" s="68"/>
      <c r="I2556" s="67"/>
      <c r="J2556" s="67"/>
      <c r="K2556" s="67"/>
      <c r="L2556" s="67"/>
      <c r="M2556" s="68"/>
      <c r="N2556" s="67"/>
      <c r="O2556" s="67"/>
      <c r="P2556" s="67"/>
      <c r="Q2556" s="67"/>
      <c r="R2556" s="68"/>
      <c r="S2556" s="67"/>
      <c r="T2556" s="67"/>
      <c r="U2556" s="67"/>
      <c r="V2556" s="67"/>
      <c r="W2556" s="68"/>
      <c r="X2556" s="67"/>
      <c r="Y2556" s="60"/>
      <c r="Z2556" s="60"/>
      <c r="AA2556" s="60"/>
      <c r="AB2556" s="61"/>
    </row>
    <row r="2557" spans="1:28">
      <c r="A2557" s="47">
        <v>2555</v>
      </c>
      <c r="B2557" s="28"/>
      <c r="C2557" s="28"/>
      <c r="D2557" s="28"/>
      <c r="G2557" s="28"/>
      <c r="J2557" s="21"/>
      <c r="K2557" s="21"/>
      <c r="P2557" s="21"/>
      <c r="T2557" s="28"/>
      <c r="U2557" s="28"/>
      <c r="Y2557" s="28"/>
      <c r="Z2557" s="28"/>
    </row>
    <row r="2558" spans="1:28">
      <c r="A2558" s="47">
        <v>2556</v>
      </c>
      <c r="B2558" s="28"/>
      <c r="C2558" s="28"/>
      <c r="D2558" s="28"/>
      <c r="G2558" s="28"/>
      <c r="J2558" s="21"/>
      <c r="K2558" s="21"/>
      <c r="P2558" s="21"/>
      <c r="T2558" s="28"/>
      <c r="U2558" s="28"/>
      <c r="Y2558" s="28"/>
      <c r="Z2558" s="28"/>
    </row>
    <row r="2559" spans="1:28">
      <c r="A2559" s="47">
        <v>2557</v>
      </c>
      <c r="B2559" s="28"/>
      <c r="C2559" s="28"/>
      <c r="D2559" s="28"/>
      <c r="G2559" s="28"/>
      <c r="J2559" s="21"/>
      <c r="K2559" s="21"/>
      <c r="P2559" s="21"/>
      <c r="T2559" s="28"/>
      <c r="U2559" s="28"/>
      <c r="Y2559" s="28"/>
      <c r="Z2559" s="28"/>
    </row>
    <row r="2560" spans="1:28">
      <c r="A2560" s="47">
        <v>2558</v>
      </c>
      <c r="B2560" s="28"/>
      <c r="C2560" s="28"/>
      <c r="D2560" s="28"/>
      <c r="G2560" s="28"/>
      <c r="J2560" s="21"/>
      <c r="K2560" s="21"/>
      <c r="P2560" s="21"/>
      <c r="T2560" s="28"/>
      <c r="U2560" s="28"/>
      <c r="Y2560" s="28"/>
      <c r="Z2560" s="28"/>
    </row>
    <row r="2561" spans="1:28" ht="13.5" thickBot="1">
      <c r="A2561" s="59">
        <v>2559</v>
      </c>
      <c r="B2561" s="67"/>
      <c r="C2561" s="67"/>
      <c r="D2561" s="67"/>
      <c r="E2561" s="67"/>
      <c r="F2561" s="68"/>
      <c r="G2561" s="67"/>
      <c r="H2561" s="68"/>
      <c r="I2561" s="67"/>
      <c r="J2561" s="67"/>
      <c r="K2561" s="67"/>
      <c r="L2561" s="67"/>
      <c r="M2561" s="68"/>
      <c r="N2561" s="67"/>
      <c r="O2561" s="67"/>
      <c r="P2561" s="67"/>
      <c r="Q2561" s="67"/>
      <c r="R2561" s="68"/>
      <c r="S2561" s="67"/>
      <c r="T2561" s="67"/>
      <c r="U2561" s="67"/>
      <c r="V2561" s="67"/>
      <c r="W2561" s="68"/>
      <c r="X2561" s="67"/>
      <c r="Y2561" s="60"/>
      <c r="Z2561" s="60"/>
      <c r="AA2561" s="60"/>
      <c r="AB2561" s="61"/>
    </row>
    <row r="2562" spans="1:28">
      <c r="A2562" s="47">
        <v>2560</v>
      </c>
      <c r="B2562" s="28"/>
      <c r="C2562" s="28"/>
      <c r="D2562" s="28"/>
      <c r="G2562" s="28"/>
      <c r="J2562" s="21"/>
      <c r="K2562" s="21"/>
      <c r="P2562" s="21"/>
      <c r="T2562" s="28"/>
      <c r="U2562" s="28"/>
      <c r="Y2562" s="28"/>
      <c r="Z2562" s="28"/>
    </row>
    <row r="2563" spans="1:28">
      <c r="A2563" s="47">
        <v>2561</v>
      </c>
      <c r="B2563" s="28"/>
      <c r="C2563" s="28"/>
      <c r="D2563" s="28"/>
      <c r="G2563" s="28"/>
      <c r="J2563" s="21"/>
      <c r="K2563" s="21"/>
      <c r="P2563" s="21"/>
      <c r="T2563" s="28"/>
      <c r="U2563" s="28"/>
      <c r="Y2563" s="28"/>
      <c r="Z2563" s="28"/>
    </row>
    <row r="2564" spans="1:28">
      <c r="A2564" s="47">
        <v>2562</v>
      </c>
      <c r="B2564" s="28"/>
      <c r="C2564" s="28"/>
      <c r="D2564" s="28"/>
      <c r="G2564" s="28"/>
      <c r="J2564" s="21"/>
      <c r="K2564" s="21"/>
      <c r="P2564" s="21"/>
      <c r="T2564" s="28"/>
      <c r="U2564" s="28"/>
      <c r="Y2564" s="28"/>
      <c r="Z2564" s="28"/>
    </row>
    <row r="2565" spans="1:28">
      <c r="A2565" s="47">
        <v>2563</v>
      </c>
      <c r="B2565" s="28"/>
      <c r="C2565" s="28"/>
      <c r="D2565" s="28"/>
      <c r="G2565" s="28"/>
      <c r="J2565" s="21"/>
      <c r="K2565" s="21"/>
      <c r="P2565" s="21"/>
      <c r="T2565" s="28"/>
      <c r="U2565" s="28"/>
      <c r="Y2565" s="28"/>
      <c r="Z2565" s="28"/>
    </row>
    <row r="2566" spans="1:28" ht="13.5" thickBot="1">
      <c r="A2566" s="59">
        <v>2564</v>
      </c>
      <c r="B2566" s="67"/>
      <c r="C2566" s="67"/>
      <c r="D2566" s="67"/>
      <c r="E2566" s="67"/>
      <c r="F2566" s="68"/>
      <c r="G2566" s="67"/>
      <c r="H2566" s="68"/>
      <c r="I2566" s="67"/>
      <c r="J2566" s="67"/>
      <c r="K2566" s="67"/>
      <c r="L2566" s="67"/>
      <c r="M2566" s="68"/>
      <c r="N2566" s="67"/>
      <c r="O2566" s="67"/>
      <c r="P2566" s="67"/>
      <c r="Q2566" s="67"/>
      <c r="R2566" s="68"/>
      <c r="S2566" s="67"/>
      <c r="T2566" s="67"/>
      <c r="U2566" s="67"/>
      <c r="V2566" s="67"/>
      <c r="W2566" s="68"/>
      <c r="X2566" s="67"/>
      <c r="Y2566" s="60"/>
      <c r="Z2566" s="60"/>
      <c r="AA2566" s="60"/>
      <c r="AB2566" s="61"/>
    </row>
    <row r="2567" spans="1:28">
      <c r="A2567" s="47">
        <v>2565</v>
      </c>
      <c r="B2567" s="28"/>
      <c r="C2567" s="28"/>
      <c r="D2567" s="28"/>
      <c r="G2567" s="28"/>
      <c r="J2567" s="21"/>
      <c r="K2567" s="21"/>
      <c r="P2567" s="21"/>
      <c r="T2567" s="28"/>
      <c r="U2567" s="28"/>
      <c r="Y2567" s="28"/>
      <c r="Z2567" s="28"/>
    </row>
    <row r="2568" spans="1:28">
      <c r="A2568" s="47">
        <v>2566</v>
      </c>
      <c r="B2568" s="28"/>
      <c r="C2568" s="28"/>
      <c r="D2568" s="28"/>
      <c r="G2568" s="28"/>
      <c r="J2568" s="21"/>
      <c r="K2568" s="21"/>
      <c r="P2568" s="21"/>
      <c r="T2568" s="28"/>
      <c r="U2568" s="28"/>
      <c r="Y2568" s="28"/>
      <c r="Z2568" s="28"/>
    </row>
    <row r="2569" spans="1:28">
      <c r="A2569" s="47">
        <v>2567</v>
      </c>
      <c r="B2569" s="28"/>
      <c r="C2569" s="28"/>
      <c r="D2569" s="28"/>
      <c r="G2569" s="28"/>
      <c r="J2569" s="21"/>
      <c r="K2569" s="21"/>
      <c r="P2569" s="21"/>
      <c r="T2569" s="28"/>
      <c r="U2569" s="28"/>
      <c r="Y2569" s="28"/>
      <c r="Z2569" s="28"/>
    </row>
    <row r="2570" spans="1:28">
      <c r="A2570" s="47">
        <v>2568</v>
      </c>
      <c r="B2570" s="28"/>
      <c r="C2570" s="28"/>
      <c r="D2570" s="28"/>
      <c r="G2570" s="28"/>
      <c r="J2570" s="21"/>
      <c r="K2570" s="21"/>
      <c r="P2570" s="21"/>
      <c r="T2570" s="28"/>
      <c r="U2570" s="28"/>
      <c r="Y2570" s="28"/>
      <c r="Z2570" s="28"/>
    </row>
    <row r="2571" spans="1:28" ht="13.5" thickBot="1">
      <c r="A2571" s="59">
        <v>2569</v>
      </c>
      <c r="B2571" s="67"/>
      <c r="C2571" s="67"/>
      <c r="D2571" s="67"/>
      <c r="E2571" s="67"/>
      <c r="F2571" s="68"/>
      <c r="G2571" s="67"/>
      <c r="H2571" s="68"/>
      <c r="I2571" s="67"/>
      <c r="J2571" s="67"/>
      <c r="K2571" s="67"/>
      <c r="L2571" s="67"/>
      <c r="M2571" s="68"/>
      <c r="N2571" s="67"/>
      <c r="O2571" s="67"/>
      <c r="P2571" s="67"/>
      <c r="Q2571" s="67"/>
      <c r="R2571" s="68"/>
      <c r="S2571" s="67"/>
      <c r="T2571" s="67"/>
      <c r="U2571" s="67"/>
      <c r="V2571" s="67"/>
      <c r="W2571" s="68"/>
      <c r="X2571" s="67"/>
      <c r="Y2571" s="60"/>
      <c r="Z2571" s="60"/>
      <c r="AA2571" s="60"/>
      <c r="AB2571" s="61"/>
    </row>
    <row r="2572" spans="1:28">
      <c r="A2572" s="47">
        <v>2570</v>
      </c>
      <c r="B2572" s="28"/>
      <c r="C2572" s="28"/>
      <c r="D2572" s="28"/>
      <c r="G2572" s="28"/>
      <c r="J2572" s="21"/>
      <c r="K2572" s="21"/>
      <c r="P2572" s="21"/>
      <c r="T2572" s="28"/>
      <c r="U2572" s="28"/>
      <c r="Y2572" s="28"/>
      <c r="Z2572" s="28"/>
    </row>
    <row r="2573" spans="1:28">
      <c r="A2573" s="47">
        <v>2571</v>
      </c>
      <c r="B2573" s="28"/>
      <c r="C2573" s="28"/>
      <c r="D2573" s="28"/>
      <c r="G2573" s="28"/>
      <c r="J2573" s="21"/>
      <c r="K2573" s="21"/>
      <c r="P2573" s="21"/>
      <c r="T2573" s="28"/>
      <c r="U2573" s="28"/>
      <c r="Y2573" s="28"/>
      <c r="Z2573" s="28"/>
    </row>
    <row r="2574" spans="1:28">
      <c r="A2574" s="47">
        <v>2572</v>
      </c>
      <c r="B2574" s="28"/>
      <c r="C2574" s="28"/>
      <c r="D2574" s="28"/>
      <c r="G2574" s="28"/>
      <c r="J2574" s="21"/>
      <c r="K2574" s="21"/>
      <c r="P2574" s="21"/>
      <c r="T2574" s="28"/>
      <c r="U2574" s="28"/>
      <c r="Y2574" s="28"/>
      <c r="Z2574" s="28"/>
    </row>
    <row r="2575" spans="1:28">
      <c r="A2575" s="47">
        <v>2573</v>
      </c>
      <c r="B2575" s="28"/>
      <c r="C2575" s="28"/>
      <c r="D2575" s="28"/>
      <c r="G2575" s="28"/>
      <c r="J2575" s="21"/>
      <c r="K2575" s="21"/>
      <c r="P2575" s="21"/>
      <c r="T2575" s="28"/>
      <c r="U2575" s="28"/>
      <c r="Y2575" s="28"/>
      <c r="Z2575" s="28"/>
    </row>
    <row r="2576" spans="1:28" ht="13.5" thickBot="1">
      <c r="A2576" s="59">
        <v>2574</v>
      </c>
      <c r="B2576" s="67"/>
      <c r="C2576" s="67"/>
      <c r="D2576" s="67"/>
      <c r="E2576" s="67"/>
      <c r="F2576" s="68"/>
      <c r="G2576" s="67"/>
      <c r="H2576" s="68"/>
      <c r="I2576" s="67"/>
      <c r="J2576" s="67"/>
      <c r="K2576" s="67"/>
      <c r="L2576" s="67"/>
      <c r="M2576" s="68"/>
      <c r="N2576" s="67"/>
      <c r="O2576" s="67"/>
      <c r="P2576" s="67"/>
      <c r="Q2576" s="67"/>
      <c r="R2576" s="68"/>
      <c r="S2576" s="67"/>
      <c r="T2576" s="67"/>
      <c r="U2576" s="67"/>
      <c r="V2576" s="67"/>
      <c r="W2576" s="68"/>
      <c r="X2576" s="67"/>
      <c r="Y2576" s="60"/>
      <c r="Z2576" s="60"/>
      <c r="AA2576" s="60"/>
      <c r="AB2576" s="61"/>
    </row>
    <row r="2577" spans="1:28">
      <c r="A2577" s="47">
        <v>2575</v>
      </c>
      <c r="B2577" s="28"/>
      <c r="C2577" s="28"/>
      <c r="D2577" s="28"/>
      <c r="G2577" s="28"/>
      <c r="J2577" s="21"/>
      <c r="K2577" s="21"/>
      <c r="P2577" s="21"/>
      <c r="T2577" s="28"/>
      <c r="U2577" s="28"/>
      <c r="Y2577" s="28"/>
      <c r="Z2577" s="28"/>
    </row>
    <row r="2578" spans="1:28">
      <c r="A2578" s="47">
        <v>2576</v>
      </c>
      <c r="B2578" s="28"/>
      <c r="C2578" s="28"/>
      <c r="D2578" s="28"/>
      <c r="G2578" s="28"/>
      <c r="J2578" s="21"/>
      <c r="K2578" s="21"/>
      <c r="P2578" s="21"/>
      <c r="T2578" s="28"/>
      <c r="U2578" s="28"/>
      <c r="Y2578" s="28"/>
      <c r="Z2578" s="28"/>
    </row>
    <row r="2579" spans="1:28">
      <c r="A2579" s="47">
        <v>2577</v>
      </c>
      <c r="B2579" s="28"/>
      <c r="C2579" s="28"/>
      <c r="D2579" s="28"/>
      <c r="G2579" s="28"/>
      <c r="J2579" s="21"/>
      <c r="K2579" s="21"/>
      <c r="P2579" s="21"/>
      <c r="T2579" s="28"/>
      <c r="U2579" s="28"/>
      <c r="Y2579" s="28"/>
      <c r="Z2579" s="28"/>
    </row>
    <row r="2580" spans="1:28">
      <c r="A2580" s="47">
        <v>2578</v>
      </c>
      <c r="B2580" s="28"/>
      <c r="C2580" s="28"/>
      <c r="D2580" s="28"/>
      <c r="G2580" s="28"/>
      <c r="J2580" s="21"/>
      <c r="K2580" s="21"/>
      <c r="P2580" s="21"/>
      <c r="T2580" s="28"/>
      <c r="U2580" s="28"/>
      <c r="Y2580" s="28"/>
      <c r="Z2580" s="28"/>
    </row>
    <row r="2581" spans="1:28" ht="13.5" thickBot="1">
      <c r="A2581" s="59">
        <v>2579</v>
      </c>
      <c r="B2581" s="67"/>
      <c r="C2581" s="67"/>
      <c r="D2581" s="67"/>
      <c r="E2581" s="67"/>
      <c r="F2581" s="68"/>
      <c r="G2581" s="67"/>
      <c r="H2581" s="68"/>
      <c r="I2581" s="67"/>
      <c r="J2581" s="67"/>
      <c r="K2581" s="67"/>
      <c r="L2581" s="67"/>
      <c r="M2581" s="68"/>
      <c r="N2581" s="67"/>
      <c r="O2581" s="67"/>
      <c r="P2581" s="67"/>
      <c r="Q2581" s="67"/>
      <c r="R2581" s="68"/>
      <c r="S2581" s="67"/>
      <c r="T2581" s="67"/>
      <c r="U2581" s="67"/>
      <c r="V2581" s="67"/>
      <c r="W2581" s="68"/>
      <c r="X2581" s="67"/>
      <c r="Y2581" s="60"/>
      <c r="Z2581" s="60"/>
      <c r="AA2581" s="60"/>
      <c r="AB2581" s="61"/>
    </row>
    <row r="2582" spans="1:28">
      <c r="A2582" s="47">
        <v>2580</v>
      </c>
      <c r="B2582" s="28"/>
      <c r="C2582" s="28"/>
      <c r="D2582" s="28"/>
      <c r="G2582" s="28"/>
      <c r="J2582" s="21"/>
      <c r="K2582" s="21"/>
      <c r="P2582" s="21"/>
      <c r="T2582" s="28"/>
      <c r="U2582" s="28"/>
      <c r="Y2582" s="28"/>
      <c r="Z2582" s="28"/>
    </row>
    <row r="2583" spans="1:28">
      <c r="A2583" s="47">
        <v>2581</v>
      </c>
      <c r="B2583" s="28"/>
      <c r="C2583" s="28"/>
      <c r="D2583" s="28"/>
      <c r="G2583" s="28"/>
      <c r="J2583" s="21"/>
      <c r="K2583" s="21"/>
      <c r="P2583" s="21"/>
      <c r="T2583" s="28"/>
      <c r="U2583" s="28"/>
      <c r="Y2583" s="28"/>
      <c r="Z2583" s="28"/>
    </row>
    <row r="2584" spans="1:28">
      <c r="A2584" s="47">
        <v>2582</v>
      </c>
      <c r="B2584" s="28"/>
      <c r="C2584" s="28"/>
      <c r="D2584" s="28"/>
      <c r="G2584" s="28"/>
      <c r="J2584" s="21"/>
      <c r="K2584" s="21"/>
      <c r="P2584" s="21"/>
      <c r="T2584" s="28"/>
      <c r="U2584" s="28"/>
      <c r="Y2584" s="28"/>
      <c r="Z2584" s="28"/>
    </row>
    <row r="2585" spans="1:28">
      <c r="A2585" s="47">
        <v>2583</v>
      </c>
      <c r="B2585" s="28"/>
      <c r="C2585" s="28"/>
      <c r="D2585" s="28"/>
      <c r="G2585" s="28"/>
      <c r="J2585" s="21"/>
      <c r="K2585" s="21"/>
      <c r="P2585" s="21"/>
      <c r="T2585" s="28"/>
      <c r="U2585" s="28"/>
      <c r="Y2585" s="28"/>
      <c r="Z2585" s="28"/>
    </row>
    <row r="2586" spans="1:28" ht="13.5" thickBot="1">
      <c r="A2586" s="59">
        <v>2584</v>
      </c>
      <c r="B2586" s="67"/>
      <c r="C2586" s="67"/>
      <c r="D2586" s="67"/>
      <c r="E2586" s="67"/>
      <c r="F2586" s="68"/>
      <c r="G2586" s="67"/>
      <c r="H2586" s="68"/>
      <c r="I2586" s="67"/>
      <c r="J2586" s="67"/>
      <c r="K2586" s="67"/>
      <c r="L2586" s="67"/>
      <c r="M2586" s="68"/>
      <c r="N2586" s="67"/>
      <c r="O2586" s="67"/>
      <c r="P2586" s="67"/>
      <c r="Q2586" s="67"/>
      <c r="R2586" s="68"/>
      <c r="S2586" s="67"/>
      <c r="T2586" s="67"/>
      <c r="U2586" s="67"/>
      <c r="V2586" s="67"/>
      <c r="W2586" s="68"/>
      <c r="X2586" s="67"/>
      <c r="Y2586" s="60"/>
      <c r="Z2586" s="60"/>
      <c r="AA2586" s="60"/>
      <c r="AB2586" s="61"/>
    </row>
    <row r="2587" spans="1:28">
      <c r="A2587" s="47">
        <v>2585</v>
      </c>
      <c r="B2587" s="28"/>
      <c r="C2587" s="28"/>
      <c r="D2587" s="28"/>
      <c r="G2587" s="28"/>
      <c r="J2587" s="21"/>
      <c r="K2587" s="21"/>
      <c r="P2587" s="21"/>
      <c r="T2587" s="28"/>
      <c r="U2587" s="28"/>
      <c r="Y2587" s="28"/>
      <c r="Z2587" s="28"/>
    </row>
    <row r="2588" spans="1:28">
      <c r="A2588" s="47">
        <v>2586</v>
      </c>
      <c r="B2588" s="28"/>
      <c r="C2588" s="28"/>
      <c r="D2588" s="28"/>
      <c r="G2588" s="28"/>
      <c r="J2588" s="21"/>
      <c r="K2588" s="21"/>
      <c r="P2588" s="21"/>
      <c r="T2588" s="28"/>
      <c r="U2588" s="28"/>
      <c r="Y2588" s="28"/>
      <c r="Z2588" s="28"/>
    </row>
    <row r="2589" spans="1:28">
      <c r="A2589" s="47">
        <v>2587</v>
      </c>
      <c r="B2589" s="28"/>
      <c r="C2589" s="28"/>
      <c r="D2589" s="28"/>
      <c r="G2589" s="28"/>
      <c r="J2589" s="21"/>
      <c r="K2589" s="21"/>
      <c r="P2589" s="21"/>
      <c r="T2589" s="28"/>
      <c r="U2589" s="28"/>
      <c r="Y2589" s="28"/>
      <c r="Z2589" s="28"/>
    </row>
    <row r="2590" spans="1:28">
      <c r="A2590" s="47">
        <v>2588</v>
      </c>
      <c r="B2590" s="28"/>
      <c r="C2590" s="28"/>
      <c r="D2590" s="28"/>
      <c r="G2590" s="28"/>
      <c r="J2590" s="21"/>
      <c r="K2590" s="21"/>
      <c r="P2590" s="21"/>
      <c r="T2590" s="28"/>
      <c r="U2590" s="28"/>
      <c r="Y2590" s="28"/>
      <c r="Z2590" s="28"/>
    </row>
    <row r="2591" spans="1:28" ht="13.5" thickBot="1">
      <c r="A2591" s="59">
        <v>2589</v>
      </c>
      <c r="B2591" s="67"/>
      <c r="C2591" s="67"/>
      <c r="D2591" s="67"/>
      <c r="E2591" s="67"/>
      <c r="F2591" s="68"/>
      <c r="G2591" s="67"/>
      <c r="H2591" s="68"/>
      <c r="I2591" s="67"/>
      <c r="J2591" s="67"/>
      <c r="K2591" s="67"/>
      <c r="L2591" s="67"/>
      <c r="M2591" s="68"/>
      <c r="N2591" s="67"/>
      <c r="O2591" s="67"/>
      <c r="P2591" s="67"/>
      <c r="Q2591" s="67"/>
      <c r="R2591" s="68"/>
      <c r="S2591" s="67"/>
      <c r="T2591" s="67"/>
      <c r="U2591" s="67"/>
      <c r="V2591" s="67"/>
      <c r="W2591" s="68"/>
      <c r="X2591" s="67"/>
      <c r="Y2591" s="60"/>
      <c r="Z2591" s="60"/>
      <c r="AA2591" s="60"/>
      <c r="AB2591" s="61"/>
    </row>
    <row r="2592" spans="1:28">
      <c r="A2592" s="47">
        <v>2590</v>
      </c>
      <c r="B2592" s="28"/>
      <c r="C2592" s="28"/>
      <c r="D2592" s="28"/>
      <c r="G2592" s="28"/>
      <c r="J2592" s="21"/>
      <c r="K2592" s="21"/>
      <c r="P2592" s="21"/>
      <c r="T2592" s="28"/>
      <c r="U2592" s="28"/>
      <c r="Y2592" s="28"/>
      <c r="Z2592" s="28"/>
    </row>
    <row r="2593" spans="1:28">
      <c r="A2593" s="47">
        <v>2591</v>
      </c>
      <c r="B2593" s="28"/>
      <c r="C2593" s="28"/>
      <c r="D2593" s="28"/>
      <c r="G2593" s="28"/>
      <c r="J2593" s="21"/>
      <c r="K2593" s="21"/>
      <c r="P2593" s="21"/>
      <c r="T2593" s="28"/>
      <c r="U2593" s="28"/>
      <c r="Y2593" s="28"/>
      <c r="Z2593" s="28"/>
    </row>
    <row r="2594" spans="1:28">
      <c r="A2594" s="47">
        <v>2592</v>
      </c>
      <c r="B2594" s="28"/>
      <c r="C2594" s="28"/>
      <c r="D2594" s="28"/>
      <c r="G2594" s="28"/>
      <c r="J2594" s="21"/>
      <c r="K2594" s="21"/>
      <c r="P2594" s="21"/>
      <c r="T2594" s="28"/>
      <c r="U2594" s="28"/>
      <c r="Y2594" s="28"/>
      <c r="Z2594" s="28"/>
    </row>
    <row r="2595" spans="1:28">
      <c r="A2595" s="47">
        <v>2593</v>
      </c>
      <c r="B2595" s="28"/>
      <c r="C2595" s="28"/>
      <c r="D2595" s="28"/>
      <c r="G2595" s="28"/>
      <c r="J2595" s="21"/>
      <c r="K2595" s="21"/>
      <c r="P2595" s="21"/>
      <c r="T2595" s="28"/>
      <c r="U2595" s="28"/>
      <c r="Y2595" s="28"/>
      <c r="Z2595" s="28"/>
    </row>
    <row r="2596" spans="1:28" ht="13.5" thickBot="1">
      <c r="A2596" s="59">
        <v>2594</v>
      </c>
      <c r="B2596" s="67"/>
      <c r="C2596" s="67"/>
      <c r="D2596" s="67"/>
      <c r="E2596" s="67"/>
      <c r="F2596" s="68"/>
      <c r="G2596" s="67"/>
      <c r="H2596" s="68"/>
      <c r="I2596" s="67"/>
      <c r="J2596" s="67"/>
      <c r="K2596" s="67"/>
      <c r="L2596" s="67"/>
      <c r="M2596" s="68"/>
      <c r="N2596" s="67"/>
      <c r="O2596" s="67"/>
      <c r="P2596" s="67"/>
      <c r="Q2596" s="67"/>
      <c r="R2596" s="68"/>
      <c r="S2596" s="67"/>
      <c r="T2596" s="67"/>
      <c r="U2596" s="67"/>
      <c r="V2596" s="67"/>
      <c r="W2596" s="68"/>
      <c r="X2596" s="67"/>
      <c r="Y2596" s="60"/>
      <c r="Z2596" s="60"/>
      <c r="AA2596" s="60"/>
      <c r="AB2596" s="61"/>
    </row>
    <row r="2597" spans="1:28">
      <c r="A2597" s="47">
        <v>2595</v>
      </c>
      <c r="B2597" s="28"/>
      <c r="C2597" s="28"/>
      <c r="D2597" s="28"/>
      <c r="G2597" s="28"/>
      <c r="J2597" s="21"/>
      <c r="K2597" s="21"/>
      <c r="P2597" s="21"/>
      <c r="T2597" s="28"/>
      <c r="U2597" s="28"/>
      <c r="Y2597" s="28"/>
      <c r="Z2597" s="28"/>
    </row>
    <row r="2598" spans="1:28">
      <c r="A2598" s="47">
        <v>2596</v>
      </c>
      <c r="B2598" s="28"/>
      <c r="C2598" s="28"/>
      <c r="D2598" s="28"/>
      <c r="G2598" s="28"/>
      <c r="J2598" s="21"/>
      <c r="K2598" s="21"/>
      <c r="P2598" s="21"/>
      <c r="T2598" s="28"/>
      <c r="U2598" s="28"/>
      <c r="Y2598" s="28"/>
      <c r="Z2598" s="28"/>
    </row>
    <row r="2599" spans="1:28">
      <c r="A2599" s="47">
        <v>2597</v>
      </c>
      <c r="B2599" s="28"/>
      <c r="C2599" s="28"/>
      <c r="D2599" s="28"/>
      <c r="G2599" s="28"/>
      <c r="J2599" s="21"/>
      <c r="K2599" s="21"/>
      <c r="P2599" s="21"/>
      <c r="T2599" s="28"/>
      <c r="U2599" s="28"/>
      <c r="Y2599" s="28"/>
      <c r="Z2599" s="28"/>
    </row>
    <row r="2600" spans="1:28">
      <c r="A2600" s="47">
        <v>2598</v>
      </c>
      <c r="B2600" s="28"/>
      <c r="C2600" s="28"/>
      <c r="D2600" s="28"/>
      <c r="G2600" s="28"/>
      <c r="J2600" s="21"/>
      <c r="K2600" s="21"/>
      <c r="P2600" s="21"/>
      <c r="T2600" s="28"/>
      <c r="U2600" s="28"/>
      <c r="Y2600" s="28"/>
      <c r="Z2600" s="28"/>
    </row>
    <row r="2601" spans="1:28" ht="13.5" thickBot="1">
      <c r="A2601" s="59">
        <v>2599</v>
      </c>
      <c r="B2601" s="67"/>
      <c r="C2601" s="67"/>
      <c r="D2601" s="67"/>
      <c r="E2601" s="67"/>
      <c r="F2601" s="68"/>
      <c r="G2601" s="67"/>
      <c r="H2601" s="68"/>
      <c r="I2601" s="67"/>
      <c r="J2601" s="67"/>
      <c r="K2601" s="67"/>
      <c r="L2601" s="67"/>
      <c r="M2601" s="68"/>
      <c r="N2601" s="67"/>
      <c r="O2601" s="67"/>
      <c r="P2601" s="67"/>
      <c r="Q2601" s="67"/>
      <c r="R2601" s="68"/>
      <c r="S2601" s="67"/>
      <c r="T2601" s="67"/>
      <c r="U2601" s="67"/>
      <c r="V2601" s="67"/>
      <c r="W2601" s="68"/>
      <c r="X2601" s="67"/>
      <c r="Y2601" s="60"/>
      <c r="Z2601" s="60"/>
      <c r="AA2601" s="60"/>
      <c r="AB2601" s="61"/>
    </row>
    <row r="2602" spans="1:28">
      <c r="A2602" s="47">
        <v>2600</v>
      </c>
      <c r="B2602" s="28"/>
      <c r="C2602" s="28"/>
      <c r="D2602" s="28"/>
      <c r="G2602" s="28"/>
      <c r="J2602" s="21"/>
      <c r="K2602" s="21"/>
      <c r="P2602" s="21"/>
      <c r="T2602" s="28"/>
      <c r="U2602" s="28"/>
      <c r="Y2602" s="28"/>
      <c r="Z2602" s="28"/>
    </row>
    <row r="2603" spans="1:28">
      <c r="A2603" s="47">
        <v>2601</v>
      </c>
      <c r="B2603" s="28"/>
      <c r="C2603" s="28"/>
      <c r="D2603" s="28"/>
      <c r="G2603" s="28"/>
      <c r="J2603" s="21"/>
      <c r="K2603" s="21"/>
      <c r="P2603" s="21"/>
      <c r="T2603" s="28"/>
      <c r="U2603" s="28"/>
      <c r="Y2603" s="28"/>
      <c r="Z2603" s="28"/>
    </row>
    <row r="2604" spans="1:28">
      <c r="A2604" s="47">
        <v>2602</v>
      </c>
      <c r="B2604" s="28"/>
      <c r="C2604" s="28"/>
      <c r="D2604" s="28"/>
      <c r="G2604" s="28"/>
      <c r="J2604" s="21"/>
      <c r="K2604" s="21"/>
      <c r="P2604" s="21"/>
      <c r="T2604" s="28"/>
      <c r="U2604" s="28"/>
      <c r="Y2604" s="28"/>
      <c r="Z2604" s="28"/>
    </row>
    <row r="2605" spans="1:28">
      <c r="A2605" s="47">
        <v>2603</v>
      </c>
      <c r="B2605" s="28"/>
      <c r="C2605" s="28"/>
      <c r="D2605" s="28"/>
      <c r="G2605" s="28"/>
      <c r="J2605" s="21"/>
      <c r="K2605" s="21"/>
      <c r="P2605" s="21"/>
      <c r="T2605" s="28"/>
      <c r="U2605" s="28"/>
      <c r="Y2605" s="28"/>
      <c r="Z2605" s="28"/>
    </row>
    <row r="2606" spans="1:28" ht="13.5" thickBot="1">
      <c r="A2606" s="59">
        <v>2604</v>
      </c>
      <c r="B2606" s="67"/>
      <c r="C2606" s="67"/>
      <c r="D2606" s="67"/>
      <c r="E2606" s="67"/>
      <c r="F2606" s="68"/>
      <c r="G2606" s="67"/>
      <c r="H2606" s="68"/>
      <c r="I2606" s="67"/>
      <c r="J2606" s="67"/>
      <c r="K2606" s="67"/>
      <c r="L2606" s="67"/>
      <c r="M2606" s="68"/>
      <c r="N2606" s="67"/>
      <c r="O2606" s="67"/>
      <c r="P2606" s="67"/>
      <c r="Q2606" s="67"/>
      <c r="R2606" s="68"/>
      <c r="S2606" s="67"/>
      <c r="T2606" s="67"/>
      <c r="U2606" s="67"/>
      <c r="V2606" s="67"/>
      <c r="W2606" s="68"/>
      <c r="X2606" s="67"/>
      <c r="Y2606" s="60"/>
      <c r="Z2606" s="60"/>
      <c r="AA2606" s="60"/>
      <c r="AB2606" s="61"/>
    </row>
    <row r="2607" spans="1:28">
      <c r="A2607" s="47">
        <v>2605</v>
      </c>
      <c r="B2607" s="28"/>
      <c r="C2607" s="28"/>
      <c r="D2607" s="28"/>
      <c r="G2607" s="28"/>
      <c r="J2607" s="21"/>
      <c r="K2607" s="21"/>
      <c r="P2607" s="21"/>
      <c r="T2607" s="28"/>
      <c r="U2607" s="28"/>
      <c r="Y2607" s="28"/>
      <c r="Z2607" s="28"/>
    </row>
    <row r="2608" spans="1:28">
      <c r="A2608" s="47">
        <v>2606</v>
      </c>
      <c r="B2608" s="28"/>
      <c r="C2608" s="28"/>
      <c r="D2608" s="28"/>
      <c r="G2608" s="28"/>
      <c r="J2608" s="21"/>
      <c r="K2608" s="21"/>
      <c r="P2608" s="21"/>
      <c r="T2608" s="28"/>
      <c r="U2608" s="28"/>
      <c r="Y2608" s="28"/>
      <c r="Z2608" s="28"/>
    </row>
    <row r="2609" spans="1:28">
      <c r="A2609" s="47">
        <v>2607</v>
      </c>
      <c r="B2609" s="28"/>
      <c r="C2609" s="28"/>
      <c r="D2609" s="28"/>
      <c r="G2609" s="28"/>
      <c r="J2609" s="21"/>
      <c r="K2609" s="21"/>
      <c r="P2609" s="21"/>
      <c r="T2609" s="28"/>
      <c r="U2609" s="28"/>
      <c r="Y2609" s="28"/>
      <c r="Z2609" s="28"/>
    </row>
    <row r="2610" spans="1:28">
      <c r="A2610" s="47">
        <v>2608</v>
      </c>
      <c r="B2610" s="28"/>
      <c r="C2610" s="28"/>
      <c r="D2610" s="28"/>
      <c r="G2610" s="28"/>
      <c r="J2610" s="21"/>
      <c r="K2610" s="21"/>
      <c r="P2610" s="21"/>
      <c r="T2610" s="28"/>
      <c r="U2610" s="28"/>
      <c r="Y2610" s="28"/>
      <c r="Z2610" s="28"/>
    </row>
    <row r="2611" spans="1:28" ht="13.5" thickBot="1">
      <c r="A2611" s="59">
        <v>2609</v>
      </c>
      <c r="B2611" s="67"/>
      <c r="C2611" s="67"/>
      <c r="D2611" s="67"/>
      <c r="E2611" s="67"/>
      <c r="F2611" s="68"/>
      <c r="G2611" s="67"/>
      <c r="H2611" s="68"/>
      <c r="I2611" s="67"/>
      <c r="J2611" s="67"/>
      <c r="K2611" s="67"/>
      <c r="L2611" s="67"/>
      <c r="M2611" s="68"/>
      <c r="N2611" s="67"/>
      <c r="O2611" s="67"/>
      <c r="P2611" s="67"/>
      <c r="Q2611" s="67"/>
      <c r="R2611" s="68"/>
      <c r="S2611" s="67"/>
      <c r="T2611" s="67"/>
      <c r="U2611" s="67"/>
      <c r="V2611" s="67"/>
      <c r="W2611" s="68"/>
      <c r="X2611" s="67"/>
      <c r="Y2611" s="60"/>
      <c r="Z2611" s="60"/>
      <c r="AA2611" s="60"/>
      <c r="AB2611" s="61"/>
    </row>
    <row r="2612" spans="1:28">
      <c r="A2612" s="47">
        <v>2610</v>
      </c>
      <c r="B2612" s="28"/>
      <c r="C2612" s="28"/>
      <c r="D2612" s="28"/>
      <c r="G2612" s="28"/>
      <c r="J2612" s="21"/>
      <c r="K2612" s="21"/>
      <c r="P2612" s="21"/>
      <c r="T2612" s="28"/>
      <c r="U2612" s="28"/>
      <c r="Y2612" s="28"/>
      <c r="Z2612" s="28"/>
    </row>
    <row r="2613" spans="1:28">
      <c r="A2613" s="47">
        <v>2611</v>
      </c>
      <c r="B2613" s="28"/>
      <c r="C2613" s="28"/>
      <c r="D2613" s="28"/>
      <c r="G2613" s="28"/>
      <c r="J2613" s="21"/>
      <c r="K2613" s="21"/>
      <c r="P2613" s="21"/>
      <c r="T2613" s="28"/>
      <c r="U2613" s="28"/>
      <c r="Y2613" s="28"/>
      <c r="Z2613" s="28"/>
    </row>
    <row r="2614" spans="1:28">
      <c r="A2614" s="47">
        <v>2612</v>
      </c>
      <c r="B2614" s="28"/>
      <c r="C2614" s="28"/>
      <c r="D2614" s="28"/>
      <c r="G2614" s="28"/>
      <c r="J2614" s="21"/>
      <c r="K2614" s="21"/>
      <c r="P2614" s="21"/>
      <c r="T2614" s="28"/>
      <c r="U2614" s="28"/>
      <c r="Y2614" s="28"/>
      <c r="Z2614" s="28"/>
    </row>
    <row r="2615" spans="1:28">
      <c r="A2615" s="47">
        <v>2613</v>
      </c>
      <c r="B2615" s="28"/>
      <c r="C2615" s="28"/>
      <c r="D2615" s="28"/>
      <c r="G2615" s="28"/>
      <c r="J2615" s="21"/>
      <c r="K2615" s="21"/>
      <c r="P2615" s="21"/>
      <c r="T2615" s="28"/>
      <c r="U2615" s="28"/>
      <c r="Y2615" s="28"/>
      <c r="Z2615" s="28"/>
    </row>
    <row r="2616" spans="1:28" ht="13.5" thickBot="1">
      <c r="A2616" s="59">
        <v>2614</v>
      </c>
      <c r="B2616" s="67"/>
      <c r="C2616" s="67"/>
      <c r="D2616" s="67"/>
      <c r="E2616" s="67"/>
      <c r="F2616" s="68"/>
      <c r="G2616" s="67"/>
      <c r="H2616" s="68"/>
      <c r="I2616" s="67"/>
      <c r="J2616" s="67"/>
      <c r="K2616" s="67"/>
      <c r="L2616" s="67"/>
      <c r="M2616" s="68"/>
      <c r="N2616" s="67"/>
      <c r="O2616" s="67"/>
      <c r="P2616" s="67"/>
      <c r="Q2616" s="67"/>
      <c r="R2616" s="68"/>
      <c r="S2616" s="67"/>
      <c r="T2616" s="67"/>
      <c r="U2616" s="67"/>
      <c r="V2616" s="67"/>
      <c r="W2616" s="68"/>
      <c r="X2616" s="67"/>
      <c r="Y2616" s="60"/>
      <c r="Z2616" s="60"/>
      <c r="AA2616" s="60"/>
      <c r="AB2616" s="61"/>
    </row>
    <row r="2617" spans="1:28">
      <c r="A2617" s="47">
        <v>2615</v>
      </c>
      <c r="B2617" s="28"/>
      <c r="C2617" s="28"/>
      <c r="D2617" s="28"/>
      <c r="G2617" s="28"/>
      <c r="J2617" s="21"/>
      <c r="K2617" s="21"/>
      <c r="P2617" s="21"/>
      <c r="T2617" s="28"/>
      <c r="U2617" s="28"/>
      <c r="Y2617" s="28"/>
      <c r="Z2617" s="28"/>
    </row>
    <row r="2618" spans="1:28">
      <c r="A2618" s="47">
        <v>2616</v>
      </c>
      <c r="B2618" s="28"/>
      <c r="C2618" s="28"/>
      <c r="D2618" s="28"/>
      <c r="G2618" s="28"/>
      <c r="J2618" s="21"/>
      <c r="K2618" s="21"/>
      <c r="P2618" s="21"/>
      <c r="T2618" s="28"/>
      <c r="U2618" s="28"/>
      <c r="Y2618" s="28"/>
      <c r="Z2618" s="28"/>
    </row>
    <row r="2619" spans="1:28">
      <c r="A2619" s="47">
        <v>2617</v>
      </c>
      <c r="B2619" s="28"/>
      <c r="C2619" s="28"/>
      <c r="D2619" s="28"/>
      <c r="G2619" s="28"/>
      <c r="J2619" s="21"/>
      <c r="K2619" s="21"/>
      <c r="P2619" s="21"/>
      <c r="T2619" s="28"/>
      <c r="U2619" s="28"/>
      <c r="Y2619" s="28"/>
      <c r="Z2619" s="28"/>
    </row>
    <row r="2620" spans="1:28">
      <c r="A2620" s="47">
        <v>2618</v>
      </c>
      <c r="B2620" s="28"/>
      <c r="C2620" s="28"/>
      <c r="D2620" s="28"/>
      <c r="G2620" s="28"/>
      <c r="J2620" s="21"/>
      <c r="K2620" s="21"/>
      <c r="P2620" s="21"/>
      <c r="T2620" s="28"/>
      <c r="U2620" s="28"/>
      <c r="Y2620" s="28"/>
      <c r="Z2620" s="28"/>
    </row>
    <row r="2621" spans="1:28" ht="13.5" thickBot="1">
      <c r="A2621" s="59">
        <v>2619</v>
      </c>
      <c r="B2621" s="67"/>
      <c r="C2621" s="67"/>
      <c r="D2621" s="67"/>
      <c r="E2621" s="67"/>
      <c r="F2621" s="68"/>
      <c r="G2621" s="67"/>
      <c r="H2621" s="68"/>
      <c r="I2621" s="67"/>
      <c r="J2621" s="67"/>
      <c r="K2621" s="67"/>
      <c r="L2621" s="67"/>
      <c r="M2621" s="68"/>
      <c r="N2621" s="67"/>
      <c r="O2621" s="67"/>
      <c r="P2621" s="67"/>
      <c r="Q2621" s="67"/>
      <c r="R2621" s="68"/>
      <c r="S2621" s="67"/>
      <c r="T2621" s="67"/>
      <c r="U2621" s="67"/>
      <c r="V2621" s="67"/>
      <c r="W2621" s="68"/>
      <c r="X2621" s="67"/>
      <c r="Y2621" s="60"/>
      <c r="Z2621" s="60"/>
      <c r="AA2621" s="60"/>
      <c r="AB2621" s="61"/>
    </row>
    <row r="2622" spans="1:28">
      <c r="A2622" s="47">
        <v>2620</v>
      </c>
      <c r="B2622" s="28"/>
      <c r="C2622" s="28"/>
      <c r="D2622" s="28"/>
      <c r="G2622" s="28"/>
      <c r="J2622" s="21"/>
      <c r="K2622" s="21"/>
      <c r="P2622" s="21"/>
      <c r="T2622" s="28"/>
      <c r="U2622" s="28"/>
      <c r="Y2622" s="28"/>
      <c r="Z2622" s="28"/>
    </row>
    <row r="2623" spans="1:28">
      <c r="A2623" s="47">
        <v>2621</v>
      </c>
      <c r="B2623" s="28"/>
      <c r="C2623" s="28"/>
      <c r="D2623" s="28"/>
      <c r="G2623" s="28"/>
      <c r="J2623" s="21"/>
      <c r="K2623" s="21"/>
      <c r="P2623" s="21"/>
      <c r="T2623" s="28"/>
      <c r="U2623" s="28"/>
      <c r="Y2623" s="28"/>
      <c r="Z2623" s="28"/>
    </row>
    <row r="2624" spans="1:28">
      <c r="A2624" s="47">
        <v>2622</v>
      </c>
      <c r="B2624" s="28"/>
      <c r="C2624" s="28"/>
      <c r="D2624" s="28"/>
      <c r="G2624" s="28"/>
      <c r="J2624" s="21"/>
      <c r="K2624" s="21"/>
      <c r="P2624" s="21"/>
      <c r="T2624" s="28"/>
      <c r="U2624" s="28"/>
      <c r="Y2624" s="28"/>
      <c r="Z2624" s="28"/>
    </row>
    <row r="2625" spans="1:28">
      <c r="A2625" s="47">
        <v>2623</v>
      </c>
      <c r="B2625" s="28"/>
      <c r="C2625" s="28"/>
      <c r="D2625" s="28"/>
      <c r="G2625" s="28"/>
      <c r="J2625" s="21"/>
      <c r="K2625" s="21"/>
      <c r="P2625" s="21"/>
      <c r="T2625" s="28"/>
      <c r="U2625" s="28"/>
      <c r="Y2625" s="28"/>
      <c r="Z2625" s="28"/>
    </row>
    <row r="2626" spans="1:28" ht="13.5" thickBot="1">
      <c r="A2626" s="59">
        <v>2624</v>
      </c>
      <c r="B2626" s="67"/>
      <c r="C2626" s="67"/>
      <c r="D2626" s="67"/>
      <c r="E2626" s="67"/>
      <c r="F2626" s="68"/>
      <c r="G2626" s="67"/>
      <c r="H2626" s="68"/>
      <c r="I2626" s="67"/>
      <c r="J2626" s="67"/>
      <c r="K2626" s="67"/>
      <c r="L2626" s="67"/>
      <c r="M2626" s="68"/>
      <c r="N2626" s="67"/>
      <c r="O2626" s="67"/>
      <c r="P2626" s="67"/>
      <c r="Q2626" s="67"/>
      <c r="R2626" s="68"/>
      <c r="S2626" s="67"/>
      <c r="T2626" s="67"/>
      <c r="U2626" s="67"/>
      <c r="V2626" s="67"/>
      <c r="W2626" s="68"/>
      <c r="X2626" s="67"/>
      <c r="Y2626" s="60"/>
      <c r="Z2626" s="60"/>
      <c r="AA2626" s="60"/>
      <c r="AB2626" s="61"/>
    </row>
    <row r="2627" spans="1:28">
      <c r="A2627" s="47">
        <v>2625</v>
      </c>
      <c r="B2627" s="28"/>
      <c r="C2627" s="28"/>
      <c r="D2627" s="28"/>
      <c r="G2627" s="28"/>
      <c r="J2627" s="21"/>
      <c r="K2627" s="21"/>
      <c r="P2627" s="21"/>
      <c r="T2627" s="28"/>
      <c r="U2627" s="28"/>
      <c r="Y2627" s="28"/>
      <c r="Z2627" s="28"/>
    </row>
    <row r="2628" spans="1:28">
      <c r="A2628" s="47">
        <v>2626</v>
      </c>
      <c r="B2628" s="28"/>
      <c r="C2628" s="28"/>
      <c r="D2628" s="28"/>
      <c r="G2628" s="28"/>
      <c r="J2628" s="21"/>
      <c r="K2628" s="21"/>
      <c r="P2628" s="21"/>
      <c r="T2628" s="28"/>
      <c r="U2628" s="28"/>
      <c r="Y2628" s="28"/>
      <c r="Z2628" s="28"/>
    </row>
    <row r="2629" spans="1:28">
      <c r="A2629" s="47">
        <v>2627</v>
      </c>
      <c r="B2629" s="28"/>
      <c r="C2629" s="28"/>
      <c r="D2629" s="28"/>
      <c r="G2629" s="28"/>
      <c r="J2629" s="21"/>
      <c r="K2629" s="21"/>
      <c r="P2629" s="21"/>
      <c r="T2629" s="28"/>
      <c r="U2629" s="28"/>
      <c r="Y2629" s="28"/>
      <c r="Z2629" s="28"/>
    </row>
    <row r="2630" spans="1:28">
      <c r="A2630" s="47">
        <v>2628</v>
      </c>
      <c r="B2630" s="28"/>
      <c r="C2630" s="28"/>
      <c r="D2630" s="28"/>
      <c r="G2630" s="28"/>
      <c r="J2630" s="21"/>
      <c r="K2630" s="21"/>
      <c r="P2630" s="21"/>
      <c r="T2630" s="28"/>
      <c r="U2630" s="28"/>
      <c r="Y2630" s="28"/>
      <c r="Z2630" s="28"/>
    </row>
    <row r="2631" spans="1:28" ht="13.5" thickBot="1">
      <c r="A2631" s="59">
        <v>2629</v>
      </c>
      <c r="B2631" s="67"/>
      <c r="C2631" s="67"/>
      <c r="D2631" s="67"/>
      <c r="E2631" s="67"/>
      <c r="F2631" s="68"/>
      <c r="G2631" s="67"/>
      <c r="H2631" s="68"/>
      <c r="I2631" s="67"/>
      <c r="J2631" s="67"/>
      <c r="K2631" s="67"/>
      <c r="L2631" s="67"/>
      <c r="M2631" s="68"/>
      <c r="N2631" s="67"/>
      <c r="O2631" s="67"/>
      <c r="P2631" s="67"/>
      <c r="Q2631" s="67"/>
      <c r="R2631" s="68"/>
      <c r="S2631" s="67"/>
      <c r="T2631" s="67"/>
      <c r="U2631" s="67"/>
      <c r="V2631" s="67"/>
      <c r="W2631" s="68"/>
      <c r="X2631" s="67"/>
      <c r="Y2631" s="60"/>
      <c r="Z2631" s="60"/>
      <c r="AA2631" s="60"/>
      <c r="AB2631" s="61"/>
    </row>
    <row r="2632" spans="1:28">
      <c r="A2632" s="47">
        <v>2630</v>
      </c>
      <c r="B2632" s="28"/>
      <c r="C2632" s="28"/>
      <c r="D2632" s="28"/>
      <c r="G2632" s="28"/>
      <c r="J2632" s="21"/>
      <c r="K2632" s="21"/>
      <c r="P2632" s="21"/>
      <c r="T2632" s="28"/>
      <c r="U2632" s="28"/>
      <c r="Y2632" s="28"/>
      <c r="Z2632" s="28"/>
    </row>
    <row r="2633" spans="1:28">
      <c r="A2633" s="47">
        <v>2631</v>
      </c>
      <c r="B2633" s="28"/>
      <c r="C2633" s="28"/>
      <c r="D2633" s="28"/>
      <c r="G2633" s="28"/>
      <c r="J2633" s="21"/>
      <c r="K2633" s="21"/>
      <c r="P2633" s="21"/>
      <c r="T2633" s="28"/>
      <c r="U2633" s="28"/>
      <c r="Y2633" s="28"/>
      <c r="Z2633" s="28"/>
    </row>
    <row r="2634" spans="1:28">
      <c r="A2634" s="47">
        <v>2632</v>
      </c>
      <c r="B2634" s="28"/>
      <c r="C2634" s="28"/>
      <c r="D2634" s="28"/>
      <c r="G2634" s="28"/>
      <c r="J2634" s="21"/>
      <c r="K2634" s="21"/>
      <c r="P2634" s="21"/>
      <c r="T2634" s="28"/>
      <c r="U2634" s="28"/>
      <c r="Y2634" s="28"/>
      <c r="Z2634" s="28"/>
    </row>
    <row r="2635" spans="1:28">
      <c r="A2635" s="47">
        <v>2633</v>
      </c>
      <c r="B2635" s="28"/>
      <c r="C2635" s="28"/>
      <c r="D2635" s="28"/>
      <c r="G2635" s="28"/>
      <c r="J2635" s="21"/>
      <c r="K2635" s="21"/>
      <c r="P2635" s="21"/>
      <c r="T2635" s="28"/>
      <c r="U2635" s="28"/>
      <c r="Y2635" s="28"/>
      <c r="Z2635" s="28"/>
    </row>
    <row r="2636" spans="1:28" ht="13.5" thickBot="1">
      <c r="A2636" s="59">
        <v>2634</v>
      </c>
      <c r="B2636" s="67"/>
      <c r="C2636" s="67"/>
      <c r="D2636" s="67"/>
      <c r="E2636" s="67"/>
      <c r="F2636" s="68"/>
      <c r="G2636" s="67"/>
      <c r="H2636" s="68"/>
      <c r="I2636" s="67"/>
      <c r="J2636" s="67"/>
      <c r="K2636" s="67"/>
      <c r="L2636" s="67"/>
      <c r="M2636" s="68"/>
      <c r="N2636" s="67"/>
      <c r="O2636" s="67"/>
      <c r="P2636" s="67"/>
      <c r="Q2636" s="67"/>
      <c r="R2636" s="68"/>
      <c r="S2636" s="67"/>
      <c r="T2636" s="67"/>
      <c r="U2636" s="67"/>
      <c r="V2636" s="67"/>
      <c r="W2636" s="68"/>
      <c r="X2636" s="67"/>
      <c r="Y2636" s="60"/>
      <c r="Z2636" s="60"/>
      <c r="AA2636" s="60"/>
      <c r="AB2636" s="61"/>
    </row>
    <row r="2637" spans="1:28">
      <c r="A2637" s="47">
        <v>2635</v>
      </c>
      <c r="B2637" s="28"/>
      <c r="C2637" s="28"/>
      <c r="D2637" s="28"/>
      <c r="G2637" s="28"/>
      <c r="J2637" s="21"/>
      <c r="K2637" s="21"/>
      <c r="P2637" s="21"/>
      <c r="T2637" s="28"/>
      <c r="U2637" s="28"/>
      <c r="Y2637" s="28"/>
      <c r="Z2637" s="28"/>
    </row>
    <row r="2638" spans="1:28">
      <c r="A2638" s="47">
        <v>2636</v>
      </c>
      <c r="B2638" s="28"/>
      <c r="C2638" s="28"/>
      <c r="D2638" s="28"/>
      <c r="G2638" s="28"/>
      <c r="J2638" s="21"/>
      <c r="K2638" s="21"/>
      <c r="P2638" s="21"/>
      <c r="T2638" s="28"/>
      <c r="U2638" s="28"/>
      <c r="Y2638" s="28"/>
      <c r="Z2638" s="28"/>
    </row>
    <row r="2639" spans="1:28">
      <c r="A2639" s="47">
        <v>2637</v>
      </c>
      <c r="B2639" s="28"/>
      <c r="C2639" s="28"/>
      <c r="D2639" s="28"/>
      <c r="G2639" s="28"/>
      <c r="J2639" s="21"/>
      <c r="K2639" s="21"/>
      <c r="P2639" s="21"/>
      <c r="T2639" s="28"/>
      <c r="U2639" s="28"/>
      <c r="Y2639" s="28"/>
      <c r="Z2639" s="28"/>
    </row>
    <row r="2640" spans="1:28">
      <c r="A2640" s="47">
        <v>2638</v>
      </c>
      <c r="B2640" s="28"/>
      <c r="C2640" s="28"/>
      <c r="D2640" s="28"/>
      <c r="G2640" s="28"/>
      <c r="J2640" s="21"/>
      <c r="K2640" s="21"/>
      <c r="P2640" s="21"/>
      <c r="T2640" s="28"/>
      <c r="U2640" s="28"/>
      <c r="Y2640" s="28"/>
      <c r="Z2640" s="28"/>
    </row>
    <row r="2641" spans="1:28" ht="13.5" thickBot="1">
      <c r="A2641" s="59">
        <v>2639</v>
      </c>
      <c r="B2641" s="67"/>
      <c r="C2641" s="67"/>
      <c r="D2641" s="67"/>
      <c r="E2641" s="67"/>
      <c r="F2641" s="68"/>
      <c r="G2641" s="67"/>
      <c r="H2641" s="68"/>
      <c r="I2641" s="67"/>
      <c r="J2641" s="67"/>
      <c r="K2641" s="67"/>
      <c r="L2641" s="67"/>
      <c r="M2641" s="68"/>
      <c r="N2641" s="67"/>
      <c r="O2641" s="67"/>
      <c r="P2641" s="67"/>
      <c r="Q2641" s="67"/>
      <c r="R2641" s="68"/>
      <c r="S2641" s="67"/>
      <c r="T2641" s="67"/>
      <c r="U2641" s="67"/>
      <c r="V2641" s="67"/>
      <c r="W2641" s="68"/>
      <c r="X2641" s="67"/>
      <c r="Y2641" s="60"/>
      <c r="Z2641" s="60"/>
      <c r="AA2641" s="60"/>
      <c r="AB2641" s="61"/>
    </row>
    <row r="2642" spans="1:28">
      <c r="A2642" s="47">
        <v>2640</v>
      </c>
      <c r="B2642" s="28"/>
      <c r="C2642" s="28"/>
      <c r="D2642" s="28"/>
      <c r="G2642" s="28"/>
      <c r="J2642" s="21"/>
      <c r="K2642" s="21"/>
      <c r="P2642" s="21"/>
      <c r="T2642" s="28"/>
      <c r="U2642" s="28"/>
      <c r="Y2642" s="28"/>
      <c r="Z2642" s="28"/>
    </row>
    <row r="2643" spans="1:28">
      <c r="A2643" s="47">
        <v>2641</v>
      </c>
      <c r="B2643" s="28"/>
      <c r="C2643" s="28"/>
      <c r="D2643" s="28"/>
      <c r="G2643" s="28"/>
      <c r="J2643" s="21"/>
      <c r="K2643" s="21"/>
      <c r="P2643" s="21"/>
      <c r="T2643" s="28"/>
      <c r="U2643" s="28"/>
      <c r="Y2643" s="28"/>
      <c r="Z2643" s="28"/>
    </row>
    <row r="2644" spans="1:28">
      <c r="A2644" s="47">
        <v>2642</v>
      </c>
      <c r="B2644" s="28"/>
      <c r="C2644" s="28"/>
      <c r="D2644" s="28"/>
      <c r="G2644" s="28"/>
      <c r="J2644" s="21"/>
      <c r="K2644" s="21"/>
      <c r="P2644" s="21"/>
      <c r="T2644" s="28"/>
      <c r="U2644" s="28"/>
      <c r="Y2644" s="28"/>
      <c r="Z2644" s="28"/>
    </row>
    <row r="2645" spans="1:28">
      <c r="A2645" s="47">
        <v>2643</v>
      </c>
      <c r="B2645" s="28"/>
      <c r="C2645" s="28"/>
      <c r="D2645" s="28"/>
      <c r="G2645" s="28"/>
      <c r="J2645" s="21"/>
      <c r="K2645" s="21"/>
      <c r="P2645" s="21"/>
      <c r="T2645" s="28"/>
      <c r="U2645" s="28"/>
      <c r="Y2645" s="28"/>
      <c r="Z2645" s="28"/>
    </row>
    <row r="2646" spans="1:28" ht="13.5" thickBot="1">
      <c r="A2646" s="59">
        <v>2644</v>
      </c>
      <c r="B2646" s="67"/>
      <c r="C2646" s="67"/>
      <c r="D2646" s="67"/>
      <c r="E2646" s="67"/>
      <c r="F2646" s="68"/>
      <c r="G2646" s="67"/>
      <c r="H2646" s="68"/>
      <c r="I2646" s="67"/>
      <c r="J2646" s="67"/>
      <c r="K2646" s="67"/>
      <c r="L2646" s="67"/>
      <c r="M2646" s="68"/>
      <c r="N2646" s="67"/>
      <c r="O2646" s="67"/>
      <c r="P2646" s="67"/>
      <c r="Q2646" s="67"/>
      <c r="R2646" s="68"/>
      <c r="S2646" s="67"/>
      <c r="T2646" s="67"/>
      <c r="U2646" s="67"/>
      <c r="V2646" s="67"/>
      <c r="W2646" s="68"/>
      <c r="X2646" s="67"/>
      <c r="Y2646" s="60"/>
      <c r="Z2646" s="60"/>
      <c r="AA2646" s="60"/>
      <c r="AB2646" s="61"/>
    </row>
    <row r="2647" spans="1:28">
      <c r="A2647" s="47">
        <v>2645</v>
      </c>
      <c r="B2647" s="28"/>
      <c r="C2647" s="28"/>
      <c r="D2647" s="28"/>
      <c r="G2647" s="28"/>
      <c r="J2647" s="21"/>
      <c r="K2647" s="21"/>
      <c r="P2647" s="21"/>
      <c r="T2647" s="28"/>
      <c r="U2647" s="28"/>
      <c r="Y2647" s="28"/>
      <c r="Z2647" s="28"/>
    </row>
    <row r="2648" spans="1:28">
      <c r="A2648" s="47">
        <v>2646</v>
      </c>
      <c r="B2648" s="28"/>
      <c r="C2648" s="28"/>
      <c r="D2648" s="28"/>
      <c r="G2648" s="28"/>
      <c r="J2648" s="21"/>
      <c r="K2648" s="21"/>
      <c r="P2648" s="21"/>
      <c r="T2648" s="28"/>
      <c r="U2648" s="28"/>
      <c r="Y2648" s="28"/>
      <c r="Z2648" s="28"/>
    </row>
    <row r="2649" spans="1:28">
      <c r="A2649" s="47">
        <v>2647</v>
      </c>
      <c r="B2649" s="28"/>
      <c r="C2649" s="28"/>
      <c r="D2649" s="28"/>
      <c r="G2649" s="28"/>
      <c r="J2649" s="21"/>
      <c r="K2649" s="21"/>
      <c r="P2649" s="21"/>
      <c r="T2649" s="28"/>
      <c r="U2649" s="28"/>
      <c r="Y2649" s="28"/>
      <c r="Z2649" s="28"/>
    </row>
    <row r="2650" spans="1:28">
      <c r="A2650" s="47">
        <v>2648</v>
      </c>
      <c r="B2650" s="28"/>
      <c r="C2650" s="28"/>
      <c r="D2650" s="28"/>
      <c r="G2650" s="28"/>
      <c r="J2650" s="21"/>
      <c r="K2650" s="21"/>
      <c r="P2650" s="21"/>
      <c r="T2650" s="28"/>
      <c r="U2650" s="28"/>
      <c r="Y2650" s="28"/>
      <c r="Z2650" s="28"/>
    </row>
    <row r="2651" spans="1:28" ht="13.5" thickBot="1">
      <c r="A2651" s="59">
        <v>2649</v>
      </c>
      <c r="B2651" s="67"/>
      <c r="C2651" s="67"/>
      <c r="D2651" s="67"/>
      <c r="E2651" s="67"/>
      <c r="F2651" s="68"/>
      <c r="G2651" s="67"/>
      <c r="H2651" s="68"/>
      <c r="I2651" s="67"/>
      <c r="J2651" s="67"/>
      <c r="K2651" s="67"/>
      <c r="L2651" s="67"/>
      <c r="M2651" s="68"/>
      <c r="N2651" s="67"/>
      <c r="O2651" s="67"/>
      <c r="P2651" s="67"/>
      <c r="Q2651" s="67"/>
      <c r="R2651" s="68"/>
      <c r="S2651" s="67"/>
      <c r="T2651" s="67"/>
      <c r="U2651" s="67"/>
      <c r="V2651" s="67"/>
      <c r="W2651" s="68"/>
      <c r="X2651" s="67"/>
      <c r="Y2651" s="60"/>
      <c r="Z2651" s="60"/>
      <c r="AA2651" s="60"/>
      <c r="AB2651" s="61"/>
    </row>
    <row r="2652" spans="1:28">
      <c r="A2652" s="47">
        <v>2650</v>
      </c>
      <c r="B2652" s="28"/>
      <c r="C2652" s="28"/>
      <c r="D2652" s="28"/>
      <c r="G2652" s="28"/>
      <c r="J2652" s="21"/>
      <c r="K2652" s="21"/>
      <c r="P2652" s="21"/>
      <c r="T2652" s="28"/>
      <c r="U2652" s="28"/>
      <c r="Y2652" s="28"/>
      <c r="Z2652" s="28"/>
    </row>
    <row r="2653" spans="1:28">
      <c r="A2653" s="47">
        <v>2651</v>
      </c>
      <c r="B2653" s="28"/>
      <c r="C2653" s="28"/>
      <c r="D2653" s="28"/>
      <c r="G2653" s="28"/>
      <c r="J2653" s="21"/>
      <c r="K2653" s="21"/>
      <c r="P2653" s="21"/>
      <c r="T2653" s="28"/>
      <c r="U2653" s="28"/>
      <c r="Y2653" s="28"/>
      <c r="Z2653" s="28"/>
    </row>
    <row r="2654" spans="1:28">
      <c r="A2654" s="47">
        <v>2652</v>
      </c>
      <c r="B2654" s="28"/>
      <c r="C2654" s="28"/>
      <c r="D2654" s="28"/>
      <c r="G2654" s="28"/>
      <c r="J2654" s="21"/>
      <c r="K2654" s="21"/>
      <c r="P2654" s="21"/>
      <c r="T2654" s="28"/>
      <c r="U2654" s="28"/>
      <c r="Y2654" s="28"/>
      <c r="Z2654" s="28"/>
    </row>
    <row r="2655" spans="1:28">
      <c r="A2655" s="47">
        <v>2653</v>
      </c>
      <c r="B2655" s="28"/>
      <c r="C2655" s="28"/>
      <c r="D2655" s="28"/>
      <c r="G2655" s="28"/>
      <c r="J2655" s="21"/>
      <c r="K2655" s="21"/>
      <c r="P2655" s="21"/>
      <c r="T2655" s="28"/>
      <c r="U2655" s="28"/>
      <c r="Y2655" s="28"/>
      <c r="Z2655" s="28"/>
    </row>
    <row r="2656" spans="1:28" ht="13.5" thickBot="1">
      <c r="A2656" s="59">
        <v>2654</v>
      </c>
      <c r="B2656" s="67"/>
      <c r="C2656" s="67"/>
      <c r="D2656" s="67"/>
      <c r="E2656" s="67"/>
      <c r="F2656" s="68"/>
      <c r="G2656" s="67"/>
      <c r="H2656" s="68"/>
      <c r="I2656" s="67"/>
      <c r="J2656" s="67"/>
      <c r="K2656" s="67"/>
      <c r="L2656" s="67"/>
      <c r="M2656" s="68"/>
      <c r="N2656" s="67"/>
      <c r="O2656" s="67"/>
      <c r="P2656" s="67"/>
      <c r="Q2656" s="67"/>
      <c r="R2656" s="68"/>
      <c r="S2656" s="67"/>
      <c r="T2656" s="67"/>
      <c r="U2656" s="67"/>
      <c r="V2656" s="67"/>
      <c r="W2656" s="68"/>
      <c r="X2656" s="67"/>
      <c r="Y2656" s="60"/>
      <c r="Z2656" s="60"/>
      <c r="AA2656" s="60"/>
      <c r="AB2656" s="61"/>
    </row>
    <row r="2657" spans="1:28">
      <c r="A2657" s="47">
        <v>2655</v>
      </c>
      <c r="B2657" s="28"/>
      <c r="C2657" s="28"/>
      <c r="D2657" s="28"/>
      <c r="G2657" s="28"/>
      <c r="J2657" s="21"/>
      <c r="K2657" s="21"/>
      <c r="P2657" s="21"/>
      <c r="T2657" s="28"/>
      <c r="U2657" s="28"/>
      <c r="Y2657" s="28"/>
      <c r="Z2657" s="28"/>
    </row>
    <row r="2658" spans="1:28">
      <c r="A2658" s="47">
        <v>2656</v>
      </c>
      <c r="B2658" s="28"/>
      <c r="C2658" s="28"/>
      <c r="D2658" s="28"/>
      <c r="G2658" s="28"/>
      <c r="J2658" s="21"/>
      <c r="K2658" s="21"/>
      <c r="P2658" s="21"/>
      <c r="T2658" s="28"/>
      <c r="U2658" s="28"/>
      <c r="Y2658" s="28"/>
      <c r="Z2658" s="28"/>
    </row>
    <row r="2659" spans="1:28">
      <c r="A2659" s="47">
        <v>2657</v>
      </c>
      <c r="B2659" s="28"/>
      <c r="C2659" s="28"/>
      <c r="D2659" s="28"/>
      <c r="G2659" s="28"/>
      <c r="J2659" s="21"/>
      <c r="K2659" s="21"/>
      <c r="P2659" s="21"/>
      <c r="T2659" s="28"/>
      <c r="U2659" s="28"/>
      <c r="Y2659" s="28"/>
      <c r="Z2659" s="28"/>
    </row>
    <row r="2660" spans="1:28">
      <c r="A2660" s="47">
        <v>2658</v>
      </c>
      <c r="B2660" s="28"/>
      <c r="C2660" s="28"/>
      <c r="D2660" s="28"/>
      <c r="G2660" s="28"/>
      <c r="J2660" s="21"/>
      <c r="K2660" s="21"/>
      <c r="P2660" s="21"/>
      <c r="T2660" s="28"/>
      <c r="U2660" s="28"/>
      <c r="Y2660" s="28"/>
      <c r="Z2660" s="28"/>
    </row>
    <row r="2661" spans="1:28" ht="13.5" thickBot="1">
      <c r="A2661" s="59">
        <v>2659</v>
      </c>
      <c r="B2661" s="67"/>
      <c r="C2661" s="67"/>
      <c r="D2661" s="67"/>
      <c r="E2661" s="67"/>
      <c r="F2661" s="68"/>
      <c r="G2661" s="67"/>
      <c r="H2661" s="68"/>
      <c r="I2661" s="67"/>
      <c r="J2661" s="67"/>
      <c r="K2661" s="67"/>
      <c r="L2661" s="67"/>
      <c r="M2661" s="68"/>
      <c r="N2661" s="67"/>
      <c r="O2661" s="67"/>
      <c r="P2661" s="67"/>
      <c r="Q2661" s="67"/>
      <c r="R2661" s="68"/>
      <c r="S2661" s="67"/>
      <c r="T2661" s="67"/>
      <c r="U2661" s="67"/>
      <c r="V2661" s="67"/>
      <c r="W2661" s="68"/>
      <c r="X2661" s="67"/>
      <c r="Y2661" s="60"/>
      <c r="Z2661" s="60"/>
      <c r="AA2661" s="60"/>
      <c r="AB2661" s="61"/>
    </row>
    <row r="2662" spans="1:28">
      <c r="A2662" s="47">
        <v>2660</v>
      </c>
      <c r="B2662" s="28"/>
      <c r="C2662" s="28"/>
      <c r="D2662" s="28"/>
      <c r="G2662" s="28"/>
      <c r="J2662" s="21"/>
      <c r="K2662" s="21"/>
      <c r="P2662" s="21"/>
      <c r="T2662" s="28"/>
      <c r="U2662" s="28"/>
      <c r="Y2662" s="28"/>
      <c r="Z2662" s="28"/>
    </row>
    <row r="2663" spans="1:28">
      <c r="A2663" s="47">
        <v>2661</v>
      </c>
      <c r="B2663" s="28"/>
      <c r="C2663" s="28"/>
      <c r="D2663" s="28"/>
      <c r="G2663" s="28"/>
      <c r="J2663" s="21"/>
      <c r="K2663" s="21"/>
      <c r="P2663" s="21"/>
      <c r="T2663" s="28"/>
      <c r="U2663" s="28"/>
      <c r="Y2663" s="28"/>
      <c r="Z2663" s="28"/>
    </row>
    <row r="2664" spans="1:28">
      <c r="A2664" s="47">
        <v>2662</v>
      </c>
      <c r="B2664" s="28"/>
      <c r="C2664" s="28"/>
      <c r="D2664" s="28"/>
      <c r="G2664" s="28"/>
      <c r="J2664" s="21"/>
      <c r="K2664" s="21"/>
      <c r="P2664" s="21"/>
      <c r="T2664" s="28"/>
      <c r="U2664" s="28"/>
      <c r="Y2664" s="28"/>
      <c r="Z2664" s="28"/>
    </row>
    <row r="2665" spans="1:28">
      <c r="A2665" s="47">
        <v>2663</v>
      </c>
      <c r="B2665" s="28"/>
      <c r="C2665" s="28"/>
      <c r="D2665" s="28"/>
      <c r="G2665" s="28"/>
      <c r="J2665" s="21"/>
      <c r="K2665" s="21"/>
      <c r="P2665" s="21"/>
      <c r="T2665" s="28"/>
      <c r="U2665" s="28"/>
      <c r="Y2665" s="28"/>
      <c r="Z2665" s="28"/>
    </row>
    <row r="2666" spans="1:28" ht="13.5" thickBot="1">
      <c r="A2666" s="59">
        <v>2664</v>
      </c>
      <c r="B2666" s="67"/>
      <c r="C2666" s="67"/>
      <c r="D2666" s="67"/>
      <c r="E2666" s="67"/>
      <c r="F2666" s="68"/>
      <c r="G2666" s="67"/>
      <c r="H2666" s="68"/>
      <c r="I2666" s="67"/>
      <c r="J2666" s="67"/>
      <c r="K2666" s="67"/>
      <c r="L2666" s="67"/>
      <c r="M2666" s="68"/>
      <c r="N2666" s="67"/>
      <c r="O2666" s="67"/>
      <c r="P2666" s="67"/>
      <c r="Q2666" s="67"/>
      <c r="R2666" s="68"/>
      <c r="S2666" s="67"/>
      <c r="T2666" s="67"/>
      <c r="U2666" s="67"/>
      <c r="V2666" s="67"/>
      <c r="W2666" s="68"/>
      <c r="X2666" s="67"/>
      <c r="Y2666" s="60"/>
      <c r="Z2666" s="60"/>
      <c r="AA2666" s="60"/>
      <c r="AB2666" s="61"/>
    </row>
    <row r="2667" spans="1:28">
      <c r="A2667" s="47">
        <v>2665</v>
      </c>
      <c r="B2667" s="28"/>
      <c r="C2667" s="28"/>
      <c r="D2667" s="28"/>
      <c r="G2667" s="28"/>
      <c r="J2667" s="21"/>
      <c r="K2667" s="21"/>
      <c r="P2667" s="21"/>
      <c r="T2667" s="28"/>
      <c r="U2667" s="28"/>
      <c r="Y2667" s="28"/>
      <c r="Z2667" s="28"/>
    </row>
    <row r="2668" spans="1:28">
      <c r="A2668" s="47">
        <v>2666</v>
      </c>
      <c r="B2668" s="28"/>
      <c r="C2668" s="28"/>
      <c r="D2668" s="28"/>
      <c r="G2668" s="28"/>
      <c r="J2668" s="21"/>
      <c r="K2668" s="21"/>
      <c r="P2668" s="21"/>
      <c r="T2668" s="28"/>
      <c r="U2668" s="28"/>
      <c r="Y2668" s="28"/>
      <c r="Z2668" s="28"/>
    </row>
    <row r="2669" spans="1:28">
      <c r="A2669" s="47">
        <v>2667</v>
      </c>
      <c r="B2669" s="28"/>
      <c r="C2669" s="28"/>
      <c r="D2669" s="28"/>
      <c r="G2669" s="28"/>
      <c r="J2669" s="21"/>
      <c r="K2669" s="21"/>
      <c r="P2669" s="21"/>
      <c r="T2669" s="28"/>
      <c r="U2669" s="28"/>
      <c r="Y2669" s="28"/>
      <c r="Z2669" s="28"/>
    </row>
    <row r="2670" spans="1:28">
      <c r="A2670" s="47">
        <v>2668</v>
      </c>
      <c r="B2670" s="28"/>
      <c r="C2670" s="28"/>
      <c r="D2670" s="28"/>
      <c r="G2670" s="28"/>
      <c r="J2670" s="21"/>
      <c r="K2670" s="21"/>
      <c r="P2670" s="21"/>
      <c r="T2670" s="28"/>
      <c r="U2670" s="28"/>
      <c r="Y2670" s="28"/>
      <c r="Z2670" s="28"/>
    </row>
    <row r="2671" spans="1:28" ht="13.5" thickBot="1">
      <c r="A2671" s="59">
        <v>2669</v>
      </c>
      <c r="B2671" s="67"/>
      <c r="C2671" s="67"/>
      <c r="D2671" s="67"/>
      <c r="E2671" s="67"/>
      <c r="F2671" s="68"/>
      <c r="G2671" s="67"/>
      <c r="H2671" s="68"/>
      <c r="I2671" s="67"/>
      <c r="J2671" s="67"/>
      <c r="K2671" s="67"/>
      <c r="L2671" s="67"/>
      <c r="M2671" s="68"/>
      <c r="N2671" s="67"/>
      <c r="O2671" s="67"/>
      <c r="P2671" s="67"/>
      <c r="Q2671" s="67"/>
      <c r="R2671" s="68"/>
      <c r="S2671" s="67"/>
      <c r="T2671" s="67"/>
      <c r="U2671" s="67"/>
      <c r="V2671" s="67"/>
      <c r="W2671" s="68"/>
      <c r="X2671" s="67"/>
      <c r="Y2671" s="60"/>
      <c r="Z2671" s="60"/>
      <c r="AA2671" s="60"/>
      <c r="AB2671" s="61"/>
    </row>
    <row r="2672" spans="1:28">
      <c r="A2672" s="47">
        <v>2670</v>
      </c>
      <c r="B2672" s="28"/>
      <c r="C2672" s="28"/>
      <c r="D2672" s="28"/>
      <c r="G2672" s="28"/>
      <c r="J2672" s="21"/>
      <c r="K2672" s="21"/>
      <c r="P2672" s="21"/>
      <c r="T2672" s="28"/>
      <c r="U2672" s="28"/>
      <c r="Y2672" s="28"/>
      <c r="Z2672" s="28"/>
    </row>
    <row r="2673" spans="1:28">
      <c r="A2673" s="47">
        <v>2671</v>
      </c>
      <c r="B2673" s="28"/>
      <c r="C2673" s="28"/>
      <c r="D2673" s="28"/>
      <c r="G2673" s="28"/>
      <c r="J2673" s="21"/>
      <c r="K2673" s="21"/>
      <c r="P2673" s="21"/>
      <c r="T2673" s="28"/>
      <c r="U2673" s="28"/>
      <c r="Y2673" s="28"/>
      <c r="Z2673" s="28"/>
    </row>
    <row r="2674" spans="1:28">
      <c r="A2674" s="47">
        <v>2672</v>
      </c>
      <c r="B2674" s="28"/>
      <c r="C2674" s="28"/>
      <c r="D2674" s="28"/>
      <c r="G2674" s="28"/>
      <c r="J2674" s="21"/>
      <c r="K2674" s="21"/>
      <c r="P2674" s="21"/>
      <c r="T2674" s="28"/>
      <c r="U2674" s="28"/>
      <c r="Y2674" s="28"/>
      <c r="Z2674" s="28"/>
    </row>
    <row r="2675" spans="1:28">
      <c r="A2675" s="47">
        <v>2673</v>
      </c>
      <c r="B2675" s="28"/>
      <c r="C2675" s="28"/>
      <c r="D2675" s="28"/>
      <c r="G2675" s="28"/>
      <c r="J2675" s="21"/>
      <c r="K2675" s="21"/>
      <c r="P2675" s="21"/>
      <c r="T2675" s="28"/>
      <c r="U2675" s="28"/>
      <c r="Y2675" s="28"/>
      <c r="Z2675" s="28"/>
    </row>
    <row r="2676" spans="1:28" ht="13.5" thickBot="1">
      <c r="A2676" s="59">
        <v>2674</v>
      </c>
      <c r="B2676" s="67"/>
      <c r="C2676" s="67"/>
      <c r="D2676" s="67"/>
      <c r="E2676" s="67"/>
      <c r="F2676" s="68"/>
      <c r="G2676" s="67"/>
      <c r="H2676" s="68"/>
      <c r="I2676" s="67"/>
      <c r="J2676" s="67"/>
      <c r="K2676" s="67"/>
      <c r="L2676" s="67"/>
      <c r="M2676" s="68"/>
      <c r="N2676" s="67"/>
      <c r="O2676" s="67"/>
      <c r="P2676" s="67"/>
      <c r="Q2676" s="67"/>
      <c r="R2676" s="68"/>
      <c r="S2676" s="67"/>
      <c r="T2676" s="67"/>
      <c r="U2676" s="67"/>
      <c r="V2676" s="67"/>
      <c r="W2676" s="68"/>
      <c r="X2676" s="67"/>
      <c r="Y2676" s="60"/>
      <c r="Z2676" s="60"/>
      <c r="AA2676" s="60"/>
      <c r="AB2676" s="61"/>
    </row>
    <row r="2677" spans="1:28">
      <c r="A2677" s="47">
        <v>2675</v>
      </c>
      <c r="B2677" s="28"/>
      <c r="C2677" s="28"/>
      <c r="D2677" s="28"/>
      <c r="G2677" s="28"/>
      <c r="J2677" s="21"/>
      <c r="K2677" s="21"/>
      <c r="P2677" s="21"/>
      <c r="T2677" s="28"/>
      <c r="U2677" s="28"/>
      <c r="Y2677" s="28"/>
      <c r="Z2677" s="28"/>
    </row>
    <row r="2678" spans="1:28">
      <c r="A2678" s="47">
        <v>2676</v>
      </c>
      <c r="B2678" s="28"/>
      <c r="C2678" s="28"/>
      <c r="D2678" s="28"/>
      <c r="G2678" s="28"/>
      <c r="J2678" s="21"/>
      <c r="K2678" s="21"/>
      <c r="P2678" s="21"/>
      <c r="T2678" s="28"/>
      <c r="U2678" s="28"/>
      <c r="Y2678" s="28"/>
      <c r="Z2678" s="28"/>
    </row>
    <row r="2679" spans="1:28">
      <c r="A2679" s="47">
        <v>2677</v>
      </c>
      <c r="B2679" s="28"/>
      <c r="C2679" s="28"/>
      <c r="D2679" s="28"/>
      <c r="G2679" s="28"/>
      <c r="J2679" s="21"/>
      <c r="K2679" s="21"/>
      <c r="P2679" s="21"/>
      <c r="T2679" s="28"/>
      <c r="U2679" s="28"/>
      <c r="Y2679" s="28"/>
      <c r="Z2679" s="28"/>
    </row>
    <row r="2680" spans="1:28">
      <c r="A2680" s="47">
        <v>2678</v>
      </c>
      <c r="B2680" s="28"/>
      <c r="C2680" s="28"/>
      <c r="D2680" s="28"/>
      <c r="G2680" s="28"/>
      <c r="J2680" s="21"/>
      <c r="K2680" s="21"/>
      <c r="P2680" s="21"/>
      <c r="T2680" s="28"/>
      <c r="U2680" s="28"/>
      <c r="Y2680" s="28"/>
      <c r="Z2680" s="28"/>
    </row>
    <row r="2681" spans="1:28" ht="13.5" thickBot="1">
      <c r="A2681" s="59">
        <v>2679</v>
      </c>
      <c r="B2681" s="67"/>
      <c r="C2681" s="67"/>
      <c r="D2681" s="67"/>
      <c r="E2681" s="67"/>
      <c r="F2681" s="68"/>
      <c r="G2681" s="67"/>
      <c r="H2681" s="68"/>
      <c r="I2681" s="67"/>
      <c r="J2681" s="67"/>
      <c r="K2681" s="67"/>
      <c r="L2681" s="67"/>
      <c r="M2681" s="68"/>
      <c r="N2681" s="67"/>
      <c r="O2681" s="67"/>
      <c r="P2681" s="67"/>
      <c r="Q2681" s="67"/>
      <c r="R2681" s="68"/>
      <c r="S2681" s="67"/>
      <c r="T2681" s="67"/>
      <c r="U2681" s="67"/>
      <c r="V2681" s="67"/>
      <c r="W2681" s="68"/>
      <c r="X2681" s="67"/>
      <c r="Y2681" s="60"/>
      <c r="Z2681" s="60"/>
      <c r="AA2681" s="60"/>
      <c r="AB2681" s="61"/>
    </row>
    <row r="2682" spans="1:28">
      <c r="A2682" s="47">
        <v>2680</v>
      </c>
      <c r="B2682" s="28"/>
      <c r="C2682" s="28"/>
      <c r="D2682" s="28"/>
      <c r="G2682" s="28"/>
      <c r="J2682" s="21"/>
      <c r="K2682" s="21"/>
      <c r="P2682" s="21"/>
      <c r="T2682" s="28"/>
      <c r="U2682" s="28"/>
      <c r="Y2682" s="28"/>
      <c r="Z2682" s="28"/>
    </row>
    <row r="2683" spans="1:28">
      <c r="A2683" s="47">
        <v>2681</v>
      </c>
      <c r="B2683" s="28"/>
      <c r="C2683" s="28"/>
      <c r="D2683" s="28"/>
      <c r="G2683" s="28"/>
      <c r="J2683" s="21"/>
      <c r="K2683" s="21"/>
      <c r="P2683" s="21"/>
      <c r="T2683" s="28"/>
      <c r="U2683" s="28"/>
      <c r="Y2683" s="28"/>
      <c r="Z2683" s="28"/>
    </row>
    <row r="2684" spans="1:28">
      <c r="A2684" s="47">
        <v>2682</v>
      </c>
      <c r="B2684" s="28"/>
      <c r="C2684" s="28"/>
      <c r="D2684" s="28"/>
      <c r="G2684" s="28"/>
      <c r="J2684" s="21"/>
      <c r="K2684" s="21"/>
      <c r="P2684" s="21"/>
      <c r="T2684" s="28"/>
      <c r="U2684" s="28"/>
      <c r="Y2684" s="28"/>
      <c r="Z2684" s="28"/>
    </row>
    <row r="2685" spans="1:28">
      <c r="A2685" s="47">
        <v>2683</v>
      </c>
      <c r="B2685" s="28"/>
      <c r="C2685" s="28"/>
      <c r="D2685" s="28"/>
      <c r="G2685" s="28"/>
      <c r="J2685" s="21"/>
      <c r="K2685" s="21"/>
      <c r="P2685" s="21"/>
      <c r="T2685" s="28"/>
      <c r="U2685" s="28"/>
      <c r="Y2685" s="28"/>
      <c r="Z2685" s="28"/>
    </row>
    <row r="2686" spans="1:28" ht="13.5" thickBot="1">
      <c r="A2686" s="59">
        <v>2684</v>
      </c>
      <c r="B2686" s="67"/>
      <c r="C2686" s="67"/>
      <c r="D2686" s="67"/>
      <c r="E2686" s="67"/>
      <c r="F2686" s="68"/>
      <c r="G2686" s="67"/>
      <c r="H2686" s="68"/>
      <c r="I2686" s="67"/>
      <c r="J2686" s="67"/>
      <c r="K2686" s="67"/>
      <c r="L2686" s="67"/>
      <c r="M2686" s="68"/>
      <c r="N2686" s="67"/>
      <c r="O2686" s="67"/>
      <c r="P2686" s="67"/>
      <c r="Q2686" s="67"/>
      <c r="R2686" s="68"/>
      <c r="S2686" s="67"/>
      <c r="T2686" s="67"/>
      <c r="U2686" s="67"/>
      <c r="V2686" s="67"/>
      <c r="W2686" s="68"/>
      <c r="X2686" s="67"/>
      <c r="Y2686" s="60"/>
      <c r="Z2686" s="60"/>
      <c r="AA2686" s="60"/>
      <c r="AB2686" s="61"/>
    </row>
    <row r="2687" spans="1:28">
      <c r="A2687" s="47">
        <v>2685</v>
      </c>
      <c r="B2687" s="28"/>
      <c r="C2687" s="28"/>
      <c r="D2687" s="28"/>
      <c r="G2687" s="28"/>
      <c r="J2687" s="21"/>
      <c r="K2687" s="21"/>
      <c r="P2687" s="21"/>
      <c r="T2687" s="28"/>
      <c r="U2687" s="28"/>
      <c r="Y2687" s="28"/>
      <c r="Z2687" s="28"/>
    </row>
    <row r="2688" spans="1:28">
      <c r="A2688" s="47">
        <v>2686</v>
      </c>
      <c r="B2688" s="28"/>
      <c r="C2688" s="28"/>
      <c r="D2688" s="28"/>
      <c r="G2688" s="28"/>
      <c r="J2688" s="21"/>
      <c r="K2688" s="21"/>
      <c r="P2688" s="21"/>
      <c r="T2688" s="28"/>
      <c r="U2688" s="28"/>
      <c r="Y2688" s="28"/>
      <c r="Z2688" s="28"/>
    </row>
    <row r="2689" spans="1:28">
      <c r="A2689" s="47">
        <v>2687</v>
      </c>
      <c r="B2689" s="28"/>
      <c r="C2689" s="28"/>
      <c r="D2689" s="28"/>
      <c r="G2689" s="28"/>
      <c r="J2689" s="21"/>
      <c r="K2689" s="21"/>
      <c r="P2689" s="21"/>
      <c r="T2689" s="28"/>
      <c r="U2689" s="28"/>
      <c r="Y2689" s="28"/>
      <c r="Z2689" s="28"/>
    </row>
    <row r="2690" spans="1:28">
      <c r="A2690" s="47">
        <v>2688</v>
      </c>
      <c r="B2690" s="28"/>
      <c r="C2690" s="28"/>
      <c r="D2690" s="28"/>
      <c r="G2690" s="28"/>
      <c r="J2690" s="21"/>
      <c r="K2690" s="21"/>
      <c r="P2690" s="21"/>
      <c r="T2690" s="28"/>
      <c r="U2690" s="28"/>
      <c r="Y2690" s="28"/>
      <c r="Z2690" s="28"/>
    </row>
    <row r="2691" spans="1:28" ht="13.5" thickBot="1">
      <c r="A2691" s="59">
        <v>2689</v>
      </c>
      <c r="B2691" s="67"/>
      <c r="C2691" s="67"/>
      <c r="D2691" s="67"/>
      <c r="E2691" s="67"/>
      <c r="F2691" s="68"/>
      <c r="G2691" s="67"/>
      <c r="H2691" s="68"/>
      <c r="I2691" s="67"/>
      <c r="J2691" s="67"/>
      <c r="K2691" s="67"/>
      <c r="L2691" s="67"/>
      <c r="M2691" s="68"/>
      <c r="N2691" s="67"/>
      <c r="O2691" s="67"/>
      <c r="P2691" s="67"/>
      <c r="Q2691" s="67"/>
      <c r="R2691" s="68"/>
      <c r="S2691" s="67"/>
      <c r="T2691" s="67"/>
      <c r="U2691" s="67"/>
      <c r="V2691" s="67"/>
      <c r="W2691" s="68"/>
      <c r="X2691" s="67"/>
      <c r="Y2691" s="60"/>
      <c r="Z2691" s="60"/>
      <c r="AA2691" s="60"/>
      <c r="AB2691" s="61"/>
    </row>
    <row r="2692" spans="1:28">
      <c r="A2692" s="47">
        <v>2690</v>
      </c>
      <c r="B2692" s="28"/>
      <c r="C2692" s="28"/>
      <c r="D2692" s="28"/>
      <c r="G2692" s="28"/>
      <c r="J2692" s="21"/>
      <c r="K2692" s="21"/>
      <c r="P2692" s="21"/>
      <c r="T2692" s="28"/>
      <c r="U2692" s="28"/>
      <c r="Y2692" s="28"/>
      <c r="Z2692" s="28"/>
    </row>
    <row r="2693" spans="1:28">
      <c r="A2693" s="47">
        <v>2691</v>
      </c>
      <c r="B2693" s="28"/>
      <c r="C2693" s="28"/>
      <c r="D2693" s="28"/>
      <c r="G2693" s="28"/>
      <c r="J2693" s="21"/>
      <c r="K2693" s="21"/>
      <c r="P2693" s="21"/>
      <c r="T2693" s="28"/>
      <c r="U2693" s="28"/>
      <c r="Y2693" s="28"/>
      <c r="Z2693" s="28"/>
    </row>
    <row r="2694" spans="1:28">
      <c r="A2694" s="47">
        <v>2692</v>
      </c>
      <c r="B2694" s="28"/>
      <c r="C2694" s="28"/>
      <c r="D2694" s="28"/>
      <c r="G2694" s="28"/>
      <c r="J2694" s="21"/>
      <c r="K2694" s="21"/>
      <c r="P2694" s="21"/>
      <c r="T2694" s="28"/>
      <c r="U2694" s="28"/>
      <c r="Y2694" s="28"/>
      <c r="Z2694" s="28"/>
    </row>
    <row r="2695" spans="1:28">
      <c r="A2695" s="47">
        <v>2693</v>
      </c>
      <c r="B2695" s="28"/>
      <c r="C2695" s="28"/>
      <c r="D2695" s="28"/>
      <c r="G2695" s="28"/>
      <c r="J2695" s="21"/>
      <c r="K2695" s="21"/>
      <c r="P2695" s="21"/>
      <c r="T2695" s="28"/>
      <c r="U2695" s="28"/>
      <c r="Y2695" s="28"/>
      <c r="Z2695" s="28"/>
    </row>
    <row r="2696" spans="1:28" ht="13.5" thickBot="1">
      <c r="A2696" s="59">
        <v>2694</v>
      </c>
      <c r="B2696" s="67"/>
      <c r="C2696" s="67"/>
      <c r="D2696" s="67"/>
      <c r="E2696" s="67"/>
      <c r="F2696" s="68"/>
      <c r="G2696" s="67"/>
      <c r="H2696" s="68"/>
      <c r="I2696" s="67"/>
      <c r="J2696" s="67"/>
      <c r="K2696" s="67"/>
      <c r="L2696" s="67"/>
      <c r="M2696" s="68"/>
      <c r="N2696" s="67"/>
      <c r="O2696" s="67"/>
      <c r="P2696" s="67"/>
      <c r="Q2696" s="67"/>
      <c r="R2696" s="68"/>
      <c r="S2696" s="67"/>
      <c r="T2696" s="67"/>
      <c r="U2696" s="67"/>
      <c r="V2696" s="67"/>
      <c r="W2696" s="68"/>
      <c r="X2696" s="67"/>
      <c r="Y2696" s="60"/>
      <c r="Z2696" s="60"/>
      <c r="AA2696" s="60"/>
      <c r="AB2696" s="61"/>
    </row>
    <row r="2697" spans="1:28">
      <c r="A2697" s="47">
        <v>2695</v>
      </c>
      <c r="B2697" s="28"/>
      <c r="C2697" s="28"/>
      <c r="D2697" s="28"/>
      <c r="G2697" s="28"/>
      <c r="J2697" s="21"/>
      <c r="K2697" s="21"/>
      <c r="P2697" s="21"/>
      <c r="T2697" s="28"/>
      <c r="U2697" s="28"/>
      <c r="Y2697" s="28"/>
      <c r="Z2697" s="28"/>
    </row>
    <row r="2698" spans="1:28">
      <c r="A2698" s="47">
        <v>2696</v>
      </c>
      <c r="B2698" s="28"/>
      <c r="C2698" s="28"/>
      <c r="D2698" s="28"/>
      <c r="G2698" s="28"/>
      <c r="J2698" s="21"/>
      <c r="K2698" s="21"/>
      <c r="P2698" s="21"/>
      <c r="T2698" s="28"/>
      <c r="U2698" s="28"/>
      <c r="Y2698" s="28"/>
      <c r="Z2698" s="28"/>
    </row>
    <row r="2699" spans="1:28">
      <c r="A2699" s="47">
        <v>2697</v>
      </c>
      <c r="B2699" s="28"/>
      <c r="C2699" s="28"/>
      <c r="D2699" s="28"/>
      <c r="G2699" s="28"/>
      <c r="J2699" s="21"/>
      <c r="K2699" s="21"/>
      <c r="P2699" s="21"/>
      <c r="T2699" s="28"/>
      <c r="U2699" s="28"/>
      <c r="Y2699" s="28"/>
      <c r="Z2699" s="28"/>
    </row>
    <row r="2700" spans="1:28">
      <c r="A2700" s="47">
        <v>2698</v>
      </c>
      <c r="B2700" s="28"/>
      <c r="C2700" s="28"/>
      <c r="D2700" s="28"/>
      <c r="G2700" s="28"/>
      <c r="J2700" s="21"/>
      <c r="K2700" s="21"/>
      <c r="P2700" s="21"/>
      <c r="T2700" s="28"/>
      <c r="U2700" s="28"/>
      <c r="Y2700" s="28"/>
      <c r="Z2700" s="28"/>
    </row>
    <row r="2701" spans="1:28" ht="13.5" thickBot="1">
      <c r="A2701" s="59">
        <v>2699</v>
      </c>
      <c r="B2701" s="67"/>
      <c r="C2701" s="67"/>
      <c r="D2701" s="67"/>
      <c r="E2701" s="67"/>
      <c r="F2701" s="68"/>
      <c r="G2701" s="67"/>
      <c r="H2701" s="68"/>
      <c r="I2701" s="67"/>
      <c r="J2701" s="67"/>
      <c r="K2701" s="67"/>
      <c r="L2701" s="67"/>
      <c r="M2701" s="68"/>
      <c r="N2701" s="67"/>
      <c r="O2701" s="67"/>
      <c r="P2701" s="67"/>
      <c r="Q2701" s="67"/>
      <c r="R2701" s="68"/>
      <c r="S2701" s="67"/>
      <c r="T2701" s="67"/>
      <c r="U2701" s="67"/>
      <c r="V2701" s="67"/>
      <c r="W2701" s="68"/>
      <c r="X2701" s="67"/>
      <c r="Y2701" s="60"/>
      <c r="Z2701" s="60"/>
      <c r="AA2701" s="60"/>
      <c r="AB2701" s="61"/>
    </row>
    <row r="2702" spans="1:28">
      <c r="A2702" s="47">
        <v>2700</v>
      </c>
      <c r="B2702" s="28"/>
      <c r="C2702" s="28"/>
      <c r="D2702" s="28"/>
      <c r="G2702" s="28"/>
      <c r="J2702" s="21"/>
      <c r="K2702" s="21"/>
      <c r="P2702" s="21"/>
      <c r="T2702" s="28"/>
      <c r="U2702" s="28"/>
      <c r="Y2702" s="28"/>
      <c r="Z2702" s="28"/>
    </row>
    <row r="2703" spans="1:28">
      <c r="A2703" s="47">
        <v>2701</v>
      </c>
      <c r="B2703" s="28"/>
      <c r="C2703" s="28"/>
      <c r="D2703" s="28"/>
      <c r="G2703" s="28"/>
      <c r="J2703" s="21"/>
      <c r="K2703" s="21"/>
      <c r="P2703" s="21"/>
      <c r="T2703" s="28"/>
      <c r="U2703" s="28"/>
      <c r="Y2703" s="28"/>
      <c r="Z2703" s="28"/>
    </row>
    <row r="2704" spans="1:28">
      <c r="A2704" s="47">
        <v>2702</v>
      </c>
      <c r="B2704" s="28"/>
      <c r="C2704" s="28"/>
      <c r="D2704" s="28"/>
      <c r="G2704" s="28"/>
      <c r="J2704" s="21"/>
      <c r="K2704" s="21"/>
      <c r="P2704" s="21"/>
      <c r="T2704" s="28"/>
      <c r="U2704" s="28"/>
      <c r="Y2704" s="28"/>
      <c r="Z2704" s="28"/>
    </row>
    <row r="2705" spans="1:28">
      <c r="A2705" s="47">
        <v>2703</v>
      </c>
      <c r="B2705" s="28"/>
      <c r="C2705" s="28"/>
      <c r="D2705" s="28"/>
      <c r="G2705" s="28"/>
      <c r="J2705" s="21"/>
      <c r="K2705" s="21"/>
      <c r="P2705" s="21"/>
      <c r="T2705" s="28"/>
      <c r="U2705" s="28"/>
      <c r="Y2705" s="28"/>
      <c r="Z2705" s="28"/>
    </row>
    <row r="2706" spans="1:28" ht="13.5" thickBot="1">
      <c r="A2706" s="59">
        <v>2704</v>
      </c>
      <c r="B2706" s="67"/>
      <c r="C2706" s="67"/>
      <c r="D2706" s="67"/>
      <c r="E2706" s="67"/>
      <c r="F2706" s="68"/>
      <c r="G2706" s="67"/>
      <c r="H2706" s="68"/>
      <c r="I2706" s="67"/>
      <c r="J2706" s="67"/>
      <c r="K2706" s="67"/>
      <c r="L2706" s="67"/>
      <c r="M2706" s="68"/>
      <c r="N2706" s="67"/>
      <c r="O2706" s="67"/>
      <c r="P2706" s="67"/>
      <c r="Q2706" s="67"/>
      <c r="R2706" s="68"/>
      <c r="S2706" s="67"/>
      <c r="T2706" s="67"/>
      <c r="U2706" s="67"/>
      <c r="V2706" s="67"/>
      <c r="W2706" s="68"/>
      <c r="X2706" s="67"/>
      <c r="Y2706" s="60"/>
      <c r="Z2706" s="60"/>
      <c r="AA2706" s="60"/>
      <c r="AB2706" s="61"/>
    </row>
    <row r="2707" spans="1:28">
      <c r="A2707" s="47">
        <v>2705</v>
      </c>
      <c r="B2707" s="28"/>
      <c r="C2707" s="28"/>
      <c r="D2707" s="28"/>
      <c r="G2707" s="28"/>
      <c r="J2707" s="21"/>
      <c r="K2707" s="21"/>
      <c r="P2707" s="21"/>
      <c r="T2707" s="28"/>
      <c r="U2707" s="28"/>
      <c r="Y2707" s="28"/>
      <c r="Z2707" s="28"/>
    </row>
    <row r="2708" spans="1:28">
      <c r="A2708" s="47">
        <v>2706</v>
      </c>
      <c r="B2708" s="28"/>
      <c r="C2708" s="28"/>
      <c r="D2708" s="28"/>
      <c r="G2708" s="28"/>
      <c r="J2708" s="21"/>
      <c r="K2708" s="21"/>
      <c r="P2708" s="21"/>
      <c r="T2708" s="28"/>
      <c r="U2708" s="28"/>
      <c r="Y2708" s="28"/>
      <c r="Z2708" s="28"/>
    </row>
    <row r="2709" spans="1:28">
      <c r="A2709" s="47">
        <v>2707</v>
      </c>
      <c r="B2709" s="28"/>
      <c r="C2709" s="28"/>
      <c r="D2709" s="28"/>
      <c r="G2709" s="28"/>
      <c r="J2709" s="21"/>
      <c r="K2709" s="21"/>
      <c r="P2709" s="21"/>
      <c r="T2709" s="28"/>
      <c r="U2709" s="28"/>
      <c r="Y2709" s="28"/>
      <c r="Z2709" s="28"/>
    </row>
    <row r="2710" spans="1:28">
      <c r="A2710" s="47">
        <v>2708</v>
      </c>
      <c r="B2710" s="28"/>
      <c r="C2710" s="28"/>
      <c r="D2710" s="28"/>
      <c r="G2710" s="28"/>
      <c r="J2710" s="21"/>
      <c r="K2710" s="21"/>
      <c r="P2710" s="21"/>
      <c r="T2710" s="28"/>
      <c r="U2710" s="28"/>
      <c r="Y2710" s="28"/>
      <c r="Z2710" s="28"/>
    </row>
    <row r="2711" spans="1:28" ht="13.5" thickBot="1">
      <c r="A2711" s="59">
        <v>2709</v>
      </c>
      <c r="B2711" s="67"/>
      <c r="C2711" s="67"/>
      <c r="D2711" s="67"/>
      <c r="E2711" s="67"/>
      <c r="F2711" s="68"/>
      <c r="G2711" s="67"/>
      <c r="H2711" s="68"/>
      <c r="I2711" s="67"/>
      <c r="J2711" s="67"/>
      <c r="K2711" s="67"/>
      <c r="L2711" s="67"/>
      <c r="M2711" s="68"/>
      <c r="N2711" s="67"/>
      <c r="O2711" s="67"/>
      <c r="P2711" s="67"/>
      <c r="Q2711" s="67"/>
      <c r="R2711" s="68"/>
      <c r="S2711" s="67"/>
      <c r="T2711" s="67"/>
      <c r="U2711" s="67"/>
      <c r="V2711" s="67"/>
      <c r="W2711" s="68"/>
      <c r="X2711" s="67"/>
      <c r="Y2711" s="60"/>
      <c r="Z2711" s="60"/>
      <c r="AA2711" s="60"/>
      <c r="AB2711" s="61"/>
    </row>
    <row r="2712" spans="1:28">
      <c r="A2712" s="47">
        <v>2710</v>
      </c>
      <c r="B2712" s="28"/>
      <c r="C2712" s="28"/>
      <c r="D2712" s="28"/>
      <c r="G2712" s="28"/>
      <c r="J2712" s="21"/>
      <c r="K2712" s="21"/>
      <c r="P2712" s="21"/>
      <c r="T2712" s="28"/>
      <c r="U2712" s="28"/>
      <c r="Y2712" s="28"/>
      <c r="Z2712" s="28"/>
    </row>
    <row r="2713" spans="1:28">
      <c r="A2713" s="47">
        <v>2711</v>
      </c>
      <c r="B2713" s="28"/>
      <c r="C2713" s="28"/>
      <c r="D2713" s="28"/>
      <c r="G2713" s="28"/>
      <c r="J2713" s="21"/>
      <c r="K2713" s="21"/>
      <c r="P2713" s="21"/>
      <c r="T2713" s="28"/>
      <c r="U2713" s="28"/>
      <c r="Y2713" s="28"/>
      <c r="Z2713" s="28"/>
    </row>
    <row r="2714" spans="1:28">
      <c r="A2714" s="47">
        <v>2712</v>
      </c>
      <c r="B2714" s="28"/>
      <c r="C2714" s="28"/>
      <c r="D2714" s="28"/>
      <c r="G2714" s="28"/>
      <c r="J2714" s="21"/>
      <c r="K2714" s="21"/>
      <c r="P2714" s="21"/>
      <c r="T2714" s="28"/>
      <c r="U2714" s="28"/>
      <c r="Y2714" s="28"/>
      <c r="Z2714" s="28"/>
    </row>
    <row r="2715" spans="1:28">
      <c r="A2715" s="47">
        <v>2713</v>
      </c>
      <c r="B2715" s="28"/>
      <c r="C2715" s="28"/>
      <c r="D2715" s="28"/>
      <c r="G2715" s="28"/>
      <c r="J2715" s="21"/>
      <c r="K2715" s="21"/>
      <c r="P2715" s="21"/>
      <c r="T2715" s="28"/>
      <c r="U2715" s="28"/>
      <c r="Y2715" s="28"/>
      <c r="Z2715" s="28"/>
    </row>
    <row r="2716" spans="1:28" ht="13.5" thickBot="1">
      <c r="A2716" s="59">
        <v>2714</v>
      </c>
      <c r="B2716" s="67"/>
      <c r="C2716" s="67"/>
      <c r="D2716" s="67"/>
      <c r="E2716" s="67"/>
      <c r="F2716" s="68"/>
      <c r="G2716" s="67"/>
      <c r="H2716" s="68"/>
      <c r="I2716" s="67"/>
      <c r="J2716" s="67"/>
      <c r="K2716" s="67"/>
      <c r="L2716" s="67"/>
      <c r="M2716" s="68"/>
      <c r="N2716" s="67"/>
      <c r="O2716" s="67"/>
      <c r="P2716" s="67"/>
      <c r="Q2716" s="67"/>
      <c r="R2716" s="68"/>
      <c r="S2716" s="67"/>
      <c r="T2716" s="67"/>
      <c r="U2716" s="67"/>
      <c r="V2716" s="67"/>
      <c r="W2716" s="68"/>
      <c r="X2716" s="67"/>
      <c r="Y2716" s="60"/>
      <c r="Z2716" s="60"/>
      <c r="AA2716" s="60"/>
      <c r="AB2716" s="61"/>
    </row>
    <row r="2717" spans="1:28">
      <c r="A2717" s="47">
        <v>2715</v>
      </c>
      <c r="B2717" s="28"/>
      <c r="C2717" s="28"/>
      <c r="D2717" s="28"/>
      <c r="G2717" s="28"/>
      <c r="J2717" s="21"/>
      <c r="K2717" s="21"/>
      <c r="P2717" s="21"/>
      <c r="T2717" s="28"/>
      <c r="U2717" s="28"/>
      <c r="Y2717" s="28"/>
      <c r="Z2717" s="28"/>
    </row>
    <row r="2718" spans="1:28">
      <c r="A2718" s="47">
        <v>2716</v>
      </c>
      <c r="B2718" s="28"/>
      <c r="C2718" s="28"/>
      <c r="D2718" s="28"/>
      <c r="G2718" s="28"/>
      <c r="J2718" s="21"/>
      <c r="K2718" s="21"/>
      <c r="P2718" s="21"/>
      <c r="T2718" s="28"/>
      <c r="U2718" s="28"/>
      <c r="Y2718" s="28"/>
      <c r="Z2718" s="28"/>
    </row>
    <row r="2719" spans="1:28">
      <c r="A2719" s="47">
        <v>2717</v>
      </c>
      <c r="B2719" s="28"/>
      <c r="C2719" s="28"/>
      <c r="D2719" s="28"/>
      <c r="G2719" s="28"/>
      <c r="J2719" s="21"/>
      <c r="K2719" s="21"/>
      <c r="P2719" s="21"/>
      <c r="T2719" s="28"/>
      <c r="U2719" s="28"/>
      <c r="Y2719" s="28"/>
      <c r="Z2719" s="28"/>
    </row>
    <row r="2720" spans="1:28">
      <c r="A2720" s="47">
        <v>2718</v>
      </c>
      <c r="B2720" s="28"/>
      <c r="C2720" s="28"/>
      <c r="D2720" s="28"/>
      <c r="G2720" s="28"/>
      <c r="J2720" s="21"/>
      <c r="K2720" s="21"/>
      <c r="P2720" s="21"/>
      <c r="T2720" s="28"/>
      <c r="U2720" s="28"/>
      <c r="Y2720" s="28"/>
      <c r="Z2720" s="28"/>
    </row>
    <row r="2721" spans="1:28" ht="13.5" thickBot="1">
      <c r="A2721" s="59">
        <v>2719</v>
      </c>
      <c r="B2721" s="67"/>
      <c r="C2721" s="67"/>
      <c r="D2721" s="67"/>
      <c r="E2721" s="67"/>
      <c r="F2721" s="68"/>
      <c r="G2721" s="67"/>
      <c r="H2721" s="68"/>
      <c r="I2721" s="67"/>
      <c r="J2721" s="67"/>
      <c r="K2721" s="67"/>
      <c r="L2721" s="67"/>
      <c r="M2721" s="68"/>
      <c r="N2721" s="67"/>
      <c r="O2721" s="67"/>
      <c r="P2721" s="67"/>
      <c r="Q2721" s="67"/>
      <c r="R2721" s="68"/>
      <c r="S2721" s="67"/>
      <c r="T2721" s="67"/>
      <c r="U2721" s="67"/>
      <c r="V2721" s="67"/>
      <c r="W2721" s="68"/>
      <c r="X2721" s="67"/>
      <c r="Y2721" s="60"/>
      <c r="Z2721" s="60"/>
      <c r="AA2721" s="60"/>
      <c r="AB2721" s="61"/>
    </row>
    <row r="2722" spans="1:28">
      <c r="A2722" s="47">
        <v>2720</v>
      </c>
      <c r="B2722" s="28"/>
      <c r="C2722" s="28"/>
      <c r="D2722" s="28"/>
      <c r="G2722" s="28"/>
      <c r="J2722" s="21"/>
      <c r="K2722" s="21"/>
      <c r="P2722" s="21"/>
      <c r="T2722" s="28"/>
      <c r="U2722" s="28"/>
      <c r="Y2722" s="28"/>
      <c r="Z2722" s="28"/>
    </row>
    <row r="2723" spans="1:28">
      <c r="A2723" s="47">
        <v>2721</v>
      </c>
      <c r="B2723" s="28"/>
      <c r="C2723" s="28"/>
      <c r="D2723" s="28"/>
      <c r="G2723" s="28"/>
      <c r="J2723" s="21"/>
      <c r="K2723" s="21"/>
      <c r="P2723" s="21"/>
      <c r="T2723" s="28"/>
      <c r="U2723" s="28"/>
      <c r="Y2723" s="28"/>
      <c r="Z2723" s="28"/>
    </row>
    <row r="2724" spans="1:28">
      <c r="A2724" s="47">
        <v>2722</v>
      </c>
      <c r="B2724" s="28"/>
      <c r="C2724" s="28"/>
      <c r="D2724" s="28"/>
      <c r="G2724" s="28"/>
      <c r="J2724" s="21"/>
      <c r="K2724" s="21"/>
      <c r="P2724" s="21"/>
      <c r="T2724" s="28"/>
      <c r="U2724" s="28"/>
      <c r="Y2724" s="28"/>
      <c r="Z2724" s="28"/>
    </row>
    <row r="2725" spans="1:28">
      <c r="A2725" s="47">
        <v>2723</v>
      </c>
      <c r="B2725" s="28"/>
      <c r="C2725" s="28"/>
      <c r="D2725" s="28"/>
      <c r="G2725" s="28"/>
      <c r="J2725" s="21"/>
      <c r="K2725" s="21"/>
      <c r="P2725" s="21"/>
      <c r="T2725" s="28"/>
      <c r="U2725" s="28"/>
      <c r="Y2725" s="28"/>
      <c r="Z2725" s="28"/>
    </row>
    <row r="2726" spans="1:28" ht="13.5" thickBot="1">
      <c r="A2726" s="59">
        <v>2724</v>
      </c>
      <c r="B2726" s="67"/>
      <c r="C2726" s="67"/>
      <c r="D2726" s="67"/>
      <c r="E2726" s="67"/>
      <c r="F2726" s="68"/>
      <c r="G2726" s="67"/>
      <c r="H2726" s="68"/>
      <c r="I2726" s="67"/>
      <c r="J2726" s="67"/>
      <c r="K2726" s="67"/>
      <c r="L2726" s="67"/>
      <c r="M2726" s="68"/>
      <c r="N2726" s="67"/>
      <c r="O2726" s="67"/>
      <c r="P2726" s="67"/>
      <c r="Q2726" s="67"/>
      <c r="R2726" s="68"/>
      <c r="S2726" s="67"/>
      <c r="T2726" s="67"/>
      <c r="U2726" s="67"/>
      <c r="V2726" s="67"/>
      <c r="W2726" s="68"/>
      <c r="X2726" s="67"/>
      <c r="Y2726" s="60"/>
      <c r="Z2726" s="60"/>
      <c r="AA2726" s="60"/>
      <c r="AB2726" s="61"/>
    </row>
    <row r="2727" spans="1:28">
      <c r="A2727" s="47">
        <v>2725</v>
      </c>
      <c r="B2727" s="28"/>
      <c r="C2727" s="28"/>
      <c r="D2727" s="28"/>
      <c r="G2727" s="28"/>
      <c r="J2727" s="21"/>
      <c r="K2727" s="21"/>
      <c r="P2727" s="21"/>
      <c r="T2727" s="28"/>
      <c r="U2727" s="28"/>
      <c r="Y2727" s="28"/>
      <c r="Z2727" s="28"/>
    </row>
    <row r="2728" spans="1:28">
      <c r="A2728" s="47">
        <v>2726</v>
      </c>
      <c r="B2728" s="28"/>
      <c r="C2728" s="28"/>
      <c r="D2728" s="28"/>
      <c r="G2728" s="28"/>
      <c r="J2728" s="21"/>
      <c r="K2728" s="21"/>
      <c r="P2728" s="21"/>
      <c r="T2728" s="28"/>
      <c r="U2728" s="28"/>
      <c r="Y2728" s="28"/>
      <c r="Z2728" s="28"/>
    </row>
    <row r="2729" spans="1:28">
      <c r="A2729" s="47">
        <v>2727</v>
      </c>
      <c r="B2729" s="28"/>
      <c r="C2729" s="28"/>
      <c r="D2729" s="28"/>
      <c r="G2729" s="28"/>
      <c r="J2729" s="21"/>
      <c r="K2729" s="21"/>
      <c r="P2729" s="21"/>
      <c r="T2729" s="28"/>
      <c r="U2729" s="28"/>
      <c r="Y2729" s="28"/>
      <c r="Z2729" s="28"/>
    </row>
    <row r="2730" spans="1:28">
      <c r="A2730" s="47">
        <v>2728</v>
      </c>
      <c r="B2730" s="28"/>
      <c r="C2730" s="28"/>
      <c r="D2730" s="28"/>
      <c r="G2730" s="28"/>
      <c r="J2730" s="21"/>
      <c r="K2730" s="21"/>
      <c r="P2730" s="21"/>
      <c r="T2730" s="28"/>
      <c r="U2730" s="28"/>
      <c r="Y2730" s="28"/>
      <c r="Z2730" s="28"/>
    </row>
    <row r="2731" spans="1:28" ht="13.5" thickBot="1">
      <c r="A2731" s="59">
        <v>2729</v>
      </c>
      <c r="B2731" s="67"/>
      <c r="C2731" s="67"/>
      <c r="D2731" s="67"/>
      <c r="E2731" s="67"/>
      <c r="F2731" s="68"/>
      <c r="G2731" s="67"/>
      <c r="H2731" s="68"/>
      <c r="I2731" s="67"/>
      <c r="J2731" s="67"/>
      <c r="K2731" s="67"/>
      <c r="L2731" s="67"/>
      <c r="M2731" s="68"/>
      <c r="N2731" s="67"/>
      <c r="O2731" s="67"/>
      <c r="P2731" s="67"/>
      <c r="Q2731" s="67"/>
      <c r="R2731" s="68"/>
      <c r="S2731" s="67"/>
      <c r="T2731" s="67"/>
      <c r="U2731" s="67"/>
      <c r="V2731" s="67"/>
      <c r="W2731" s="68"/>
      <c r="X2731" s="67"/>
      <c r="Y2731" s="60"/>
      <c r="Z2731" s="60"/>
      <c r="AA2731" s="60"/>
      <c r="AB2731" s="61"/>
    </row>
    <row r="2732" spans="1:28">
      <c r="A2732" s="47">
        <v>2730</v>
      </c>
      <c r="B2732" s="28"/>
      <c r="C2732" s="28"/>
      <c r="D2732" s="28"/>
      <c r="G2732" s="28"/>
      <c r="J2732" s="21"/>
      <c r="K2732" s="21"/>
      <c r="P2732" s="21"/>
      <c r="T2732" s="28"/>
      <c r="U2732" s="28"/>
      <c r="Y2732" s="28"/>
      <c r="Z2732" s="28"/>
    </row>
    <row r="2733" spans="1:28">
      <c r="A2733" s="47">
        <v>2731</v>
      </c>
      <c r="B2733" s="28"/>
      <c r="C2733" s="28"/>
      <c r="D2733" s="28"/>
      <c r="G2733" s="28"/>
      <c r="J2733" s="21"/>
      <c r="K2733" s="21"/>
      <c r="P2733" s="21"/>
      <c r="T2733" s="28"/>
      <c r="U2733" s="28"/>
      <c r="Y2733" s="28"/>
      <c r="Z2733" s="28"/>
    </row>
    <row r="2734" spans="1:28">
      <c r="A2734" s="47">
        <v>2732</v>
      </c>
      <c r="B2734" s="28"/>
      <c r="C2734" s="28"/>
      <c r="D2734" s="28"/>
      <c r="G2734" s="28"/>
      <c r="J2734" s="21"/>
      <c r="K2734" s="21"/>
      <c r="P2734" s="21"/>
      <c r="T2734" s="28"/>
      <c r="U2734" s="28"/>
      <c r="Y2734" s="28"/>
      <c r="Z2734" s="28"/>
    </row>
    <row r="2735" spans="1:28">
      <c r="A2735" s="47">
        <v>2733</v>
      </c>
      <c r="B2735" s="28"/>
      <c r="C2735" s="28"/>
      <c r="D2735" s="28"/>
      <c r="G2735" s="28"/>
      <c r="J2735" s="21"/>
      <c r="K2735" s="21"/>
      <c r="P2735" s="21"/>
      <c r="T2735" s="28"/>
      <c r="U2735" s="28"/>
      <c r="Y2735" s="28"/>
      <c r="Z2735" s="28"/>
    </row>
    <row r="2736" spans="1:28" ht="13.5" thickBot="1">
      <c r="A2736" s="59">
        <v>2734</v>
      </c>
      <c r="B2736" s="67"/>
      <c r="C2736" s="67"/>
      <c r="D2736" s="67"/>
      <c r="E2736" s="67"/>
      <c r="F2736" s="68"/>
      <c r="G2736" s="67"/>
      <c r="H2736" s="68"/>
      <c r="I2736" s="67"/>
      <c r="J2736" s="67"/>
      <c r="K2736" s="67"/>
      <c r="L2736" s="67"/>
      <c r="M2736" s="68"/>
      <c r="N2736" s="67"/>
      <c r="O2736" s="67"/>
      <c r="P2736" s="67"/>
      <c r="Q2736" s="67"/>
      <c r="R2736" s="68"/>
      <c r="S2736" s="67"/>
      <c r="T2736" s="67"/>
      <c r="U2736" s="67"/>
      <c r="V2736" s="67"/>
      <c r="W2736" s="68"/>
      <c r="X2736" s="67"/>
      <c r="Y2736" s="60"/>
      <c r="Z2736" s="60"/>
      <c r="AA2736" s="60"/>
      <c r="AB2736" s="61"/>
    </row>
    <row r="2737" spans="1:28">
      <c r="A2737" s="47">
        <v>2735</v>
      </c>
      <c r="B2737" s="28"/>
      <c r="C2737" s="28"/>
      <c r="D2737" s="28"/>
      <c r="G2737" s="28"/>
      <c r="J2737" s="21"/>
      <c r="K2737" s="21"/>
      <c r="P2737" s="21"/>
      <c r="T2737" s="28"/>
      <c r="U2737" s="28"/>
      <c r="Y2737" s="28"/>
      <c r="Z2737" s="28"/>
    </row>
    <row r="2738" spans="1:28">
      <c r="A2738" s="47">
        <v>2736</v>
      </c>
      <c r="B2738" s="28"/>
      <c r="C2738" s="28"/>
      <c r="D2738" s="28"/>
      <c r="G2738" s="28"/>
      <c r="J2738" s="21"/>
      <c r="K2738" s="21"/>
      <c r="P2738" s="21"/>
      <c r="T2738" s="28"/>
      <c r="U2738" s="28"/>
      <c r="Y2738" s="28"/>
      <c r="Z2738" s="28"/>
    </row>
    <row r="2739" spans="1:28">
      <c r="A2739" s="47">
        <v>2737</v>
      </c>
      <c r="B2739" s="28"/>
      <c r="C2739" s="28"/>
      <c r="D2739" s="28"/>
      <c r="G2739" s="28"/>
      <c r="J2739" s="21"/>
      <c r="K2739" s="21"/>
      <c r="P2739" s="21"/>
      <c r="T2739" s="28"/>
      <c r="U2739" s="28"/>
      <c r="Y2739" s="28"/>
      <c r="Z2739" s="28"/>
    </row>
    <row r="2740" spans="1:28">
      <c r="A2740" s="47">
        <v>2738</v>
      </c>
      <c r="B2740" s="28"/>
      <c r="C2740" s="28"/>
      <c r="D2740" s="28"/>
      <c r="G2740" s="28"/>
      <c r="J2740" s="21"/>
      <c r="K2740" s="21"/>
      <c r="P2740" s="21"/>
      <c r="T2740" s="28"/>
      <c r="U2740" s="28"/>
      <c r="Y2740" s="28"/>
      <c r="Z2740" s="28"/>
    </row>
    <row r="2741" spans="1:28" ht="13.5" thickBot="1">
      <c r="A2741" s="59">
        <v>2739</v>
      </c>
      <c r="B2741" s="67"/>
      <c r="C2741" s="67"/>
      <c r="D2741" s="67"/>
      <c r="E2741" s="67"/>
      <c r="F2741" s="68"/>
      <c r="G2741" s="67"/>
      <c r="H2741" s="68"/>
      <c r="I2741" s="67"/>
      <c r="J2741" s="67"/>
      <c r="K2741" s="67"/>
      <c r="L2741" s="67"/>
      <c r="M2741" s="68"/>
      <c r="N2741" s="67"/>
      <c r="O2741" s="67"/>
      <c r="P2741" s="67"/>
      <c r="Q2741" s="67"/>
      <c r="R2741" s="68"/>
      <c r="S2741" s="67"/>
      <c r="T2741" s="67"/>
      <c r="U2741" s="67"/>
      <c r="V2741" s="67"/>
      <c r="W2741" s="68"/>
      <c r="X2741" s="67"/>
      <c r="Y2741" s="60"/>
      <c r="Z2741" s="60"/>
      <c r="AA2741" s="60"/>
      <c r="AB2741" s="61"/>
    </row>
    <row r="2742" spans="1:28">
      <c r="A2742" s="47">
        <v>2740</v>
      </c>
      <c r="B2742" s="28"/>
      <c r="C2742" s="28"/>
      <c r="D2742" s="28"/>
      <c r="G2742" s="28"/>
      <c r="J2742" s="21"/>
      <c r="K2742" s="21"/>
      <c r="P2742" s="21"/>
      <c r="T2742" s="28"/>
      <c r="U2742" s="28"/>
      <c r="Y2742" s="28"/>
      <c r="Z2742" s="28"/>
    </row>
    <row r="2743" spans="1:28">
      <c r="A2743" s="47">
        <v>2741</v>
      </c>
      <c r="B2743" s="28"/>
      <c r="C2743" s="28"/>
      <c r="D2743" s="28"/>
      <c r="G2743" s="28"/>
      <c r="J2743" s="21"/>
      <c r="K2743" s="21"/>
      <c r="P2743" s="21"/>
      <c r="T2743" s="28"/>
      <c r="U2743" s="28"/>
      <c r="Y2743" s="28"/>
      <c r="Z2743" s="28"/>
    </row>
    <row r="2744" spans="1:28">
      <c r="A2744" s="47">
        <v>2742</v>
      </c>
      <c r="B2744" s="28"/>
      <c r="C2744" s="28"/>
      <c r="D2744" s="28"/>
      <c r="G2744" s="28"/>
      <c r="J2744" s="21"/>
      <c r="K2744" s="21"/>
      <c r="P2744" s="21"/>
      <c r="T2744" s="28"/>
      <c r="U2744" s="28"/>
      <c r="Y2744" s="28"/>
      <c r="Z2744" s="28"/>
    </row>
    <row r="2745" spans="1:28">
      <c r="A2745" s="47">
        <v>2743</v>
      </c>
      <c r="B2745" s="28"/>
      <c r="C2745" s="28"/>
      <c r="D2745" s="28"/>
      <c r="G2745" s="28"/>
      <c r="J2745" s="21"/>
      <c r="K2745" s="21"/>
      <c r="P2745" s="21"/>
      <c r="T2745" s="28"/>
      <c r="U2745" s="28"/>
      <c r="Y2745" s="28"/>
      <c r="Z2745" s="28"/>
    </row>
    <row r="2746" spans="1:28" ht="13.5" thickBot="1">
      <c r="A2746" s="59">
        <v>2744</v>
      </c>
      <c r="B2746" s="67"/>
      <c r="C2746" s="67"/>
      <c r="D2746" s="67"/>
      <c r="E2746" s="67"/>
      <c r="F2746" s="68"/>
      <c r="G2746" s="67"/>
      <c r="H2746" s="68"/>
      <c r="I2746" s="67"/>
      <c r="J2746" s="67"/>
      <c r="K2746" s="67"/>
      <c r="L2746" s="67"/>
      <c r="M2746" s="68"/>
      <c r="N2746" s="67"/>
      <c r="O2746" s="67"/>
      <c r="P2746" s="67"/>
      <c r="Q2746" s="67"/>
      <c r="R2746" s="68"/>
      <c r="S2746" s="67"/>
      <c r="T2746" s="67"/>
      <c r="U2746" s="67"/>
      <c r="V2746" s="67"/>
      <c r="W2746" s="68"/>
      <c r="X2746" s="67"/>
      <c r="Y2746" s="60"/>
      <c r="Z2746" s="60"/>
      <c r="AA2746" s="60"/>
      <c r="AB2746" s="61"/>
    </row>
    <row r="2747" spans="1:28">
      <c r="A2747" s="47">
        <v>2745</v>
      </c>
      <c r="B2747" s="28"/>
      <c r="C2747" s="28"/>
      <c r="D2747" s="28"/>
      <c r="G2747" s="28"/>
      <c r="J2747" s="21"/>
      <c r="K2747" s="21"/>
      <c r="P2747" s="21"/>
      <c r="T2747" s="28"/>
      <c r="U2747" s="28"/>
      <c r="Y2747" s="28"/>
      <c r="Z2747" s="28"/>
    </row>
    <row r="2748" spans="1:28">
      <c r="A2748" s="47">
        <v>2746</v>
      </c>
      <c r="B2748" s="28"/>
      <c r="C2748" s="28"/>
      <c r="D2748" s="28"/>
      <c r="G2748" s="28"/>
      <c r="J2748" s="21"/>
      <c r="K2748" s="21"/>
      <c r="P2748" s="21"/>
      <c r="T2748" s="28"/>
      <c r="U2748" s="28"/>
      <c r="Y2748" s="28"/>
      <c r="Z2748" s="28"/>
    </row>
    <row r="2749" spans="1:28">
      <c r="A2749" s="47">
        <v>2747</v>
      </c>
      <c r="B2749" s="28"/>
      <c r="C2749" s="28"/>
      <c r="D2749" s="28"/>
      <c r="G2749" s="28"/>
      <c r="J2749" s="21"/>
      <c r="K2749" s="21"/>
      <c r="P2749" s="21"/>
      <c r="T2749" s="28"/>
      <c r="U2749" s="28"/>
      <c r="Y2749" s="28"/>
      <c r="Z2749" s="28"/>
    </row>
    <row r="2750" spans="1:28">
      <c r="A2750" s="47">
        <v>2748</v>
      </c>
      <c r="B2750" s="28"/>
      <c r="C2750" s="28"/>
      <c r="D2750" s="28"/>
      <c r="G2750" s="28"/>
      <c r="J2750" s="21"/>
      <c r="K2750" s="21"/>
      <c r="P2750" s="21"/>
      <c r="T2750" s="28"/>
      <c r="U2750" s="28"/>
      <c r="Y2750" s="28"/>
      <c r="Z2750" s="28"/>
    </row>
    <row r="2751" spans="1:28" ht="13.5" thickBot="1">
      <c r="A2751" s="59">
        <v>2749</v>
      </c>
      <c r="B2751" s="67"/>
      <c r="C2751" s="67"/>
      <c r="D2751" s="67"/>
      <c r="E2751" s="67"/>
      <c r="F2751" s="68"/>
      <c r="G2751" s="67"/>
      <c r="H2751" s="68"/>
      <c r="I2751" s="67"/>
      <c r="J2751" s="67"/>
      <c r="K2751" s="67"/>
      <c r="L2751" s="67"/>
      <c r="M2751" s="68"/>
      <c r="N2751" s="67"/>
      <c r="O2751" s="67"/>
      <c r="P2751" s="67"/>
      <c r="Q2751" s="67"/>
      <c r="R2751" s="68"/>
      <c r="S2751" s="67"/>
      <c r="T2751" s="67"/>
      <c r="U2751" s="67"/>
      <c r="V2751" s="67"/>
      <c r="W2751" s="68"/>
      <c r="X2751" s="67"/>
      <c r="Y2751" s="60"/>
      <c r="Z2751" s="60"/>
      <c r="AA2751" s="60"/>
      <c r="AB2751" s="61"/>
    </row>
    <row r="2752" spans="1:28">
      <c r="A2752" s="47">
        <v>2750</v>
      </c>
      <c r="B2752" s="28"/>
      <c r="C2752" s="28"/>
      <c r="D2752" s="28"/>
      <c r="G2752" s="28"/>
      <c r="J2752" s="21"/>
      <c r="K2752" s="21"/>
      <c r="P2752" s="21"/>
      <c r="T2752" s="28"/>
      <c r="U2752" s="28"/>
      <c r="Y2752" s="28"/>
      <c r="Z2752" s="28"/>
    </row>
    <row r="2753" spans="1:28">
      <c r="A2753" s="47">
        <v>2751</v>
      </c>
      <c r="B2753" s="28"/>
      <c r="C2753" s="28"/>
      <c r="D2753" s="28"/>
      <c r="G2753" s="28"/>
      <c r="J2753" s="21"/>
      <c r="K2753" s="21"/>
      <c r="P2753" s="21"/>
      <c r="T2753" s="28"/>
      <c r="U2753" s="28"/>
      <c r="Y2753" s="28"/>
      <c r="Z2753" s="28"/>
    </row>
    <row r="2754" spans="1:28">
      <c r="A2754" s="47">
        <v>2752</v>
      </c>
      <c r="B2754" s="28"/>
      <c r="C2754" s="28"/>
      <c r="D2754" s="28"/>
      <c r="G2754" s="28"/>
      <c r="J2754" s="21"/>
      <c r="K2754" s="21"/>
      <c r="P2754" s="21"/>
      <c r="T2754" s="28"/>
      <c r="U2754" s="28"/>
      <c r="Y2754" s="28"/>
      <c r="Z2754" s="28"/>
    </row>
    <row r="2755" spans="1:28">
      <c r="A2755" s="47">
        <v>2753</v>
      </c>
      <c r="B2755" s="28"/>
      <c r="C2755" s="28"/>
      <c r="D2755" s="28"/>
      <c r="G2755" s="28"/>
      <c r="J2755" s="21"/>
      <c r="K2755" s="21"/>
      <c r="P2755" s="21"/>
      <c r="T2755" s="28"/>
      <c r="U2755" s="28"/>
      <c r="Y2755" s="28"/>
      <c r="Z2755" s="28"/>
    </row>
    <row r="2756" spans="1:28" ht="13.5" thickBot="1">
      <c r="A2756" s="59">
        <v>2754</v>
      </c>
      <c r="B2756" s="67"/>
      <c r="C2756" s="67"/>
      <c r="D2756" s="67"/>
      <c r="E2756" s="67"/>
      <c r="F2756" s="68"/>
      <c r="G2756" s="67"/>
      <c r="H2756" s="68"/>
      <c r="I2756" s="67"/>
      <c r="J2756" s="67"/>
      <c r="K2756" s="67"/>
      <c r="L2756" s="67"/>
      <c r="M2756" s="68"/>
      <c r="N2756" s="67"/>
      <c r="O2756" s="67"/>
      <c r="P2756" s="67"/>
      <c r="Q2756" s="67"/>
      <c r="R2756" s="68"/>
      <c r="S2756" s="67"/>
      <c r="T2756" s="67"/>
      <c r="U2756" s="67"/>
      <c r="V2756" s="67"/>
      <c r="W2756" s="68"/>
      <c r="X2756" s="67"/>
      <c r="Y2756" s="60"/>
      <c r="Z2756" s="60"/>
      <c r="AA2756" s="60"/>
      <c r="AB2756" s="61"/>
    </row>
    <row r="2757" spans="1:28">
      <c r="A2757" s="47">
        <v>2755</v>
      </c>
      <c r="B2757" s="28"/>
      <c r="C2757" s="28"/>
      <c r="D2757" s="28"/>
      <c r="G2757" s="28"/>
      <c r="J2757" s="21"/>
      <c r="K2757" s="21"/>
      <c r="P2757" s="21"/>
      <c r="T2757" s="28"/>
      <c r="U2757" s="28"/>
      <c r="Y2757" s="28"/>
      <c r="Z2757" s="28"/>
    </row>
    <row r="2758" spans="1:28">
      <c r="A2758" s="47">
        <v>2756</v>
      </c>
      <c r="B2758" s="28"/>
      <c r="C2758" s="28"/>
      <c r="D2758" s="28"/>
      <c r="G2758" s="28"/>
      <c r="J2758" s="21"/>
      <c r="K2758" s="21"/>
      <c r="P2758" s="21"/>
      <c r="T2758" s="28"/>
      <c r="U2758" s="28"/>
      <c r="Y2758" s="28"/>
      <c r="Z2758" s="28"/>
    </row>
    <row r="2759" spans="1:28">
      <c r="A2759" s="47">
        <v>2757</v>
      </c>
      <c r="B2759" s="28"/>
      <c r="C2759" s="28"/>
      <c r="D2759" s="28"/>
      <c r="G2759" s="28"/>
      <c r="J2759" s="21"/>
      <c r="K2759" s="21"/>
      <c r="P2759" s="21"/>
      <c r="T2759" s="28"/>
      <c r="U2759" s="28"/>
      <c r="Y2759" s="28"/>
      <c r="Z2759" s="28"/>
    </row>
    <row r="2760" spans="1:28">
      <c r="A2760" s="47">
        <v>2758</v>
      </c>
      <c r="B2760" s="28"/>
      <c r="C2760" s="28"/>
      <c r="D2760" s="28"/>
      <c r="G2760" s="28"/>
      <c r="J2760" s="21"/>
      <c r="K2760" s="21"/>
      <c r="P2760" s="21"/>
      <c r="T2760" s="28"/>
      <c r="U2760" s="28"/>
      <c r="Y2760" s="28"/>
      <c r="Z2760" s="28"/>
    </row>
    <row r="2761" spans="1:28" ht="13.5" thickBot="1">
      <c r="A2761" s="59">
        <v>2759</v>
      </c>
      <c r="B2761" s="67"/>
      <c r="C2761" s="67"/>
      <c r="D2761" s="67"/>
      <c r="E2761" s="67"/>
      <c r="F2761" s="68"/>
      <c r="G2761" s="67"/>
      <c r="H2761" s="68"/>
      <c r="I2761" s="67"/>
      <c r="J2761" s="67"/>
      <c r="K2761" s="67"/>
      <c r="L2761" s="67"/>
      <c r="M2761" s="68"/>
      <c r="N2761" s="67"/>
      <c r="O2761" s="67"/>
      <c r="P2761" s="67"/>
      <c r="Q2761" s="67"/>
      <c r="R2761" s="68"/>
      <c r="S2761" s="67"/>
      <c r="T2761" s="67"/>
      <c r="U2761" s="67"/>
      <c r="V2761" s="67"/>
      <c r="W2761" s="68"/>
      <c r="X2761" s="67"/>
      <c r="Y2761" s="60"/>
      <c r="Z2761" s="60"/>
      <c r="AA2761" s="60"/>
      <c r="AB2761" s="61"/>
    </row>
    <row r="2762" spans="1:28">
      <c r="A2762" s="47">
        <v>2760</v>
      </c>
      <c r="B2762" s="28"/>
      <c r="C2762" s="28"/>
      <c r="D2762" s="28"/>
      <c r="G2762" s="28"/>
      <c r="J2762" s="21"/>
      <c r="K2762" s="21"/>
      <c r="P2762" s="21"/>
      <c r="T2762" s="28"/>
      <c r="U2762" s="28"/>
      <c r="Y2762" s="28"/>
      <c r="Z2762" s="28"/>
    </row>
    <row r="2763" spans="1:28">
      <c r="A2763" s="47">
        <v>2761</v>
      </c>
      <c r="B2763" s="28"/>
      <c r="C2763" s="28"/>
      <c r="D2763" s="28"/>
      <c r="G2763" s="28"/>
      <c r="J2763" s="21"/>
      <c r="K2763" s="21"/>
      <c r="P2763" s="21"/>
      <c r="T2763" s="28"/>
      <c r="U2763" s="28"/>
      <c r="Y2763" s="28"/>
      <c r="Z2763" s="28"/>
    </row>
    <row r="2764" spans="1:28">
      <c r="A2764" s="47">
        <v>2762</v>
      </c>
      <c r="B2764" s="28"/>
      <c r="C2764" s="28"/>
      <c r="D2764" s="28"/>
      <c r="G2764" s="28"/>
      <c r="J2764" s="21"/>
      <c r="K2764" s="21"/>
      <c r="P2764" s="21"/>
      <c r="T2764" s="28"/>
      <c r="U2764" s="28"/>
      <c r="Y2764" s="28"/>
      <c r="Z2764" s="28"/>
    </row>
    <row r="2765" spans="1:28">
      <c r="A2765" s="47">
        <v>2763</v>
      </c>
      <c r="B2765" s="28"/>
      <c r="C2765" s="28"/>
      <c r="D2765" s="28"/>
      <c r="G2765" s="28"/>
      <c r="J2765" s="21"/>
      <c r="K2765" s="21"/>
      <c r="P2765" s="21"/>
      <c r="T2765" s="28"/>
      <c r="U2765" s="28"/>
      <c r="Y2765" s="28"/>
      <c r="Z2765" s="28"/>
    </row>
    <row r="2766" spans="1:28" ht="13.5" thickBot="1">
      <c r="A2766" s="59">
        <v>2764</v>
      </c>
      <c r="B2766" s="67"/>
      <c r="C2766" s="67"/>
      <c r="D2766" s="67"/>
      <c r="E2766" s="67"/>
      <c r="F2766" s="68"/>
      <c r="G2766" s="67"/>
      <c r="H2766" s="68"/>
      <c r="I2766" s="67"/>
      <c r="J2766" s="67"/>
      <c r="K2766" s="67"/>
      <c r="L2766" s="67"/>
      <c r="M2766" s="68"/>
      <c r="N2766" s="67"/>
      <c r="O2766" s="67"/>
      <c r="P2766" s="67"/>
      <c r="Q2766" s="67"/>
      <c r="R2766" s="68"/>
      <c r="S2766" s="67"/>
      <c r="T2766" s="67"/>
      <c r="U2766" s="67"/>
      <c r="V2766" s="67"/>
      <c r="W2766" s="68"/>
      <c r="X2766" s="67"/>
      <c r="Y2766" s="60"/>
      <c r="Z2766" s="60"/>
      <c r="AA2766" s="60"/>
      <c r="AB2766" s="61"/>
    </row>
    <row r="2767" spans="1:28">
      <c r="A2767" s="47">
        <v>2765</v>
      </c>
      <c r="B2767" s="28"/>
      <c r="C2767" s="28"/>
      <c r="D2767" s="28"/>
      <c r="G2767" s="28"/>
      <c r="J2767" s="21"/>
      <c r="K2767" s="21"/>
      <c r="P2767" s="21"/>
      <c r="T2767" s="28"/>
      <c r="U2767" s="28"/>
      <c r="Y2767" s="28"/>
      <c r="Z2767" s="28"/>
    </row>
    <row r="2768" spans="1:28">
      <c r="A2768" s="47">
        <v>2766</v>
      </c>
      <c r="B2768" s="28"/>
      <c r="C2768" s="28"/>
      <c r="D2768" s="28"/>
      <c r="G2768" s="28"/>
      <c r="J2768" s="21"/>
      <c r="K2768" s="21"/>
      <c r="P2768" s="21"/>
      <c r="T2768" s="28"/>
      <c r="U2768" s="28"/>
      <c r="Y2768" s="28"/>
      <c r="Z2768" s="28"/>
    </row>
    <row r="2769" spans="1:28">
      <c r="A2769" s="47">
        <v>2767</v>
      </c>
      <c r="B2769" s="28"/>
      <c r="C2769" s="28"/>
      <c r="D2769" s="28"/>
      <c r="G2769" s="28"/>
      <c r="J2769" s="21"/>
      <c r="K2769" s="21"/>
      <c r="P2769" s="21"/>
      <c r="T2769" s="28"/>
      <c r="U2769" s="28"/>
      <c r="Y2769" s="28"/>
      <c r="Z2769" s="28"/>
    </row>
    <row r="2770" spans="1:28">
      <c r="A2770" s="47">
        <v>2768</v>
      </c>
      <c r="B2770" s="28"/>
      <c r="C2770" s="28"/>
      <c r="D2770" s="28"/>
      <c r="G2770" s="28"/>
      <c r="J2770" s="21"/>
      <c r="K2770" s="21"/>
      <c r="P2770" s="21"/>
      <c r="T2770" s="28"/>
      <c r="U2770" s="28"/>
      <c r="Y2770" s="28"/>
      <c r="Z2770" s="28"/>
    </row>
    <row r="2771" spans="1:28" ht="13.5" thickBot="1">
      <c r="A2771" s="59">
        <v>2769</v>
      </c>
      <c r="B2771" s="67"/>
      <c r="C2771" s="67"/>
      <c r="D2771" s="67"/>
      <c r="E2771" s="67"/>
      <c r="F2771" s="68"/>
      <c r="G2771" s="67"/>
      <c r="H2771" s="68"/>
      <c r="I2771" s="67"/>
      <c r="J2771" s="67"/>
      <c r="K2771" s="67"/>
      <c r="L2771" s="67"/>
      <c r="M2771" s="68"/>
      <c r="N2771" s="67"/>
      <c r="O2771" s="67"/>
      <c r="P2771" s="67"/>
      <c r="Q2771" s="67"/>
      <c r="R2771" s="68"/>
      <c r="S2771" s="67"/>
      <c r="T2771" s="67"/>
      <c r="U2771" s="67"/>
      <c r="V2771" s="67"/>
      <c r="W2771" s="68"/>
      <c r="X2771" s="67"/>
      <c r="Y2771" s="60"/>
      <c r="Z2771" s="60"/>
      <c r="AA2771" s="60"/>
      <c r="AB2771" s="61"/>
    </row>
    <row r="2772" spans="1:28">
      <c r="A2772" s="47">
        <v>2770</v>
      </c>
      <c r="B2772" s="28"/>
      <c r="C2772" s="28"/>
      <c r="D2772" s="28"/>
      <c r="G2772" s="28"/>
      <c r="J2772" s="21"/>
      <c r="K2772" s="21"/>
      <c r="P2772" s="21"/>
      <c r="T2772" s="28"/>
      <c r="U2772" s="28"/>
      <c r="Y2772" s="28"/>
      <c r="Z2772" s="28"/>
    </row>
    <row r="2773" spans="1:28">
      <c r="A2773" s="47">
        <v>2771</v>
      </c>
      <c r="B2773" s="28"/>
      <c r="C2773" s="28"/>
      <c r="D2773" s="28"/>
      <c r="G2773" s="28"/>
      <c r="J2773" s="21"/>
      <c r="K2773" s="21"/>
      <c r="P2773" s="21"/>
      <c r="T2773" s="28"/>
      <c r="U2773" s="28"/>
      <c r="Y2773" s="28"/>
      <c r="Z2773" s="28"/>
    </row>
    <row r="2774" spans="1:28">
      <c r="A2774" s="47">
        <v>2772</v>
      </c>
      <c r="B2774" s="28"/>
      <c r="C2774" s="28"/>
      <c r="D2774" s="28"/>
      <c r="G2774" s="28"/>
      <c r="J2774" s="21"/>
      <c r="K2774" s="21"/>
      <c r="P2774" s="21"/>
      <c r="T2774" s="28"/>
      <c r="U2774" s="28"/>
      <c r="Y2774" s="28"/>
      <c r="Z2774" s="28"/>
    </row>
    <row r="2775" spans="1:28">
      <c r="A2775" s="47">
        <v>2773</v>
      </c>
      <c r="B2775" s="28"/>
      <c r="C2775" s="28"/>
      <c r="D2775" s="28"/>
      <c r="G2775" s="28"/>
      <c r="J2775" s="21"/>
      <c r="K2775" s="21"/>
      <c r="P2775" s="21"/>
      <c r="T2775" s="28"/>
      <c r="U2775" s="28"/>
      <c r="Y2775" s="28"/>
      <c r="Z2775" s="28"/>
    </row>
    <row r="2776" spans="1:28" ht="13.5" thickBot="1">
      <c r="A2776" s="59">
        <v>2774</v>
      </c>
      <c r="B2776" s="67"/>
      <c r="C2776" s="67"/>
      <c r="D2776" s="67"/>
      <c r="E2776" s="67"/>
      <c r="F2776" s="68"/>
      <c r="G2776" s="67"/>
      <c r="H2776" s="68"/>
      <c r="I2776" s="67"/>
      <c r="J2776" s="67"/>
      <c r="K2776" s="67"/>
      <c r="L2776" s="67"/>
      <c r="M2776" s="68"/>
      <c r="N2776" s="67"/>
      <c r="O2776" s="67"/>
      <c r="P2776" s="67"/>
      <c r="Q2776" s="67"/>
      <c r="R2776" s="68"/>
      <c r="S2776" s="67"/>
      <c r="T2776" s="67"/>
      <c r="U2776" s="67"/>
      <c r="V2776" s="67"/>
      <c r="W2776" s="68"/>
      <c r="X2776" s="67"/>
      <c r="Y2776" s="60"/>
      <c r="Z2776" s="60"/>
      <c r="AA2776" s="60"/>
      <c r="AB2776" s="61"/>
    </row>
    <row r="2777" spans="1:28">
      <c r="A2777" s="47">
        <v>2775</v>
      </c>
      <c r="B2777" s="28"/>
      <c r="C2777" s="28"/>
      <c r="D2777" s="28"/>
      <c r="G2777" s="28"/>
      <c r="J2777" s="21"/>
      <c r="K2777" s="21"/>
      <c r="P2777" s="21"/>
      <c r="T2777" s="28"/>
      <c r="U2777" s="28"/>
      <c r="Y2777" s="28"/>
      <c r="Z2777" s="28"/>
    </row>
    <row r="2778" spans="1:28">
      <c r="A2778" s="47">
        <v>2776</v>
      </c>
      <c r="B2778" s="28"/>
      <c r="C2778" s="28"/>
      <c r="D2778" s="28"/>
      <c r="G2778" s="28"/>
      <c r="J2778" s="21"/>
      <c r="K2778" s="21"/>
      <c r="P2778" s="21"/>
      <c r="T2778" s="28"/>
      <c r="U2778" s="28"/>
      <c r="Y2778" s="28"/>
      <c r="Z2778" s="28"/>
    </row>
    <row r="2779" spans="1:28">
      <c r="A2779" s="47">
        <v>2777</v>
      </c>
      <c r="B2779" s="28"/>
      <c r="C2779" s="28"/>
      <c r="D2779" s="28"/>
      <c r="G2779" s="28"/>
      <c r="J2779" s="21"/>
      <c r="K2779" s="21"/>
      <c r="P2779" s="21"/>
      <c r="T2779" s="28"/>
      <c r="U2779" s="28"/>
      <c r="Y2779" s="28"/>
      <c r="Z2779" s="28"/>
    </row>
    <row r="2780" spans="1:28">
      <c r="A2780" s="47">
        <v>2778</v>
      </c>
      <c r="B2780" s="28"/>
      <c r="C2780" s="28"/>
      <c r="D2780" s="28"/>
      <c r="G2780" s="28"/>
      <c r="J2780" s="21"/>
      <c r="K2780" s="21"/>
      <c r="P2780" s="21"/>
      <c r="T2780" s="28"/>
      <c r="U2780" s="28"/>
      <c r="Y2780" s="28"/>
      <c r="Z2780" s="28"/>
    </row>
    <row r="2781" spans="1:28" ht="13.5" thickBot="1">
      <c r="A2781" s="59">
        <v>2779</v>
      </c>
      <c r="B2781" s="67"/>
      <c r="C2781" s="67"/>
      <c r="D2781" s="67"/>
      <c r="E2781" s="67"/>
      <c r="F2781" s="68"/>
      <c r="G2781" s="67"/>
      <c r="H2781" s="68"/>
      <c r="I2781" s="67"/>
      <c r="J2781" s="67"/>
      <c r="K2781" s="67"/>
      <c r="L2781" s="67"/>
      <c r="M2781" s="68"/>
      <c r="N2781" s="67"/>
      <c r="O2781" s="67"/>
      <c r="P2781" s="67"/>
      <c r="Q2781" s="67"/>
      <c r="R2781" s="68"/>
      <c r="S2781" s="67"/>
      <c r="T2781" s="67"/>
      <c r="U2781" s="67"/>
      <c r="V2781" s="67"/>
      <c r="W2781" s="68"/>
      <c r="X2781" s="67"/>
      <c r="Y2781" s="60"/>
      <c r="Z2781" s="60"/>
      <c r="AA2781" s="60"/>
      <c r="AB2781" s="61"/>
    </row>
    <row r="2782" spans="1:28">
      <c r="A2782" s="47">
        <v>2780</v>
      </c>
      <c r="B2782" s="28"/>
      <c r="C2782" s="28"/>
      <c r="D2782" s="28"/>
      <c r="G2782" s="28"/>
      <c r="J2782" s="21"/>
      <c r="K2782" s="21"/>
      <c r="P2782" s="21"/>
      <c r="T2782" s="28"/>
      <c r="U2782" s="28"/>
      <c r="Y2782" s="28"/>
      <c r="Z2782" s="28"/>
    </row>
    <row r="2783" spans="1:28">
      <c r="A2783" s="47">
        <v>2781</v>
      </c>
      <c r="B2783" s="28"/>
      <c r="C2783" s="28"/>
      <c r="D2783" s="28"/>
      <c r="G2783" s="28"/>
      <c r="J2783" s="21"/>
      <c r="K2783" s="21"/>
      <c r="P2783" s="21"/>
      <c r="T2783" s="28"/>
      <c r="U2783" s="28"/>
      <c r="Y2783" s="28"/>
      <c r="Z2783" s="28"/>
    </row>
    <row r="2784" spans="1:28">
      <c r="A2784" s="47">
        <v>2782</v>
      </c>
      <c r="B2784" s="28"/>
      <c r="C2784" s="28"/>
      <c r="D2784" s="28"/>
      <c r="G2784" s="28"/>
      <c r="J2784" s="21"/>
      <c r="K2784" s="21"/>
      <c r="P2784" s="21"/>
      <c r="T2784" s="28"/>
      <c r="U2784" s="28"/>
      <c r="Y2784" s="28"/>
      <c r="Z2784" s="28"/>
    </row>
    <row r="2785" spans="1:28">
      <c r="A2785" s="47">
        <v>2783</v>
      </c>
      <c r="B2785" s="28"/>
      <c r="C2785" s="28"/>
      <c r="D2785" s="28"/>
      <c r="G2785" s="28"/>
      <c r="J2785" s="21"/>
      <c r="K2785" s="21"/>
      <c r="P2785" s="21"/>
      <c r="T2785" s="28"/>
      <c r="U2785" s="28"/>
      <c r="Y2785" s="28"/>
      <c r="Z2785" s="28"/>
    </row>
    <row r="2786" spans="1:28" ht="13.5" thickBot="1">
      <c r="A2786" s="59">
        <v>2784</v>
      </c>
      <c r="B2786" s="67"/>
      <c r="C2786" s="67"/>
      <c r="D2786" s="67"/>
      <c r="E2786" s="67"/>
      <c r="F2786" s="68"/>
      <c r="G2786" s="67"/>
      <c r="H2786" s="68"/>
      <c r="I2786" s="67"/>
      <c r="J2786" s="67"/>
      <c r="K2786" s="67"/>
      <c r="L2786" s="67"/>
      <c r="M2786" s="68"/>
      <c r="N2786" s="67"/>
      <c r="O2786" s="67"/>
      <c r="P2786" s="67"/>
      <c r="Q2786" s="67"/>
      <c r="R2786" s="68"/>
      <c r="S2786" s="67"/>
      <c r="T2786" s="67"/>
      <c r="U2786" s="67"/>
      <c r="V2786" s="67"/>
      <c r="W2786" s="68"/>
      <c r="X2786" s="67"/>
      <c r="Y2786" s="60"/>
      <c r="Z2786" s="60"/>
      <c r="AA2786" s="60"/>
      <c r="AB2786" s="61"/>
    </row>
    <row r="2787" spans="1:28">
      <c r="A2787" s="47">
        <v>2785</v>
      </c>
      <c r="B2787" s="28"/>
      <c r="C2787" s="28"/>
      <c r="D2787" s="28"/>
      <c r="G2787" s="28"/>
      <c r="J2787" s="21"/>
      <c r="K2787" s="21"/>
      <c r="P2787" s="21"/>
      <c r="T2787" s="28"/>
      <c r="U2787" s="28"/>
      <c r="Y2787" s="28"/>
      <c r="Z2787" s="28"/>
    </row>
    <row r="2788" spans="1:28">
      <c r="A2788" s="47">
        <v>2786</v>
      </c>
      <c r="B2788" s="28"/>
      <c r="C2788" s="28"/>
      <c r="D2788" s="28"/>
      <c r="G2788" s="28"/>
      <c r="J2788" s="21"/>
      <c r="K2788" s="21"/>
      <c r="P2788" s="21"/>
      <c r="T2788" s="28"/>
      <c r="U2788" s="28"/>
      <c r="Y2788" s="28"/>
      <c r="Z2788" s="28"/>
    </row>
    <row r="2789" spans="1:28">
      <c r="A2789" s="47">
        <v>2787</v>
      </c>
      <c r="B2789" s="28"/>
      <c r="C2789" s="28"/>
      <c r="D2789" s="28"/>
      <c r="G2789" s="28"/>
      <c r="J2789" s="21"/>
      <c r="K2789" s="21"/>
      <c r="P2789" s="21"/>
      <c r="T2789" s="28"/>
      <c r="U2789" s="28"/>
      <c r="Y2789" s="28"/>
      <c r="Z2789" s="28"/>
    </row>
    <row r="2790" spans="1:28">
      <c r="A2790" s="47">
        <v>2788</v>
      </c>
      <c r="B2790" s="28"/>
      <c r="C2790" s="28"/>
      <c r="D2790" s="28"/>
      <c r="G2790" s="28"/>
      <c r="J2790" s="21"/>
      <c r="K2790" s="21"/>
      <c r="P2790" s="21"/>
      <c r="T2790" s="28"/>
      <c r="U2790" s="28"/>
      <c r="Y2790" s="28"/>
      <c r="Z2790" s="28"/>
    </row>
    <row r="2791" spans="1:28" ht="13.5" thickBot="1">
      <c r="A2791" s="59">
        <v>2789</v>
      </c>
      <c r="B2791" s="67"/>
      <c r="C2791" s="67"/>
      <c r="D2791" s="67"/>
      <c r="E2791" s="67"/>
      <c r="F2791" s="68"/>
      <c r="G2791" s="67"/>
      <c r="H2791" s="68"/>
      <c r="I2791" s="67"/>
      <c r="J2791" s="67"/>
      <c r="K2791" s="67"/>
      <c r="L2791" s="67"/>
      <c r="M2791" s="68"/>
      <c r="N2791" s="67"/>
      <c r="O2791" s="67"/>
      <c r="P2791" s="67"/>
      <c r="Q2791" s="67"/>
      <c r="R2791" s="68"/>
      <c r="S2791" s="67"/>
      <c r="T2791" s="67"/>
      <c r="U2791" s="67"/>
      <c r="V2791" s="67"/>
      <c r="W2791" s="68"/>
      <c r="X2791" s="67"/>
      <c r="Y2791" s="60"/>
      <c r="Z2791" s="60"/>
      <c r="AA2791" s="60"/>
      <c r="AB2791" s="61"/>
    </row>
    <row r="2792" spans="1:28">
      <c r="A2792" s="47">
        <v>2790</v>
      </c>
      <c r="B2792" s="28"/>
      <c r="C2792" s="28"/>
      <c r="D2792" s="28"/>
      <c r="G2792" s="28"/>
      <c r="J2792" s="21"/>
      <c r="K2792" s="21"/>
      <c r="P2792" s="21"/>
      <c r="T2792" s="28"/>
      <c r="U2792" s="28"/>
      <c r="Y2792" s="28"/>
      <c r="Z2792" s="28"/>
    </row>
    <row r="2793" spans="1:28">
      <c r="A2793" s="47">
        <v>2791</v>
      </c>
      <c r="B2793" s="28"/>
      <c r="C2793" s="28"/>
      <c r="D2793" s="28"/>
      <c r="G2793" s="28"/>
      <c r="J2793" s="21"/>
      <c r="K2793" s="21"/>
      <c r="P2793" s="21"/>
      <c r="T2793" s="28"/>
      <c r="U2793" s="28"/>
      <c r="Y2793" s="28"/>
      <c r="Z2793" s="28"/>
    </row>
    <row r="2794" spans="1:28">
      <c r="A2794" s="47">
        <v>2792</v>
      </c>
      <c r="B2794" s="28"/>
      <c r="C2794" s="28"/>
      <c r="D2794" s="28"/>
      <c r="G2794" s="28"/>
      <c r="J2794" s="21"/>
      <c r="K2794" s="21"/>
      <c r="P2794" s="21"/>
      <c r="T2794" s="28"/>
      <c r="U2794" s="28"/>
      <c r="Y2794" s="28"/>
      <c r="Z2794" s="28"/>
    </row>
    <row r="2795" spans="1:28">
      <c r="A2795" s="47">
        <v>2793</v>
      </c>
      <c r="B2795" s="28"/>
      <c r="C2795" s="28"/>
      <c r="D2795" s="28"/>
      <c r="G2795" s="28"/>
      <c r="J2795" s="21"/>
      <c r="K2795" s="21"/>
      <c r="P2795" s="21"/>
      <c r="T2795" s="28"/>
      <c r="U2795" s="28"/>
      <c r="Y2795" s="28"/>
      <c r="Z2795" s="28"/>
    </row>
    <row r="2796" spans="1:28" ht="13.5" thickBot="1">
      <c r="A2796" s="59">
        <v>2794</v>
      </c>
      <c r="B2796" s="67"/>
      <c r="C2796" s="67"/>
      <c r="D2796" s="67"/>
      <c r="E2796" s="67"/>
      <c r="F2796" s="68"/>
      <c r="G2796" s="67"/>
      <c r="H2796" s="68"/>
      <c r="I2796" s="67"/>
      <c r="J2796" s="67"/>
      <c r="K2796" s="67"/>
      <c r="L2796" s="67"/>
      <c r="M2796" s="68"/>
      <c r="N2796" s="67"/>
      <c r="O2796" s="67"/>
      <c r="P2796" s="67"/>
      <c r="Q2796" s="67"/>
      <c r="R2796" s="68"/>
      <c r="S2796" s="67"/>
      <c r="T2796" s="67"/>
      <c r="U2796" s="67"/>
      <c r="V2796" s="67"/>
      <c r="W2796" s="68"/>
      <c r="X2796" s="67"/>
      <c r="Y2796" s="60"/>
      <c r="Z2796" s="60"/>
      <c r="AA2796" s="60"/>
      <c r="AB2796" s="61"/>
    </row>
    <row r="2797" spans="1:28">
      <c r="A2797" s="47">
        <v>2795</v>
      </c>
      <c r="B2797" s="28"/>
      <c r="C2797" s="28"/>
      <c r="D2797" s="28"/>
      <c r="G2797" s="28"/>
      <c r="J2797" s="21"/>
      <c r="K2797" s="21"/>
      <c r="P2797" s="21"/>
      <c r="T2797" s="28"/>
      <c r="U2797" s="28"/>
      <c r="Y2797" s="28"/>
      <c r="Z2797" s="28"/>
    </row>
    <row r="2798" spans="1:28">
      <c r="A2798" s="47">
        <v>2796</v>
      </c>
      <c r="B2798" s="28"/>
      <c r="C2798" s="28"/>
      <c r="D2798" s="28"/>
      <c r="G2798" s="28"/>
      <c r="J2798" s="21"/>
      <c r="K2798" s="21"/>
      <c r="P2798" s="21"/>
      <c r="T2798" s="28"/>
      <c r="U2798" s="28"/>
      <c r="Y2798" s="28"/>
      <c r="Z2798" s="28"/>
    </row>
    <row r="2799" spans="1:28">
      <c r="A2799" s="47">
        <v>2797</v>
      </c>
      <c r="B2799" s="28"/>
      <c r="C2799" s="28"/>
      <c r="D2799" s="28"/>
      <c r="G2799" s="28"/>
      <c r="J2799" s="21"/>
      <c r="K2799" s="21"/>
      <c r="P2799" s="21"/>
      <c r="T2799" s="28"/>
      <c r="U2799" s="28"/>
      <c r="Y2799" s="28"/>
      <c r="Z2799" s="28"/>
    </row>
    <row r="2800" spans="1:28">
      <c r="A2800" s="47">
        <v>2798</v>
      </c>
      <c r="B2800" s="28"/>
      <c r="C2800" s="28"/>
      <c r="D2800" s="28"/>
      <c r="G2800" s="28"/>
      <c r="J2800" s="21"/>
      <c r="K2800" s="21"/>
      <c r="P2800" s="21"/>
      <c r="T2800" s="28"/>
      <c r="U2800" s="28"/>
      <c r="Y2800" s="28"/>
      <c r="Z2800" s="28"/>
    </row>
    <row r="2801" spans="1:28" ht="13.5" thickBot="1">
      <c r="A2801" s="59">
        <v>2799</v>
      </c>
      <c r="B2801" s="67"/>
      <c r="C2801" s="67"/>
      <c r="D2801" s="67"/>
      <c r="E2801" s="67"/>
      <c r="F2801" s="68"/>
      <c r="G2801" s="67"/>
      <c r="H2801" s="68"/>
      <c r="I2801" s="67"/>
      <c r="J2801" s="67"/>
      <c r="K2801" s="67"/>
      <c r="L2801" s="67"/>
      <c r="M2801" s="68"/>
      <c r="N2801" s="67"/>
      <c r="O2801" s="67"/>
      <c r="P2801" s="67"/>
      <c r="Q2801" s="67"/>
      <c r="R2801" s="68"/>
      <c r="S2801" s="67"/>
      <c r="T2801" s="67"/>
      <c r="U2801" s="67"/>
      <c r="V2801" s="67"/>
      <c r="W2801" s="68"/>
      <c r="X2801" s="67"/>
      <c r="Y2801" s="60"/>
      <c r="Z2801" s="60"/>
      <c r="AA2801" s="60"/>
      <c r="AB2801" s="61"/>
    </row>
    <row r="2802" spans="1:28">
      <c r="A2802" s="47">
        <v>2800</v>
      </c>
      <c r="B2802" s="28"/>
      <c r="C2802" s="28"/>
      <c r="D2802" s="28"/>
      <c r="G2802" s="28"/>
      <c r="J2802" s="21"/>
      <c r="K2802" s="21"/>
      <c r="P2802" s="21"/>
      <c r="T2802" s="28"/>
      <c r="U2802" s="28"/>
      <c r="Y2802" s="28"/>
      <c r="Z2802" s="28"/>
    </row>
    <row r="2803" spans="1:28">
      <c r="A2803" s="47">
        <v>2801</v>
      </c>
      <c r="B2803" s="28"/>
      <c r="C2803" s="28"/>
      <c r="D2803" s="28"/>
      <c r="G2803" s="28"/>
      <c r="J2803" s="21"/>
      <c r="K2803" s="21"/>
      <c r="P2803" s="21"/>
      <c r="T2803" s="28"/>
      <c r="U2803" s="28"/>
      <c r="Y2803" s="28"/>
      <c r="Z2803" s="28"/>
    </row>
    <row r="2804" spans="1:28">
      <c r="A2804" s="47">
        <v>2802</v>
      </c>
      <c r="B2804" s="28"/>
      <c r="C2804" s="28"/>
      <c r="D2804" s="28"/>
      <c r="G2804" s="28"/>
      <c r="J2804" s="21"/>
      <c r="K2804" s="21"/>
      <c r="P2804" s="21"/>
      <c r="T2804" s="28"/>
      <c r="U2804" s="28"/>
      <c r="Y2804" s="28"/>
      <c r="Z2804" s="28"/>
    </row>
    <row r="2805" spans="1:28">
      <c r="A2805" s="47">
        <v>2803</v>
      </c>
      <c r="B2805" s="28"/>
      <c r="C2805" s="28"/>
      <c r="D2805" s="28"/>
      <c r="G2805" s="28"/>
      <c r="J2805" s="21"/>
      <c r="K2805" s="21"/>
      <c r="P2805" s="21"/>
      <c r="T2805" s="28"/>
      <c r="U2805" s="28"/>
      <c r="Y2805" s="28"/>
      <c r="Z2805" s="28"/>
    </row>
    <row r="2806" spans="1:28" ht="13.5" thickBot="1">
      <c r="A2806" s="59">
        <v>2804</v>
      </c>
      <c r="B2806" s="67"/>
      <c r="C2806" s="67"/>
      <c r="D2806" s="67"/>
      <c r="E2806" s="67"/>
      <c r="F2806" s="68"/>
      <c r="G2806" s="67"/>
      <c r="H2806" s="68"/>
      <c r="I2806" s="67"/>
      <c r="J2806" s="67"/>
      <c r="K2806" s="67"/>
      <c r="L2806" s="67"/>
      <c r="M2806" s="68"/>
      <c r="N2806" s="67"/>
      <c r="O2806" s="67"/>
      <c r="P2806" s="67"/>
      <c r="Q2806" s="67"/>
      <c r="R2806" s="68"/>
      <c r="S2806" s="67"/>
      <c r="T2806" s="67"/>
      <c r="U2806" s="67"/>
      <c r="V2806" s="67"/>
      <c r="W2806" s="68"/>
      <c r="X2806" s="67"/>
      <c r="Y2806" s="60"/>
      <c r="Z2806" s="60"/>
      <c r="AA2806" s="60"/>
      <c r="AB2806" s="61"/>
    </row>
    <row r="2807" spans="1:28">
      <c r="A2807" s="47">
        <v>2805</v>
      </c>
      <c r="B2807" s="28"/>
      <c r="C2807" s="28"/>
      <c r="D2807" s="28"/>
      <c r="G2807" s="28"/>
      <c r="J2807" s="21"/>
      <c r="K2807" s="21"/>
      <c r="P2807" s="21"/>
      <c r="T2807" s="28"/>
      <c r="U2807" s="28"/>
      <c r="Y2807" s="28"/>
      <c r="Z2807" s="28"/>
    </row>
    <row r="2808" spans="1:28">
      <c r="A2808" s="47">
        <v>2806</v>
      </c>
      <c r="B2808" s="28"/>
      <c r="C2808" s="28"/>
      <c r="D2808" s="28"/>
      <c r="G2808" s="28"/>
      <c r="J2808" s="21"/>
      <c r="K2808" s="21"/>
      <c r="P2808" s="21"/>
      <c r="T2808" s="28"/>
      <c r="U2808" s="28"/>
      <c r="Y2808" s="28"/>
      <c r="Z2808" s="28"/>
    </row>
    <row r="2809" spans="1:28">
      <c r="A2809" s="47">
        <v>2807</v>
      </c>
      <c r="B2809" s="28"/>
      <c r="C2809" s="28"/>
      <c r="D2809" s="28"/>
      <c r="G2809" s="28"/>
      <c r="J2809" s="21"/>
      <c r="K2809" s="21"/>
      <c r="P2809" s="21"/>
      <c r="T2809" s="28"/>
      <c r="U2809" s="28"/>
      <c r="Y2809" s="28"/>
      <c r="Z2809" s="28"/>
    </row>
    <row r="2810" spans="1:28">
      <c r="A2810" s="47">
        <v>2808</v>
      </c>
      <c r="B2810" s="28"/>
      <c r="C2810" s="28"/>
      <c r="D2810" s="28"/>
      <c r="G2810" s="28"/>
      <c r="J2810" s="21"/>
      <c r="K2810" s="21"/>
      <c r="P2810" s="21"/>
      <c r="T2810" s="28"/>
      <c r="U2810" s="28"/>
      <c r="Y2810" s="28"/>
      <c r="Z2810" s="28"/>
    </row>
    <row r="2811" spans="1:28" ht="13.5" thickBot="1">
      <c r="A2811" s="59">
        <v>2809</v>
      </c>
      <c r="B2811" s="67"/>
      <c r="C2811" s="67"/>
      <c r="D2811" s="67"/>
      <c r="E2811" s="67"/>
      <c r="F2811" s="68"/>
      <c r="G2811" s="67"/>
      <c r="H2811" s="68"/>
      <c r="I2811" s="67"/>
      <c r="J2811" s="67"/>
      <c r="K2811" s="67"/>
      <c r="L2811" s="67"/>
      <c r="M2811" s="68"/>
      <c r="N2811" s="67"/>
      <c r="O2811" s="67"/>
      <c r="P2811" s="67"/>
      <c r="Q2811" s="67"/>
      <c r="R2811" s="68"/>
      <c r="S2811" s="67"/>
      <c r="T2811" s="67"/>
      <c r="U2811" s="67"/>
      <c r="V2811" s="67"/>
      <c r="W2811" s="68"/>
      <c r="X2811" s="67"/>
      <c r="Y2811" s="60"/>
      <c r="Z2811" s="60"/>
      <c r="AA2811" s="60"/>
      <c r="AB2811" s="61"/>
    </row>
    <row r="2812" spans="1:28">
      <c r="A2812" s="47">
        <v>2810</v>
      </c>
      <c r="B2812" s="28"/>
      <c r="C2812" s="28"/>
      <c r="D2812" s="28"/>
      <c r="G2812" s="28"/>
      <c r="J2812" s="21"/>
      <c r="K2812" s="21"/>
      <c r="P2812" s="21"/>
      <c r="T2812" s="28"/>
      <c r="U2812" s="28"/>
      <c r="Y2812" s="28"/>
      <c r="Z2812" s="28"/>
    </row>
    <row r="2813" spans="1:28">
      <c r="A2813" s="47">
        <v>2811</v>
      </c>
      <c r="B2813" s="28"/>
      <c r="C2813" s="28"/>
      <c r="D2813" s="28"/>
      <c r="G2813" s="28"/>
      <c r="J2813" s="21"/>
      <c r="K2813" s="21"/>
      <c r="P2813" s="21"/>
      <c r="T2813" s="28"/>
      <c r="U2813" s="28"/>
      <c r="Y2813" s="28"/>
      <c r="Z2813" s="28"/>
    </row>
    <row r="2814" spans="1:28">
      <c r="A2814" s="47">
        <v>2812</v>
      </c>
      <c r="B2814" s="28"/>
      <c r="C2814" s="28"/>
      <c r="D2814" s="28"/>
      <c r="G2814" s="28"/>
      <c r="J2814" s="21"/>
      <c r="K2814" s="21"/>
      <c r="P2814" s="21"/>
      <c r="T2814" s="28"/>
      <c r="U2814" s="28"/>
      <c r="Y2814" s="28"/>
      <c r="Z2814" s="28"/>
    </row>
    <row r="2815" spans="1:28">
      <c r="A2815" s="47">
        <v>2813</v>
      </c>
      <c r="B2815" s="28"/>
      <c r="C2815" s="28"/>
      <c r="D2815" s="28"/>
      <c r="G2815" s="28"/>
      <c r="J2815" s="21"/>
      <c r="K2815" s="21"/>
      <c r="P2815" s="21"/>
      <c r="T2815" s="28"/>
      <c r="U2815" s="28"/>
      <c r="Y2815" s="28"/>
      <c r="Z2815" s="28"/>
    </row>
    <row r="2816" spans="1:28" ht="13.5" thickBot="1">
      <c r="A2816" s="59">
        <v>2814</v>
      </c>
      <c r="B2816" s="67"/>
      <c r="C2816" s="67"/>
      <c r="D2816" s="67"/>
      <c r="E2816" s="67"/>
      <c r="F2816" s="68"/>
      <c r="G2816" s="67"/>
      <c r="H2816" s="68"/>
      <c r="I2816" s="67"/>
      <c r="J2816" s="67"/>
      <c r="K2816" s="67"/>
      <c r="L2816" s="67"/>
      <c r="M2816" s="68"/>
      <c r="N2816" s="67"/>
      <c r="O2816" s="67"/>
      <c r="P2816" s="67"/>
      <c r="Q2816" s="67"/>
      <c r="R2816" s="68"/>
      <c r="S2816" s="67"/>
      <c r="T2816" s="67"/>
      <c r="U2816" s="67"/>
      <c r="V2816" s="67"/>
      <c r="W2816" s="68"/>
      <c r="X2816" s="67"/>
      <c r="Y2816" s="60"/>
      <c r="Z2816" s="60"/>
      <c r="AA2816" s="60"/>
      <c r="AB2816" s="61"/>
    </row>
    <row r="2817" spans="1:28">
      <c r="A2817" s="47">
        <v>2815</v>
      </c>
      <c r="B2817" s="28"/>
      <c r="C2817" s="28"/>
      <c r="D2817" s="28"/>
      <c r="G2817" s="28"/>
      <c r="J2817" s="21"/>
      <c r="K2817" s="21"/>
      <c r="P2817" s="21"/>
      <c r="T2817" s="28"/>
      <c r="U2817" s="28"/>
      <c r="Y2817" s="28"/>
      <c r="Z2817" s="28"/>
    </row>
    <row r="2818" spans="1:28">
      <c r="A2818" s="47">
        <v>2816</v>
      </c>
      <c r="B2818" s="28"/>
      <c r="C2818" s="28"/>
      <c r="D2818" s="28"/>
      <c r="G2818" s="28"/>
      <c r="J2818" s="21"/>
      <c r="K2818" s="21"/>
      <c r="P2818" s="21"/>
      <c r="T2818" s="28"/>
      <c r="U2818" s="28"/>
      <c r="Y2818" s="28"/>
      <c r="Z2818" s="28"/>
    </row>
    <row r="2819" spans="1:28">
      <c r="A2819" s="47">
        <v>2817</v>
      </c>
      <c r="B2819" s="28"/>
      <c r="C2819" s="28"/>
      <c r="D2819" s="28"/>
      <c r="G2819" s="28"/>
      <c r="J2819" s="21"/>
      <c r="K2819" s="21"/>
      <c r="P2819" s="21"/>
      <c r="T2819" s="28"/>
      <c r="U2819" s="28"/>
      <c r="Y2819" s="28"/>
      <c r="Z2819" s="28"/>
    </row>
    <row r="2820" spans="1:28">
      <c r="A2820" s="47">
        <v>2818</v>
      </c>
      <c r="B2820" s="28"/>
      <c r="C2820" s="28"/>
      <c r="D2820" s="28"/>
      <c r="G2820" s="28"/>
      <c r="J2820" s="21"/>
      <c r="K2820" s="21"/>
      <c r="P2820" s="21"/>
      <c r="T2820" s="28"/>
      <c r="U2820" s="28"/>
      <c r="Y2820" s="28"/>
      <c r="Z2820" s="28"/>
    </row>
    <row r="2821" spans="1:28" ht="13.5" thickBot="1">
      <c r="A2821" s="59">
        <v>2819</v>
      </c>
      <c r="B2821" s="67"/>
      <c r="C2821" s="67"/>
      <c r="D2821" s="67"/>
      <c r="E2821" s="67"/>
      <c r="F2821" s="68"/>
      <c r="G2821" s="67"/>
      <c r="H2821" s="68"/>
      <c r="I2821" s="67"/>
      <c r="J2821" s="67"/>
      <c r="K2821" s="67"/>
      <c r="L2821" s="67"/>
      <c r="M2821" s="68"/>
      <c r="N2821" s="67"/>
      <c r="O2821" s="67"/>
      <c r="P2821" s="67"/>
      <c r="Q2821" s="67"/>
      <c r="R2821" s="68"/>
      <c r="S2821" s="67"/>
      <c r="T2821" s="67"/>
      <c r="U2821" s="67"/>
      <c r="V2821" s="67"/>
      <c r="W2821" s="68"/>
      <c r="X2821" s="67"/>
      <c r="Y2821" s="60"/>
      <c r="Z2821" s="60"/>
      <c r="AA2821" s="60"/>
      <c r="AB2821" s="61"/>
    </row>
    <row r="2822" spans="1:28">
      <c r="A2822" s="47">
        <v>2820</v>
      </c>
      <c r="B2822" s="28"/>
      <c r="C2822" s="28"/>
      <c r="D2822" s="28"/>
      <c r="G2822" s="28"/>
      <c r="J2822" s="21"/>
      <c r="K2822" s="21"/>
      <c r="P2822" s="21"/>
      <c r="T2822" s="28"/>
      <c r="U2822" s="28"/>
      <c r="Y2822" s="28"/>
      <c r="Z2822" s="28"/>
    </row>
    <row r="2823" spans="1:28">
      <c r="A2823" s="47">
        <v>2821</v>
      </c>
      <c r="B2823" s="28"/>
      <c r="C2823" s="28"/>
      <c r="D2823" s="28"/>
      <c r="G2823" s="28"/>
      <c r="J2823" s="21"/>
      <c r="K2823" s="21"/>
      <c r="P2823" s="21"/>
      <c r="T2823" s="28"/>
      <c r="U2823" s="28"/>
      <c r="Y2823" s="28"/>
      <c r="Z2823" s="28"/>
    </row>
    <row r="2824" spans="1:28">
      <c r="A2824" s="47">
        <v>2822</v>
      </c>
      <c r="B2824" s="28"/>
      <c r="C2824" s="28"/>
      <c r="D2824" s="28"/>
      <c r="G2824" s="28"/>
      <c r="J2824" s="21"/>
      <c r="K2824" s="21"/>
      <c r="P2824" s="21"/>
      <c r="T2824" s="28"/>
      <c r="U2824" s="28"/>
      <c r="Y2824" s="28"/>
      <c r="Z2824" s="28"/>
    </row>
    <row r="2825" spans="1:28">
      <c r="A2825" s="47">
        <v>2823</v>
      </c>
      <c r="B2825" s="28"/>
      <c r="C2825" s="28"/>
      <c r="D2825" s="28"/>
      <c r="G2825" s="28"/>
      <c r="J2825" s="21"/>
      <c r="K2825" s="21"/>
      <c r="P2825" s="21"/>
      <c r="T2825" s="28"/>
      <c r="U2825" s="28"/>
      <c r="Y2825" s="28"/>
      <c r="Z2825" s="28"/>
    </row>
    <row r="2826" spans="1:28" ht="13.5" thickBot="1">
      <c r="A2826" s="59">
        <v>2824</v>
      </c>
      <c r="B2826" s="67"/>
      <c r="C2826" s="67"/>
      <c r="D2826" s="67"/>
      <c r="E2826" s="67"/>
      <c r="F2826" s="68"/>
      <c r="G2826" s="67"/>
      <c r="H2826" s="68"/>
      <c r="I2826" s="67"/>
      <c r="J2826" s="67"/>
      <c r="K2826" s="67"/>
      <c r="L2826" s="67"/>
      <c r="M2826" s="68"/>
      <c r="N2826" s="67"/>
      <c r="O2826" s="67"/>
      <c r="P2826" s="67"/>
      <c r="Q2826" s="67"/>
      <c r="R2826" s="68"/>
      <c r="S2826" s="67"/>
      <c r="T2826" s="67"/>
      <c r="U2826" s="67"/>
      <c r="V2826" s="67"/>
      <c r="W2826" s="68"/>
      <c r="X2826" s="67"/>
      <c r="Y2826" s="60"/>
      <c r="Z2826" s="60"/>
      <c r="AA2826" s="60"/>
      <c r="AB2826" s="61"/>
    </row>
    <row r="2827" spans="1:28">
      <c r="A2827" s="47">
        <v>2825</v>
      </c>
      <c r="B2827" s="28"/>
      <c r="C2827" s="28"/>
      <c r="D2827" s="28"/>
      <c r="G2827" s="28"/>
      <c r="J2827" s="21"/>
      <c r="K2827" s="21"/>
      <c r="P2827" s="21"/>
      <c r="T2827" s="28"/>
      <c r="U2827" s="28"/>
      <c r="Y2827" s="28"/>
      <c r="Z2827" s="28"/>
    </row>
    <row r="2828" spans="1:28">
      <c r="A2828" s="47">
        <v>2826</v>
      </c>
      <c r="B2828" s="28"/>
      <c r="C2828" s="28"/>
      <c r="D2828" s="28"/>
      <c r="G2828" s="28"/>
      <c r="J2828" s="21"/>
      <c r="K2828" s="21"/>
      <c r="P2828" s="21"/>
      <c r="T2828" s="28"/>
      <c r="U2828" s="28"/>
      <c r="Y2828" s="28"/>
      <c r="Z2828" s="28"/>
    </row>
    <row r="2829" spans="1:28">
      <c r="A2829" s="47">
        <v>2827</v>
      </c>
      <c r="B2829" s="28"/>
      <c r="C2829" s="28"/>
      <c r="D2829" s="28"/>
      <c r="G2829" s="28"/>
      <c r="J2829" s="21"/>
      <c r="K2829" s="21"/>
      <c r="P2829" s="21"/>
      <c r="T2829" s="28"/>
      <c r="U2829" s="28"/>
      <c r="Y2829" s="28"/>
      <c r="Z2829" s="28"/>
    </row>
    <row r="2830" spans="1:28">
      <c r="A2830" s="47">
        <v>2828</v>
      </c>
      <c r="B2830" s="28"/>
      <c r="C2830" s="28"/>
      <c r="D2830" s="28"/>
      <c r="G2830" s="28"/>
      <c r="J2830" s="21"/>
      <c r="K2830" s="21"/>
      <c r="P2830" s="21"/>
      <c r="T2830" s="28"/>
      <c r="U2830" s="28"/>
      <c r="Y2830" s="28"/>
      <c r="Z2830" s="28"/>
    </row>
    <row r="2831" spans="1:28" ht="13.5" thickBot="1">
      <c r="A2831" s="59">
        <v>2829</v>
      </c>
      <c r="B2831" s="67"/>
      <c r="C2831" s="67"/>
      <c r="D2831" s="67"/>
      <c r="E2831" s="67"/>
      <c r="F2831" s="68"/>
      <c r="G2831" s="67"/>
      <c r="H2831" s="68"/>
      <c r="I2831" s="67"/>
      <c r="J2831" s="67"/>
      <c r="K2831" s="67"/>
      <c r="L2831" s="67"/>
      <c r="M2831" s="68"/>
      <c r="N2831" s="67"/>
      <c r="O2831" s="67"/>
      <c r="P2831" s="67"/>
      <c r="Q2831" s="67"/>
      <c r="R2831" s="68"/>
      <c r="S2831" s="67"/>
      <c r="T2831" s="67"/>
      <c r="U2831" s="67"/>
      <c r="V2831" s="67"/>
      <c r="W2831" s="68"/>
      <c r="X2831" s="67"/>
      <c r="Y2831" s="60"/>
      <c r="Z2831" s="60"/>
      <c r="AA2831" s="60"/>
      <c r="AB2831" s="61"/>
    </row>
    <row r="2832" spans="1:28">
      <c r="A2832" s="47">
        <v>2830</v>
      </c>
      <c r="B2832" s="28"/>
      <c r="C2832" s="28"/>
      <c r="D2832" s="28"/>
      <c r="G2832" s="28"/>
      <c r="J2832" s="21"/>
      <c r="K2832" s="21"/>
      <c r="P2832" s="21"/>
      <c r="T2832" s="28"/>
      <c r="U2832" s="28"/>
      <c r="Y2832" s="28"/>
      <c r="Z2832" s="28"/>
    </row>
    <row r="2833" spans="1:28">
      <c r="A2833" s="47">
        <v>2831</v>
      </c>
      <c r="B2833" s="28"/>
      <c r="C2833" s="28"/>
      <c r="D2833" s="28"/>
      <c r="G2833" s="28"/>
      <c r="J2833" s="21"/>
      <c r="K2833" s="21"/>
      <c r="P2833" s="21"/>
      <c r="T2833" s="28"/>
      <c r="U2833" s="28"/>
      <c r="Y2833" s="28"/>
      <c r="Z2833" s="28"/>
    </row>
    <row r="2834" spans="1:28">
      <c r="A2834" s="47">
        <v>2832</v>
      </c>
      <c r="B2834" s="28"/>
      <c r="C2834" s="28"/>
      <c r="D2834" s="28"/>
      <c r="G2834" s="28"/>
      <c r="J2834" s="21"/>
      <c r="K2834" s="21"/>
      <c r="P2834" s="21"/>
      <c r="T2834" s="28"/>
      <c r="U2834" s="28"/>
      <c r="Y2834" s="28"/>
      <c r="Z2834" s="28"/>
    </row>
    <row r="2835" spans="1:28">
      <c r="A2835" s="47">
        <v>2833</v>
      </c>
      <c r="B2835" s="28"/>
      <c r="C2835" s="28"/>
      <c r="D2835" s="28"/>
      <c r="G2835" s="28"/>
      <c r="J2835" s="21"/>
      <c r="K2835" s="21"/>
      <c r="P2835" s="21"/>
      <c r="T2835" s="28"/>
      <c r="U2835" s="28"/>
      <c r="Y2835" s="28"/>
      <c r="Z2835" s="28"/>
    </row>
    <row r="2836" spans="1:28" ht="13.5" thickBot="1">
      <c r="A2836" s="59">
        <v>2834</v>
      </c>
      <c r="B2836" s="67"/>
      <c r="C2836" s="67"/>
      <c r="D2836" s="67"/>
      <c r="E2836" s="67"/>
      <c r="F2836" s="68"/>
      <c r="G2836" s="67"/>
      <c r="H2836" s="68"/>
      <c r="I2836" s="67"/>
      <c r="J2836" s="67"/>
      <c r="K2836" s="67"/>
      <c r="L2836" s="67"/>
      <c r="M2836" s="68"/>
      <c r="N2836" s="67"/>
      <c r="O2836" s="67"/>
      <c r="P2836" s="67"/>
      <c r="Q2836" s="67"/>
      <c r="R2836" s="68"/>
      <c r="S2836" s="67"/>
      <c r="T2836" s="67"/>
      <c r="U2836" s="67"/>
      <c r="V2836" s="67"/>
      <c r="W2836" s="68"/>
      <c r="X2836" s="67"/>
      <c r="Y2836" s="60"/>
      <c r="Z2836" s="60"/>
      <c r="AA2836" s="60"/>
      <c r="AB2836" s="61"/>
    </row>
    <row r="2837" spans="1:28">
      <c r="A2837" s="47">
        <v>2835</v>
      </c>
      <c r="B2837" s="28"/>
      <c r="C2837" s="28"/>
      <c r="D2837" s="28"/>
      <c r="G2837" s="28"/>
      <c r="J2837" s="21"/>
      <c r="K2837" s="21"/>
      <c r="P2837" s="21"/>
      <c r="T2837" s="28"/>
      <c r="U2837" s="28"/>
      <c r="Y2837" s="28"/>
      <c r="Z2837" s="28"/>
    </row>
    <row r="2838" spans="1:28">
      <c r="A2838" s="47">
        <v>2836</v>
      </c>
      <c r="B2838" s="28"/>
      <c r="C2838" s="28"/>
      <c r="D2838" s="28"/>
      <c r="G2838" s="28"/>
      <c r="J2838" s="21"/>
      <c r="K2838" s="21"/>
      <c r="P2838" s="21"/>
      <c r="T2838" s="28"/>
      <c r="U2838" s="28"/>
      <c r="Y2838" s="28"/>
      <c r="Z2838" s="28"/>
    </row>
    <row r="2839" spans="1:28">
      <c r="A2839" s="47">
        <v>2837</v>
      </c>
      <c r="B2839" s="28"/>
      <c r="C2839" s="28"/>
      <c r="D2839" s="28"/>
      <c r="G2839" s="28"/>
      <c r="J2839" s="21"/>
      <c r="K2839" s="21"/>
      <c r="P2839" s="21"/>
      <c r="T2839" s="28"/>
      <c r="U2839" s="28"/>
      <c r="Y2839" s="28"/>
      <c r="Z2839" s="28"/>
    </row>
    <row r="2840" spans="1:28">
      <c r="A2840" s="47">
        <v>2838</v>
      </c>
      <c r="B2840" s="28"/>
      <c r="C2840" s="28"/>
      <c r="D2840" s="28"/>
      <c r="G2840" s="28"/>
      <c r="J2840" s="21"/>
      <c r="K2840" s="21"/>
      <c r="P2840" s="21"/>
      <c r="T2840" s="28"/>
      <c r="U2840" s="28"/>
      <c r="Y2840" s="28"/>
      <c r="Z2840" s="28"/>
    </row>
    <row r="2841" spans="1:28" ht="13.5" thickBot="1">
      <c r="A2841" s="59">
        <v>2839</v>
      </c>
      <c r="B2841" s="67"/>
      <c r="C2841" s="67"/>
      <c r="D2841" s="67"/>
      <c r="E2841" s="67"/>
      <c r="F2841" s="68"/>
      <c r="G2841" s="67"/>
      <c r="H2841" s="68"/>
      <c r="I2841" s="67"/>
      <c r="J2841" s="67"/>
      <c r="K2841" s="67"/>
      <c r="L2841" s="67"/>
      <c r="M2841" s="68"/>
      <c r="N2841" s="67"/>
      <c r="O2841" s="67"/>
      <c r="P2841" s="67"/>
      <c r="Q2841" s="67"/>
      <c r="R2841" s="68"/>
      <c r="S2841" s="67"/>
      <c r="T2841" s="67"/>
      <c r="U2841" s="67"/>
      <c r="V2841" s="67"/>
      <c r="W2841" s="68"/>
      <c r="X2841" s="67"/>
      <c r="Y2841" s="60"/>
      <c r="Z2841" s="60"/>
      <c r="AA2841" s="60"/>
      <c r="AB2841" s="61"/>
    </row>
    <row r="2842" spans="1:28">
      <c r="A2842" s="47">
        <v>2840</v>
      </c>
      <c r="B2842" s="28"/>
      <c r="C2842" s="28"/>
      <c r="D2842" s="28"/>
      <c r="G2842" s="28"/>
      <c r="J2842" s="21"/>
      <c r="K2842" s="21"/>
      <c r="P2842" s="21"/>
      <c r="T2842" s="28"/>
      <c r="U2842" s="28"/>
      <c r="Y2842" s="28"/>
      <c r="Z2842" s="28"/>
    </row>
    <row r="2843" spans="1:28">
      <c r="A2843" s="47">
        <v>2841</v>
      </c>
      <c r="B2843" s="28"/>
      <c r="C2843" s="28"/>
      <c r="D2843" s="28"/>
      <c r="G2843" s="28"/>
      <c r="J2843" s="21"/>
      <c r="K2843" s="21"/>
      <c r="P2843" s="21"/>
      <c r="T2843" s="28"/>
      <c r="U2843" s="28"/>
      <c r="Y2843" s="28"/>
      <c r="Z2843" s="28"/>
    </row>
    <row r="2844" spans="1:28">
      <c r="A2844" s="47">
        <v>2842</v>
      </c>
      <c r="B2844" s="28"/>
      <c r="C2844" s="28"/>
      <c r="D2844" s="28"/>
      <c r="G2844" s="28"/>
      <c r="J2844" s="21"/>
      <c r="K2844" s="21"/>
      <c r="P2844" s="21"/>
      <c r="T2844" s="28"/>
      <c r="U2844" s="28"/>
      <c r="Y2844" s="28"/>
      <c r="Z2844" s="28"/>
    </row>
    <row r="2845" spans="1:28">
      <c r="A2845" s="47">
        <v>2843</v>
      </c>
      <c r="B2845" s="28"/>
      <c r="C2845" s="28"/>
      <c r="D2845" s="28"/>
      <c r="G2845" s="28"/>
      <c r="J2845" s="21"/>
      <c r="K2845" s="21"/>
      <c r="P2845" s="21"/>
      <c r="T2845" s="28"/>
      <c r="U2845" s="28"/>
      <c r="Y2845" s="28"/>
      <c r="Z2845" s="28"/>
    </row>
    <row r="2846" spans="1:28" ht="13.5" thickBot="1">
      <c r="A2846" s="59">
        <v>2844</v>
      </c>
      <c r="B2846" s="67"/>
      <c r="C2846" s="67"/>
      <c r="D2846" s="67"/>
      <c r="E2846" s="67"/>
      <c r="F2846" s="68"/>
      <c r="G2846" s="67"/>
      <c r="H2846" s="68"/>
      <c r="I2846" s="67"/>
      <c r="J2846" s="67"/>
      <c r="K2846" s="67"/>
      <c r="L2846" s="67"/>
      <c r="M2846" s="68"/>
      <c r="N2846" s="67"/>
      <c r="O2846" s="67"/>
      <c r="P2846" s="67"/>
      <c r="Q2846" s="67"/>
      <c r="R2846" s="68"/>
      <c r="S2846" s="67"/>
      <c r="T2846" s="67"/>
      <c r="U2846" s="67"/>
      <c r="V2846" s="67"/>
      <c r="W2846" s="68"/>
      <c r="X2846" s="67"/>
      <c r="Y2846" s="60"/>
      <c r="Z2846" s="60"/>
      <c r="AA2846" s="60"/>
      <c r="AB2846" s="61"/>
    </row>
    <row r="2847" spans="1:28">
      <c r="A2847" s="47">
        <v>2845</v>
      </c>
      <c r="B2847" s="28"/>
      <c r="C2847" s="28"/>
      <c r="D2847" s="28"/>
      <c r="G2847" s="28"/>
      <c r="J2847" s="21"/>
      <c r="K2847" s="21"/>
      <c r="P2847" s="21"/>
      <c r="T2847" s="28"/>
      <c r="U2847" s="28"/>
      <c r="Y2847" s="28"/>
      <c r="Z2847" s="28"/>
    </row>
    <row r="2848" spans="1:28">
      <c r="A2848" s="47">
        <v>2846</v>
      </c>
      <c r="B2848" s="28"/>
      <c r="C2848" s="28"/>
      <c r="D2848" s="28"/>
      <c r="G2848" s="28"/>
      <c r="J2848" s="21"/>
      <c r="K2848" s="21"/>
      <c r="P2848" s="21"/>
      <c r="T2848" s="28"/>
      <c r="U2848" s="28"/>
      <c r="Y2848" s="28"/>
      <c r="Z2848" s="28"/>
    </row>
    <row r="2849" spans="1:28">
      <c r="A2849" s="47">
        <v>2847</v>
      </c>
      <c r="B2849" s="28"/>
      <c r="C2849" s="28"/>
      <c r="D2849" s="28"/>
      <c r="G2849" s="28"/>
      <c r="J2849" s="21"/>
      <c r="K2849" s="21"/>
      <c r="P2849" s="21"/>
      <c r="T2849" s="28"/>
      <c r="U2849" s="28"/>
      <c r="Y2849" s="28"/>
      <c r="Z2849" s="28"/>
    </row>
    <row r="2850" spans="1:28">
      <c r="A2850" s="47">
        <v>2848</v>
      </c>
      <c r="B2850" s="28"/>
      <c r="C2850" s="28"/>
      <c r="D2850" s="28"/>
      <c r="G2850" s="28"/>
      <c r="J2850" s="21"/>
      <c r="K2850" s="21"/>
      <c r="P2850" s="21"/>
      <c r="T2850" s="28"/>
      <c r="U2850" s="28"/>
      <c r="Y2850" s="28"/>
      <c r="Z2850" s="28"/>
    </row>
    <row r="2851" spans="1:28" ht="13.5" thickBot="1">
      <c r="A2851" s="59">
        <v>2849</v>
      </c>
      <c r="B2851" s="67"/>
      <c r="C2851" s="67"/>
      <c r="D2851" s="67"/>
      <c r="E2851" s="67"/>
      <c r="F2851" s="68"/>
      <c r="G2851" s="67"/>
      <c r="H2851" s="68"/>
      <c r="I2851" s="67"/>
      <c r="J2851" s="67"/>
      <c r="K2851" s="67"/>
      <c r="L2851" s="67"/>
      <c r="M2851" s="68"/>
      <c r="N2851" s="67"/>
      <c r="O2851" s="67"/>
      <c r="P2851" s="67"/>
      <c r="Q2851" s="67"/>
      <c r="R2851" s="68"/>
      <c r="S2851" s="67"/>
      <c r="T2851" s="67"/>
      <c r="U2851" s="67"/>
      <c r="V2851" s="67"/>
      <c r="W2851" s="68"/>
      <c r="X2851" s="67"/>
      <c r="Y2851" s="60"/>
      <c r="Z2851" s="60"/>
      <c r="AA2851" s="60"/>
      <c r="AB2851" s="61"/>
    </row>
    <row r="2852" spans="1:28">
      <c r="A2852" s="47">
        <v>2850</v>
      </c>
      <c r="B2852" s="28"/>
      <c r="C2852" s="28"/>
      <c r="D2852" s="28"/>
      <c r="G2852" s="28"/>
      <c r="J2852" s="21"/>
      <c r="K2852" s="21"/>
      <c r="P2852" s="21"/>
      <c r="T2852" s="28"/>
      <c r="U2852" s="28"/>
      <c r="Y2852" s="28"/>
      <c r="Z2852" s="28"/>
    </row>
    <row r="2853" spans="1:28">
      <c r="A2853" s="47">
        <v>2851</v>
      </c>
      <c r="B2853" s="28"/>
      <c r="C2853" s="28"/>
      <c r="D2853" s="28"/>
      <c r="G2853" s="28"/>
      <c r="J2853" s="21"/>
      <c r="K2853" s="21"/>
      <c r="P2853" s="21"/>
      <c r="T2853" s="28"/>
      <c r="U2853" s="28"/>
      <c r="Y2853" s="28"/>
      <c r="Z2853" s="28"/>
    </row>
    <row r="2854" spans="1:28">
      <c r="A2854" s="47">
        <v>2852</v>
      </c>
      <c r="B2854" s="28"/>
      <c r="C2854" s="28"/>
      <c r="D2854" s="28"/>
      <c r="G2854" s="28"/>
      <c r="J2854" s="21"/>
      <c r="K2854" s="21"/>
      <c r="P2854" s="21"/>
      <c r="T2854" s="28"/>
      <c r="U2854" s="28"/>
      <c r="Y2854" s="28"/>
      <c r="Z2854" s="28"/>
    </row>
    <row r="2855" spans="1:28">
      <c r="A2855" s="47">
        <v>2853</v>
      </c>
      <c r="B2855" s="28"/>
      <c r="C2855" s="28"/>
      <c r="D2855" s="28"/>
      <c r="G2855" s="28"/>
      <c r="J2855" s="21"/>
      <c r="K2855" s="21"/>
      <c r="P2855" s="21"/>
      <c r="T2855" s="28"/>
      <c r="U2855" s="28"/>
      <c r="Y2855" s="28"/>
      <c r="Z2855" s="28"/>
    </row>
    <row r="2856" spans="1:28" ht="13.5" thickBot="1">
      <c r="A2856" s="59">
        <v>2854</v>
      </c>
      <c r="B2856" s="67"/>
      <c r="C2856" s="67"/>
      <c r="D2856" s="67"/>
      <c r="E2856" s="67"/>
      <c r="F2856" s="68"/>
      <c r="G2856" s="67"/>
      <c r="H2856" s="68"/>
      <c r="I2856" s="67"/>
      <c r="J2856" s="67"/>
      <c r="K2856" s="67"/>
      <c r="L2856" s="67"/>
      <c r="M2856" s="68"/>
      <c r="N2856" s="67"/>
      <c r="O2856" s="67"/>
      <c r="P2856" s="67"/>
      <c r="Q2856" s="67"/>
      <c r="R2856" s="68"/>
      <c r="S2856" s="67"/>
      <c r="T2856" s="67"/>
      <c r="U2856" s="67"/>
      <c r="V2856" s="67"/>
      <c r="W2856" s="68"/>
      <c r="X2856" s="67"/>
      <c r="Y2856" s="60"/>
      <c r="Z2856" s="60"/>
      <c r="AA2856" s="60"/>
      <c r="AB2856" s="61"/>
    </row>
    <row r="2857" spans="1:28">
      <c r="A2857" s="47">
        <v>2855</v>
      </c>
      <c r="B2857" s="28"/>
      <c r="C2857" s="28"/>
      <c r="D2857" s="28"/>
      <c r="G2857" s="28"/>
      <c r="J2857" s="21"/>
      <c r="K2857" s="21"/>
      <c r="P2857" s="21"/>
      <c r="T2857" s="28"/>
      <c r="U2857" s="28"/>
      <c r="Y2857" s="28"/>
      <c r="Z2857" s="28"/>
    </row>
    <row r="2858" spans="1:28">
      <c r="A2858" s="47">
        <v>2856</v>
      </c>
      <c r="B2858" s="28"/>
      <c r="C2858" s="28"/>
      <c r="D2858" s="28"/>
      <c r="G2858" s="28"/>
      <c r="J2858" s="21"/>
      <c r="K2858" s="21"/>
      <c r="P2858" s="21"/>
      <c r="T2858" s="28"/>
      <c r="U2858" s="28"/>
      <c r="Y2858" s="28"/>
      <c r="Z2858" s="28"/>
    </row>
    <row r="2859" spans="1:28">
      <c r="A2859" s="47">
        <v>2857</v>
      </c>
      <c r="B2859" s="28"/>
      <c r="C2859" s="28"/>
      <c r="D2859" s="28"/>
      <c r="G2859" s="28"/>
      <c r="J2859" s="21"/>
      <c r="K2859" s="21"/>
      <c r="P2859" s="21"/>
      <c r="T2859" s="28"/>
      <c r="U2859" s="28"/>
      <c r="Y2859" s="28"/>
      <c r="Z2859" s="28"/>
    </row>
    <row r="2860" spans="1:28">
      <c r="A2860" s="47">
        <v>2858</v>
      </c>
      <c r="B2860" s="28"/>
      <c r="C2860" s="28"/>
      <c r="D2860" s="28"/>
      <c r="G2860" s="28"/>
      <c r="J2860" s="21"/>
      <c r="K2860" s="21"/>
      <c r="P2860" s="21"/>
      <c r="T2860" s="28"/>
      <c r="U2860" s="28"/>
      <c r="Y2860" s="28"/>
      <c r="Z2860" s="28"/>
    </row>
    <row r="2861" spans="1:28" ht="13.5" thickBot="1">
      <c r="A2861" s="59">
        <v>2859</v>
      </c>
      <c r="B2861" s="67"/>
      <c r="C2861" s="67"/>
      <c r="D2861" s="67"/>
      <c r="E2861" s="67"/>
      <c r="F2861" s="68"/>
      <c r="G2861" s="67"/>
      <c r="H2861" s="68"/>
      <c r="I2861" s="67"/>
      <c r="J2861" s="67"/>
      <c r="K2861" s="67"/>
      <c r="L2861" s="67"/>
      <c r="M2861" s="68"/>
      <c r="N2861" s="67"/>
      <c r="O2861" s="67"/>
      <c r="P2861" s="67"/>
      <c r="Q2861" s="67"/>
      <c r="R2861" s="68"/>
      <c r="S2861" s="67"/>
      <c r="T2861" s="67"/>
      <c r="U2861" s="67"/>
      <c r="V2861" s="67"/>
      <c r="W2861" s="68"/>
      <c r="X2861" s="67"/>
      <c r="Y2861" s="60"/>
      <c r="Z2861" s="60"/>
      <c r="AA2861" s="60"/>
      <c r="AB2861" s="61"/>
    </row>
    <row r="2862" spans="1:28">
      <c r="A2862" s="47">
        <v>2860</v>
      </c>
      <c r="B2862" s="28"/>
      <c r="C2862" s="28"/>
      <c r="D2862" s="28"/>
      <c r="G2862" s="28"/>
      <c r="J2862" s="21"/>
      <c r="K2862" s="21"/>
      <c r="P2862" s="21"/>
      <c r="T2862" s="28"/>
      <c r="U2862" s="28"/>
      <c r="Y2862" s="28"/>
      <c r="Z2862" s="28"/>
    </row>
    <row r="2863" spans="1:28">
      <c r="A2863" s="47">
        <v>2861</v>
      </c>
      <c r="B2863" s="28"/>
      <c r="C2863" s="28"/>
      <c r="D2863" s="28"/>
      <c r="G2863" s="28"/>
      <c r="J2863" s="21"/>
      <c r="K2863" s="21"/>
      <c r="P2863" s="21"/>
      <c r="T2863" s="28"/>
      <c r="U2863" s="28"/>
      <c r="Y2863" s="28"/>
      <c r="Z2863" s="28"/>
    </row>
    <row r="2864" spans="1:28">
      <c r="A2864" s="47">
        <v>2862</v>
      </c>
      <c r="B2864" s="28"/>
      <c r="C2864" s="28"/>
      <c r="D2864" s="28"/>
      <c r="G2864" s="28"/>
      <c r="J2864" s="21"/>
      <c r="K2864" s="21"/>
      <c r="P2864" s="21"/>
      <c r="T2864" s="28"/>
      <c r="U2864" s="28"/>
      <c r="Y2864" s="28"/>
      <c r="Z2864" s="28"/>
    </row>
    <row r="2865" spans="1:28">
      <c r="A2865" s="47">
        <v>2863</v>
      </c>
      <c r="B2865" s="28"/>
      <c r="C2865" s="28"/>
      <c r="D2865" s="28"/>
      <c r="G2865" s="28"/>
      <c r="J2865" s="21"/>
      <c r="K2865" s="21"/>
      <c r="P2865" s="21"/>
      <c r="T2865" s="28"/>
      <c r="U2865" s="28"/>
      <c r="Y2865" s="28"/>
      <c r="Z2865" s="28"/>
    </row>
    <row r="2866" spans="1:28" ht="13.5" thickBot="1">
      <c r="A2866" s="59">
        <v>2864</v>
      </c>
      <c r="B2866" s="67"/>
      <c r="C2866" s="67"/>
      <c r="D2866" s="67"/>
      <c r="E2866" s="67"/>
      <c r="F2866" s="68"/>
      <c r="G2866" s="67"/>
      <c r="H2866" s="68"/>
      <c r="I2866" s="67"/>
      <c r="J2866" s="67"/>
      <c r="K2866" s="67"/>
      <c r="L2866" s="67"/>
      <c r="M2866" s="68"/>
      <c r="N2866" s="67"/>
      <c r="O2866" s="67"/>
      <c r="P2866" s="67"/>
      <c r="Q2866" s="67"/>
      <c r="R2866" s="68"/>
      <c r="S2866" s="67"/>
      <c r="T2866" s="67"/>
      <c r="U2866" s="67"/>
      <c r="V2866" s="67"/>
      <c r="W2866" s="68"/>
      <c r="X2866" s="67"/>
      <c r="Y2866" s="60"/>
      <c r="Z2866" s="60"/>
      <c r="AA2866" s="60"/>
      <c r="AB2866" s="61"/>
    </row>
    <row r="2867" spans="1:28">
      <c r="A2867" s="47">
        <v>2865</v>
      </c>
      <c r="B2867" s="28"/>
      <c r="C2867" s="28"/>
      <c r="D2867" s="28"/>
      <c r="G2867" s="28"/>
      <c r="J2867" s="21"/>
      <c r="K2867" s="21"/>
      <c r="P2867" s="21"/>
      <c r="T2867" s="28"/>
      <c r="U2867" s="28"/>
      <c r="Y2867" s="28"/>
      <c r="Z2867" s="28"/>
    </row>
    <row r="2868" spans="1:28">
      <c r="A2868" s="47">
        <v>2866</v>
      </c>
      <c r="B2868" s="28"/>
      <c r="C2868" s="28"/>
      <c r="D2868" s="28"/>
      <c r="G2868" s="28"/>
      <c r="J2868" s="21"/>
      <c r="K2868" s="21"/>
      <c r="P2868" s="21"/>
      <c r="T2868" s="28"/>
      <c r="U2868" s="28"/>
      <c r="Y2868" s="28"/>
      <c r="Z2868" s="28"/>
    </row>
    <row r="2869" spans="1:28">
      <c r="A2869" s="47">
        <v>2867</v>
      </c>
      <c r="B2869" s="28"/>
      <c r="C2869" s="28"/>
      <c r="D2869" s="28"/>
      <c r="G2869" s="28"/>
      <c r="J2869" s="21"/>
      <c r="K2869" s="21"/>
      <c r="P2869" s="21"/>
      <c r="T2869" s="28"/>
      <c r="U2869" s="28"/>
      <c r="Y2869" s="28"/>
      <c r="Z2869" s="28"/>
    </row>
    <row r="2870" spans="1:28">
      <c r="A2870" s="47">
        <v>2868</v>
      </c>
      <c r="B2870" s="28"/>
      <c r="C2870" s="28"/>
      <c r="D2870" s="28"/>
      <c r="G2870" s="28"/>
      <c r="J2870" s="21"/>
      <c r="K2870" s="21"/>
      <c r="P2870" s="21"/>
      <c r="T2870" s="28"/>
      <c r="U2870" s="28"/>
      <c r="Y2870" s="28"/>
      <c r="Z2870" s="28"/>
    </row>
    <row r="2871" spans="1:28" ht="13.5" thickBot="1">
      <c r="A2871" s="59">
        <v>2869</v>
      </c>
      <c r="B2871" s="67"/>
      <c r="C2871" s="67"/>
      <c r="D2871" s="67"/>
      <c r="E2871" s="67"/>
      <c r="F2871" s="68"/>
      <c r="G2871" s="67"/>
      <c r="H2871" s="68"/>
      <c r="I2871" s="67"/>
      <c r="J2871" s="67"/>
      <c r="K2871" s="67"/>
      <c r="L2871" s="67"/>
      <c r="M2871" s="68"/>
      <c r="N2871" s="67"/>
      <c r="O2871" s="67"/>
      <c r="P2871" s="67"/>
      <c r="Q2871" s="67"/>
      <c r="R2871" s="68"/>
      <c r="S2871" s="67"/>
      <c r="T2871" s="67"/>
      <c r="U2871" s="67"/>
      <c r="V2871" s="67"/>
      <c r="W2871" s="68"/>
      <c r="X2871" s="67"/>
      <c r="Y2871" s="60"/>
      <c r="Z2871" s="60"/>
      <c r="AA2871" s="60"/>
      <c r="AB2871" s="61"/>
    </row>
    <row r="2872" spans="1:28">
      <c r="A2872" s="47">
        <v>2870</v>
      </c>
      <c r="B2872" s="28"/>
      <c r="C2872" s="28"/>
      <c r="D2872" s="28"/>
      <c r="G2872" s="28"/>
      <c r="J2872" s="21"/>
      <c r="K2872" s="21"/>
      <c r="P2872" s="21"/>
      <c r="T2872" s="28"/>
      <c r="U2872" s="28"/>
      <c r="Y2872" s="28"/>
      <c r="Z2872" s="28"/>
    </row>
    <row r="2873" spans="1:28">
      <c r="A2873" s="47">
        <v>2871</v>
      </c>
      <c r="B2873" s="28"/>
      <c r="C2873" s="28"/>
      <c r="D2873" s="28"/>
      <c r="G2873" s="28"/>
      <c r="J2873" s="21"/>
      <c r="K2873" s="21"/>
      <c r="P2873" s="21"/>
      <c r="T2873" s="28"/>
      <c r="U2873" s="28"/>
      <c r="Y2873" s="28"/>
      <c r="Z2873" s="28"/>
    </row>
    <row r="2874" spans="1:28">
      <c r="A2874" s="47">
        <v>2872</v>
      </c>
      <c r="B2874" s="28"/>
      <c r="C2874" s="28"/>
      <c r="D2874" s="28"/>
      <c r="G2874" s="28"/>
      <c r="J2874" s="21"/>
      <c r="K2874" s="21"/>
      <c r="P2874" s="21"/>
      <c r="T2874" s="28"/>
      <c r="U2874" s="28"/>
      <c r="Y2874" s="28"/>
      <c r="Z2874" s="28"/>
    </row>
    <row r="2875" spans="1:28">
      <c r="A2875" s="47">
        <v>2873</v>
      </c>
      <c r="B2875" s="28"/>
      <c r="C2875" s="28"/>
      <c r="D2875" s="28"/>
      <c r="G2875" s="28"/>
      <c r="J2875" s="21"/>
      <c r="K2875" s="21"/>
      <c r="P2875" s="21"/>
      <c r="T2875" s="28"/>
      <c r="U2875" s="28"/>
      <c r="Y2875" s="28"/>
      <c r="Z2875" s="28"/>
    </row>
    <row r="2876" spans="1:28" ht="13.5" thickBot="1">
      <c r="A2876" s="59">
        <v>2874</v>
      </c>
      <c r="B2876" s="67"/>
      <c r="C2876" s="67"/>
      <c r="D2876" s="67"/>
      <c r="E2876" s="67"/>
      <c r="F2876" s="68"/>
      <c r="G2876" s="67"/>
      <c r="H2876" s="68"/>
      <c r="I2876" s="67"/>
      <c r="J2876" s="67"/>
      <c r="K2876" s="67"/>
      <c r="L2876" s="67"/>
      <c r="M2876" s="68"/>
      <c r="N2876" s="67"/>
      <c r="O2876" s="67"/>
      <c r="P2876" s="67"/>
      <c r="Q2876" s="67"/>
      <c r="R2876" s="68"/>
      <c r="S2876" s="67"/>
      <c r="T2876" s="67"/>
      <c r="U2876" s="67"/>
      <c r="V2876" s="67"/>
      <c r="W2876" s="68"/>
      <c r="X2876" s="67"/>
      <c r="Y2876" s="60"/>
      <c r="Z2876" s="60"/>
      <c r="AA2876" s="60"/>
      <c r="AB2876" s="61"/>
    </row>
    <row r="2877" spans="1:28">
      <c r="A2877" s="47">
        <v>2875</v>
      </c>
      <c r="B2877" s="28"/>
      <c r="C2877" s="28"/>
      <c r="D2877" s="28"/>
      <c r="G2877" s="28"/>
      <c r="J2877" s="21"/>
      <c r="K2877" s="21"/>
      <c r="P2877" s="21"/>
      <c r="T2877" s="28"/>
      <c r="U2877" s="28"/>
      <c r="Y2877" s="28"/>
      <c r="Z2877" s="28"/>
    </row>
    <row r="2878" spans="1:28">
      <c r="A2878" s="47">
        <v>2876</v>
      </c>
      <c r="B2878" s="28"/>
      <c r="C2878" s="28"/>
      <c r="D2878" s="28"/>
      <c r="G2878" s="28"/>
      <c r="J2878" s="21"/>
      <c r="K2878" s="21"/>
      <c r="P2878" s="21"/>
      <c r="T2878" s="28"/>
      <c r="U2878" s="28"/>
      <c r="Y2878" s="28"/>
      <c r="Z2878" s="28"/>
    </row>
    <row r="2879" spans="1:28">
      <c r="A2879" s="47">
        <v>2877</v>
      </c>
      <c r="B2879" s="28"/>
      <c r="C2879" s="28"/>
      <c r="D2879" s="28"/>
      <c r="G2879" s="28"/>
      <c r="J2879" s="21"/>
      <c r="K2879" s="21"/>
      <c r="P2879" s="21"/>
      <c r="T2879" s="28"/>
      <c r="U2879" s="28"/>
      <c r="Y2879" s="28"/>
      <c r="Z2879" s="28"/>
    </row>
    <row r="2880" spans="1:28">
      <c r="A2880" s="47">
        <v>2878</v>
      </c>
      <c r="B2880" s="28"/>
      <c r="C2880" s="28"/>
      <c r="D2880" s="28"/>
      <c r="G2880" s="28"/>
      <c r="J2880" s="21"/>
      <c r="K2880" s="21"/>
      <c r="P2880" s="21"/>
      <c r="T2880" s="28"/>
      <c r="U2880" s="28"/>
      <c r="Y2880" s="28"/>
      <c r="Z2880" s="28"/>
    </row>
    <row r="2881" spans="1:28" ht="13.5" thickBot="1">
      <c r="A2881" s="59">
        <v>2879</v>
      </c>
      <c r="B2881" s="67"/>
      <c r="C2881" s="67"/>
      <c r="D2881" s="67"/>
      <c r="E2881" s="67"/>
      <c r="F2881" s="68"/>
      <c r="G2881" s="67"/>
      <c r="H2881" s="68"/>
      <c r="I2881" s="67"/>
      <c r="J2881" s="67"/>
      <c r="K2881" s="67"/>
      <c r="L2881" s="67"/>
      <c r="M2881" s="68"/>
      <c r="N2881" s="67"/>
      <c r="O2881" s="67"/>
      <c r="P2881" s="67"/>
      <c r="Q2881" s="67"/>
      <c r="R2881" s="68"/>
      <c r="S2881" s="67"/>
      <c r="T2881" s="67"/>
      <c r="U2881" s="67"/>
      <c r="V2881" s="67"/>
      <c r="W2881" s="68"/>
      <c r="X2881" s="67"/>
      <c r="Y2881" s="60"/>
      <c r="Z2881" s="60"/>
      <c r="AA2881" s="60"/>
      <c r="AB2881" s="61"/>
    </row>
    <row r="2882" spans="1:28">
      <c r="A2882" s="47">
        <v>2880</v>
      </c>
      <c r="B2882" s="28"/>
      <c r="C2882" s="28"/>
      <c r="D2882" s="28"/>
      <c r="G2882" s="28"/>
      <c r="J2882" s="21"/>
      <c r="K2882" s="21"/>
      <c r="P2882" s="21"/>
      <c r="T2882" s="28"/>
      <c r="U2882" s="28"/>
      <c r="Y2882" s="28"/>
      <c r="Z2882" s="28"/>
    </row>
    <row r="2883" spans="1:28">
      <c r="A2883" s="47">
        <v>2881</v>
      </c>
      <c r="B2883" s="28"/>
      <c r="C2883" s="28"/>
      <c r="D2883" s="28"/>
      <c r="G2883" s="28"/>
      <c r="J2883" s="21"/>
      <c r="K2883" s="21"/>
      <c r="P2883" s="21"/>
      <c r="T2883" s="28"/>
      <c r="U2883" s="28"/>
      <c r="Y2883" s="28"/>
      <c r="Z2883" s="28"/>
    </row>
    <row r="2884" spans="1:28">
      <c r="A2884" s="47">
        <v>2882</v>
      </c>
      <c r="B2884" s="28"/>
      <c r="C2884" s="28"/>
      <c r="D2884" s="28"/>
      <c r="G2884" s="28"/>
      <c r="J2884" s="21"/>
      <c r="K2884" s="21"/>
      <c r="P2884" s="21"/>
      <c r="T2884" s="28"/>
      <c r="U2884" s="28"/>
      <c r="Y2884" s="28"/>
      <c r="Z2884" s="28"/>
    </row>
    <row r="2885" spans="1:28">
      <c r="A2885" s="47">
        <v>2883</v>
      </c>
      <c r="B2885" s="28"/>
      <c r="C2885" s="28"/>
      <c r="D2885" s="28"/>
      <c r="G2885" s="28"/>
      <c r="J2885" s="21"/>
      <c r="K2885" s="21"/>
      <c r="P2885" s="21"/>
      <c r="T2885" s="28"/>
      <c r="U2885" s="28"/>
      <c r="Y2885" s="28"/>
      <c r="Z2885" s="28"/>
    </row>
    <row r="2886" spans="1:28" ht="13.5" thickBot="1">
      <c r="A2886" s="59">
        <v>2884</v>
      </c>
      <c r="B2886" s="67"/>
      <c r="C2886" s="67"/>
      <c r="D2886" s="67"/>
      <c r="E2886" s="67"/>
      <c r="F2886" s="68"/>
      <c r="G2886" s="67"/>
      <c r="H2886" s="68"/>
      <c r="I2886" s="67"/>
      <c r="J2886" s="67"/>
      <c r="K2886" s="67"/>
      <c r="L2886" s="67"/>
      <c r="M2886" s="68"/>
      <c r="N2886" s="67"/>
      <c r="O2886" s="67"/>
      <c r="P2886" s="67"/>
      <c r="Q2886" s="67"/>
      <c r="R2886" s="68"/>
      <c r="S2886" s="67"/>
      <c r="T2886" s="67"/>
      <c r="U2886" s="67"/>
      <c r="V2886" s="67"/>
      <c r="W2886" s="68"/>
      <c r="X2886" s="67"/>
      <c r="Y2886" s="60"/>
      <c r="Z2886" s="60"/>
      <c r="AA2886" s="60"/>
      <c r="AB2886" s="61"/>
    </row>
    <row r="2887" spans="1:28">
      <c r="A2887" s="47">
        <v>2885</v>
      </c>
      <c r="B2887" s="28"/>
      <c r="C2887" s="28"/>
      <c r="D2887" s="28"/>
      <c r="G2887" s="28"/>
      <c r="J2887" s="21"/>
      <c r="K2887" s="21"/>
      <c r="P2887" s="21"/>
      <c r="T2887" s="28"/>
      <c r="U2887" s="28"/>
      <c r="Y2887" s="28"/>
      <c r="Z2887" s="28"/>
    </row>
    <row r="2888" spans="1:28">
      <c r="A2888" s="47">
        <v>2886</v>
      </c>
      <c r="B2888" s="28"/>
      <c r="C2888" s="28"/>
      <c r="D2888" s="28"/>
      <c r="G2888" s="28"/>
      <c r="J2888" s="21"/>
      <c r="K2888" s="21"/>
      <c r="P2888" s="21"/>
      <c r="T2888" s="28"/>
      <c r="U2888" s="28"/>
      <c r="Y2888" s="28"/>
      <c r="Z2888" s="28"/>
    </row>
    <row r="2889" spans="1:28">
      <c r="A2889" s="47">
        <v>2887</v>
      </c>
      <c r="B2889" s="28"/>
      <c r="C2889" s="28"/>
      <c r="D2889" s="28"/>
      <c r="G2889" s="28"/>
      <c r="J2889" s="21"/>
      <c r="K2889" s="21"/>
      <c r="P2889" s="21"/>
      <c r="T2889" s="28"/>
      <c r="U2889" s="28"/>
      <c r="Y2889" s="28"/>
      <c r="Z2889" s="28"/>
    </row>
    <row r="2890" spans="1:28">
      <c r="A2890" s="47">
        <v>2888</v>
      </c>
      <c r="B2890" s="28"/>
      <c r="C2890" s="28"/>
      <c r="D2890" s="28"/>
      <c r="G2890" s="28"/>
      <c r="J2890" s="21"/>
      <c r="K2890" s="21"/>
      <c r="P2890" s="21"/>
      <c r="T2890" s="28"/>
      <c r="U2890" s="28"/>
      <c r="Y2890" s="28"/>
      <c r="Z2890" s="28"/>
    </row>
    <row r="2891" spans="1:28" ht="13.5" thickBot="1">
      <c r="A2891" s="59">
        <v>2889</v>
      </c>
      <c r="B2891" s="67"/>
      <c r="C2891" s="67"/>
      <c r="D2891" s="67"/>
      <c r="E2891" s="67"/>
      <c r="F2891" s="68"/>
      <c r="G2891" s="67"/>
      <c r="H2891" s="68"/>
      <c r="I2891" s="67"/>
      <c r="J2891" s="67"/>
      <c r="K2891" s="67"/>
      <c r="L2891" s="67"/>
      <c r="M2891" s="68"/>
      <c r="N2891" s="67"/>
      <c r="O2891" s="67"/>
      <c r="P2891" s="67"/>
      <c r="Q2891" s="67"/>
      <c r="R2891" s="68"/>
      <c r="S2891" s="67"/>
      <c r="T2891" s="67"/>
      <c r="U2891" s="67"/>
      <c r="V2891" s="67"/>
      <c r="W2891" s="68"/>
      <c r="X2891" s="67"/>
      <c r="Y2891" s="60"/>
      <c r="Z2891" s="60"/>
      <c r="AA2891" s="60"/>
      <c r="AB2891" s="61"/>
    </row>
    <row r="2892" spans="1:28">
      <c r="A2892" s="47">
        <v>2890</v>
      </c>
      <c r="B2892" s="28"/>
      <c r="C2892" s="28"/>
      <c r="D2892" s="28"/>
      <c r="G2892" s="28"/>
      <c r="J2892" s="21"/>
      <c r="K2892" s="21"/>
      <c r="P2892" s="21"/>
      <c r="T2892" s="28"/>
      <c r="U2892" s="28"/>
      <c r="Y2892" s="28"/>
      <c r="Z2892" s="28"/>
    </row>
    <row r="2893" spans="1:28">
      <c r="A2893" s="47">
        <v>2891</v>
      </c>
      <c r="B2893" s="28"/>
      <c r="C2893" s="28"/>
      <c r="D2893" s="28"/>
      <c r="G2893" s="28"/>
      <c r="J2893" s="21"/>
      <c r="K2893" s="21"/>
      <c r="P2893" s="21"/>
      <c r="T2893" s="28"/>
      <c r="U2893" s="28"/>
      <c r="Y2893" s="28"/>
      <c r="Z2893" s="28"/>
    </row>
    <row r="2894" spans="1:28">
      <c r="A2894" s="47">
        <v>2892</v>
      </c>
      <c r="B2894" s="28"/>
      <c r="C2894" s="28"/>
      <c r="D2894" s="28"/>
      <c r="G2894" s="28"/>
      <c r="J2894" s="21"/>
      <c r="K2894" s="21"/>
      <c r="P2894" s="21"/>
      <c r="T2894" s="28"/>
      <c r="U2894" s="28"/>
      <c r="Y2894" s="28"/>
      <c r="Z2894" s="28"/>
    </row>
    <row r="2895" spans="1:28">
      <c r="A2895" s="47">
        <v>2893</v>
      </c>
      <c r="B2895" s="28"/>
      <c r="C2895" s="28"/>
      <c r="D2895" s="28"/>
      <c r="G2895" s="28"/>
      <c r="J2895" s="21"/>
      <c r="K2895" s="21"/>
      <c r="P2895" s="21"/>
      <c r="T2895" s="28"/>
      <c r="U2895" s="28"/>
      <c r="Y2895" s="28"/>
      <c r="Z2895" s="28"/>
    </row>
    <row r="2896" spans="1:28" ht="13.5" thickBot="1">
      <c r="A2896" s="59">
        <v>2894</v>
      </c>
      <c r="B2896" s="67"/>
      <c r="C2896" s="67"/>
      <c r="D2896" s="67"/>
      <c r="E2896" s="67"/>
      <c r="F2896" s="68"/>
      <c r="G2896" s="67"/>
      <c r="H2896" s="68"/>
      <c r="I2896" s="67"/>
      <c r="J2896" s="67"/>
      <c r="K2896" s="67"/>
      <c r="L2896" s="67"/>
      <c r="M2896" s="68"/>
      <c r="N2896" s="67"/>
      <c r="O2896" s="67"/>
      <c r="P2896" s="67"/>
      <c r="Q2896" s="67"/>
      <c r="R2896" s="68"/>
      <c r="S2896" s="67"/>
      <c r="T2896" s="67"/>
      <c r="U2896" s="67"/>
      <c r="V2896" s="67"/>
      <c r="W2896" s="68"/>
      <c r="X2896" s="67"/>
      <c r="Y2896" s="60"/>
      <c r="Z2896" s="60"/>
      <c r="AA2896" s="60"/>
      <c r="AB2896" s="61"/>
    </row>
    <row r="2897" spans="1:28">
      <c r="A2897" s="47">
        <v>2895</v>
      </c>
      <c r="B2897" s="28"/>
      <c r="C2897" s="28"/>
      <c r="D2897" s="28"/>
      <c r="G2897" s="28"/>
      <c r="J2897" s="21"/>
      <c r="K2897" s="21"/>
      <c r="P2897" s="21"/>
      <c r="T2897" s="28"/>
      <c r="U2897" s="28"/>
      <c r="Y2897" s="28"/>
      <c r="Z2897" s="28"/>
    </row>
    <row r="2898" spans="1:28">
      <c r="A2898" s="47">
        <v>2896</v>
      </c>
      <c r="B2898" s="28"/>
      <c r="C2898" s="28"/>
      <c r="D2898" s="28"/>
      <c r="G2898" s="28"/>
      <c r="J2898" s="21"/>
      <c r="K2898" s="21"/>
      <c r="P2898" s="21"/>
      <c r="T2898" s="28"/>
      <c r="U2898" s="28"/>
      <c r="Y2898" s="28"/>
      <c r="Z2898" s="28"/>
    </row>
    <row r="2899" spans="1:28">
      <c r="A2899" s="47">
        <v>2897</v>
      </c>
      <c r="B2899" s="28"/>
      <c r="C2899" s="28"/>
      <c r="D2899" s="28"/>
      <c r="G2899" s="28"/>
      <c r="J2899" s="21"/>
      <c r="K2899" s="21"/>
      <c r="P2899" s="21"/>
      <c r="T2899" s="28"/>
      <c r="U2899" s="28"/>
      <c r="Y2899" s="28"/>
      <c r="Z2899" s="28"/>
    </row>
    <row r="2900" spans="1:28">
      <c r="A2900" s="47">
        <v>2898</v>
      </c>
      <c r="B2900" s="28"/>
      <c r="C2900" s="28"/>
      <c r="D2900" s="28"/>
      <c r="G2900" s="28"/>
      <c r="J2900" s="21"/>
      <c r="K2900" s="21"/>
      <c r="P2900" s="21"/>
      <c r="T2900" s="28"/>
      <c r="U2900" s="28"/>
      <c r="Y2900" s="28"/>
      <c r="Z2900" s="28"/>
    </row>
    <row r="2901" spans="1:28" ht="13.5" thickBot="1">
      <c r="A2901" s="59">
        <v>2899</v>
      </c>
      <c r="B2901" s="67"/>
      <c r="C2901" s="67"/>
      <c r="D2901" s="67"/>
      <c r="E2901" s="67"/>
      <c r="F2901" s="68"/>
      <c r="G2901" s="67"/>
      <c r="H2901" s="68"/>
      <c r="I2901" s="67"/>
      <c r="J2901" s="67"/>
      <c r="K2901" s="67"/>
      <c r="L2901" s="67"/>
      <c r="M2901" s="68"/>
      <c r="N2901" s="67"/>
      <c r="O2901" s="67"/>
      <c r="P2901" s="67"/>
      <c r="Q2901" s="67"/>
      <c r="R2901" s="68"/>
      <c r="S2901" s="67"/>
      <c r="T2901" s="67"/>
      <c r="U2901" s="67"/>
      <c r="V2901" s="67"/>
      <c r="W2901" s="68"/>
      <c r="X2901" s="67"/>
      <c r="Y2901" s="60"/>
      <c r="Z2901" s="60"/>
      <c r="AA2901" s="60"/>
      <c r="AB2901" s="61"/>
    </row>
    <row r="2902" spans="1:28">
      <c r="A2902" s="47">
        <v>2900</v>
      </c>
      <c r="B2902" s="28"/>
      <c r="C2902" s="28"/>
      <c r="D2902" s="28"/>
      <c r="G2902" s="28"/>
      <c r="J2902" s="21"/>
      <c r="K2902" s="21"/>
      <c r="P2902" s="21"/>
      <c r="T2902" s="28"/>
      <c r="U2902" s="28"/>
      <c r="Y2902" s="28"/>
      <c r="Z2902" s="28"/>
    </row>
    <row r="2903" spans="1:28">
      <c r="A2903" s="47">
        <v>2901</v>
      </c>
      <c r="B2903" s="28"/>
      <c r="C2903" s="28"/>
      <c r="D2903" s="28"/>
      <c r="G2903" s="28"/>
      <c r="J2903" s="21"/>
      <c r="K2903" s="21"/>
      <c r="P2903" s="21"/>
      <c r="T2903" s="28"/>
      <c r="U2903" s="28"/>
      <c r="Y2903" s="28"/>
      <c r="Z2903" s="28"/>
    </row>
    <row r="2904" spans="1:28">
      <c r="A2904" s="47">
        <v>2902</v>
      </c>
      <c r="B2904" s="28"/>
      <c r="C2904" s="28"/>
      <c r="D2904" s="28"/>
      <c r="G2904" s="28"/>
      <c r="J2904" s="21"/>
      <c r="K2904" s="21"/>
      <c r="P2904" s="21"/>
      <c r="T2904" s="28"/>
      <c r="U2904" s="28"/>
      <c r="Y2904" s="28"/>
      <c r="Z2904" s="28"/>
    </row>
    <row r="2905" spans="1:28">
      <c r="A2905" s="47">
        <v>2903</v>
      </c>
      <c r="B2905" s="28"/>
      <c r="C2905" s="28"/>
      <c r="D2905" s="28"/>
      <c r="G2905" s="28"/>
      <c r="J2905" s="21"/>
      <c r="K2905" s="21"/>
      <c r="P2905" s="21"/>
      <c r="T2905" s="28"/>
      <c r="U2905" s="28"/>
      <c r="Y2905" s="28"/>
      <c r="Z2905" s="28"/>
    </row>
    <row r="2906" spans="1:28" ht="13.5" thickBot="1">
      <c r="A2906" s="59">
        <v>2904</v>
      </c>
      <c r="B2906" s="67"/>
      <c r="C2906" s="67"/>
      <c r="D2906" s="67"/>
      <c r="E2906" s="67"/>
      <c r="F2906" s="68"/>
      <c r="G2906" s="67"/>
      <c r="H2906" s="68"/>
      <c r="I2906" s="67"/>
      <c r="J2906" s="67"/>
      <c r="K2906" s="67"/>
      <c r="L2906" s="67"/>
      <c r="M2906" s="68"/>
      <c r="N2906" s="67"/>
      <c r="O2906" s="67"/>
      <c r="P2906" s="67"/>
      <c r="Q2906" s="67"/>
      <c r="R2906" s="68"/>
      <c r="S2906" s="67"/>
      <c r="T2906" s="67"/>
      <c r="U2906" s="67"/>
      <c r="V2906" s="67"/>
      <c r="W2906" s="68"/>
      <c r="X2906" s="67"/>
      <c r="Y2906" s="60"/>
      <c r="Z2906" s="60"/>
      <c r="AA2906" s="60"/>
      <c r="AB2906" s="61"/>
    </row>
    <row r="2907" spans="1:28">
      <c r="A2907" s="47">
        <v>2905</v>
      </c>
      <c r="B2907" s="28"/>
      <c r="C2907" s="28"/>
      <c r="D2907" s="28"/>
      <c r="G2907" s="28"/>
      <c r="J2907" s="21"/>
      <c r="K2907" s="21"/>
      <c r="P2907" s="21"/>
      <c r="T2907" s="28"/>
      <c r="U2907" s="28"/>
      <c r="Y2907" s="28"/>
      <c r="Z2907" s="28"/>
    </row>
    <row r="2908" spans="1:28">
      <c r="A2908" s="47">
        <v>2906</v>
      </c>
      <c r="B2908" s="28"/>
      <c r="C2908" s="28"/>
      <c r="D2908" s="28"/>
      <c r="G2908" s="28"/>
      <c r="J2908" s="21"/>
      <c r="K2908" s="21"/>
      <c r="P2908" s="21"/>
      <c r="T2908" s="28"/>
      <c r="U2908" s="28"/>
      <c r="Y2908" s="28"/>
      <c r="Z2908" s="28"/>
    </row>
    <row r="2909" spans="1:28">
      <c r="A2909" s="47">
        <v>2907</v>
      </c>
      <c r="B2909" s="28"/>
      <c r="C2909" s="28"/>
      <c r="D2909" s="28"/>
      <c r="G2909" s="28"/>
      <c r="J2909" s="21"/>
      <c r="K2909" s="21"/>
      <c r="P2909" s="21"/>
      <c r="T2909" s="28"/>
      <c r="U2909" s="28"/>
      <c r="Y2909" s="28"/>
      <c r="Z2909" s="28"/>
    </row>
    <row r="2910" spans="1:28">
      <c r="A2910" s="47">
        <v>2908</v>
      </c>
      <c r="B2910" s="28"/>
      <c r="C2910" s="28"/>
      <c r="D2910" s="28"/>
      <c r="G2910" s="28"/>
      <c r="J2910" s="21"/>
      <c r="K2910" s="21"/>
      <c r="P2910" s="21"/>
      <c r="T2910" s="28"/>
      <c r="U2910" s="28"/>
      <c r="Y2910" s="28"/>
      <c r="Z2910" s="28"/>
    </row>
    <row r="2911" spans="1:28" ht="13.5" thickBot="1">
      <c r="A2911" s="59">
        <v>2909</v>
      </c>
      <c r="B2911" s="67"/>
      <c r="C2911" s="67"/>
      <c r="D2911" s="67"/>
      <c r="E2911" s="67"/>
      <c r="F2911" s="68"/>
      <c r="G2911" s="67"/>
      <c r="H2911" s="68"/>
      <c r="I2911" s="67"/>
      <c r="J2911" s="67"/>
      <c r="K2911" s="67"/>
      <c r="L2911" s="67"/>
      <c r="M2911" s="68"/>
      <c r="N2911" s="67"/>
      <c r="O2911" s="67"/>
      <c r="P2911" s="67"/>
      <c r="Q2911" s="67"/>
      <c r="R2911" s="68"/>
      <c r="S2911" s="67"/>
      <c r="T2911" s="67"/>
      <c r="U2911" s="67"/>
      <c r="V2911" s="67"/>
      <c r="W2911" s="68"/>
      <c r="X2911" s="67"/>
      <c r="Y2911" s="60"/>
      <c r="Z2911" s="60"/>
      <c r="AA2911" s="60"/>
      <c r="AB2911" s="61"/>
    </row>
    <row r="2912" spans="1:28">
      <c r="A2912" s="47">
        <v>2910</v>
      </c>
      <c r="B2912" s="28"/>
      <c r="C2912" s="28"/>
      <c r="D2912" s="28"/>
      <c r="G2912" s="28"/>
      <c r="J2912" s="21"/>
      <c r="K2912" s="21"/>
      <c r="P2912" s="21"/>
      <c r="T2912" s="28"/>
      <c r="U2912" s="28"/>
      <c r="Y2912" s="28"/>
      <c r="Z2912" s="28"/>
    </row>
    <row r="2913" spans="1:28">
      <c r="A2913" s="47">
        <v>2911</v>
      </c>
      <c r="B2913" s="28"/>
      <c r="C2913" s="28"/>
      <c r="D2913" s="28"/>
      <c r="G2913" s="28"/>
      <c r="J2913" s="21"/>
      <c r="K2913" s="21"/>
      <c r="P2913" s="21"/>
      <c r="T2913" s="28"/>
      <c r="U2913" s="28"/>
      <c r="Y2913" s="28"/>
      <c r="Z2913" s="28"/>
    </row>
    <row r="2914" spans="1:28">
      <c r="A2914" s="47">
        <v>2912</v>
      </c>
      <c r="B2914" s="28"/>
      <c r="C2914" s="28"/>
      <c r="D2914" s="28"/>
      <c r="G2914" s="28"/>
      <c r="J2914" s="21"/>
      <c r="K2914" s="21"/>
      <c r="P2914" s="21"/>
      <c r="T2914" s="28"/>
      <c r="U2914" s="28"/>
      <c r="Y2914" s="28"/>
      <c r="Z2914" s="28"/>
    </row>
    <row r="2915" spans="1:28">
      <c r="A2915" s="47">
        <v>2913</v>
      </c>
      <c r="B2915" s="28"/>
      <c r="C2915" s="28"/>
      <c r="D2915" s="28"/>
      <c r="G2915" s="28"/>
      <c r="J2915" s="21"/>
      <c r="K2915" s="21"/>
      <c r="P2915" s="21"/>
      <c r="T2915" s="28"/>
      <c r="U2915" s="28"/>
      <c r="Y2915" s="28"/>
      <c r="Z2915" s="28"/>
    </row>
    <row r="2916" spans="1:28" ht="13.5" thickBot="1">
      <c r="A2916" s="59">
        <v>2914</v>
      </c>
      <c r="B2916" s="67"/>
      <c r="C2916" s="67"/>
      <c r="D2916" s="67"/>
      <c r="E2916" s="67"/>
      <c r="F2916" s="68"/>
      <c r="G2916" s="67"/>
      <c r="H2916" s="68"/>
      <c r="I2916" s="67"/>
      <c r="J2916" s="67"/>
      <c r="K2916" s="67"/>
      <c r="L2916" s="67"/>
      <c r="M2916" s="68"/>
      <c r="N2916" s="67"/>
      <c r="O2916" s="67"/>
      <c r="P2916" s="67"/>
      <c r="Q2916" s="67"/>
      <c r="R2916" s="68"/>
      <c r="S2916" s="67"/>
      <c r="T2916" s="67"/>
      <c r="U2916" s="67"/>
      <c r="V2916" s="67"/>
      <c r="W2916" s="68"/>
      <c r="X2916" s="67"/>
      <c r="Y2916" s="60"/>
      <c r="Z2916" s="60"/>
      <c r="AA2916" s="60"/>
      <c r="AB2916" s="61"/>
    </row>
    <row r="2917" spans="1:28">
      <c r="A2917" s="47">
        <v>2915</v>
      </c>
      <c r="B2917" s="28"/>
      <c r="C2917" s="28"/>
      <c r="D2917" s="28"/>
      <c r="G2917" s="28"/>
      <c r="J2917" s="21"/>
      <c r="K2917" s="21"/>
      <c r="P2917" s="21"/>
      <c r="T2917" s="28"/>
      <c r="U2917" s="28"/>
      <c r="Y2917" s="28"/>
      <c r="Z2917" s="28"/>
    </row>
    <row r="2918" spans="1:28">
      <c r="A2918" s="47">
        <v>2916</v>
      </c>
      <c r="B2918" s="28"/>
      <c r="C2918" s="28"/>
      <c r="D2918" s="28"/>
      <c r="G2918" s="28"/>
      <c r="J2918" s="21"/>
      <c r="K2918" s="21"/>
      <c r="P2918" s="21"/>
      <c r="T2918" s="28"/>
      <c r="U2918" s="28"/>
      <c r="Y2918" s="28"/>
      <c r="Z2918" s="28"/>
    </row>
    <row r="2919" spans="1:28">
      <c r="A2919" s="47">
        <v>2917</v>
      </c>
      <c r="B2919" s="28"/>
      <c r="C2919" s="28"/>
      <c r="D2919" s="28"/>
      <c r="G2919" s="28"/>
      <c r="J2919" s="21"/>
      <c r="K2919" s="21"/>
      <c r="P2919" s="21"/>
      <c r="T2919" s="28"/>
      <c r="U2919" s="28"/>
      <c r="Y2919" s="28"/>
      <c r="Z2919" s="28"/>
    </row>
    <row r="2920" spans="1:28">
      <c r="A2920" s="47">
        <v>2918</v>
      </c>
      <c r="B2920" s="28"/>
      <c r="C2920" s="28"/>
      <c r="D2920" s="28"/>
      <c r="G2920" s="28"/>
      <c r="J2920" s="21"/>
      <c r="K2920" s="21"/>
      <c r="P2920" s="21"/>
      <c r="T2920" s="28"/>
      <c r="U2920" s="28"/>
      <c r="Y2920" s="28"/>
      <c r="Z2920" s="28"/>
    </row>
    <row r="2921" spans="1:28" ht="13.5" thickBot="1">
      <c r="A2921" s="59">
        <v>2919</v>
      </c>
      <c r="B2921" s="67"/>
      <c r="C2921" s="67"/>
      <c r="D2921" s="67"/>
      <c r="E2921" s="67"/>
      <c r="F2921" s="68"/>
      <c r="G2921" s="67"/>
      <c r="H2921" s="68"/>
      <c r="I2921" s="67"/>
      <c r="J2921" s="67"/>
      <c r="K2921" s="67"/>
      <c r="L2921" s="67"/>
      <c r="M2921" s="68"/>
      <c r="N2921" s="67"/>
      <c r="O2921" s="67"/>
      <c r="P2921" s="67"/>
      <c r="Q2921" s="67"/>
      <c r="R2921" s="68"/>
      <c r="S2921" s="67"/>
      <c r="T2921" s="67"/>
      <c r="U2921" s="67"/>
      <c r="V2921" s="67"/>
      <c r="W2921" s="68"/>
      <c r="X2921" s="67"/>
      <c r="Y2921" s="60"/>
      <c r="Z2921" s="60"/>
      <c r="AA2921" s="60"/>
      <c r="AB2921" s="61"/>
    </row>
    <row r="2922" spans="1:28">
      <c r="A2922" s="47">
        <v>2920</v>
      </c>
      <c r="B2922" s="28"/>
      <c r="C2922" s="28"/>
      <c r="D2922" s="28"/>
      <c r="G2922" s="28"/>
      <c r="J2922" s="21"/>
      <c r="K2922" s="21"/>
      <c r="P2922" s="21"/>
      <c r="T2922" s="28"/>
      <c r="U2922" s="28"/>
      <c r="Y2922" s="28"/>
      <c r="Z2922" s="28"/>
    </row>
    <row r="2923" spans="1:28">
      <c r="A2923" s="47">
        <v>2921</v>
      </c>
      <c r="B2923" s="28"/>
      <c r="C2923" s="28"/>
      <c r="D2923" s="28"/>
      <c r="G2923" s="28"/>
      <c r="J2923" s="21"/>
      <c r="K2923" s="21"/>
      <c r="P2923" s="21"/>
      <c r="T2923" s="28"/>
      <c r="U2923" s="28"/>
      <c r="Y2923" s="28"/>
      <c r="Z2923" s="28"/>
    </row>
    <row r="2924" spans="1:28">
      <c r="A2924" s="47">
        <v>2922</v>
      </c>
      <c r="B2924" s="28"/>
      <c r="C2924" s="28"/>
      <c r="D2924" s="28"/>
      <c r="G2924" s="28"/>
      <c r="J2924" s="21"/>
      <c r="K2924" s="21"/>
      <c r="P2924" s="21"/>
      <c r="T2924" s="28"/>
      <c r="U2924" s="28"/>
      <c r="Y2924" s="28"/>
      <c r="Z2924" s="28"/>
    </row>
    <row r="2925" spans="1:28">
      <c r="A2925" s="47">
        <v>2923</v>
      </c>
      <c r="B2925" s="28"/>
      <c r="C2925" s="28"/>
      <c r="D2925" s="28"/>
      <c r="G2925" s="28"/>
      <c r="J2925" s="21"/>
      <c r="K2925" s="21"/>
      <c r="P2925" s="21"/>
      <c r="T2925" s="28"/>
      <c r="U2925" s="28"/>
      <c r="Y2925" s="28"/>
      <c r="Z2925" s="28"/>
    </row>
    <row r="2926" spans="1:28" ht="13.5" thickBot="1">
      <c r="A2926" s="59">
        <v>2924</v>
      </c>
      <c r="B2926" s="67"/>
      <c r="C2926" s="67"/>
      <c r="D2926" s="67"/>
      <c r="E2926" s="67"/>
      <c r="F2926" s="68"/>
      <c r="G2926" s="67"/>
      <c r="H2926" s="68"/>
      <c r="I2926" s="67"/>
      <c r="J2926" s="67"/>
      <c r="K2926" s="67"/>
      <c r="L2926" s="67"/>
      <c r="M2926" s="68"/>
      <c r="N2926" s="67"/>
      <c r="O2926" s="67"/>
      <c r="P2926" s="67"/>
      <c r="Q2926" s="67"/>
      <c r="R2926" s="68"/>
      <c r="S2926" s="67"/>
      <c r="T2926" s="67"/>
      <c r="U2926" s="67"/>
      <c r="V2926" s="67"/>
      <c r="W2926" s="68"/>
      <c r="X2926" s="67"/>
      <c r="Y2926" s="60"/>
      <c r="Z2926" s="60"/>
      <c r="AA2926" s="60"/>
      <c r="AB2926" s="61"/>
    </row>
    <row r="2927" spans="1:28">
      <c r="A2927" s="47">
        <v>2925</v>
      </c>
      <c r="B2927" s="28"/>
      <c r="C2927" s="28"/>
      <c r="D2927" s="28"/>
      <c r="G2927" s="28"/>
      <c r="J2927" s="21"/>
      <c r="K2927" s="21"/>
      <c r="P2927" s="21"/>
      <c r="T2927" s="28"/>
      <c r="U2927" s="28"/>
      <c r="Y2927" s="28"/>
      <c r="Z2927" s="28"/>
    </row>
    <row r="2928" spans="1:28">
      <c r="A2928" s="47">
        <v>2926</v>
      </c>
      <c r="B2928" s="28"/>
      <c r="C2928" s="28"/>
      <c r="D2928" s="28"/>
      <c r="G2928" s="28"/>
      <c r="J2928" s="21"/>
      <c r="K2928" s="21"/>
      <c r="P2928" s="21"/>
      <c r="T2928" s="28"/>
      <c r="U2928" s="28"/>
      <c r="Y2928" s="28"/>
      <c r="Z2928" s="28"/>
    </row>
    <row r="2929" spans="1:28">
      <c r="A2929" s="47">
        <v>2927</v>
      </c>
      <c r="B2929" s="28"/>
      <c r="C2929" s="28"/>
      <c r="D2929" s="28"/>
      <c r="G2929" s="28"/>
      <c r="J2929" s="21"/>
      <c r="K2929" s="21"/>
      <c r="P2929" s="21"/>
      <c r="T2929" s="28"/>
      <c r="U2929" s="28"/>
      <c r="Y2929" s="28"/>
      <c r="Z2929" s="28"/>
    </row>
    <row r="2930" spans="1:28">
      <c r="A2930" s="47">
        <v>2928</v>
      </c>
      <c r="B2930" s="28"/>
      <c r="C2930" s="28"/>
      <c r="D2930" s="28"/>
      <c r="G2930" s="28"/>
      <c r="J2930" s="21"/>
      <c r="K2930" s="21"/>
      <c r="P2930" s="21"/>
      <c r="T2930" s="28"/>
      <c r="U2930" s="28"/>
      <c r="Y2930" s="28"/>
      <c r="Z2930" s="28"/>
    </row>
    <row r="2931" spans="1:28" ht="13.5" thickBot="1">
      <c r="A2931" s="59">
        <v>2929</v>
      </c>
      <c r="B2931" s="67"/>
      <c r="C2931" s="67"/>
      <c r="D2931" s="67"/>
      <c r="E2931" s="67"/>
      <c r="F2931" s="68"/>
      <c r="G2931" s="67"/>
      <c r="H2931" s="68"/>
      <c r="I2931" s="67"/>
      <c r="J2931" s="67"/>
      <c r="K2931" s="67"/>
      <c r="L2931" s="67"/>
      <c r="M2931" s="68"/>
      <c r="N2931" s="67"/>
      <c r="O2931" s="67"/>
      <c r="P2931" s="67"/>
      <c r="Q2931" s="67"/>
      <c r="R2931" s="68"/>
      <c r="S2931" s="67"/>
      <c r="T2931" s="67"/>
      <c r="U2931" s="67"/>
      <c r="V2931" s="67"/>
      <c r="W2931" s="68"/>
      <c r="X2931" s="67"/>
      <c r="Y2931" s="60"/>
      <c r="Z2931" s="60"/>
      <c r="AA2931" s="60"/>
      <c r="AB2931" s="61"/>
    </row>
    <row r="2932" spans="1:28">
      <c r="A2932" s="47">
        <v>2930</v>
      </c>
      <c r="B2932" s="28"/>
      <c r="C2932" s="28"/>
      <c r="D2932" s="28"/>
      <c r="G2932" s="28"/>
      <c r="J2932" s="21"/>
      <c r="K2932" s="21"/>
      <c r="P2932" s="21"/>
      <c r="T2932" s="28"/>
      <c r="U2932" s="28"/>
      <c r="Y2932" s="28"/>
      <c r="Z2932" s="28"/>
    </row>
    <row r="2933" spans="1:28">
      <c r="A2933" s="47">
        <v>2931</v>
      </c>
      <c r="B2933" s="28"/>
      <c r="C2933" s="28"/>
      <c r="D2933" s="28"/>
      <c r="G2933" s="28"/>
      <c r="J2933" s="21"/>
      <c r="K2933" s="21"/>
      <c r="P2933" s="21"/>
      <c r="T2933" s="28"/>
      <c r="U2933" s="28"/>
      <c r="Y2933" s="28"/>
      <c r="Z2933" s="28"/>
    </row>
    <row r="2934" spans="1:28">
      <c r="A2934" s="47">
        <v>2932</v>
      </c>
      <c r="B2934" s="28"/>
      <c r="C2934" s="28"/>
      <c r="D2934" s="28"/>
      <c r="G2934" s="28"/>
      <c r="J2934" s="21"/>
      <c r="K2934" s="21"/>
      <c r="P2934" s="21"/>
      <c r="T2934" s="28"/>
      <c r="U2934" s="28"/>
      <c r="Y2934" s="28"/>
      <c r="Z2934" s="28"/>
    </row>
    <row r="2935" spans="1:28">
      <c r="A2935" s="47">
        <v>2933</v>
      </c>
      <c r="B2935" s="28"/>
      <c r="C2935" s="28"/>
      <c r="D2935" s="28"/>
      <c r="G2935" s="28"/>
      <c r="J2935" s="21"/>
      <c r="K2935" s="21"/>
      <c r="P2935" s="21"/>
      <c r="T2935" s="28"/>
      <c r="U2935" s="28"/>
      <c r="Y2935" s="28"/>
      <c r="Z2935" s="28"/>
    </row>
    <row r="2936" spans="1:28" ht="13.5" thickBot="1">
      <c r="A2936" s="59">
        <v>2934</v>
      </c>
      <c r="B2936" s="67"/>
      <c r="C2936" s="67"/>
      <c r="D2936" s="67"/>
      <c r="E2936" s="67"/>
      <c r="F2936" s="68"/>
      <c r="G2936" s="67"/>
      <c r="H2936" s="68"/>
      <c r="I2936" s="67"/>
      <c r="J2936" s="67"/>
      <c r="K2936" s="67"/>
      <c r="L2936" s="67"/>
      <c r="M2936" s="68"/>
      <c r="N2936" s="67"/>
      <c r="O2936" s="67"/>
      <c r="P2936" s="67"/>
      <c r="Q2936" s="67"/>
      <c r="R2936" s="68"/>
      <c r="S2936" s="67"/>
      <c r="T2936" s="67"/>
      <c r="U2936" s="67"/>
      <c r="V2936" s="67"/>
      <c r="W2936" s="68"/>
      <c r="X2936" s="67"/>
      <c r="Y2936" s="60"/>
      <c r="Z2936" s="60"/>
      <c r="AA2936" s="60"/>
      <c r="AB2936" s="61"/>
    </row>
    <row r="2937" spans="1:28">
      <c r="A2937" s="47">
        <v>2935</v>
      </c>
      <c r="B2937" s="28"/>
      <c r="C2937" s="28"/>
      <c r="D2937" s="28"/>
      <c r="G2937" s="28"/>
      <c r="J2937" s="21"/>
      <c r="K2937" s="21"/>
      <c r="P2937" s="21"/>
      <c r="T2937" s="28"/>
      <c r="U2937" s="28"/>
      <c r="Y2937" s="28"/>
      <c r="Z2937" s="28"/>
    </row>
    <row r="2938" spans="1:28">
      <c r="A2938" s="47">
        <v>2936</v>
      </c>
      <c r="B2938" s="28"/>
      <c r="C2938" s="28"/>
      <c r="D2938" s="28"/>
      <c r="G2938" s="28"/>
      <c r="J2938" s="21"/>
      <c r="K2938" s="21"/>
      <c r="P2938" s="21"/>
      <c r="T2938" s="28"/>
      <c r="U2938" s="28"/>
      <c r="Y2938" s="28"/>
      <c r="Z2938" s="28"/>
    </row>
    <row r="2939" spans="1:28">
      <c r="A2939" s="47">
        <v>2937</v>
      </c>
      <c r="B2939" s="28"/>
      <c r="C2939" s="28"/>
      <c r="D2939" s="28"/>
      <c r="G2939" s="28"/>
      <c r="J2939" s="21"/>
      <c r="K2939" s="21"/>
      <c r="P2939" s="21"/>
      <c r="T2939" s="28"/>
      <c r="U2939" s="28"/>
      <c r="Y2939" s="28"/>
      <c r="Z2939" s="28"/>
    </row>
    <row r="2940" spans="1:28">
      <c r="A2940" s="47">
        <v>2938</v>
      </c>
      <c r="B2940" s="28"/>
      <c r="C2940" s="28"/>
      <c r="D2940" s="28"/>
      <c r="G2940" s="28"/>
      <c r="J2940" s="21"/>
      <c r="K2940" s="21"/>
      <c r="P2940" s="21"/>
      <c r="T2940" s="28"/>
      <c r="U2940" s="28"/>
      <c r="Y2940" s="28"/>
      <c r="Z2940" s="28"/>
    </row>
    <row r="2941" spans="1:28" ht="13.5" thickBot="1">
      <c r="A2941" s="59">
        <v>2939</v>
      </c>
      <c r="B2941" s="67"/>
      <c r="C2941" s="67"/>
      <c r="D2941" s="67"/>
      <c r="E2941" s="67"/>
      <c r="F2941" s="68"/>
      <c r="G2941" s="67"/>
      <c r="H2941" s="68"/>
      <c r="I2941" s="67"/>
      <c r="J2941" s="67"/>
      <c r="K2941" s="67"/>
      <c r="L2941" s="67"/>
      <c r="M2941" s="68"/>
      <c r="N2941" s="67"/>
      <c r="O2941" s="67"/>
      <c r="P2941" s="67"/>
      <c r="Q2941" s="67"/>
      <c r="R2941" s="68"/>
      <c r="S2941" s="67"/>
      <c r="T2941" s="67"/>
      <c r="U2941" s="67"/>
      <c r="V2941" s="67"/>
      <c r="W2941" s="68"/>
      <c r="X2941" s="67"/>
      <c r="Y2941" s="60"/>
      <c r="Z2941" s="60"/>
      <c r="AA2941" s="60"/>
      <c r="AB2941" s="61"/>
    </row>
    <row r="2942" spans="1:28">
      <c r="A2942" s="47">
        <v>2940</v>
      </c>
      <c r="B2942" s="28"/>
      <c r="C2942" s="28"/>
      <c r="D2942" s="28"/>
      <c r="G2942" s="28"/>
      <c r="J2942" s="21"/>
      <c r="K2942" s="21"/>
      <c r="P2942" s="21"/>
      <c r="T2942" s="28"/>
      <c r="U2942" s="28"/>
      <c r="Y2942" s="28"/>
      <c r="Z2942" s="28"/>
    </row>
    <row r="2943" spans="1:28">
      <c r="A2943" s="47">
        <v>2941</v>
      </c>
      <c r="B2943" s="28"/>
      <c r="C2943" s="28"/>
      <c r="D2943" s="28"/>
      <c r="G2943" s="28"/>
      <c r="J2943" s="21"/>
      <c r="K2943" s="21"/>
      <c r="P2943" s="21"/>
      <c r="T2943" s="28"/>
      <c r="U2943" s="28"/>
      <c r="Y2943" s="28"/>
      <c r="Z2943" s="28"/>
    </row>
    <row r="2944" spans="1:28">
      <c r="A2944" s="47">
        <v>2942</v>
      </c>
      <c r="B2944" s="28"/>
      <c r="C2944" s="28"/>
      <c r="D2944" s="28"/>
      <c r="G2944" s="28"/>
      <c r="J2944" s="21"/>
      <c r="K2944" s="21"/>
      <c r="P2944" s="21"/>
      <c r="T2944" s="28"/>
      <c r="U2944" s="28"/>
      <c r="Y2944" s="28"/>
      <c r="Z2944" s="28"/>
    </row>
    <row r="2945" spans="1:28">
      <c r="A2945" s="47">
        <v>2943</v>
      </c>
      <c r="B2945" s="28"/>
      <c r="C2945" s="28"/>
      <c r="D2945" s="28"/>
      <c r="G2945" s="28"/>
      <c r="J2945" s="21"/>
      <c r="K2945" s="21"/>
      <c r="P2945" s="21"/>
      <c r="T2945" s="28"/>
      <c r="U2945" s="28"/>
      <c r="Y2945" s="28"/>
      <c r="Z2945" s="28"/>
    </row>
    <row r="2946" spans="1:28" ht="13.5" thickBot="1">
      <c r="A2946" s="59">
        <v>2944</v>
      </c>
      <c r="B2946" s="67"/>
      <c r="C2946" s="67"/>
      <c r="D2946" s="67"/>
      <c r="E2946" s="67"/>
      <c r="F2946" s="68"/>
      <c r="G2946" s="67"/>
      <c r="H2946" s="68"/>
      <c r="I2946" s="67"/>
      <c r="J2946" s="67"/>
      <c r="K2946" s="67"/>
      <c r="L2946" s="67"/>
      <c r="M2946" s="68"/>
      <c r="N2946" s="67"/>
      <c r="O2946" s="67"/>
      <c r="P2946" s="67"/>
      <c r="Q2946" s="67"/>
      <c r="R2946" s="68"/>
      <c r="S2946" s="67"/>
      <c r="T2946" s="67"/>
      <c r="U2946" s="67"/>
      <c r="V2946" s="67"/>
      <c r="W2946" s="68"/>
      <c r="X2946" s="67"/>
      <c r="Y2946" s="60"/>
      <c r="Z2946" s="60"/>
      <c r="AA2946" s="60"/>
      <c r="AB2946" s="61"/>
    </row>
    <row r="2947" spans="1:28">
      <c r="A2947" s="47">
        <v>2945</v>
      </c>
      <c r="B2947" s="28"/>
      <c r="C2947" s="28"/>
      <c r="D2947" s="28"/>
      <c r="G2947" s="28"/>
      <c r="J2947" s="21"/>
      <c r="K2947" s="21"/>
      <c r="P2947" s="21"/>
      <c r="T2947" s="28"/>
      <c r="U2947" s="28"/>
      <c r="Y2947" s="28"/>
      <c r="Z2947" s="28"/>
    </row>
    <row r="2948" spans="1:28">
      <c r="A2948" s="47">
        <v>2946</v>
      </c>
      <c r="B2948" s="28"/>
      <c r="C2948" s="28"/>
      <c r="D2948" s="28"/>
      <c r="G2948" s="28"/>
      <c r="J2948" s="21"/>
      <c r="K2948" s="21"/>
      <c r="P2948" s="21"/>
      <c r="T2948" s="28"/>
      <c r="U2948" s="28"/>
      <c r="Y2948" s="28"/>
      <c r="Z2948" s="28"/>
    </row>
    <row r="2949" spans="1:28">
      <c r="A2949" s="47">
        <v>2947</v>
      </c>
      <c r="B2949" s="28"/>
      <c r="C2949" s="28"/>
      <c r="D2949" s="28"/>
      <c r="G2949" s="28"/>
      <c r="J2949" s="21"/>
      <c r="K2949" s="21"/>
      <c r="P2949" s="21"/>
      <c r="T2949" s="28"/>
      <c r="U2949" s="28"/>
      <c r="Y2949" s="28"/>
      <c r="Z2949" s="28"/>
    </row>
    <row r="2950" spans="1:28">
      <c r="A2950" s="47">
        <v>2948</v>
      </c>
      <c r="B2950" s="28"/>
      <c r="C2950" s="28"/>
      <c r="D2950" s="28"/>
      <c r="G2950" s="28"/>
      <c r="J2950" s="21"/>
      <c r="K2950" s="21"/>
      <c r="P2950" s="21"/>
      <c r="T2950" s="28"/>
      <c r="U2950" s="28"/>
      <c r="Y2950" s="28"/>
      <c r="Z2950" s="28"/>
    </row>
    <row r="2951" spans="1:28" ht="13.5" thickBot="1">
      <c r="A2951" s="59">
        <v>2949</v>
      </c>
      <c r="B2951" s="67"/>
      <c r="C2951" s="67"/>
      <c r="D2951" s="67"/>
      <c r="E2951" s="67"/>
      <c r="F2951" s="68"/>
      <c r="G2951" s="67"/>
      <c r="H2951" s="68"/>
      <c r="I2951" s="67"/>
      <c r="J2951" s="67"/>
      <c r="K2951" s="67"/>
      <c r="L2951" s="67"/>
      <c r="M2951" s="68"/>
      <c r="N2951" s="67"/>
      <c r="O2951" s="67"/>
      <c r="P2951" s="67"/>
      <c r="Q2951" s="67"/>
      <c r="R2951" s="68"/>
      <c r="S2951" s="67"/>
      <c r="T2951" s="67"/>
      <c r="U2951" s="67"/>
      <c r="V2951" s="67"/>
      <c r="W2951" s="68"/>
      <c r="X2951" s="67"/>
      <c r="Y2951" s="60"/>
      <c r="Z2951" s="60"/>
      <c r="AA2951" s="60"/>
      <c r="AB2951" s="61"/>
    </row>
    <row r="2952" spans="1:28">
      <c r="A2952" s="47">
        <v>2950</v>
      </c>
      <c r="B2952" s="28"/>
      <c r="C2952" s="28"/>
      <c r="D2952" s="28"/>
      <c r="G2952" s="28"/>
      <c r="J2952" s="21"/>
      <c r="K2952" s="21"/>
      <c r="P2952" s="21"/>
      <c r="T2952" s="28"/>
      <c r="U2952" s="28"/>
      <c r="Y2952" s="28"/>
      <c r="Z2952" s="28"/>
    </row>
    <row r="2953" spans="1:28">
      <c r="A2953" s="47">
        <v>2951</v>
      </c>
      <c r="B2953" s="28"/>
      <c r="C2953" s="28"/>
      <c r="D2953" s="28"/>
      <c r="G2953" s="28"/>
      <c r="J2953" s="21"/>
      <c r="K2953" s="21"/>
      <c r="P2953" s="21"/>
      <c r="T2953" s="28"/>
      <c r="U2953" s="28"/>
      <c r="Y2953" s="28"/>
      <c r="Z2953" s="28"/>
    </row>
    <row r="2954" spans="1:28">
      <c r="A2954" s="47">
        <v>2952</v>
      </c>
      <c r="B2954" s="28"/>
      <c r="C2954" s="28"/>
      <c r="D2954" s="28"/>
      <c r="G2954" s="28"/>
      <c r="J2954" s="21"/>
      <c r="K2954" s="21"/>
      <c r="P2954" s="21"/>
      <c r="T2954" s="28"/>
      <c r="U2954" s="28"/>
      <c r="Y2954" s="28"/>
      <c r="Z2954" s="28"/>
    </row>
    <row r="2955" spans="1:28">
      <c r="A2955" s="47">
        <v>2953</v>
      </c>
      <c r="B2955" s="28"/>
      <c r="C2955" s="28"/>
      <c r="D2955" s="28"/>
      <c r="G2955" s="28"/>
      <c r="J2955" s="21"/>
      <c r="K2955" s="21"/>
      <c r="P2955" s="21"/>
      <c r="T2955" s="28"/>
      <c r="U2955" s="28"/>
      <c r="Y2955" s="28"/>
      <c r="Z2955" s="28"/>
    </row>
    <row r="2956" spans="1:28" ht="13.5" thickBot="1">
      <c r="A2956" s="59">
        <v>2954</v>
      </c>
      <c r="B2956" s="67"/>
      <c r="C2956" s="67"/>
      <c r="D2956" s="67"/>
      <c r="E2956" s="67"/>
      <c r="F2956" s="68"/>
      <c r="G2956" s="67"/>
      <c r="H2956" s="68"/>
      <c r="I2956" s="67"/>
      <c r="J2956" s="67"/>
      <c r="K2956" s="67"/>
      <c r="L2956" s="67"/>
      <c r="M2956" s="68"/>
      <c r="N2956" s="67"/>
      <c r="O2956" s="67"/>
      <c r="P2956" s="67"/>
      <c r="Q2956" s="67"/>
      <c r="R2956" s="68"/>
      <c r="S2956" s="67"/>
      <c r="T2956" s="67"/>
      <c r="U2956" s="67"/>
      <c r="V2956" s="67"/>
      <c r="W2956" s="68"/>
      <c r="X2956" s="67"/>
      <c r="Y2956" s="60"/>
      <c r="Z2956" s="60"/>
      <c r="AA2956" s="60"/>
      <c r="AB2956" s="61"/>
    </row>
    <row r="2957" spans="1:28">
      <c r="A2957" s="47">
        <v>2955</v>
      </c>
      <c r="B2957" s="28"/>
      <c r="C2957" s="28"/>
      <c r="D2957" s="28"/>
      <c r="G2957" s="28"/>
      <c r="J2957" s="21"/>
      <c r="K2957" s="21"/>
      <c r="P2957" s="21"/>
      <c r="T2957" s="28"/>
      <c r="U2957" s="28"/>
      <c r="Y2957" s="28"/>
      <c r="Z2957" s="28"/>
    </row>
    <row r="2958" spans="1:28">
      <c r="A2958" s="47">
        <v>2956</v>
      </c>
      <c r="B2958" s="28"/>
      <c r="C2958" s="28"/>
      <c r="D2958" s="28"/>
      <c r="G2958" s="28"/>
      <c r="J2958" s="21"/>
      <c r="K2958" s="21"/>
      <c r="P2958" s="21"/>
      <c r="T2958" s="28"/>
      <c r="U2958" s="28"/>
      <c r="Y2958" s="28"/>
      <c r="Z2958" s="28"/>
    </row>
    <row r="2959" spans="1:28">
      <c r="A2959" s="47">
        <v>2957</v>
      </c>
      <c r="B2959" s="28"/>
      <c r="C2959" s="28"/>
      <c r="D2959" s="28"/>
      <c r="G2959" s="28"/>
      <c r="J2959" s="21"/>
      <c r="K2959" s="21"/>
      <c r="P2959" s="21"/>
      <c r="T2959" s="28"/>
      <c r="U2959" s="28"/>
      <c r="Y2959" s="28"/>
      <c r="Z2959" s="28"/>
    </row>
    <row r="2960" spans="1:28">
      <c r="A2960" s="47">
        <v>2958</v>
      </c>
      <c r="B2960" s="28"/>
      <c r="C2960" s="28"/>
      <c r="D2960" s="28"/>
      <c r="G2960" s="28"/>
      <c r="J2960" s="21"/>
      <c r="K2960" s="21"/>
      <c r="P2960" s="21"/>
      <c r="T2960" s="28"/>
      <c r="U2960" s="28"/>
      <c r="Y2960" s="28"/>
      <c r="Z2960" s="28"/>
    </row>
    <row r="2961" spans="1:28" ht="13.5" thickBot="1">
      <c r="A2961" s="59">
        <v>2959</v>
      </c>
      <c r="B2961" s="67"/>
      <c r="C2961" s="67"/>
      <c r="D2961" s="67"/>
      <c r="E2961" s="67"/>
      <c r="F2961" s="68"/>
      <c r="G2961" s="67"/>
      <c r="H2961" s="68"/>
      <c r="I2961" s="67"/>
      <c r="J2961" s="67"/>
      <c r="K2961" s="67"/>
      <c r="L2961" s="67"/>
      <c r="M2961" s="68"/>
      <c r="N2961" s="67"/>
      <c r="O2961" s="67"/>
      <c r="P2961" s="67"/>
      <c r="Q2961" s="67"/>
      <c r="R2961" s="68"/>
      <c r="S2961" s="67"/>
      <c r="T2961" s="67"/>
      <c r="U2961" s="67"/>
      <c r="V2961" s="67"/>
      <c r="W2961" s="68"/>
      <c r="X2961" s="67"/>
      <c r="Y2961" s="60"/>
      <c r="Z2961" s="60"/>
      <c r="AA2961" s="60"/>
      <c r="AB2961" s="61"/>
    </row>
    <row r="2962" spans="1:28">
      <c r="A2962" s="47">
        <v>2960</v>
      </c>
      <c r="B2962" s="28"/>
      <c r="C2962" s="28"/>
      <c r="D2962" s="28"/>
      <c r="G2962" s="28"/>
      <c r="J2962" s="21"/>
      <c r="K2962" s="21"/>
      <c r="P2962" s="21"/>
      <c r="T2962" s="28"/>
      <c r="U2962" s="28"/>
      <c r="Y2962" s="28"/>
      <c r="Z2962" s="28"/>
    </row>
    <row r="2963" spans="1:28">
      <c r="A2963" s="47">
        <v>2961</v>
      </c>
      <c r="B2963" s="28"/>
      <c r="C2963" s="28"/>
      <c r="D2963" s="28"/>
      <c r="G2963" s="28"/>
      <c r="J2963" s="21"/>
      <c r="K2963" s="21"/>
      <c r="P2963" s="21"/>
      <c r="T2963" s="28"/>
      <c r="U2963" s="28"/>
      <c r="Y2963" s="28"/>
      <c r="Z2963" s="28"/>
    </row>
    <row r="2964" spans="1:28">
      <c r="A2964" s="47">
        <v>2962</v>
      </c>
      <c r="B2964" s="28"/>
      <c r="C2964" s="28"/>
      <c r="D2964" s="28"/>
      <c r="G2964" s="28"/>
      <c r="J2964" s="21"/>
      <c r="K2964" s="21"/>
      <c r="P2964" s="21"/>
      <c r="T2964" s="28"/>
      <c r="U2964" s="28"/>
      <c r="Y2964" s="28"/>
      <c r="Z2964" s="28"/>
    </row>
    <row r="2965" spans="1:28">
      <c r="A2965" s="47">
        <v>2963</v>
      </c>
      <c r="B2965" s="28"/>
      <c r="C2965" s="28"/>
      <c r="D2965" s="28"/>
      <c r="G2965" s="28"/>
      <c r="J2965" s="21"/>
      <c r="K2965" s="21"/>
      <c r="P2965" s="21"/>
      <c r="T2965" s="28"/>
      <c r="U2965" s="28"/>
      <c r="Y2965" s="28"/>
      <c r="Z2965" s="28"/>
    </row>
    <row r="2966" spans="1:28" ht="13.5" thickBot="1">
      <c r="A2966" s="59">
        <v>2964</v>
      </c>
      <c r="B2966" s="67"/>
      <c r="C2966" s="67"/>
      <c r="D2966" s="67"/>
      <c r="E2966" s="67"/>
      <c r="F2966" s="68"/>
      <c r="G2966" s="67"/>
      <c r="H2966" s="68"/>
      <c r="I2966" s="67"/>
      <c r="J2966" s="67"/>
      <c r="K2966" s="67"/>
      <c r="L2966" s="67"/>
      <c r="M2966" s="68"/>
      <c r="N2966" s="67"/>
      <c r="O2966" s="67"/>
      <c r="P2966" s="67"/>
      <c r="Q2966" s="67"/>
      <c r="R2966" s="68"/>
      <c r="S2966" s="67"/>
      <c r="T2966" s="67"/>
      <c r="U2966" s="67"/>
      <c r="V2966" s="67"/>
      <c r="W2966" s="68"/>
      <c r="X2966" s="67"/>
      <c r="Y2966" s="60"/>
      <c r="Z2966" s="60"/>
      <c r="AA2966" s="60"/>
      <c r="AB2966" s="61"/>
    </row>
    <row r="2967" spans="1:28">
      <c r="A2967" s="47">
        <v>2965</v>
      </c>
      <c r="B2967" s="28"/>
      <c r="C2967" s="28"/>
      <c r="D2967" s="28"/>
      <c r="G2967" s="28"/>
      <c r="J2967" s="21"/>
      <c r="K2967" s="21"/>
      <c r="P2967" s="21"/>
      <c r="T2967" s="28"/>
      <c r="U2967" s="28"/>
      <c r="Y2967" s="28"/>
      <c r="Z2967" s="28"/>
    </row>
    <row r="2968" spans="1:28">
      <c r="A2968" s="47">
        <v>2966</v>
      </c>
      <c r="B2968" s="28"/>
      <c r="C2968" s="28"/>
      <c r="D2968" s="28"/>
      <c r="G2968" s="28"/>
      <c r="J2968" s="21"/>
      <c r="K2968" s="21"/>
      <c r="P2968" s="21"/>
      <c r="T2968" s="28"/>
      <c r="U2968" s="28"/>
      <c r="Y2968" s="28"/>
      <c r="Z2968" s="28"/>
    </row>
    <row r="2969" spans="1:28">
      <c r="A2969" s="47">
        <v>2967</v>
      </c>
      <c r="B2969" s="28"/>
      <c r="C2969" s="28"/>
      <c r="D2969" s="28"/>
      <c r="G2969" s="28"/>
      <c r="J2969" s="21"/>
      <c r="K2969" s="21"/>
      <c r="P2969" s="21"/>
      <c r="T2969" s="28"/>
      <c r="U2969" s="28"/>
      <c r="Y2969" s="28"/>
      <c r="Z2969" s="28"/>
    </row>
    <row r="2970" spans="1:28">
      <c r="A2970" s="47">
        <v>2968</v>
      </c>
      <c r="B2970" s="28"/>
      <c r="C2970" s="28"/>
      <c r="D2970" s="28"/>
      <c r="G2970" s="28"/>
      <c r="J2970" s="21"/>
      <c r="K2970" s="21"/>
      <c r="P2970" s="21"/>
      <c r="T2970" s="28"/>
      <c r="U2970" s="28"/>
      <c r="Y2970" s="28"/>
      <c r="Z2970" s="28"/>
    </row>
    <row r="2971" spans="1:28" ht="13.5" thickBot="1">
      <c r="A2971" s="59">
        <v>2969</v>
      </c>
      <c r="B2971" s="67"/>
      <c r="C2971" s="67"/>
      <c r="D2971" s="67"/>
      <c r="E2971" s="67"/>
      <c r="F2971" s="68"/>
      <c r="G2971" s="67"/>
      <c r="H2971" s="68"/>
      <c r="I2971" s="67"/>
      <c r="J2971" s="67"/>
      <c r="K2971" s="67"/>
      <c r="L2971" s="67"/>
      <c r="M2971" s="68"/>
      <c r="N2971" s="67"/>
      <c r="O2971" s="67"/>
      <c r="P2971" s="67"/>
      <c r="Q2971" s="67"/>
      <c r="R2971" s="68"/>
      <c r="S2971" s="67"/>
      <c r="T2971" s="67"/>
      <c r="U2971" s="67"/>
      <c r="V2971" s="67"/>
      <c r="W2971" s="68"/>
      <c r="X2971" s="67"/>
      <c r="Y2971" s="60"/>
      <c r="Z2971" s="60"/>
      <c r="AA2971" s="60"/>
      <c r="AB2971" s="61"/>
    </row>
    <row r="2972" spans="1:28">
      <c r="A2972" s="47">
        <v>2970</v>
      </c>
      <c r="B2972" s="28"/>
      <c r="C2972" s="28"/>
      <c r="D2972" s="28"/>
      <c r="G2972" s="28"/>
      <c r="J2972" s="21"/>
      <c r="K2972" s="21"/>
      <c r="P2972" s="21"/>
      <c r="T2972" s="28"/>
      <c r="U2972" s="28"/>
      <c r="Y2972" s="28"/>
      <c r="Z2972" s="28"/>
    </row>
    <row r="2973" spans="1:28">
      <c r="A2973" s="47">
        <v>2971</v>
      </c>
      <c r="B2973" s="28"/>
      <c r="C2973" s="28"/>
      <c r="D2973" s="28"/>
      <c r="G2973" s="28"/>
      <c r="J2973" s="21"/>
      <c r="K2973" s="21"/>
      <c r="P2973" s="21"/>
      <c r="T2973" s="28"/>
      <c r="U2973" s="28"/>
      <c r="Y2973" s="28"/>
      <c r="Z2973" s="28"/>
    </row>
    <row r="2974" spans="1:28">
      <c r="A2974" s="47">
        <v>2972</v>
      </c>
      <c r="B2974" s="28"/>
      <c r="C2974" s="28"/>
      <c r="D2974" s="28"/>
      <c r="G2974" s="28"/>
      <c r="J2974" s="21"/>
      <c r="K2974" s="21"/>
      <c r="P2974" s="21"/>
      <c r="T2974" s="28"/>
      <c r="U2974" s="28"/>
      <c r="Y2974" s="28"/>
      <c r="Z2974" s="28"/>
    </row>
    <row r="2975" spans="1:28">
      <c r="A2975" s="47">
        <v>2973</v>
      </c>
      <c r="B2975" s="28"/>
      <c r="C2975" s="28"/>
      <c r="D2975" s="28"/>
      <c r="G2975" s="28"/>
      <c r="J2975" s="21"/>
      <c r="K2975" s="21"/>
      <c r="P2975" s="21"/>
      <c r="T2975" s="28"/>
      <c r="U2975" s="28"/>
      <c r="Y2975" s="28"/>
      <c r="Z2975" s="28"/>
    </row>
    <row r="2976" spans="1:28" ht="13.5" thickBot="1">
      <c r="A2976" s="59">
        <v>2974</v>
      </c>
      <c r="B2976" s="67"/>
      <c r="C2976" s="67"/>
      <c r="D2976" s="67"/>
      <c r="E2976" s="67"/>
      <c r="F2976" s="68"/>
      <c r="G2976" s="67"/>
      <c r="H2976" s="68"/>
      <c r="I2976" s="67"/>
      <c r="J2976" s="67"/>
      <c r="K2976" s="67"/>
      <c r="L2976" s="67"/>
      <c r="M2976" s="68"/>
      <c r="N2976" s="67"/>
      <c r="O2976" s="67"/>
      <c r="P2976" s="67"/>
      <c r="Q2976" s="67"/>
      <c r="R2976" s="68"/>
      <c r="S2976" s="67"/>
      <c r="T2976" s="67"/>
      <c r="U2976" s="67"/>
      <c r="V2976" s="67"/>
      <c r="W2976" s="68"/>
      <c r="X2976" s="67"/>
      <c r="Y2976" s="60"/>
      <c r="Z2976" s="60"/>
      <c r="AA2976" s="60"/>
      <c r="AB2976" s="61"/>
    </row>
    <row r="2977" spans="1:28">
      <c r="A2977" s="47">
        <v>2975</v>
      </c>
      <c r="B2977" s="28"/>
      <c r="C2977" s="28"/>
      <c r="D2977" s="28"/>
      <c r="G2977" s="28"/>
      <c r="J2977" s="21"/>
      <c r="K2977" s="21"/>
      <c r="P2977" s="21"/>
      <c r="T2977" s="28"/>
      <c r="U2977" s="28"/>
      <c r="Y2977" s="28"/>
      <c r="Z2977" s="28"/>
    </row>
    <row r="2978" spans="1:28">
      <c r="A2978" s="47">
        <v>2976</v>
      </c>
      <c r="B2978" s="28"/>
      <c r="C2978" s="28"/>
      <c r="D2978" s="28"/>
      <c r="G2978" s="28"/>
      <c r="J2978" s="21"/>
      <c r="K2978" s="21"/>
      <c r="P2978" s="21"/>
      <c r="T2978" s="28"/>
      <c r="U2978" s="28"/>
      <c r="Y2978" s="28"/>
      <c r="Z2978" s="28"/>
    </row>
    <row r="2979" spans="1:28">
      <c r="A2979" s="47">
        <v>2977</v>
      </c>
      <c r="B2979" s="28"/>
      <c r="C2979" s="28"/>
      <c r="D2979" s="28"/>
      <c r="G2979" s="28"/>
      <c r="J2979" s="21"/>
      <c r="K2979" s="21"/>
      <c r="P2979" s="21"/>
      <c r="T2979" s="28"/>
      <c r="U2979" s="28"/>
      <c r="Y2979" s="28"/>
      <c r="Z2979" s="28"/>
    </row>
    <row r="2980" spans="1:28">
      <c r="A2980" s="47">
        <v>2978</v>
      </c>
      <c r="B2980" s="28"/>
      <c r="C2980" s="28"/>
      <c r="D2980" s="28"/>
      <c r="G2980" s="28"/>
      <c r="J2980" s="21"/>
      <c r="K2980" s="21"/>
      <c r="P2980" s="21"/>
      <c r="T2980" s="28"/>
      <c r="U2980" s="28"/>
      <c r="Y2980" s="28"/>
      <c r="Z2980" s="28"/>
    </row>
    <row r="2981" spans="1:28" ht="13.5" thickBot="1">
      <c r="A2981" s="59">
        <v>2979</v>
      </c>
      <c r="B2981" s="67"/>
      <c r="C2981" s="67"/>
      <c r="D2981" s="67"/>
      <c r="E2981" s="67"/>
      <c r="F2981" s="68"/>
      <c r="G2981" s="67"/>
      <c r="H2981" s="68"/>
      <c r="I2981" s="67"/>
      <c r="J2981" s="67"/>
      <c r="K2981" s="67"/>
      <c r="L2981" s="67"/>
      <c r="M2981" s="68"/>
      <c r="N2981" s="67"/>
      <c r="O2981" s="67"/>
      <c r="P2981" s="67"/>
      <c r="Q2981" s="67"/>
      <c r="R2981" s="68"/>
      <c r="S2981" s="67"/>
      <c r="T2981" s="67"/>
      <c r="U2981" s="67"/>
      <c r="V2981" s="67"/>
      <c r="W2981" s="68"/>
      <c r="X2981" s="67"/>
      <c r="Y2981" s="60"/>
      <c r="Z2981" s="60"/>
      <c r="AA2981" s="60"/>
      <c r="AB2981" s="61"/>
    </row>
    <row r="2982" spans="1:28">
      <c r="A2982" s="47">
        <v>2980</v>
      </c>
      <c r="B2982" s="28"/>
      <c r="C2982" s="28"/>
      <c r="D2982" s="28"/>
      <c r="G2982" s="28"/>
      <c r="J2982" s="21"/>
      <c r="K2982" s="21"/>
      <c r="P2982" s="21"/>
      <c r="T2982" s="28"/>
      <c r="U2982" s="28"/>
      <c r="Y2982" s="28"/>
      <c r="Z2982" s="28"/>
    </row>
    <row r="2983" spans="1:28">
      <c r="A2983" s="47">
        <v>2981</v>
      </c>
      <c r="B2983" s="28"/>
      <c r="C2983" s="28"/>
      <c r="D2983" s="28"/>
      <c r="G2983" s="28"/>
      <c r="J2983" s="21"/>
      <c r="K2983" s="21"/>
      <c r="P2983" s="21"/>
      <c r="T2983" s="28"/>
      <c r="U2983" s="28"/>
      <c r="Y2983" s="28"/>
      <c r="Z2983" s="28"/>
    </row>
    <row r="2984" spans="1:28">
      <c r="A2984" s="47">
        <v>2982</v>
      </c>
      <c r="B2984" s="28"/>
      <c r="C2984" s="28"/>
      <c r="D2984" s="28"/>
      <c r="G2984" s="28"/>
      <c r="J2984" s="21"/>
      <c r="K2984" s="21"/>
      <c r="P2984" s="21"/>
      <c r="T2984" s="28"/>
      <c r="U2984" s="28"/>
      <c r="Y2984" s="28"/>
      <c r="Z2984" s="28"/>
    </row>
    <row r="2985" spans="1:28">
      <c r="A2985" s="47">
        <v>2983</v>
      </c>
      <c r="B2985" s="28"/>
      <c r="C2985" s="28"/>
      <c r="D2985" s="28"/>
      <c r="G2985" s="28"/>
      <c r="J2985" s="21"/>
      <c r="K2985" s="21"/>
      <c r="P2985" s="21"/>
      <c r="T2985" s="28"/>
      <c r="U2985" s="28"/>
      <c r="Y2985" s="28"/>
      <c r="Z2985" s="28"/>
    </row>
    <row r="2986" spans="1:28" ht="13.5" thickBot="1">
      <c r="A2986" s="59">
        <v>2984</v>
      </c>
      <c r="B2986" s="67"/>
      <c r="C2986" s="67"/>
      <c r="D2986" s="67"/>
      <c r="E2986" s="67"/>
      <c r="F2986" s="68"/>
      <c r="G2986" s="67"/>
      <c r="H2986" s="68"/>
      <c r="I2986" s="67"/>
      <c r="J2986" s="67"/>
      <c r="K2986" s="67"/>
      <c r="L2986" s="67"/>
      <c r="M2986" s="68"/>
      <c r="N2986" s="67"/>
      <c r="O2986" s="67"/>
      <c r="P2986" s="67"/>
      <c r="Q2986" s="67"/>
      <c r="R2986" s="68"/>
      <c r="S2986" s="67"/>
      <c r="T2986" s="67"/>
      <c r="U2986" s="67"/>
      <c r="V2986" s="67"/>
      <c r="W2986" s="68"/>
      <c r="X2986" s="67"/>
      <c r="Y2986" s="60"/>
      <c r="Z2986" s="60"/>
      <c r="AA2986" s="60"/>
      <c r="AB2986" s="61"/>
    </row>
    <row r="2987" spans="1:28">
      <c r="A2987" s="47">
        <v>2985</v>
      </c>
      <c r="B2987" s="28"/>
      <c r="C2987" s="28"/>
      <c r="D2987" s="28"/>
      <c r="G2987" s="28"/>
      <c r="J2987" s="21"/>
      <c r="K2987" s="21"/>
      <c r="P2987" s="21"/>
      <c r="T2987" s="28"/>
      <c r="U2987" s="28"/>
      <c r="Y2987" s="28"/>
      <c r="Z2987" s="28"/>
    </row>
    <row r="2988" spans="1:28">
      <c r="A2988" s="47">
        <v>2986</v>
      </c>
      <c r="B2988" s="28"/>
      <c r="C2988" s="28"/>
      <c r="D2988" s="28"/>
      <c r="G2988" s="28"/>
      <c r="J2988" s="21"/>
      <c r="K2988" s="21"/>
      <c r="P2988" s="21"/>
      <c r="T2988" s="28"/>
      <c r="U2988" s="28"/>
      <c r="Y2988" s="28"/>
      <c r="Z2988" s="28"/>
    </row>
    <row r="2989" spans="1:28">
      <c r="A2989" s="47">
        <v>2987</v>
      </c>
      <c r="B2989" s="28"/>
      <c r="C2989" s="28"/>
      <c r="D2989" s="28"/>
      <c r="G2989" s="28"/>
      <c r="J2989" s="21"/>
      <c r="K2989" s="21"/>
      <c r="P2989" s="21"/>
      <c r="T2989" s="28"/>
      <c r="U2989" s="28"/>
      <c r="Y2989" s="28"/>
      <c r="Z2989" s="28"/>
    </row>
    <row r="2990" spans="1:28">
      <c r="A2990" s="47">
        <v>2988</v>
      </c>
      <c r="B2990" s="28"/>
      <c r="C2990" s="28"/>
      <c r="D2990" s="28"/>
      <c r="G2990" s="28"/>
      <c r="J2990" s="21"/>
      <c r="K2990" s="21"/>
      <c r="P2990" s="21"/>
      <c r="T2990" s="28"/>
      <c r="U2990" s="28"/>
      <c r="Y2990" s="28"/>
      <c r="Z2990" s="28"/>
    </row>
    <row r="2991" spans="1:28" ht="13.5" thickBot="1">
      <c r="A2991" s="59">
        <v>2989</v>
      </c>
      <c r="B2991" s="67"/>
      <c r="C2991" s="67"/>
      <c r="D2991" s="67"/>
      <c r="E2991" s="67"/>
      <c r="F2991" s="68"/>
      <c r="G2991" s="67"/>
      <c r="H2991" s="68"/>
      <c r="I2991" s="67"/>
      <c r="J2991" s="67"/>
      <c r="K2991" s="67"/>
      <c r="L2991" s="67"/>
      <c r="M2991" s="68"/>
      <c r="N2991" s="67"/>
      <c r="O2991" s="67"/>
      <c r="P2991" s="67"/>
      <c r="Q2991" s="67"/>
      <c r="R2991" s="68"/>
      <c r="S2991" s="67"/>
      <c r="T2991" s="67"/>
      <c r="U2991" s="67"/>
      <c r="V2991" s="67"/>
      <c r="W2991" s="68"/>
      <c r="X2991" s="67"/>
      <c r="Y2991" s="60"/>
      <c r="Z2991" s="60"/>
      <c r="AA2991" s="60"/>
      <c r="AB2991" s="61"/>
    </row>
    <row r="2992" spans="1:28">
      <c r="A2992" s="47">
        <v>2990</v>
      </c>
      <c r="B2992" s="28"/>
      <c r="C2992" s="28"/>
      <c r="D2992" s="28"/>
      <c r="G2992" s="28"/>
      <c r="J2992" s="21"/>
      <c r="K2992" s="21"/>
      <c r="P2992" s="21"/>
      <c r="T2992" s="28"/>
      <c r="U2992" s="28"/>
      <c r="Y2992" s="28"/>
      <c r="Z2992" s="28"/>
    </row>
    <row r="2993" spans="1:28">
      <c r="A2993" s="47">
        <v>2991</v>
      </c>
      <c r="B2993" s="28"/>
      <c r="C2993" s="28"/>
      <c r="D2993" s="28"/>
      <c r="G2993" s="28"/>
      <c r="J2993" s="21"/>
      <c r="K2993" s="21"/>
      <c r="P2993" s="21"/>
      <c r="T2993" s="28"/>
      <c r="U2993" s="28"/>
      <c r="Y2993" s="28"/>
      <c r="Z2993" s="28"/>
    </row>
    <row r="2994" spans="1:28">
      <c r="A2994" s="47">
        <v>2992</v>
      </c>
      <c r="B2994" s="28"/>
      <c r="C2994" s="28"/>
      <c r="D2994" s="28"/>
      <c r="G2994" s="28"/>
      <c r="J2994" s="21"/>
      <c r="K2994" s="21"/>
      <c r="P2994" s="21"/>
      <c r="T2994" s="28"/>
      <c r="U2994" s="28"/>
      <c r="Y2994" s="28"/>
      <c r="Z2994" s="28"/>
    </row>
    <row r="2995" spans="1:28">
      <c r="A2995" s="47">
        <v>2993</v>
      </c>
      <c r="B2995" s="28"/>
      <c r="C2995" s="28"/>
      <c r="D2995" s="28"/>
      <c r="G2995" s="28"/>
      <c r="J2995" s="21"/>
      <c r="K2995" s="21"/>
      <c r="P2995" s="21"/>
      <c r="T2995" s="28"/>
      <c r="U2995" s="28"/>
      <c r="Y2995" s="28"/>
      <c r="Z2995" s="28"/>
    </row>
    <row r="2996" spans="1:28" ht="13.5" thickBot="1">
      <c r="A2996" s="59">
        <v>2994</v>
      </c>
      <c r="B2996" s="67"/>
      <c r="C2996" s="67"/>
      <c r="D2996" s="67"/>
      <c r="E2996" s="67"/>
      <c r="F2996" s="68"/>
      <c r="G2996" s="67"/>
      <c r="H2996" s="68"/>
      <c r="I2996" s="67"/>
      <c r="J2996" s="67"/>
      <c r="K2996" s="67"/>
      <c r="L2996" s="67"/>
      <c r="M2996" s="68"/>
      <c r="N2996" s="67"/>
      <c r="O2996" s="67"/>
      <c r="P2996" s="67"/>
      <c r="Q2996" s="67"/>
      <c r="R2996" s="68"/>
      <c r="S2996" s="67"/>
      <c r="T2996" s="67"/>
      <c r="U2996" s="67"/>
      <c r="V2996" s="67"/>
      <c r="W2996" s="68"/>
      <c r="X2996" s="67"/>
      <c r="Y2996" s="60"/>
      <c r="Z2996" s="60"/>
      <c r="AA2996" s="60"/>
      <c r="AB2996" s="61"/>
    </row>
    <row r="2997" spans="1:28">
      <c r="A2997" s="47">
        <v>2995</v>
      </c>
      <c r="B2997" s="28"/>
      <c r="C2997" s="28"/>
      <c r="D2997" s="28"/>
      <c r="G2997" s="28"/>
      <c r="J2997" s="21"/>
      <c r="K2997" s="21"/>
      <c r="P2997" s="21"/>
      <c r="T2997" s="28"/>
      <c r="U2997" s="28"/>
      <c r="Y2997" s="28"/>
      <c r="Z2997" s="28"/>
    </row>
    <row r="2998" spans="1:28">
      <c r="A2998" s="47">
        <v>2996</v>
      </c>
      <c r="B2998" s="28"/>
      <c r="C2998" s="28"/>
      <c r="D2998" s="28"/>
      <c r="G2998" s="28"/>
      <c r="J2998" s="21"/>
      <c r="K2998" s="21"/>
      <c r="P2998" s="21"/>
      <c r="T2998" s="28"/>
      <c r="U2998" s="28"/>
      <c r="Y2998" s="28"/>
      <c r="Z2998" s="28"/>
    </row>
    <row r="2999" spans="1:28">
      <c r="A2999" s="47">
        <v>2997</v>
      </c>
      <c r="B2999" s="28"/>
      <c r="C2999" s="28"/>
      <c r="D2999" s="28"/>
      <c r="G2999" s="28"/>
      <c r="J2999" s="21"/>
      <c r="K2999" s="21"/>
      <c r="P2999" s="21"/>
      <c r="T2999" s="28"/>
      <c r="U2999" s="28"/>
      <c r="Y2999" s="28"/>
      <c r="Z2999" s="28"/>
    </row>
    <row r="3000" spans="1:28">
      <c r="A3000" s="47">
        <v>2998</v>
      </c>
      <c r="B3000" s="28"/>
      <c r="C3000" s="28"/>
      <c r="D3000" s="28"/>
      <c r="G3000" s="28"/>
      <c r="J3000" s="21"/>
      <c r="K3000" s="21"/>
      <c r="P3000" s="21"/>
      <c r="T3000" s="28"/>
      <c r="U3000" s="28"/>
      <c r="Y3000" s="28"/>
      <c r="Z3000" s="28"/>
    </row>
    <row r="3001" spans="1:28" ht="13.5" thickBot="1">
      <c r="A3001" s="59">
        <v>2999</v>
      </c>
      <c r="B3001" s="67"/>
      <c r="C3001" s="67"/>
      <c r="D3001" s="67"/>
      <c r="E3001" s="67"/>
      <c r="F3001" s="68"/>
      <c r="G3001" s="67"/>
      <c r="H3001" s="68"/>
      <c r="I3001" s="67"/>
      <c r="J3001" s="67"/>
      <c r="K3001" s="67"/>
      <c r="L3001" s="67"/>
      <c r="M3001" s="68"/>
      <c r="N3001" s="67"/>
      <c r="O3001" s="67"/>
      <c r="P3001" s="67"/>
      <c r="Q3001" s="67"/>
      <c r="R3001" s="68"/>
      <c r="S3001" s="67"/>
      <c r="T3001" s="67"/>
      <c r="U3001" s="67"/>
      <c r="V3001" s="67"/>
      <c r="W3001" s="68"/>
      <c r="X3001" s="67"/>
      <c r="Y3001" s="60"/>
      <c r="Z3001" s="60"/>
      <c r="AA3001" s="60"/>
      <c r="AB3001" s="61"/>
    </row>
    <row r="3002" spans="1:28">
      <c r="A3002" s="47">
        <v>3000</v>
      </c>
      <c r="B3002" s="28"/>
      <c r="C3002" s="28"/>
      <c r="D3002" s="28"/>
      <c r="G3002" s="28"/>
      <c r="J3002" s="21"/>
      <c r="K3002" s="21"/>
      <c r="P3002" s="21"/>
      <c r="T3002" s="28"/>
      <c r="U3002" s="28"/>
      <c r="Y3002" s="28"/>
      <c r="Z3002" s="28"/>
    </row>
    <row r="3003" spans="1:28">
      <c r="A3003" s="47">
        <v>3001</v>
      </c>
      <c r="B3003" s="28"/>
      <c r="C3003" s="28"/>
      <c r="D3003" s="28"/>
      <c r="G3003" s="28"/>
      <c r="J3003" s="21"/>
      <c r="K3003" s="21"/>
      <c r="P3003" s="21"/>
      <c r="T3003" s="28"/>
      <c r="U3003" s="28"/>
      <c r="Y3003" s="28"/>
      <c r="Z3003" s="28"/>
    </row>
    <row r="3004" spans="1:28">
      <c r="A3004" s="47">
        <v>3002</v>
      </c>
      <c r="B3004" s="28"/>
      <c r="C3004" s="28"/>
      <c r="D3004" s="28"/>
      <c r="G3004" s="28"/>
      <c r="J3004" s="21"/>
      <c r="K3004" s="21"/>
      <c r="P3004" s="21"/>
      <c r="T3004" s="28"/>
      <c r="U3004" s="28"/>
      <c r="Y3004" s="28"/>
      <c r="Z3004" s="28"/>
    </row>
    <row r="3005" spans="1:28">
      <c r="A3005" s="47">
        <v>3003</v>
      </c>
      <c r="B3005" s="28"/>
      <c r="C3005" s="28"/>
      <c r="D3005" s="28"/>
      <c r="G3005" s="28"/>
      <c r="J3005" s="21"/>
      <c r="K3005" s="21"/>
      <c r="P3005" s="21"/>
      <c r="T3005" s="28"/>
      <c r="U3005" s="28"/>
      <c r="Y3005" s="28"/>
      <c r="Z3005" s="28"/>
    </row>
    <row r="3006" spans="1:28" ht="13.5" thickBot="1">
      <c r="A3006" s="59">
        <v>3004</v>
      </c>
      <c r="B3006" s="67"/>
      <c r="C3006" s="67"/>
      <c r="D3006" s="67"/>
      <c r="E3006" s="67"/>
      <c r="F3006" s="68"/>
      <c r="G3006" s="67"/>
      <c r="H3006" s="68"/>
      <c r="I3006" s="67"/>
      <c r="J3006" s="67"/>
      <c r="K3006" s="67"/>
      <c r="L3006" s="67"/>
      <c r="M3006" s="68"/>
      <c r="N3006" s="67"/>
      <c r="O3006" s="67"/>
      <c r="P3006" s="67"/>
      <c r="Q3006" s="67"/>
      <c r="R3006" s="68"/>
      <c r="S3006" s="67"/>
      <c r="T3006" s="67"/>
      <c r="U3006" s="67"/>
      <c r="V3006" s="67"/>
      <c r="W3006" s="68"/>
      <c r="X3006" s="67"/>
      <c r="Y3006" s="60"/>
      <c r="Z3006" s="60"/>
      <c r="AA3006" s="60"/>
      <c r="AB3006" s="61"/>
    </row>
    <row r="3007" spans="1:28">
      <c r="A3007" s="47">
        <v>3005</v>
      </c>
      <c r="B3007" s="28"/>
      <c r="C3007" s="28"/>
      <c r="D3007" s="28"/>
      <c r="G3007" s="28"/>
      <c r="J3007" s="21"/>
      <c r="K3007" s="21"/>
      <c r="P3007" s="21"/>
      <c r="T3007" s="28"/>
      <c r="U3007" s="28"/>
      <c r="Y3007" s="28"/>
      <c r="Z3007" s="28"/>
    </row>
    <row r="3008" spans="1:28">
      <c r="A3008" s="47">
        <v>3006</v>
      </c>
      <c r="B3008" s="28"/>
      <c r="C3008" s="28"/>
      <c r="D3008" s="28"/>
      <c r="G3008" s="28"/>
      <c r="J3008" s="21"/>
      <c r="K3008" s="21"/>
      <c r="P3008" s="21"/>
      <c r="T3008" s="28"/>
      <c r="U3008" s="28"/>
      <c r="Y3008" s="28"/>
      <c r="Z3008" s="28"/>
    </row>
    <row r="3009" spans="1:28">
      <c r="A3009" s="47">
        <v>3007</v>
      </c>
      <c r="B3009" s="28"/>
      <c r="C3009" s="28"/>
      <c r="D3009" s="28"/>
      <c r="G3009" s="28"/>
      <c r="J3009" s="21"/>
      <c r="K3009" s="21"/>
      <c r="P3009" s="21"/>
      <c r="T3009" s="28"/>
      <c r="U3009" s="28"/>
      <c r="Y3009" s="28"/>
      <c r="Z3009" s="28"/>
    </row>
    <row r="3010" spans="1:28">
      <c r="A3010" s="47">
        <v>3008</v>
      </c>
      <c r="B3010" s="28"/>
      <c r="C3010" s="28"/>
      <c r="D3010" s="28"/>
      <c r="G3010" s="28"/>
      <c r="J3010" s="21"/>
      <c r="K3010" s="21"/>
      <c r="P3010" s="21"/>
      <c r="T3010" s="28"/>
      <c r="U3010" s="28"/>
      <c r="Y3010" s="28"/>
      <c r="Z3010" s="28"/>
    </row>
    <row r="3011" spans="1:28" ht="13.5" thickBot="1">
      <c r="A3011" s="59">
        <v>3009</v>
      </c>
      <c r="B3011" s="67"/>
      <c r="C3011" s="67"/>
      <c r="D3011" s="67"/>
      <c r="E3011" s="67"/>
      <c r="F3011" s="68"/>
      <c r="G3011" s="67"/>
      <c r="H3011" s="68"/>
      <c r="I3011" s="67"/>
      <c r="J3011" s="67"/>
      <c r="K3011" s="67"/>
      <c r="L3011" s="67"/>
      <c r="M3011" s="68"/>
      <c r="N3011" s="67"/>
      <c r="O3011" s="67"/>
      <c r="P3011" s="67"/>
      <c r="Q3011" s="67"/>
      <c r="R3011" s="68"/>
      <c r="S3011" s="67"/>
      <c r="T3011" s="67"/>
      <c r="U3011" s="67"/>
      <c r="V3011" s="67"/>
      <c r="W3011" s="68"/>
      <c r="X3011" s="67"/>
      <c r="Y3011" s="60"/>
      <c r="Z3011" s="60"/>
      <c r="AA3011" s="60"/>
      <c r="AB3011" s="61"/>
    </row>
    <row r="3012" spans="1:28">
      <c r="A3012" s="47">
        <v>3010</v>
      </c>
      <c r="B3012" s="28"/>
      <c r="C3012" s="28"/>
      <c r="D3012" s="28"/>
      <c r="G3012" s="28"/>
      <c r="J3012" s="21"/>
      <c r="K3012" s="21"/>
      <c r="P3012" s="21"/>
      <c r="T3012" s="28"/>
      <c r="U3012" s="28"/>
      <c r="Y3012" s="28"/>
      <c r="Z3012" s="28"/>
    </row>
    <row r="3013" spans="1:28">
      <c r="A3013" s="47">
        <v>3011</v>
      </c>
      <c r="B3013" s="28"/>
      <c r="C3013" s="28"/>
      <c r="D3013" s="28"/>
      <c r="G3013" s="28"/>
      <c r="J3013" s="21"/>
      <c r="K3013" s="21"/>
      <c r="P3013" s="21"/>
      <c r="T3013" s="28"/>
      <c r="U3013" s="28"/>
      <c r="Y3013" s="28"/>
      <c r="Z3013" s="28"/>
    </row>
    <row r="3014" spans="1:28">
      <c r="A3014" s="47">
        <v>3012</v>
      </c>
      <c r="B3014" s="28"/>
      <c r="C3014" s="28"/>
      <c r="D3014" s="28"/>
      <c r="G3014" s="28"/>
      <c r="J3014" s="21"/>
      <c r="K3014" s="21"/>
      <c r="P3014" s="21"/>
      <c r="T3014" s="28"/>
      <c r="U3014" s="28"/>
      <c r="Y3014" s="28"/>
      <c r="Z3014" s="28"/>
    </row>
    <row r="3015" spans="1:28">
      <c r="A3015" s="47">
        <v>3013</v>
      </c>
      <c r="B3015" s="28"/>
      <c r="C3015" s="28"/>
      <c r="D3015" s="28"/>
      <c r="G3015" s="28"/>
      <c r="J3015" s="21"/>
      <c r="K3015" s="21"/>
      <c r="P3015" s="21"/>
      <c r="T3015" s="28"/>
      <c r="U3015" s="28"/>
      <c r="Y3015" s="28"/>
      <c r="Z3015" s="28"/>
    </row>
    <row r="3016" spans="1:28" ht="13.5" thickBot="1">
      <c r="A3016" s="59">
        <v>3014</v>
      </c>
      <c r="B3016" s="67"/>
      <c r="C3016" s="67"/>
      <c r="D3016" s="67"/>
      <c r="E3016" s="67"/>
      <c r="F3016" s="68"/>
      <c r="G3016" s="67"/>
      <c r="H3016" s="68"/>
      <c r="I3016" s="67"/>
      <c r="J3016" s="67"/>
      <c r="K3016" s="67"/>
      <c r="L3016" s="67"/>
      <c r="M3016" s="68"/>
      <c r="N3016" s="67"/>
      <c r="O3016" s="67"/>
      <c r="P3016" s="67"/>
      <c r="Q3016" s="67"/>
      <c r="R3016" s="68"/>
      <c r="S3016" s="67"/>
      <c r="T3016" s="67"/>
      <c r="U3016" s="67"/>
      <c r="V3016" s="67"/>
      <c r="W3016" s="68"/>
      <c r="X3016" s="67"/>
      <c r="Y3016" s="60"/>
      <c r="Z3016" s="60"/>
      <c r="AA3016" s="60"/>
      <c r="AB3016" s="61"/>
    </row>
    <row r="3017" spans="1:28">
      <c r="A3017" s="47">
        <v>3015</v>
      </c>
      <c r="B3017" s="28"/>
      <c r="C3017" s="28"/>
      <c r="D3017" s="28"/>
      <c r="G3017" s="28"/>
      <c r="J3017" s="21"/>
      <c r="K3017" s="21"/>
      <c r="P3017" s="21"/>
      <c r="T3017" s="28"/>
      <c r="U3017" s="28"/>
      <c r="Y3017" s="28"/>
      <c r="Z3017" s="28"/>
    </row>
    <row r="3018" spans="1:28">
      <c r="A3018" s="47">
        <v>3016</v>
      </c>
      <c r="B3018" s="28"/>
      <c r="C3018" s="28"/>
      <c r="D3018" s="28"/>
      <c r="G3018" s="28"/>
      <c r="J3018" s="21"/>
      <c r="K3018" s="21"/>
      <c r="P3018" s="21"/>
      <c r="T3018" s="28"/>
      <c r="U3018" s="28"/>
      <c r="Y3018" s="28"/>
      <c r="Z3018" s="28"/>
    </row>
    <row r="3019" spans="1:28">
      <c r="A3019" s="47">
        <v>3017</v>
      </c>
      <c r="B3019" s="28"/>
      <c r="C3019" s="28"/>
      <c r="D3019" s="28"/>
      <c r="G3019" s="28"/>
      <c r="J3019" s="21"/>
      <c r="K3019" s="21"/>
      <c r="P3019" s="21"/>
      <c r="T3019" s="28"/>
      <c r="U3019" s="28"/>
      <c r="Y3019" s="28"/>
      <c r="Z3019" s="28"/>
    </row>
    <row r="3020" spans="1:28">
      <c r="A3020" s="47">
        <v>3018</v>
      </c>
      <c r="B3020" s="28"/>
      <c r="C3020" s="28"/>
      <c r="D3020" s="28"/>
      <c r="G3020" s="28"/>
      <c r="J3020" s="21"/>
      <c r="K3020" s="21"/>
      <c r="P3020" s="21"/>
      <c r="T3020" s="28"/>
      <c r="U3020" s="28"/>
      <c r="Y3020" s="28"/>
      <c r="Z3020" s="28"/>
    </row>
    <row r="3021" spans="1:28" ht="13.5" thickBot="1">
      <c r="A3021" s="59">
        <v>3019</v>
      </c>
      <c r="B3021" s="67"/>
      <c r="C3021" s="67"/>
      <c r="D3021" s="67"/>
      <c r="E3021" s="67"/>
      <c r="F3021" s="68"/>
      <c r="G3021" s="67"/>
      <c r="H3021" s="68"/>
      <c r="I3021" s="67"/>
      <c r="J3021" s="67"/>
      <c r="K3021" s="67"/>
      <c r="L3021" s="67"/>
      <c r="M3021" s="68"/>
      <c r="N3021" s="67"/>
      <c r="O3021" s="67"/>
      <c r="P3021" s="67"/>
      <c r="Q3021" s="67"/>
      <c r="R3021" s="68"/>
      <c r="S3021" s="67"/>
      <c r="T3021" s="67"/>
      <c r="U3021" s="67"/>
      <c r="V3021" s="67"/>
      <c r="W3021" s="68"/>
      <c r="X3021" s="67"/>
      <c r="Y3021" s="60"/>
      <c r="Z3021" s="60"/>
      <c r="AA3021" s="60"/>
      <c r="AB3021" s="61"/>
    </row>
    <row r="3022" spans="1:28">
      <c r="A3022" s="47">
        <v>3020</v>
      </c>
      <c r="B3022" s="28"/>
      <c r="C3022" s="28"/>
      <c r="D3022" s="28"/>
      <c r="G3022" s="28"/>
      <c r="J3022" s="21"/>
      <c r="K3022" s="21"/>
      <c r="P3022" s="21"/>
      <c r="T3022" s="28"/>
      <c r="U3022" s="28"/>
      <c r="Y3022" s="28"/>
      <c r="Z3022" s="28"/>
    </row>
    <row r="3023" spans="1:28">
      <c r="A3023" s="47">
        <v>3021</v>
      </c>
      <c r="B3023" s="28"/>
      <c r="C3023" s="28"/>
      <c r="D3023" s="28"/>
      <c r="G3023" s="28"/>
      <c r="J3023" s="21"/>
      <c r="K3023" s="21"/>
      <c r="P3023" s="21"/>
      <c r="T3023" s="28"/>
      <c r="U3023" s="28"/>
      <c r="Y3023" s="28"/>
      <c r="Z3023" s="28"/>
    </row>
    <row r="3024" spans="1:28">
      <c r="A3024" s="47">
        <v>3022</v>
      </c>
      <c r="B3024" s="28"/>
      <c r="C3024" s="28"/>
      <c r="D3024" s="28"/>
      <c r="G3024" s="28"/>
      <c r="J3024" s="21"/>
      <c r="K3024" s="21"/>
      <c r="P3024" s="21"/>
      <c r="T3024" s="28"/>
      <c r="U3024" s="28"/>
      <c r="Y3024" s="28"/>
      <c r="Z3024" s="28"/>
    </row>
    <row r="3025" spans="1:28">
      <c r="A3025" s="47">
        <v>3023</v>
      </c>
      <c r="B3025" s="28"/>
      <c r="C3025" s="28"/>
      <c r="D3025" s="28"/>
      <c r="G3025" s="28"/>
      <c r="J3025" s="21"/>
      <c r="K3025" s="21"/>
      <c r="P3025" s="21"/>
      <c r="T3025" s="28"/>
      <c r="U3025" s="28"/>
      <c r="Y3025" s="28"/>
      <c r="Z3025" s="28"/>
    </row>
    <row r="3026" spans="1:28" ht="13.5" thickBot="1">
      <c r="A3026" s="59">
        <v>3024</v>
      </c>
      <c r="B3026" s="67"/>
      <c r="C3026" s="67"/>
      <c r="D3026" s="67"/>
      <c r="E3026" s="67"/>
      <c r="F3026" s="68"/>
      <c r="G3026" s="67"/>
      <c r="H3026" s="68"/>
      <c r="I3026" s="67"/>
      <c r="J3026" s="67"/>
      <c r="K3026" s="67"/>
      <c r="L3026" s="67"/>
      <c r="M3026" s="68"/>
      <c r="N3026" s="67"/>
      <c r="O3026" s="67"/>
      <c r="P3026" s="67"/>
      <c r="Q3026" s="67"/>
      <c r="R3026" s="68"/>
      <c r="S3026" s="67"/>
      <c r="T3026" s="67"/>
      <c r="U3026" s="67"/>
      <c r="V3026" s="67"/>
      <c r="W3026" s="68"/>
      <c r="X3026" s="67"/>
      <c r="Y3026" s="60"/>
      <c r="Z3026" s="60"/>
      <c r="AA3026" s="60"/>
      <c r="AB3026" s="61"/>
    </row>
    <row r="3027" spans="1:28">
      <c r="A3027" s="47">
        <v>3025</v>
      </c>
      <c r="B3027" s="28"/>
      <c r="C3027" s="28"/>
      <c r="D3027" s="28"/>
      <c r="G3027" s="28"/>
      <c r="J3027" s="21"/>
      <c r="K3027" s="21"/>
      <c r="P3027" s="21"/>
      <c r="T3027" s="28"/>
      <c r="U3027" s="28"/>
      <c r="Y3027" s="28"/>
      <c r="Z3027" s="28"/>
    </row>
    <row r="3028" spans="1:28">
      <c r="A3028" s="47">
        <v>3026</v>
      </c>
      <c r="B3028" s="28"/>
      <c r="C3028" s="28"/>
      <c r="D3028" s="28"/>
      <c r="G3028" s="28"/>
      <c r="J3028" s="21"/>
      <c r="K3028" s="21"/>
      <c r="P3028" s="21"/>
      <c r="T3028" s="28"/>
      <c r="U3028" s="28"/>
      <c r="Y3028" s="28"/>
      <c r="Z3028" s="28"/>
    </row>
    <row r="3029" spans="1:28">
      <c r="A3029" s="47">
        <v>3027</v>
      </c>
      <c r="B3029" s="28"/>
      <c r="C3029" s="28"/>
      <c r="D3029" s="28"/>
      <c r="G3029" s="28"/>
      <c r="J3029" s="21"/>
      <c r="K3029" s="21"/>
      <c r="P3029" s="21"/>
      <c r="T3029" s="28"/>
      <c r="U3029" s="28"/>
      <c r="Y3029" s="28"/>
      <c r="Z3029" s="28"/>
    </row>
    <row r="3030" spans="1:28">
      <c r="A3030" s="47">
        <v>3028</v>
      </c>
      <c r="B3030" s="28"/>
      <c r="C3030" s="28"/>
      <c r="D3030" s="28"/>
      <c r="G3030" s="28"/>
      <c r="J3030" s="21"/>
      <c r="K3030" s="21"/>
      <c r="P3030" s="21"/>
      <c r="T3030" s="28"/>
      <c r="U3030" s="28"/>
      <c r="Y3030" s="28"/>
      <c r="Z3030" s="28"/>
    </row>
    <row r="3031" spans="1:28" ht="13.5" thickBot="1">
      <c r="A3031" s="59">
        <v>3029</v>
      </c>
      <c r="B3031" s="67"/>
      <c r="C3031" s="67"/>
      <c r="D3031" s="67"/>
      <c r="E3031" s="67"/>
      <c r="F3031" s="68"/>
      <c r="G3031" s="67"/>
      <c r="H3031" s="68"/>
      <c r="I3031" s="67"/>
      <c r="J3031" s="67"/>
      <c r="K3031" s="67"/>
      <c r="L3031" s="67"/>
      <c r="M3031" s="68"/>
      <c r="N3031" s="67"/>
      <c r="O3031" s="67"/>
      <c r="P3031" s="67"/>
      <c r="Q3031" s="67"/>
      <c r="R3031" s="68"/>
      <c r="S3031" s="67"/>
      <c r="T3031" s="67"/>
      <c r="U3031" s="67"/>
      <c r="V3031" s="67"/>
      <c r="W3031" s="68"/>
      <c r="X3031" s="67"/>
      <c r="Y3031" s="60"/>
      <c r="Z3031" s="60"/>
      <c r="AA3031" s="60"/>
      <c r="AB3031" s="61"/>
    </row>
    <row r="3032" spans="1:28">
      <c r="A3032" s="47">
        <v>3030</v>
      </c>
      <c r="B3032" s="28"/>
      <c r="C3032" s="28"/>
      <c r="D3032" s="28"/>
      <c r="G3032" s="28"/>
      <c r="J3032" s="21"/>
      <c r="K3032" s="21"/>
      <c r="P3032" s="21"/>
      <c r="T3032" s="28"/>
      <c r="U3032" s="28"/>
      <c r="Y3032" s="28"/>
      <c r="Z3032" s="28"/>
    </row>
    <row r="3033" spans="1:28">
      <c r="A3033" s="47">
        <v>3031</v>
      </c>
      <c r="B3033" s="28"/>
      <c r="C3033" s="28"/>
      <c r="D3033" s="28"/>
      <c r="G3033" s="28"/>
      <c r="J3033" s="21"/>
      <c r="K3033" s="21"/>
      <c r="P3033" s="21"/>
      <c r="T3033" s="28"/>
      <c r="U3033" s="28"/>
      <c r="Y3033" s="28"/>
      <c r="Z3033" s="28"/>
    </row>
    <row r="3034" spans="1:28">
      <c r="A3034" s="47">
        <v>3032</v>
      </c>
      <c r="B3034" s="28"/>
      <c r="C3034" s="28"/>
      <c r="D3034" s="28"/>
      <c r="G3034" s="28"/>
      <c r="J3034" s="21"/>
      <c r="K3034" s="21"/>
      <c r="P3034" s="21"/>
      <c r="T3034" s="28"/>
      <c r="U3034" s="28"/>
      <c r="Y3034" s="28"/>
      <c r="Z3034" s="28"/>
    </row>
    <row r="3035" spans="1:28">
      <c r="A3035" s="47">
        <v>3033</v>
      </c>
      <c r="B3035" s="28"/>
      <c r="C3035" s="28"/>
      <c r="D3035" s="28"/>
      <c r="G3035" s="28"/>
      <c r="J3035" s="21"/>
      <c r="K3035" s="21"/>
      <c r="P3035" s="21"/>
      <c r="T3035" s="28"/>
      <c r="U3035" s="28"/>
      <c r="Y3035" s="28"/>
      <c r="Z3035" s="28"/>
    </row>
    <row r="3036" spans="1:28" ht="13.5" thickBot="1">
      <c r="A3036" s="59">
        <v>3034</v>
      </c>
      <c r="B3036" s="67"/>
      <c r="C3036" s="67"/>
      <c r="D3036" s="67"/>
      <c r="E3036" s="67"/>
      <c r="F3036" s="68"/>
      <c r="G3036" s="67"/>
      <c r="H3036" s="68"/>
      <c r="I3036" s="67"/>
      <c r="J3036" s="67"/>
      <c r="K3036" s="67"/>
      <c r="L3036" s="67"/>
      <c r="M3036" s="68"/>
      <c r="N3036" s="67"/>
      <c r="O3036" s="67"/>
      <c r="P3036" s="67"/>
      <c r="Q3036" s="67"/>
      <c r="R3036" s="68"/>
      <c r="S3036" s="67"/>
      <c r="T3036" s="67"/>
      <c r="U3036" s="67"/>
      <c r="V3036" s="67"/>
      <c r="W3036" s="68"/>
      <c r="X3036" s="67"/>
      <c r="Y3036" s="60"/>
      <c r="Z3036" s="60"/>
      <c r="AA3036" s="60"/>
      <c r="AB3036" s="61"/>
    </row>
    <row r="3037" spans="1:28">
      <c r="A3037" s="47">
        <v>3035</v>
      </c>
      <c r="B3037" s="28"/>
      <c r="C3037" s="28"/>
      <c r="D3037" s="28"/>
      <c r="G3037" s="28"/>
      <c r="J3037" s="21"/>
      <c r="K3037" s="21"/>
      <c r="P3037" s="21"/>
      <c r="T3037" s="28"/>
      <c r="U3037" s="28"/>
      <c r="Y3037" s="28"/>
      <c r="Z3037" s="28"/>
    </row>
    <row r="3038" spans="1:28">
      <c r="A3038" s="47">
        <v>3036</v>
      </c>
      <c r="B3038" s="28"/>
      <c r="C3038" s="28"/>
      <c r="D3038" s="28"/>
      <c r="G3038" s="28"/>
      <c r="J3038" s="21"/>
      <c r="K3038" s="21"/>
      <c r="P3038" s="21"/>
      <c r="T3038" s="28"/>
      <c r="U3038" s="28"/>
      <c r="Y3038" s="28"/>
      <c r="Z3038" s="28"/>
    </row>
    <row r="3039" spans="1:28">
      <c r="A3039" s="47">
        <v>3037</v>
      </c>
      <c r="B3039" s="28"/>
      <c r="C3039" s="28"/>
      <c r="D3039" s="28"/>
      <c r="G3039" s="28"/>
      <c r="J3039" s="21"/>
      <c r="K3039" s="21"/>
      <c r="P3039" s="21"/>
      <c r="T3039" s="28"/>
      <c r="U3039" s="28"/>
      <c r="Y3039" s="28"/>
      <c r="Z3039" s="28"/>
    </row>
    <row r="3040" spans="1:28">
      <c r="A3040" s="47">
        <v>3038</v>
      </c>
      <c r="B3040" s="28"/>
      <c r="C3040" s="28"/>
      <c r="D3040" s="28"/>
      <c r="G3040" s="28"/>
      <c r="J3040" s="21"/>
      <c r="K3040" s="21"/>
      <c r="P3040" s="21"/>
      <c r="T3040" s="28"/>
      <c r="U3040" s="28"/>
      <c r="Y3040" s="28"/>
      <c r="Z3040" s="28"/>
    </row>
    <row r="3041" spans="1:28" ht="13.5" thickBot="1">
      <c r="A3041" s="59">
        <v>3039</v>
      </c>
      <c r="B3041" s="67"/>
      <c r="C3041" s="67"/>
      <c r="D3041" s="67"/>
      <c r="E3041" s="67"/>
      <c r="F3041" s="68"/>
      <c r="G3041" s="67"/>
      <c r="H3041" s="68"/>
      <c r="I3041" s="67"/>
      <c r="J3041" s="67"/>
      <c r="K3041" s="67"/>
      <c r="L3041" s="67"/>
      <c r="M3041" s="68"/>
      <c r="N3041" s="67"/>
      <c r="O3041" s="67"/>
      <c r="P3041" s="67"/>
      <c r="Q3041" s="67"/>
      <c r="R3041" s="68"/>
      <c r="S3041" s="67"/>
      <c r="T3041" s="67"/>
      <c r="U3041" s="67"/>
      <c r="V3041" s="67"/>
      <c r="W3041" s="68"/>
      <c r="X3041" s="67"/>
      <c r="Y3041" s="60"/>
      <c r="Z3041" s="60"/>
      <c r="AA3041" s="60"/>
      <c r="AB3041" s="61"/>
    </row>
    <row r="3042" spans="1:28">
      <c r="A3042" s="47">
        <v>3040</v>
      </c>
      <c r="B3042" s="28"/>
      <c r="C3042" s="28"/>
      <c r="D3042" s="28"/>
      <c r="G3042" s="28"/>
      <c r="J3042" s="21"/>
      <c r="K3042" s="21"/>
      <c r="P3042" s="21"/>
      <c r="T3042" s="28"/>
      <c r="U3042" s="28"/>
      <c r="Y3042" s="28"/>
      <c r="Z3042" s="28"/>
    </row>
    <row r="3043" spans="1:28">
      <c r="A3043" s="47">
        <v>3041</v>
      </c>
      <c r="B3043" s="28"/>
      <c r="C3043" s="28"/>
      <c r="D3043" s="28"/>
      <c r="G3043" s="28"/>
      <c r="J3043" s="21"/>
      <c r="K3043" s="21"/>
      <c r="P3043" s="21"/>
      <c r="T3043" s="28"/>
      <c r="U3043" s="28"/>
      <c r="Y3043" s="28"/>
      <c r="Z3043" s="28"/>
    </row>
    <row r="3044" spans="1:28">
      <c r="A3044" s="47">
        <v>3042</v>
      </c>
      <c r="B3044" s="28"/>
      <c r="C3044" s="28"/>
      <c r="D3044" s="28"/>
      <c r="G3044" s="28"/>
      <c r="J3044" s="21"/>
      <c r="K3044" s="21"/>
      <c r="P3044" s="21"/>
      <c r="T3044" s="28"/>
      <c r="U3044" s="28"/>
      <c r="Y3044" s="28"/>
      <c r="Z3044" s="28"/>
    </row>
    <row r="3045" spans="1:28">
      <c r="A3045" s="47">
        <v>3043</v>
      </c>
      <c r="B3045" s="28"/>
      <c r="C3045" s="28"/>
      <c r="D3045" s="28"/>
      <c r="G3045" s="28"/>
      <c r="J3045" s="21"/>
      <c r="K3045" s="21"/>
      <c r="P3045" s="21"/>
      <c r="T3045" s="28"/>
      <c r="U3045" s="28"/>
      <c r="Y3045" s="28"/>
      <c r="Z3045" s="28"/>
    </row>
    <row r="3046" spans="1:28" ht="13.5" thickBot="1">
      <c r="A3046" s="59">
        <v>3044</v>
      </c>
      <c r="B3046" s="67"/>
      <c r="C3046" s="67"/>
      <c r="D3046" s="67"/>
      <c r="E3046" s="67"/>
      <c r="F3046" s="68"/>
      <c r="G3046" s="67"/>
      <c r="H3046" s="68"/>
      <c r="I3046" s="67"/>
      <c r="J3046" s="67"/>
      <c r="K3046" s="67"/>
      <c r="L3046" s="67"/>
      <c r="M3046" s="68"/>
      <c r="N3046" s="67"/>
      <c r="O3046" s="67"/>
      <c r="P3046" s="67"/>
      <c r="Q3046" s="67"/>
      <c r="R3046" s="68"/>
      <c r="S3046" s="67"/>
      <c r="T3046" s="67"/>
      <c r="U3046" s="67"/>
      <c r="V3046" s="67"/>
      <c r="W3046" s="68"/>
      <c r="X3046" s="67"/>
      <c r="Y3046" s="60"/>
      <c r="Z3046" s="60"/>
      <c r="AA3046" s="60"/>
      <c r="AB3046" s="61"/>
    </row>
    <row r="3047" spans="1:28">
      <c r="A3047" s="47">
        <v>3045</v>
      </c>
      <c r="B3047" s="28"/>
      <c r="C3047" s="28"/>
      <c r="D3047" s="28"/>
      <c r="G3047" s="28"/>
      <c r="J3047" s="21"/>
      <c r="K3047" s="21"/>
      <c r="P3047" s="21"/>
      <c r="T3047" s="28"/>
      <c r="U3047" s="28"/>
      <c r="Y3047" s="28"/>
      <c r="Z3047" s="28"/>
    </row>
    <row r="3048" spans="1:28">
      <c r="A3048" s="47">
        <v>3046</v>
      </c>
      <c r="B3048" s="28"/>
      <c r="C3048" s="28"/>
      <c r="D3048" s="28"/>
      <c r="G3048" s="28"/>
      <c r="J3048" s="21"/>
      <c r="K3048" s="21"/>
      <c r="P3048" s="21"/>
      <c r="T3048" s="28"/>
      <c r="U3048" s="28"/>
      <c r="Y3048" s="28"/>
      <c r="Z3048" s="28"/>
    </row>
    <row r="3049" spans="1:28">
      <c r="A3049" s="47">
        <v>3047</v>
      </c>
      <c r="B3049" s="28"/>
      <c r="C3049" s="28"/>
      <c r="D3049" s="28"/>
      <c r="G3049" s="28"/>
      <c r="J3049" s="21"/>
      <c r="K3049" s="21"/>
      <c r="P3049" s="21"/>
      <c r="T3049" s="28"/>
      <c r="U3049" s="28"/>
      <c r="Y3049" s="28"/>
      <c r="Z3049" s="28"/>
    </row>
    <row r="3050" spans="1:28">
      <c r="A3050" s="47">
        <v>3048</v>
      </c>
      <c r="B3050" s="28"/>
      <c r="C3050" s="28"/>
      <c r="D3050" s="28"/>
      <c r="G3050" s="28"/>
      <c r="J3050" s="21"/>
      <c r="K3050" s="21"/>
      <c r="P3050" s="21"/>
      <c r="T3050" s="28"/>
      <c r="U3050" s="28"/>
      <c r="Y3050" s="28"/>
      <c r="Z3050" s="28"/>
    </row>
    <row r="3051" spans="1:28" ht="13.5" thickBot="1">
      <c r="A3051" s="59">
        <v>3049</v>
      </c>
      <c r="B3051" s="67"/>
      <c r="C3051" s="67"/>
      <c r="D3051" s="67"/>
      <c r="E3051" s="67"/>
      <c r="F3051" s="68"/>
      <c r="G3051" s="67"/>
      <c r="H3051" s="68"/>
      <c r="I3051" s="67"/>
      <c r="J3051" s="67"/>
      <c r="K3051" s="67"/>
      <c r="L3051" s="67"/>
      <c r="M3051" s="68"/>
      <c r="N3051" s="67"/>
      <c r="O3051" s="67"/>
      <c r="P3051" s="67"/>
      <c r="Q3051" s="67"/>
      <c r="R3051" s="68"/>
      <c r="S3051" s="67"/>
      <c r="T3051" s="67"/>
      <c r="U3051" s="67"/>
      <c r="V3051" s="67"/>
      <c r="W3051" s="68"/>
      <c r="X3051" s="67"/>
      <c r="Y3051" s="60"/>
      <c r="Z3051" s="60"/>
      <c r="AA3051" s="60"/>
      <c r="AB3051" s="61"/>
    </row>
    <row r="3052" spans="1:28">
      <c r="A3052" s="47">
        <v>3050</v>
      </c>
      <c r="B3052" s="28"/>
      <c r="C3052" s="28"/>
      <c r="D3052" s="28"/>
      <c r="G3052" s="28"/>
      <c r="J3052" s="21"/>
      <c r="K3052" s="21"/>
      <c r="P3052" s="21"/>
      <c r="T3052" s="28"/>
      <c r="U3052" s="28"/>
      <c r="Y3052" s="28"/>
      <c r="Z3052" s="28"/>
    </row>
    <row r="3053" spans="1:28">
      <c r="A3053" s="47">
        <v>3051</v>
      </c>
      <c r="B3053" s="28"/>
      <c r="C3053" s="28"/>
      <c r="D3053" s="28"/>
      <c r="G3053" s="28"/>
      <c r="J3053" s="21"/>
      <c r="K3053" s="21"/>
      <c r="P3053" s="21"/>
      <c r="T3053" s="28"/>
      <c r="U3053" s="28"/>
      <c r="Y3053" s="28"/>
      <c r="Z3053" s="28"/>
    </row>
    <row r="3054" spans="1:28">
      <c r="A3054" s="47">
        <v>3052</v>
      </c>
      <c r="B3054" s="28"/>
      <c r="C3054" s="28"/>
      <c r="D3054" s="28"/>
      <c r="G3054" s="28"/>
      <c r="J3054" s="21"/>
      <c r="K3054" s="21"/>
      <c r="P3054" s="21"/>
      <c r="T3054" s="28"/>
      <c r="U3054" s="28"/>
      <c r="Y3054" s="28"/>
      <c r="Z3054" s="28"/>
    </row>
    <row r="3055" spans="1:28">
      <c r="A3055" s="47">
        <v>3053</v>
      </c>
      <c r="B3055" s="28"/>
      <c r="C3055" s="28"/>
      <c r="D3055" s="28"/>
      <c r="G3055" s="28"/>
      <c r="J3055" s="21"/>
      <c r="K3055" s="21"/>
      <c r="P3055" s="21"/>
      <c r="T3055" s="28"/>
      <c r="U3055" s="28"/>
      <c r="Y3055" s="28"/>
      <c r="Z3055" s="28"/>
    </row>
    <row r="3056" spans="1:28" ht="13.5" thickBot="1">
      <c r="A3056" s="59">
        <v>3054</v>
      </c>
      <c r="B3056" s="67"/>
      <c r="C3056" s="67"/>
      <c r="D3056" s="67"/>
      <c r="E3056" s="67"/>
      <c r="F3056" s="68"/>
      <c r="G3056" s="67"/>
      <c r="H3056" s="68"/>
      <c r="I3056" s="67"/>
      <c r="J3056" s="67"/>
      <c r="K3056" s="67"/>
      <c r="L3056" s="67"/>
      <c r="M3056" s="68"/>
      <c r="N3056" s="67"/>
      <c r="O3056" s="67"/>
      <c r="P3056" s="67"/>
      <c r="Q3056" s="67"/>
      <c r="R3056" s="68"/>
      <c r="S3056" s="67"/>
      <c r="T3056" s="67"/>
      <c r="U3056" s="67"/>
      <c r="V3056" s="67"/>
      <c r="W3056" s="68"/>
      <c r="X3056" s="67"/>
      <c r="Y3056" s="60"/>
      <c r="Z3056" s="60"/>
      <c r="AA3056" s="60"/>
      <c r="AB3056" s="61"/>
    </row>
    <row r="3057" spans="1:28">
      <c r="A3057" s="47">
        <v>3055</v>
      </c>
      <c r="B3057" s="28"/>
      <c r="C3057" s="28"/>
      <c r="D3057" s="28"/>
      <c r="G3057" s="28"/>
      <c r="J3057" s="21"/>
      <c r="K3057" s="21"/>
      <c r="P3057" s="21"/>
      <c r="T3057" s="28"/>
      <c r="U3057" s="28"/>
      <c r="Y3057" s="28"/>
      <c r="Z3057" s="28"/>
    </row>
    <row r="3058" spans="1:28">
      <c r="A3058" s="47">
        <v>3056</v>
      </c>
      <c r="B3058" s="28"/>
      <c r="C3058" s="28"/>
      <c r="D3058" s="28"/>
      <c r="G3058" s="28"/>
      <c r="J3058" s="21"/>
      <c r="K3058" s="21"/>
      <c r="P3058" s="21"/>
      <c r="T3058" s="28"/>
      <c r="U3058" s="28"/>
      <c r="Y3058" s="28"/>
      <c r="Z3058" s="28"/>
    </row>
    <row r="3059" spans="1:28">
      <c r="A3059" s="47">
        <v>3057</v>
      </c>
      <c r="B3059" s="28"/>
      <c r="C3059" s="28"/>
      <c r="D3059" s="28"/>
      <c r="G3059" s="28"/>
      <c r="J3059" s="21"/>
      <c r="K3059" s="21"/>
      <c r="P3059" s="21"/>
      <c r="T3059" s="28"/>
      <c r="U3059" s="28"/>
      <c r="Y3059" s="28"/>
      <c r="Z3059" s="28"/>
    </row>
    <row r="3060" spans="1:28">
      <c r="A3060" s="47">
        <v>3058</v>
      </c>
      <c r="B3060" s="28"/>
      <c r="C3060" s="28"/>
      <c r="D3060" s="28"/>
      <c r="G3060" s="28"/>
      <c r="J3060" s="21"/>
      <c r="K3060" s="21"/>
      <c r="P3060" s="21"/>
      <c r="T3060" s="28"/>
      <c r="U3060" s="28"/>
      <c r="Y3060" s="28"/>
      <c r="Z3060" s="28"/>
    </row>
    <row r="3061" spans="1:28" ht="13.5" thickBot="1">
      <c r="A3061" s="59">
        <v>3059</v>
      </c>
      <c r="B3061" s="67"/>
      <c r="C3061" s="67"/>
      <c r="D3061" s="67"/>
      <c r="E3061" s="67"/>
      <c r="F3061" s="68"/>
      <c r="G3061" s="67"/>
      <c r="H3061" s="68"/>
      <c r="I3061" s="67"/>
      <c r="J3061" s="67"/>
      <c r="K3061" s="67"/>
      <c r="L3061" s="67"/>
      <c r="M3061" s="68"/>
      <c r="N3061" s="67"/>
      <c r="O3061" s="67"/>
      <c r="P3061" s="67"/>
      <c r="Q3061" s="67"/>
      <c r="R3061" s="68"/>
      <c r="S3061" s="67"/>
      <c r="T3061" s="67"/>
      <c r="U3061" s="67"/>
      <c r="V3061" s="67"/>
      <c r="W3061" s="68"/>
      <c r="X3061" s="67"/>
      <c r="Y3061" s="60"/>
      <c r="Z3061" s="60"/>
      <c r="AA3061" s="60"/>
      <c r="AB3061" s="61"/>
    </row>
    <row r="3062" spans="1:28">
      <c r="A3062" s="47">
        <v>3060</v>
      </c>
      <c r="B3062" s="28"/>
      <c r="C3062" s="28"/>
      <c r="D3062" s="28"/>
      <c r="G3062" s="28"/>
      <c r="J3062" s="21"/>
      <c r="K3062" s="21"/>
      <c r="P3062" s="21"/>
      <c r="T3062" s="28"/>
      <c r="U3062" s="28"/>
      <c r="Y3062" s="28"/>
      <c r="Z3062" s="28"/>
    </row>
    <row r="3063" spans="1:28">
      <c r="A3063" s="47">
        <v>3061</v>
      </c>
      <c r="B3063" s="28"/>
      <c r="C3063" s="28"/>
      <c r="D3063" s="28"/>
      <c r="G3063" s="28"/>
      <c r="J3063" s="21"/>
      <c r="K3063" s="21"/>
      <c r="P3063" s="21"/>
      <c r="T3063" s="28"/>
      <c r="U3063" s="28"/>
      <c r="Y3063" s="28"/>
      <c r="Z3063" s="28"/>
    </row>
    <row r="3064" spans="1:28">
      <c r="A3064" s="47">
        <v>3062</v>
      </c>
      <c r="B3064" s="28"/>
      <c r="C3064" s="28"/>
      <c r="D3064" s="28"/>
      <c r="G3064" s="28"/>
      <c r="J3064" s="21"/>
      <c r="K3064" s="21"/>
      <c r="P3064" s="21"/>
      <c r="T3064" s="28"/>
      <c r="U3064" s="28"/>
      <c r="Y3064" s="28"/>
      <c r="Z3064" s="28"/>
    </row>
    <row r="3065" spans="1:28">
      <c r="A3065" s="47">
        <v>3063</v>
      </c>
      <c r="B3065" s="28"/>
      <c r="C3065" s="28"/>
      <c r="D3065" s="28"/>
      <c r="G3065" s="28"/>
      <c r="J3065" s="21"/>
      <c r="K3065" s="21"/>
      <c r="P3065" s="21"/>
      <c r="T3065" s="28"/>
      <c r="U3065" s="28"/>
      <c r="Y3065" s="28"/>
      <c r="Z3065" s="28"/>
    </row>
    <row r="3066" spans="1:28" ht="13.5" thickBot="1">
      <c r="A3066" s="59">
        <v>3064</v>
      </c>
      <c r="B3066" s="67"/>
      <c r="C3066" s="67"/>
      <c r="D3066" s="67"/>
      <c r="E3066" s="67"/>
      <c r="F3066" s="68"/>
      <c r="G3066" s="67"/>
      <c r="H3066" s="68"/>
      <c r="I3066" s="67"/>
      <c r="J3066" s="67"/>
      <c r="K3066" s="67"/>
      <c r="L3066" s="67"/>
      <c r="M3066" s="68"/>
      <c r="N3066" s="67"/>
      <c r="O3066" s="67"/>
      <c r="P3066" s="67"/>
      <c r="Q3066" s="67"/>
      <c r="R3066" s="68"/>
      <c r="S3066" s="67"/>
      <c r="T3066" s="67"/>
      <c r="U3066" s="67"/>
      <c r="V3066" s="67"/>
      <c r="W3066" s="68"/>
      <c r="X3066" s="67"/>
      <c r="Y3066" s="60"/>
      <c r="Z3066" s="60"/>
      <c r="AA3066" s="60"/>
      <c r="AB3066" s="61"/>
    </row>
    <row r="3067" spans="1:28">
      <c r="A3067" s="47">
        <v>3065</v>
      </c>
      <c r="B3067" s="28"/>
      <c r="C3067" s="28"/>
      <c r="D3067" s="28"/>
      <c r="G3067" s="28"/>
      <c r="J3067" s="21"/>
      <c r="K3067" s="21"/>
      <c r="P3067" s="21"/>
      <c r="T3067" s="28"/>
      <c r="U3067" s="28"/>
      <c r="Y3067" s="28"/>
      <c r="Z3067" s="28"/>
    </row>
    <row r="3068" spans="1:28">
      <c r="A3068" s="47">
        <v>3066</v>
      </c>
      <c r="B3068" s="28"/>
      <c r="C3068" s="28"/>
      <c r="D3068" s="28"/>
      <c r="G3068" s="28"/>
      <c r="J3068" s="21"/>
      <c r="K3068" s="21"/>
      <c r="P3068" s="21"/>
      <c r="T3068" s="28"/>
      <c r="U3068" s="28"/>
      <c r="Y3068" s="28"/>
      <c r="Z3068" s="28"/>
    </row>
    <row r="3069" spans="1:28">
      <c r="A3069" s="47">
        <v>3067</v>
      </c>
      <c r="B3069" s="28"/>
      <c r="C3069" s="28"/>
      <c r="D3069" s="28"/>
      <c r="G3069" s="28"/>
      <c r="J3069" s="21"/>
      <c r="K3069" s="21"/>
      <c r="P3069" s="21"/>
      <c r="T3069" s="28"/>
      <c r="U3069" s="28"/>
      <c r="Y3069" s="28"/>
      <c r="Z3069" s="28"/>
    </row>
    <row r="3070" spans="1:28">
      <c r="A3070" s="47">
        <v>3068</v>
      </c>
      <c r="B3070" s="28"/>
      <c r="C3070" s="28"/>
      <c r="D3070" s="28"/>
      <c r="G3070" s="28"/>
      <c r="J3070" s="21"/>
      <c r="K3070" s="21"/>
      <c r="P3070" s="21"/>
      <c r="T3070" s="28"/>
      <c r="U3070" s="28"/>
      <c r="Y3070" s="28"/>
      <c r="Z3070" s="28"/>
    </row>
    <row r="3071" spans="1:28" ht="13.5" thickBot="1">
      <c r="A3071" s="59">
        <v>3069</v>
      </c>
      <c r="B3071" s="67"/>
      <c r="C3071" s="67"/>
      <c r="D3071" s="67"/>
      <c r="E3071" s="67"/>
      <c r="F3071" s="68"/>
      <c r="G3071" s="67"/>
      <c r="H3071" s="68"/>
      <c r="I3071" s="67"/>
      <c r="J3071" s="67"/>
      <c r="K3071" s="67"/>
      <c r="L3071" s="67"/>
      <c r="M3071" s="68"/>
      <c r="N3071" s="67"/>
      <c r="O3071" s="67"/>
      <c r="P3071" s="67"/>
      <c r="Q3071" s="67"/>
      <c r="R3071" s="68"/>
      <c r="S3071" s="67"/>
      <c r="T3071" s="67"/>
      <c r="U3071" s="67"/>
      <c r="V3071" s="67"/>
      <c r="W3071" s="68"/>
      <c r="X3071" s="67"/>
      <c r="Y3071" s="60"/>
      <c r="Z3071" s="60"/>
      <c r="AA3071" s="60"/>
      <c r="AB3071" s="61"/>
    </row>
    <row r="3072" spans="1:28">
      <c r="A3072" s="47">
        <v>3070</v>
      </c>
      <c r="B3072" s="28"/>
      <c r="C3072" s="28"/>
      <c r="D3072" s="28"/>
      <c r="G3072" s="28"/>
      <c r="J3072" s="21"/>
      <c r="K3072" s="21"/>
      <c r="P3072" s="21"/>
      <c r="T3072" s="28"/>
      <c r="U3072" s="28"/>
      <c r="Y3072" s="28"/>
      <c r="Z3072" s="28"/>
    </row>
    <row r="3073" spans="1:28">
      <c r="A3073" s="47">
        <v>3071</v>
      </c>
      <c r="B3073" s="28"/>
      <c r="C3073" s="28"/>
      <c r="D3073" s="28"/>
      <c r="G3073" s="28"/>
      <c r="J3073" s="21"/>
      <c r="K3073" s="21"/>
      <c r="P3073" s="21"/>
      <c r="T3073" s="28"/>
      <c r="U3073" s="28"/>
      <c r="Y3073" s="28"/>
      <c r="Z3073" s="28"/>
    </row>
    <row r="3074" spans="1:28">
      <c r="A3074" s="47">
        <v>3072</v>
      </c>
      <c r="B3074" s="28"/>
      <c r="C3074" s="28"/>
      <c r="D3074" s="28"/>
      <c r="G3074" s="28"/>
      <c r="J3074" s="21"/>
      <c r="K3074" s="21"/>
      <c r="P3074" s="21"/>
      <c r="T3074" s="28"/>
      <c r="U3074" s="28"/>
      <c r="Y3074" s="28"/>
      <c r="Z3074" s="28"/>
    </row>
    <row r="3075" spans="1:28">
      <c r="A3075" s="47">
        <v>3073</v>
      </c>
      <c r="B3075" s="28"/>
      <c r="C3075" s="28"/>
      <c r="D3075" s="28"/>
      <c r="G3075" s="28"/>
      <c r="J3075" s="21"/>
      <c r="K3075" s="21"/>
      <c r="P3075" s="21"/>
      <c r="T3075" s="28"/>
      <c r="U3075" s="28"/>
      <c r="Y3075" s="28"/>
      <c r="Z3075" s="28"/>
    </row>
    <row r="3076" spans="1:28" ht="13.5" thickBot="1">
      <c r="A3076" s="59">
        <v>3074</v>
      </c>
      <c r="B3076" s="67"/>
      <c r="C3076" s="67"/>
      <c r="D3076" s="67"/>
      <c r="E3076" s="67"/>
      <c r="F3076" s="68"/>
      <c r="G3076" s="67"/>
      <c r="H3076" s="68"/>
      <c r="I3076" s="67"/>
      <c r="J3076" s="67"/>
      <c r="K3076" s="67"/>
      <c r="L3076" s="67"/>
      <c r="M3076" s="68"/>
      <c r="N3076" s="67"/>
      <c r="O3076" s="67"/>
      <c r="P3076" s="67"/>
      <c r="Q3076" s="67"/>
      <c r="R3076" s="68"/>
      <c r="S3076" s="67"/>
      <c r="T3076" s="67"/>
      <c r="U3076" s="67"/>
      <c r="V3076" s="67"/>
      <c r="W3076" s="68"/>
      <c r="X3076" s="67"/>
      <c r="Y3076" s="60"/>
      <c r="Z3076" s="60"/>
      <c r="AA3076" s="60"/>
      <c r="AB3076" s="61"/>
    </row>
    <row r="3077" spans="1:28">
      <c r="A3077" s="47">
        <v>3075</v>
      </c>
      <c r="B3077" s="28"/>
      <c r="C3077" s="28"/>
      <c r="D3077" s="28"/>
      <c r="G3077" s="28"/>
      <c r="J3077" s="21"/>
      <c r="K3077" s="21"/>
      <c r="P3077" s="21"/>
      <c r="T3077" s="28"/>
      <c r="U3077" s="28"/>
      <c r="Y3077" s="28"/>
      <c r="Z3077" s="28"/>
    </row>
    <row r="3078" spans="1:28">
      <c r="A3078" s="47">
        <v>3076</v>
      </c>
      <c r="B3078" s="28"/>
      <c r="C3078" s="28"/>
      <c r="D3078" s="28"/>
      <c r="G3078" s="28"/>
      <c r="J3078" s="21"/>
      <c r="K3078" s="21"/>
      <c r="P3078" s="21"/>
      <c r="T3078" s="28"/>
      <c r="U3078" s="28"/>
      <c r="Y3078" s="28"/>
      <c r="Z3078" s="28"/>
    </row>
    <row r="3079" spans="1:28">
      <c r="A3079" s="47">
        <v>3077</v>
      </c>
      <c r="B3079" s="28"/>
      <c r="C3079" s="28"/>
      <c r="D3079" s="28"/>
      <c r="G3079" s="28"/>
      <c r="J3079" s="21"/>
      <c r="K3079" s="21"/>
      <c r="P3079" s="21"/>
      <c r="T3079" s="28"/>
      <c r="U3079" s="28"/>
      <c r="Y3079" s="28"/>
      <c r="Z3079" s="28"/>
    </row>
    <row r="3080" spans="1:28">
      <c r="A3080" s="47">
        <v>3078</v>
      </c>
      <c r="B3080" s="28"/>
      <c r="C3080" s="28"/>
      <c r="D3080" s="28"/>
      <c r="G3080" s="28"/>
      <c r="J3080" s="21"/>
      <c r="K3080" s="21"/>
      <c r="P3080" s="21"/>
      <c r="T3080" s="28"/>
      <c r="U3080" s="28"/>
      <c r="Y3080" s="28"/>
      <c r="Z3080" s="28"/>
    </row>
    <row r="3081" spans="1:28" ht="13.5" thickBot="1">
      <c r="A3081" s="59">
        <v>3079</v>
      </c>
      <c r="B3081" s="67"/>
      <c r="C3081" s="67"/>
      <c r="D3081" s="67"/>
      <c r="E3081" s="67"/>
      <c r="F3081" s="68"/>
      <c r="G3081" s="67"/>
      <c r="H3081" s="68"/>
      <c r="I3081" s="67"/>
      <c r="J3081" s="67"/>
      <c r="K3081" s="67"/>
      <c r="L3081" s="67"/>
      <c r="M3081" s="68"/>
      <c r="N3081" s="67"/>
      <c r="O3081" s="67"/>
      <c r="P3081" s="67"/>
      <c r="Q3081" s="67"/>
      <c r="R3081" s="68"/>
      <c r="S3081" s="67"/>
      <c r="T3081" s="67"/>
      <c r="U3081" s="67"/>
      <c r="V3081" s="67"/>
      <c r="W3081" s="68"/>
      <c r="X3081" s="67"/>
      <c r="Y3081" s="60"/>
      <c r="Z3081" s="60"/>
      <c r="AA3081" s="60"/>
      <c r="AB3081" s="61"/>
    </row>
    <row r="3082" spans="1:28">
      <c r="A3082" s="47">
        <v>3080</v>
      </c>
      <c r="B3082" s="28"/>
      <c r="C3082" s="28"/>
      <c r="D3082" s="28"/>
      <c r="G3082" s="28"/>
      <c r="J3082" s="21"/>
      <c r="K3082" s="21"/>
      <c r="P3082" s="21"/>
      <c r="T3082" s="28"/>
      <c r="U3082" s="28"/>
      <c r="Y3082" s="28"/>
      <c r="Z3082" s="28"/>
    </row>
    <row r="3083" spans="1:28">
      <c r="A3083" s="47">
        <v>3081</v>
      </c>
      <c r="B3083" s="28"/>
      <c r="C3083" s="28"/>
      <c r="D3083" s="28"/>
      <c r="G3083" s="28"/>
      <c r="J3083" s="21"/>
      <c r="K3083" s="21"/>
      <c r="P3083" s="21"/>
      <c r="T3083" s="28"/>
      <c r="U3083" s="28"/>
      <c r="Y3083" s="28"/>
      <c r="Z3083" s="28"/>
    </row>
    <row r="3084" spans="1:28">
      <c r="A3084" s="47">
        <v>3082</v>
      </c>
      <c r="B3084" s="28"/>
      <c r="C3084" s="28"/>
      <c r="D3084" s="28"/>
      <c r="G3084" s="28"/>
      <c r="J3084" s="21"/>
      <c r="K3084" s="21"/>
      <c r="P3084" s="21"/>
      <c r="T3084" s="28"/>
      <c r="U3084" s="28"/>
      <c r="Y3084" s="28"/>
      <c r="Z3084" s="28"/>
    </row>
    <row r="3085" spans="1:28">
      <c r="A3085" s="47">
        <v>3083</v>
      </c>
      <c r="B3085" s="28"/>
      <c r="C3085" s="28"/>
      <c r="D3085" s="28"/>
      <c r="G3085" s="28"/>
      <c r="J3085" s="21"/>
      <c r="K3085" s="21"/>
      <c r="P3085" s="21"/>
      <c r="T3085" s="28"/>
      <c r="U3085" s="28"/>
      <c r="Y3085" s="28"/>
      <c r="Z3085" s="28"/>
    </row>
    <row r="3086" spans="1:28" ht="13.5" thickBot="1">
      <c r="A3086" s="59">
        <v>3084</v>
      </c>
      <c r="B3086" s="67"/>
      <c r="C3086" s="67"/>
      <c r="D3086" s="67"/>
      <c r="E3086" s="67"/>
      <c r="F3086" s="68"/>
      <c r="G3086" s="67"/>
      <c r="H3086" s="68"/>
      <c r="I3086" s="67"/>
      <c r="J3086" s="67"/>
      <c r="K3086" s="67"/>
      <c r="L3086" s="67"/>
      <c r="M3086" s="68"/>
      <c r="N3086" s="67"/>
      <c r="O3086" s="67"/>
      <c r="P3086" s="67"/>
      <c r="Q3086" s="67"/>
      <c r="R3086" s="68"/>
      <c r="S3086" s="67"/>
      <c r="T3086" s="67"/>
      <c r="U3086" s="67"/>
      <c r="V3086" s="67"/>
      <c r="W3086" s="68"/>
      <c r="X3086" s="67"/>
      <c r="Y3086" s="60"/>
      <c r="Z3086" s="60"/>
      <c r="AA3086" s="60"/>
      <c r="AB3086" s="61"/>
    </row>
    <row r="3087" spans="1:28">
      <c r="A3087" s="47">
        <v>3085</v>
      </c>
      <c r="B3087" s="28"/>
      <c r="C3087" s="28"/>
      <c r="D3087" s="28"/>
      <c r="G3087" s="28"/>
      <c r="J3087" s="21"/>
      <c r="K3087" s="21"/>
      <c r="P3087" s="21"/>
      <c r="T3087" s="28"/>
      <c r="U3087" s="28"/>
      <c r="Y3087" s="28"/>
      <c r="Z3087" s="28"/>
    </row>
    <row r="3088" spans="1:28">
      <c r="A3088" s="47">
        <v>3086</v>
      </c>
      <c r="B3088" s="28"/>
      <c r="C3088" s="28"/>
      <c r="D3088" s="28"/>
      <c r="G3088" s="28"/>
      <c r="J3088" s="21"/>
      <c r="K3088" s="21"/>
      <c r="P3088" s="21"/>
      <c r="T3088" s="28"/>
      <c r="U3088" s="28"/>
      <c r="Y3088" s="28"/>
      <c r="Z3088" s="28"/>
    </row>
    <row r="3089" spans="1:28">
      <c r="A3089" s="47">
        <v>3087</v>
      </c>
      <c r="B3089" s="28"/>
      <c r="C3089" s="28"/>
      <c r="D3089" s="28"/>
      <c r="G3089" s="28"/>
      <c r="J3089" s="21"/>
      <c r="K3089" s="21"/>
      <c r="P3089" s="21"/>
      <c r="T3089" s="28"/>
      <c r="U3089" s="28"/>
      <c r="Y3089" s="28"/>
      <c r="Z3089" s="28"/>
    </row>
    <row r="3090" spans="1:28">
      <c r="A3090" s="47">
        <v>3088</v>
      </c>
      <c r="B3090" s="28"/>
      <c r="C3090" s="28"/>
      <c r="D3090" s="28"/>
      <c r="G3090" s="28"/>
      <c r="J3090" s="21"/>
      <c r="K3090" s="21"/>
      <c r="P3090" s="21"/>
      <c r="T3090" s="28"/>
      <c r="U3090" s="28"/>
      <c r="Y3090" s="28"/>
      <c r="Z3090" s="28"/>
    </row>
    <row r="3091" spans="1:28" ht="13.5" thickBot="1">
      <c r="A3091" s="59">
        <v>3089</v>
      </c>
      <c r="B3091" s="67"/>
      <c r="C3091" s="67"/>
      <c r="D3091" s="67"/>
      <c r="E3091" s="67"/>
      <c r="F3091" s="68"/>
      <c r="G3091" s="67"/>
      <c r="H3091" s="68"/>
      <c r="I3091" s="67"/>
      <c r="J3091" s="67"/>
      <c r="K3091" s="67"/>
      <c r="L3091" s="67"/>
      <c r="M3091" s="68"/>
      <c r="N3091" s="67"/>
      <c r="O3091" s="67"/>
      <c r="P3091" s="67"/>
      <c r="Q3091" s="67"/>
      <c r="R3091" s="68"/>
      <c r="S3091" s="67"/>
      <c r="T3091" s="67"/>
      <c r="U3091" s="67"/>
      <c r="V3091" s="67"/>
      <c r="W3091" s="68"/>
      <c r="X3091" s="67"/>
      <c r="Y3091" s="60"/>
      <c r="Z3091" s="60"/>
      <c r="AA3091" s="60"/>
      <c r="AB3091" s="61"/>
    </row>
    <row r="3092" spans="1:28">
      <c r="A3092" s="47">
        <v>3090</v>
      </c>
      <c r="B3092" s="28"/>
      <c r="C3092" s="28"/>
      <c r="D3092" s="28"/>
      <c r="G3092" s="28"/>
      <c r="J3092" s="21"/>
      <c r="K3092" s="21"/>
      <c r="P3092" s="21"/>
      <c r="T3092" s="28"/>
      <c r="U3092" s="28"/>
      <c r="Y3092" s="28"/>
      <c r="Z3092" s="28"/>
    </row>
    <row r="3093" spans="1:28">
      <c r="A3093" s="47">
        <v>3091</v>
      </c>
      <c r="B3093" s="28"/>
      <c r="C3093" s="28"/>
      <c r="D3093" s="28"/>
      <c r="G3093" s="28"/>
      <c r="J3093" s="21"/>
      <c r="K3093" s="21"/>
      <c r="P3093" s="21"/>
      <c r="T3093" s="28"/>
      <c r="U3093" s="28"/>
      <c r="Y3093" s="28"/>
      <c r="Z3093" s="28"/>
    </row>
    <row r="3094" spans="1:28">
      <c r="A3094" s="47">
        <v>3092</v>
      </c>
      <c r="B3094" s="28"/>
      <c r="C3094" s="28"/>
      <c r="D3094" s="28"/>
      <c r="G3094" s="28"/>
      <c r="J3094" s="21"/>
      <c r="K3094" s="21"/>
      <c r="P3094" s="21"/>
      <c r="T3094" s="28"/>
      <c r="U3094" s="28"/>
      <c r="Y3094" s="28"/>
      <c r="Z3094" s="28"/>
    </row>
    <row r="3095" spans="1:28">
      <c r="A3095" s="47">
        <v>3093</v>
      </c>
      <c r="B3095" s="28"/>
      <c r="C3095" s="28"/>
      <c r="D3095" s="28"/>
      <c r="G3095" s="28"/>
      <c r="J3095" s="21"/>
      <c r="K3095" s="21"/>
      <c r="P3095" s="21"/>
      <c r="T3095" s="28"/>
      <c r="U3095" s="28"/>
      <c r="Y3095" s="28"/>
      <c r="Z3095" s="28"/>
    </row>
    <row r="3096" spans="1:28" ht="13.5" thickBot="1">
      <c r="A3096" s="59">
        <v>3094</v>
      </c>
      <c r="B3096" s="67"/>
      <c r="C3096" s="67"/>
      <c r="D3096" s="67"/>
      <c r="E3096" s="67"/>
      <c r="F3096" s="68"/>
      <c r="G3096" s="67"/>
      <c r="H3096" s="68"/>
      <c r="I3096" s="67"/>
      <c r="J3096" s="67"/>
      <c r="K3096" s="67"/>
      <c r="L3096" s="67"/>
      <c r="M3096" s="68"/>
      <c r="N3096" s="67"/>
      <c r="O3096" s="67"/>
      <c r="P3096" s="67"/>
      <c r="Q3096" s="67"/>
      <c r="R3096" s="68"/>
      <c r="S3096" s="67"/>
      <c r="T3096" s="67"/>
      <c r="U3096" s="67"/>
      <c r="V3096" s="67"/>
      <c r="W3096" s="68"/>
      <c r="X3096" s="67"/>
      <c r="Y3096" s="60"/>
      <c r="Z3096" s="60"/>
      <c r="AA3096" s="60"/>
      <c r="AB3096" s="61"/>
    </row>
    <row r="3097" spans="1:28">
      <c r="A3097" s="47">
        <v>3095</v>
      </c>
      <c r="B3097" s="28"/>
      <c r="C3097" s="28"/>
      <c r="D3097" s="28"/>
      <c r="G3097" s="28"/>
      <c r="J3097" s="21"/>
      <c r="K3097" s="21"/>
      <c r="P3097" s="21"/>
      <c r="T3097" s="28"/>
      <c r="U3097" s="28"/>
      <c r="Y3097" s="28"/>
      <c r="Z3097" s="28"/>
    </row>
    <row r="3098" spans="1:28">
      <c r="A3098" s="47">
        <v>3096</v>
      </c>
      <c r="B3098" s="28"/>
      <c r="C3098" s="28"/>
      <c r="D3098" s="28"/>
      <c r="G3098" s="28"/>
      <c r="J3098" s="21"/>
      <c r="K3098" s="21"/>
      <c r="P3098" s="21"/>
      <c r="T3098" s="28"/>
      <c r="U3098" s="28"/>
      <c r="Y3098" s="28"/>
      <c r="Z3098" s="28"/>
    </row>
    <row r="3099" spans="1:28">
      <c r="A3099" s="47">
        <v>3097</v>
      </c>
      <c r="B3099" s="28"/>
      <c r="C3099" s="28"/>
      <c r="D3099" s="28"/>
      <c r="G3099" s="28"/>
      <c r="J3099" s="21"/>
      <c r="K3099" s="21"/>
      <c r="P3099" s="21"/>
      <c r="T3099" s="28"/>
      <c r="U3099" s="28"/>
      <c r="Y3099" s="28"/>
      <c r="Z3099" s="28"/>
    </row>
    <row r="3100" spans="1:28">
      <c r="A3100" s="47">
        <v>3098</v>
      </c>
      <c r="B3100" s="28"/>
      <c r="C3100" s="28"/>
      <c r="D3100" s="28"/>
      <c r="G3100" s="28"/>
      <c r="J3100" s="21"/>
      <c r="K3100" s="21"/>
      <c r="P3100" s="21"/>
      <c r="T3100" s="28"/>
      <c r="U3100" s="28"/>
      <c r="Y3100" s="28"/>
      <c r="Z3100" s="28"/>
    </row>
    <row r="3101" spans="1:28" ht="13.5" thickBot="1">
      <c r="A3101" s="59">
        <v>3099</v>
      </c>
      <c r="B3101" s="67"/>
      <c r="C3101" s="67"/>
      <c r="D3101" s="67"/>
      <c r="E3101" s="67"/>
      <c r="F3101" s="68"/>
      <c r="G3101" s="67"/>
      <c r="H3101" s="68"/>
      <c r="I3101" s="67"/>
      <c r="J3101" s="67"/>
      <c r="K3101" s="67"/>
      <c r="L3101" s="67"/>
      <c r="M3101" s="68"/>
      <c r="N3101" s="67"/>
      <c r="O3101" s="67"/>
      <c r="P3101" s="67"/>
      <c r="Q3101" s="67"/>
      <c r="R3101" s="68"/>
      <c r="S3101" s="67"/>
      <c r="T3101" s="67"/>
      <c r="U3101" s="67"/>
      <c r="V3101" s="67"/>
      <c r="W3101" s="68"/>
      <c r="X3101" s="67"/>
      <c r="Y3101" s="60"/>
      <c r="Z3101" s="60"/>
      <c r="AA3101" s="60"/>
      <c r="AB3101" s="61"/>
    </row>
    <row r="3102" spans="1:28">
      <c r="A3102" s="47">
        <v>3100</v>
      </c>
      <c r="B3102" s="28"/>
      <c r="C3102" s="28"/>
      <c r="D3102" s="28"/>
      <c r="G3102" s="28"/>
      <c r="J3102" s="21"/>
      <c r="K3102" s="21"/>
      <c r="P3102" s="21"/>
      <c r="T3102" s="28"/>
      <c r="U3102" s="28"/>
      <c r="Y3102" s="28"/>
      <c r="Z3102" s="28"/>
    </row>
    <row r="3103" spans="1:28">
      <c r="A3103" s="47">
        <v>3101</v>
      </c>
      <c r="B3103" s="28"/>
      <c r="C3103" s="28"/>
      <c r="D3103" s="28"/>
      <c r="G3103" s="28"/>
      <c r="J3103" s="21"/>
      <c r="K3103" s="21"/>
      <c r="P3103" s="21"/>
      <c r="T3103" s="28"/>
      <c r="U3103" s="28"/>
      <c r="Y3103" s="28"/>
      <c r="Z3103" s="28"/>
    </row>
    <row r="3104" spans="1:28">
      <c r="A3104" s="47">
        <v>3102</v>
      </c>
      <c r="B3104" s="28"/>
      <c r="C3104" s="28"/>
      <c r="D3104" s="28"/>
      <c r="G3104" s="28"/>
      <c r="J3104" s="21"/>
      <c r="K3104" s="21"/>
      <c r="P3104" s="21"/>
      <c r="T3104" s="28"/>
      <c r="U3104" s="28"/>
      <c r="Y3104" s="28"/>
      <c r="Z3104" s="28"/>
    </row>
    <row r="3105" spans="1:28">
      <c r="A3105" s="47">
        <v>3103</v>
      </c>
      <c r="B3105" s="28"/>
      <c r="C3105" s="28"/>
      <c r="D3105" s="28"/>
      <c r="G3105" s="28"/>
      <c r="J3105" s="21"/>
      <c r="K3105" s="21"/>
      <c r="P3105" s="21"/>
      <c r="T3105" s="28"/>
      <c r="U3105" s="28"/>
      <c r="Y3105" s="28"/>
      <c r="Z3105" s="28"/>
    </row>
    <row r="3106" spans="1:28" ht="13.5" thickBot="1">
      <c r="A3106" s="59">
        <v>3104</v>
      </c>
      <c r="B3106" s="67"/>
      <c r="C3106" s="67"/>
      <c r="D3106" s="67"/>
      <c r="E3106" s="67"/>
      <c r="F3106" s="68"/>
      <c r="G3106" s="67"/>
      <c r="H3106" s="68"/>
      <c r="I3106" s="67"/>
      <c r="J3106" s="67"/>
      <c r="K3106" s="67"/>
      <c r="L3106" s="67"/>
      <c r="M3106" s="68"/>
      <c r="N3106" s="67"/>
      <c r="O3106" s="67"/>
      <c r="P3106" s="67"/>
      <c r="Q3106" s="67"/>
      <c r="R3106" s="68"/>
      <c r="S3106" s="67"/>
      <c r="T3106" s="67"/>
      <c r="U3106" s="67"/>
      <c r="V3106" s="67"/>
      <c r="W3106" s="68"/>
      <c r="X3106" s="67"/>
      <c r="Y3106" s="60"/>
      <c r="Z3106" s="60"/>
      <c r="AA3106" s="60"/>
      <c r="AB3106" s="61"/>
    </row>
    <row r="3107" spans="1:28">
      <c r="A3107" s="47">
        <v>3105</v>
      </c>
      <c r="B3107" s="28"/>
      <c r="C3107" s="28"/>
      <c r="D3107" s="28"/>
      <c r="G3107" s="28"/>
      <c r="J3107" s="21"/>
      <c r="K3107" s="21"/>
      <c r="P3107" s="21"/>
      <c r="T3107" s="28"/>
      <c r="U3107" s="28"/>
      <c r="Y3107" s="28"/>
      <c r="Z3107" s="28"/>
    </row>
    <row r="3108" spans="1:28">
      <c r="A3108" s="47">
        <v>3106</v>
      </c>
      <c r="B3108" s="28"/>
      <c r="C3108" s="28"/>
      <c r="D3108" s="28"/>
      <c r="G3108" s="28"/>
      <c r="J3108" s="21"/>
      <c r="K3108" s="21"/>
      <c r="P3108" s="21"/>
      <c r="T3108" s="28"/>
      <c r="U3108" s="28"/>
      <c r="Y3108" s="28"/>
      <c r="Z3108" s="28"/>
    </row>
    <row r="3109" spans="1:28">
      <c r="A3109" s="47">
        <v>3107</v>
      </c>
      <c r="B3109" s="28"/>
      <c r="C3109" s="28"/>
      <c r="D3109" s="28"/>
      <c r="G3109" s="28"/>
      <c r="J3109" s="21"/>
      <c r="K3109" s="21"/>
      <c r="P3109" s="21"/>
      <c r="T3109" s="28"/>
      <c r="U3109" s="28"/>
      <c r="Y3109" s="28"/>
      <c r="Z3109" s="28"/>
    </row>
    <row r="3110" spans="1:28">
      <c r="A3110" s="47">
        <v>3108</v>
      </c>
      <c r="B3110" s="28"/>
      <c r="C3110" s="28"/>
      <c r="D3110" s="28"/>
      <c r="G3110" s="28"/>
      <c r="J3110" s="21"/>
      <c r="K3110" s="21"/>
      <c r="P3110" s="21"/>
      <c r="T3110" s="28"/>
      <c r="U3110" s="28"/>
      <c r="Y3110" s="28"/>
      <c r="Z3110" s="28"/>
    </row>
    <row r="3111" spans="1:28" ht="13.5" thickBot="1">
      <c r="A3111" s="59">
        <v>3109</v>
      </c>
      <c r="B3111" s="67"/>
      <c r="C3111" s="67"/>
      <c r="D3111" s="67"/>
      <c r="E3111" s="67"/>
      <c r="F3111" s="68"/>
      <c r="G3111" s="67"/>
      <c r="H3111" s="68"/>
      <c r="I3111" s="67"/>
      <c r="J3111" s="67"/>
      <c r="K3111" s="67"/>
      <c r="L3111" s="67"/>
      <c r="M3111" s="68"/>
      <c r="N3111" s="67"/>
      <c r="O3111" s="67"/>
      <c r="P3111" s="67"/>
      <c r="Q3111" s="67"/>
      <c r="R3111" s="68"/>
      <c r="S3111" s="67"/>
      <c r="T3111" s="67"/>
      <c r="U3111" s="67"/>
      <c r="V3111" s="67"/>
      <c r="W3111" s="68"/>
      <c r="X3111" s="67"/>
      <c r="Y3111" s="60"/>
      <c r="Z3111" s="60"/>
      <c r="AA3111" s="60"/>
      <c r="AB3111" s="61"/>
    </row>
    <row r="3112" spans="1:28">
      <c r="A3112" s="47">
        <v>3110</v>
      </c>
      <c r="B3112" s="28"/>
      <c r="C3112" s="28"/>
      <c r="D3112" s="28"/>
      <c r="G3112" s="28"/>
      <c r="J3112" s="21"/>
      <c r="K3112" s="21"/>
      <c r="P3112" s="21"/>
      <c r="T3112" s="28"/>
      <c r="U3112" s="28"/>
      <c r="Y3112" s="28"/>
      <c r="Z3112" s="28"/>
    </row>
    <row r="3113" spans="1:28">
      <c r="A3113" s="47">
        <v>3111</v>
      </c>
      <c r="B3113" s="28"/>
      <c r="C3113" s="28"/>
      <c r="D3113" s="28"/>
      <c r="G3113" s="28"/>
      <c r="J3113" s="21"/>
      <c r="K3113" s="21"/>
      <c r="P3113" s="21"/>
      <c r="T3113" s="28"/>
      <c r="U3113" s="28"/>
      <c r="Y3113" s="28"/>
      <c r="Z3113" s="28"/>
    </row>
    <row r="3114" spans="1:28">
      <c r="A3114" s="47">
        <v>3112</v>
      </c>
      <c r="B3114" s="28"/>
      <c r="C3114" s="28"/>
      <c r="D3114" s="28"/>
      <c r="G3114" s="28"/>
      <c r="J3114" s="21"/>
      <c r="K3114" s="21"/>
      <c r="P3114" s="21"/>
      <c r="T3114" s="28"/>
      <c r="U3114" s="28"/>
      <c r="Y3114" s="28"/>
      <c r="Z3114" s="28"/>
    </row>
    <row r="3115" spans="1:28">
      <c r="A3115" s="47">
        <v>3113</v>
      </c>
      <c r="B3115" s="28"/>
      <c r="C3115" s="28"/>
      <c r="D3115" s="28"/>
      <c r="G3115" s="28"/>
      <c r="J3115" s="21"/>
      <c r="K3115" s="21"/>
      <c r="P3115" s="21"/>
      <c r="T3115" s="28"/>
      <c r="U3115" s="28"/>
      <c r="Y3115" s="28"/>
      <c r="Z3115" s="28"/>
    </row>
    <row r="3116" spans="1:28" ht="13.5" thickBot="1">
      <c r="A3116" s="59">
        <v>3114</v>
      </c>
      <c r="B3116" s="67"/>
      <c r="C3116" s="67"/>
      <c r="D3116" s="67"/>
      <c r="E3116" s="67"/>
      <c r="F3116" s="68"/>
      <c r="G3116" s="67"/>
      <c r="H3116" s="68"/>
      <c r="I3116" s="67"/>
      <c r="J3116" s="67"/>
      <c r="K3116" s="67"/>
      <c r="L3116" s="67"/>
      <c r="M3116" s="68"/>
      <c r="N3116" s="67"/>
      <c r="O3116" s="67"/>
      <c r="P3116" s="67"/>
      <c r="Q3116" s="67"/>
      <c r="R3116" s="68"/>
      <c r="S3116" s="67"/>
      <c r="T3116" s="67"/>
      <c r="U3116" s="67"/>
      <c r="V3116" s="67"/>
      <c r="W3116" s="68"/>
      <c r="X3116" s="67"/>
      <c r="Y3116" s="60"/>
      <c r="Z3116" s="60"/>
      <c r="AA3116" s="60"/>
      <c r="AB3116" s="61"/>
    </row>
    <row r="3117" spans="1:28">
      <c r="A3117" s="47">
        <v>3115</v>
      </c>
      <c r="B3117" s="28"/>
      <c r="C3117" s="28"/>
      <c r="D3117" s="28"/>
      <c r="G3117" s="28"/>
      <c r="J3117" s="21"/>
      <c r="K3117" s="21"/>
      <c r="P3117" s="21"/>
      <c r="T3117" s="28"/>
      <c r="U3117" s="28"/>
      <c r="Y3117" s="28"/>
      <c r="Z3117" s="28"/>
    </row>
    <row r="3118" spans="1:28">
      <c r="A3118" s="47">
        <v>3116</v>
      </c>
      <c r="B3118" s="28"/>
      <c r="C3118" s="28"/>
      <c r="D3118" s="28"/>
      <c r="G3118" s="28"/>
      <c r="J3118" s="21"/>
      <c r="K3118" s="21"/>
      <c r="P3118" s="21"/>
      <c r="T3118" s="28"/>
      <c r="U3118" s="28"/>
      <c r="Y3118" s="28"/>
      <c r="Z3118" s="28"/>
    </row>
    <row r="3119" spans="1:28">
      <c r="A3119" s="47">
        <v>3117</v>
      </c>
      <c r="B3119" s="28"/>
      <c r="C3119" s="28"/>
      <c r="D3119" s="28"/>
      <c r="G3119" s="28"/>
      <c r="J3119" s="21"/>
      <c r="K3119" s="21"/>
      <c r="P3119" s="21"/>
      <c r="T3119" s="28"/>
      <c r="U3119" s="28"/>
      <c r="Y3119" s="28"/>
      <c r="Z3119" s="28"/>
    </row>
    <row r="3120" spans="1:28">
      <c r="A3120" s="47">
        <v>3118</v>
      </c>
      <c r="B3120" s="28"/>
      <c r="C3120" s="28"/>
      <c r="D3120" s="28"/>
      <c r="G3120" s="28"/>
      <c r="J3120" s="21"/>
      <c r="K3120" s="21"/>
      <c r="P3120" s="21"/>
      <c r="T3120" s="28"/>
      <c r="U3120" s="28"/>
      <c r="Y3120" s="28"/>
      <c r="Z3120" s="28"/>
    </row>
    <row r="3121" spans="1:28" ht="13.5" thickBot="1">
      <c r="A3121" s="59">
        <v>3119</v>
      </c>
      <c r="B3121" s="67"/>
      <c r="C3121" s="67"/>
      <c r="D3121" s="67"/>
      <c r="E3121" s="67"/>
      <c r="F3121" s="68"/>
      <c r="G3121" s="67"/>
      <c r="H3121" s="68"/>
      <c r="I3121" s="67"/>
      <c r="J3121" s="67"/>
      <c r="K3121" s="67"/>
      <c r="L3121" s="67"/>
      <c r="M3121" s="68"/>
      <c r="N3121" s="67"/>
      <c r="O3121" s="67"/>
      <c r="P3121" s="67"/>
      <c r="Q3121" s="67"/>
      <c r="R3121" s="68"/>
      <c r="S3121" s="67"/>
      <c r="T3121" s="67"/>
      <c r="U3121" s="67"/>
      <c r="V3121" s="67"/>
      <c r="W3121" s="68"/>
      <c r="X3121" s="67"/>
      <c r="Y3121" s="60"/>
      <c r="Z3121" s="60"/>
      <c r="AA3121" s="60"/>
      <c r="AB3121" s="61"/>
    </row>
    <row r="3122" spans="1:28">
      <c r="A3122" s="47">
        <v>3120</v>
      </c>
      <c r="B3122" s="28"/>
      <c r="C3122" s="28"/>
      <c r="D3122" s="28"/>
      <c r="G3122" s="28"/>
      <c r="J3122" s="21"/>
      <c r="K3122" s="21"/>
      <c r="P3122" s="21"/>
      <c r="T3122" s="28"/>
      <c r="U3122" s="28"/>
      <c r="Y3122" s="28"/>
      <c r="Z3122" s="28"/>
    </row>
    <row r="3123" spans="1:28">
      <c r="A3123" s="47">
        <v>3121</v>
      </c>
      <c r="B3123" s="28"/>
      <c r="C3123" s="28"/>
      <c r="D3123" s="28"/>
      <c r="G3123" s="28"/>
      <c r="J3123" s="21"/>
      <c r="K3123" s="21"/>
      <c r="P3123" s="21"/>
      <c r="T3123" s="28"/>
      <c r="U3123" s="28"/>
      <c r="Y3123" s="28"/>
      <c r="Z3123" s="28"/>
    </row>
    <row r="3124" spans="1:28">
      <c r="A3124" s="47">
        <v>3122</v>
      </c>
      <c r="B3124" s="28"/>
      <c r="C3124" s="28"/>
      <c r="D3124" s="28"/>
      <c r="G3124" s="28"/>
      <c r="J3124" s="21"/>
      <c r="K3124" s="21"/>
      <c r="P3124" s="21"/>
      <c r="T3124" s="28"/>
      <c r="U3124" s="28"/>
      <c r="Y3124" s="28"/>
      <c r="Z3124" s="28"/>
    </row>
    <row r="3125" spans="1:28">
      <c r="A3125" s="47">
        <v>3123</v>
      </c>
      <c r="B3125" s="28"/>
      <c r="C3125" s="28"/>
      <c r="D3125" s="28"/>
      <c r="G3125" s="28"/>
      <c r="J3125" s="21"/>
      <c r="K3125" s="21"/>
      <c r="P3125" s="21"/>
      <c r="T3125" s="28"/>
      <c r="U3125" s="28"/>
      <c r="Y3125" s="28"/>
      <c r="Z3125" s="28"/>
    </row>
    <row r="3126" spans="1:28" ht="13.5" thickBot="1">
      <c r="A3126" s="59">
        <v>3124</v>
      </c>
      <c r="B3126" s="67"/>
      <c r="C3126" s="67"/>
      <c r="D3126" s="67"/>
      <c r="E3126" s="67"/>
      <c r="F3126" s="68"/>
      <c r="G3126" s="67"/>
      <c r="H3126" s="68"/>
      <c r="I3126" s="67"/>
      <c r="J3126" s="67"/>
      <c r="K3126" s="67"/>
      <c r="L3126" s="67"/>
      <c r="M3126" s="68"/>
      <c r="N3126" s="67"/>
      <c r="O3126" s="67"/>
      <c r="P3126" s="67"/>
      <c r="Q3126" s="67"/>
      <c r="R3126" s="68"/>
      <c r="S3126" s="67"/>
      <c r="T3126" s="67"/>
      <c r="U3126" s="67"/>
      <c r="V3126" s="67"/>
      <c r="W3126" s="68"/>
      <c r="X3126" s="67"/>
      <c r="Y3126" s="60"/>
      <c r="Z3126" s="60"/>
      <c r="AA3126" s="60"/>
      <c r="AB3126" s="61"/>
    </row>
    <row r="3127" spans="1:28">
      <c r="A3127" s="47">
        <v>3125</v>
      </c>
      <c r="B3127" s="28"/>
      <c r="C3127" s="28"/>
      <c r="D3127" s="28"/>
      <c r="G3127" s="28"/>
      <c r="J3127" s="21"/>
      <c r="K3127" s="21"/>
      <c r="P3127" s="21"/>
      <c r="T3127" s="28"/>
      <c r="U3127" s="28"/>
      <c r="Y3127" s="28"/>
      <c r="Z3127" s="28"/>
    </row>
    <row r="3128" spans="1:28">
      <c r="A3128" s="47">
        <v>3126</v>
      </c>
      <c r="B3128" s="28"/>
      <c r="C3128" s="28"/>
      <c r="D3128" s="28"/>
      <c r="G3128" s="28"/>
      <c r="J3128" s="21"/>
      <c r="K3128" s="21"/>
      <c r="P3128" s="21"/>
      <c r="T3128" s="28"/>
      <c r="U3128" s="28"/>
      <c r="Y3128" s="28"/>
      <c r="Z3128" s="28"/>
    </row>
    <row r="3129" spans="1:28">
      <c r="A3129" s="47">
        <v>3127</v>
      </c>
      <c r="B3129" s="28"/>
      <c r="C3129" s="28"/>
      <c r="D3129" s="28"/>
      <c r="G3129" s="28"/>
      <c r="J3129" s="21"/>
      <c r="K3129" s="21"/>
      <c r="P3129" s="21"/>
      <c r="T3129" s="28"/>
      <c r="U3129" s="28"/>
      <c r="Y3129" s="28"/>
      <c r="Z3129" s="28"/>
    </row>
    <row r="3130" spans="1:28">
      <c r="A3130" s="47">
        <v>3128</v>
      </c>
      <c r="B3130" s="28"/>
      <c r="C3130" s="28"/>
      <c r="D3130" s="28"/>
      <c r="G3130" s="28"/>
      <c r="J3130" s="21"/>
      <c r="K3130" s="21"/>
      <c r="P3130" s="21"/>
      <c r="T3130" s="28"/>
      <c r="U3130" s="28"/>
      <c r="Y3130" s="28"/>
      <c r="Z3130" s="28"/>
    </row>
    <row r="3131" spans="1:28" ht="13.5" thickBot="1">
      <c r="A3131" s="59">
        <v>3129</v>
      </c>
      <c r="B3131" s="67"/>
      <c r="C3131" s="67"/>
      <c r="D3131" s="67"/>
      <c r="E3131" s="67"/>
      <c r="F3131" s="68"/>
      <c r="G3131" s="67"/>
      <c r="H3131" s="68"/>
      <c r="I3131" s="67"/>
      <c r="J3131" s="67"/>
      <c r="K3131" s="67"/>
      <c r="L3131" s="67"/>
      <c r="M3131" s="68"/>
      <c r="N3131" s="67"/>
      <c r="O3131" s="67"/>
      <c r="P3131" s="67"/>
      <c r="Q3131" s="67"/>
      <c r="R3131" s="68"/>
      <c r="S3131" s="67"/>
      <c r="T3131" s="67"/>
      <c r="U3131" s="67"/>
      <c r="V3131" s="67"/>
      <c r="W3131" s="68"/>
      <c r="X3131" s="67"/>
      <c r="Y3131" s="60"/>
      <c r="Z3131" s="60"/>
      <c r="AA3131" s="60"/>
      <c r="AB3131" s="61"/>
    </row>
    <row r="3132" spans="1:28">
      <c r="A3132" s="47">
        <v>3130</v>
      </c>
      <c r="B3132" s="28"/>
      <c r="C3132" s="28"/>
      <c r="D3132" s="28"/>
      <c r="G3132" s="28"/>
      <c r="J3132" s="21"/>
      <c r="K3132" s="21"/>
      <c r="P3132" s="21"/>
      <c r="T3132" s="28"/>
      <c r="U3132" s="28"/>
      <c r="Y3132" s="28"/>
      <c r="Z3132" s="28"/>
    </row>
    <row r="3133" spans="1:28">
      <c r="A3133" s="47">
        <v>3131</v>
      </c>
      <c r="B3133" s="28"/>
      <c r="C3133" s="28"/>
      <c r="D3133" s="28"/>
      <c r="G3133" s="28"/>
      <c r="J3133" s="21"/>
      <c r="K3133" s="21"/>
      <c r="P3133" s="21"/>
      <c r="T3133" s="28"/>
      <c r="U3133" s="28"/>
      <c r="Y3133" s="28"/>
      <c r="Z3133" s="28"/>
    </row>
    <row r="3134" spans="1:28">
      <c r="A3134" s="47">
        <v>3132</v>
      </c>
      <c r="B3134" s="28"/>
      <c r="C3134" s="28"/>
      <c r="D3134" s="28"/>
      <c r="G3134" s="28"/>
      <c r="J3134" s="21"/>
      <c r="K3134" s="21"/>
      <c r="P3134" s="21"/>
      <c r="T3134" s="28"/>
      <c r="U3134" s="28"/>
      <c r="Y3134" s="28"/>
      <c r="Z3134" s="28"/>
    </row>
    <row r="3135" spans="1:28">
      <c r="A3135" s="47">
        <v>3133</v>
      </c>
      <c r="B3135" s="28"/>
      <c r="C3135" s="28"/>
      <c r="D3135" s="28"/>
      <c r="G3135" s="28"/>
      <c r="J3135" s="21"/>
      <c r="K3135" s="21"/>
      <c r="P3135" s="21"/>
      <c r="T3135" s="28"/>
      <c r="U3135" s="28"/>
      <c r="Y3135" s="28"/>
      <c r="Z3135" s="28"/>
    </row>
    <row r="3136" spans="1:28" ht="13.5" thickBot="1">
      <c r="A3136" s="59">
        <v>3134</v>
      </c>
      <c r="B3136" s="67"/>
      <c r="C3136" s="67"/>
      <c r="D3136" s="67"/>
      <c r="E3136" s="67"/>
      <c r="F3136" s="68"/>
      <c r="G3136" s="67"/>
      <c r="H3136" s="68"/>
      <c r="I3136" s="67"/>
      <c r="J3136" s="67"/>
      <c r="K3136" s="67"/>
      <c r="L3136" s="67"/>
      <c r="M3136" s="68"/>
      <c r="N3136" s="67"/>
      <c r="O3136" s="67"/>
      <c r="P3136" s="67"/>
      <c r="Q3136" s="67"/>
      <c r="R3136" s="68"/>
      <c r="S3136" s="67"/>
      <c r="T3136" s="67"/>
      <c r="U3136" s="67"/>
      <c r="V3136" s="67"/>
      <c r="W3136" s="68"/>
      <c r="X3136" s="67"/>
      <c r="Y3136" s="60"/>
      <c r="Z3136" s="60"/>
      <c r="AA3136" s="60"/>
      <c r="AB3136" s="61"/>
    </row>
    <row r="3137" spans="1:28">
      <c r="A3137" s="47">
        <v>3135</v>
      </c>
      <c r="B3137" s="28"/>
      <c r="C3137" s="28"/>
      <c r="D3137" s="28"/>
      <c r="G3137" s="28"/>
      <c r="J3137" s="21"/>
      <c r="K3137" s="21"/>
      <c r="P3137" s="21"/>
      <c r="T3137" s="28"/>
      <c r="U3137" s="28"/>
      <c r="Y3137" s="28"/>
      <c r="Z3137" s="28"/>
    </row>
    <row r="3138" spans="1:28">
      <c r="A3138" s="47">
        <v>3136</v>
      </c>
      <c r="B3138" s="28"/>
      <c r="C3138" s="28"/>
      <c r="D3138" s="28"/>
      <c r="G3138" s="28"/>
      <c r="J3138" s="21"/>
      <c r="K3138" s="21"/>
      <c r="P3138" s="21"/>
      <c r="T3138" s="28"/>
      <c r="U3138" s="28"/>
      <c r="Y3138" s="28"/>
      <c r="Z3138" s="28"/>
    </row>
    <row r="3139" spans="1:28">
      <c r="A3139" s="47">
        <v>3137</v>
      </c>
      <c r="B3139" s="28"/>
      <c r="C3139" s="28"/>
      <c r="D3139" s="28"/>
      <c r="G3139" s="28"/>
      <c r="J3139" s="21"/>
      <c r="K3139" s="21"/>
      <c r="P3139" s="21"/>
      <c r="T3139" s="28"/>
      <c r="U3139" s="28"/>
      <c r="Y3139" s="28"/>
      <c r="Z3139" s="28"/>
    </row>
    <row r="3140" spans="1:28">
      <c r="A3140" s="47">
        <v>3138</v>
      </c>
      <c r="B3140" s="28"/>
      <c r="C3140" s="28"/>
      <c r="D3140" s="28"/>
      <c r="G3140" s="28"/>
      <c r="J3140" s="21"/>
      <c r="K3140" s="21"/>
      <c r="P3140" s="21"/>
      <c r="T3140" s="28"/>
      <c r="U3140" s="28"/>
      <c r="Y3140" s="28"/>
      <c r="Z3140" s="28"/>
    </row>
    <row r="3141" spans="1:28" ht="13.5" thickBot="1">
      <c r="A3141" s="59">
        <v>3139</v>
      </c>
      <c r="B3141" s="67"/>
      <c r="C3141" s="67"/>
      <c r="D3141" s="67"/>
      <c r="E3141" s="67"/>
      <c r="F3141" s="68"/>
      <c r="G3141" s="67"/>
      <c r="H3141" s="68"/>
      <c r="I3141" s="67"/>
      <c r="J3141" s="67"/>
      <c r="K3141" s="67"/>
      <c r="L3141" s="67"/>
      <c r="M3141" s="68"/>
      <c r="N3141" s="67"/>
      <c r="O3141" s="67"/>
      <c r="P3141" s="67"/>
      <c r="Q3141" s="67"/>
      <c r="R3141" s="68"/>
      <c r="S3141" s="67"/>
      <c r="T3141" s="67"/>
      <c r="U3141" s="67"/>
      <c r="V3141" s="67"/>
      <c r="W3141" s="68"/>
      <c r="X3141" s="67"/>
      <c r="Y3141" s="60"/>
      <c r="Z3141" s="60"/>
      <c r="AA3141" s="60"/>
      <c r="AB3141" s="61"/>
    </row>
    <row r="3142" spans="1:28">
      <c r="A3142" s="47">
        <v>3140</v>
      </c>
      <c r="B3142" s="28"/>
      <c r="C3142" s="28"/>
      <c r="D3142" s="28"/>
      <c r="G3142" s="28"/>
      <c r="J3142" s="21"/>
      <c r="K3142" s="21"/>
      <c r="P3142" s="21"/>
      <c r="T3142" s="28"/>
      <c r="U3142" s="28"/>
      <c r="Y3142" s="28"/>
      <c r="Z3142" s="28"/>
    </row>
    <row r="3143" spans="1:28">
      <c r="A3143" s="47">
        <v>3141</v>
      </c>
      <c r="B3143" s="28"/>
      <c r="C3143" s="28"/>
      <c r="D3143" s="28"/>
      <c r="G3143" s="28"/>
      <c r="J3143" s="21"/>
      <c r="K3143" s="21"/>
      <c r="P3143" s="21"/>
      <c r="T3143" s="28"/>
      <c r="U3143" s="28"/>
      <c r="Y3143" s="28"/>
      <c r="Z3143" s="28"/>
    </row>
    <row r="3144" spans="1:28">
      <c r="A3144" s="47">
        <v>3142</v>
      </c>
      <c r="B3144" s="28"/>
      <c r="C3144" s="28"/>
      <c r="D3144" s="28"/>
      <c r="G3144" s="28"/>
      <c r="J3144" s="21"/>
      <c r="K3144" s="21"/>
      <c r="P3144" s="21"/>
      <c r="T3144" s="28"/>
      <c r="U3144" s="28"/>
      <c r="Y3144" s="28"/>
      <c r="Z3144" s="28"/>
    </row>
    <row r="3145" spans="1:28">
      <c r="A3145" s="47">
        <v>3143</v>
      </c>
      <c r="B3145" s="28"/>
      <c r="C3145" s="28"/>
      <c r="D3145" s="28"/>
      <c r="G3145" s="28"/>
      <c r="J3145" s="21"/>
      <c r="K3145" s="21"/>
      <c r="P3145" s="21"/>
      <c r="T3145" s="28"/>
      <c r="U3145" s="28"/>
      <c r="Y3145" s="28"/>
      <c r="Z3145" s="28"/>
    </row>
    <row r="3146" spans="1:28" ht="13.5" thickBot="1">
      <c r="A3146" s="59">
        <v>3144</v>
      </c>
      <c r="B3146" s="67"/>
      <c r="C3146" s="67"/>
      <c r="D3146" s="67"/>
      <c r="E3146" s="67"/>
      <c r="F3146" s="68"/>
      <c r="G3146" s="67"/>
      <c r="H3146" s="68"/>
      <c r="I3146" s="67"/>
      <c r="J3146" s="67"/>
      <c r="K3146" s="67"/>
      <c r="L3146" s="67"/>
      <c r="M3146" s="68"/>
      <c r="N3146" s="67"/>
      <c r="O3146" s="67"/>
      <c r="P3146" s="67"/>
      <c r="Q3146" s="67"/>
      <c r="R3146" s="68"/>
      <c r="S3146" s="67"/>
      <c r="T3146" s="67"/>
      <c r="U3146" s="67"/>
      <c r="V3146" s="67"/>
      <c r="W3146" s="68"/>
      <c r="X3146" s="67"/>
      <c r="Y3146" s="60"/>
      <c r="Z3146" s="60"/>
      <c r="AA3146" s="60"/>
      <c r="AB3146" s="61"/>
    </row>
    <row r="3147" spans="1:28">
      <c r="A3147" s="47">
        <v>3145</v>
      </c>
      <c r="B3147" s="28"/>
      <c r="C3147" s="28"/>
      <c r="D3147" s="28"/>
      <c r="G3147" s="28"/>
      <c r="J3147" s="21"/>
      <c r="K3147" s="21"/>
      <c r="P3147" s="21"/>
      <c r="T3147" s="28"/>
      <c r="U3147" s="28"/>
      <c r="Y3147" s="28"/>
      <c r="Z3147" s="28"/>
    </row>
    <row r="3148" spans="1:28">
      <c r="A3148" s="47">
        <v>3146</v>
      </c>
      <c r="B3148" s="28"/>
      <c r="C3148" s="28"/>
      <c r="D3148" s="28"/>
      <c r="G3148" s="28"/>
      <c r="J3148" s="21"/>
      <c r="K3148" s="21"/>
      <c r="P3148" s="21"/>
      <c r="T3148" s="28"/>
      <c r="U3148" s="28"/>
      <c r="Y3148" s="28"/>
      <c r="Z3148" s="28"/>
    </row>
    <row r="3149" spans="1:28">
      <c r="A3149" s="47">
        <v>3147</v>
      </c>
      <c r="B3149" s="28"/>
      <c r="C3149" s="28"/>
      <c r="D3149" s="28"/>
      <c r="G3149" s="28"/>
      <c r="J3149" s="21"/>
      <c r="K3149" s="21"/>
      <c r="P3149" s="21"/>
      <c r="T3149" s="28"/>
      <c r="U3149" s="28"/>
      <c r="Y3149" s="28"/>
      <c r="Z3149" s="28"/>
    </row>
    <row r="3150" spans="1:28">
      <c r="A3150" s="47">
        <v>3148</v>
      </c>
      <c r="B3150" s="28"/>
      <c r="C3150" s="28"/>
      <c r="D3150" s="28"/>
      <c r="G3150" s="28"/>
      <c r="J3150" s="21"/>
      <c r="K3150" s="21"/>
      <c r="P3150" s="21"/>
      <c r="T3150" s="28"/>
      <c r="U3150" s="28"/>
      <c r="Y3150" s="28"/>
      <c r="Z3150" s="28"/>
    </row>
    <row r="3151" spans="1:28" ht="13.5" thickBot="1">
      <c r="A3151" s="59">
        <v>3149</v>
      </c>
      <c r="B3151" s="67"/>
      <c r="C3151" s="67"/>
      <c r="D3151" s="67"/>
      <c r="E3151" s="67"/>
      <c r="F3151" s="68"/>
      <c r="G3151" s="67"/>
      <c r="H3151" s="68"/>
      <c r="I3151" s="67"/>
      <c r="J3151" s="67"/>
      <c r="K3151" s="67"/>
      <c r="L3151" s="67"/>
      <c r="M3151" s="68"/>
      <c r="N3151" s="67"/>
      <c r="O3151" s="67"/>
      <c r="P3151" s="67"/>
      <c r="Q3151" s="67"/>
      <c r="R3151" s="68"/>
      <c r="S3151" s="67"/>
      <c r="T3151" s="67"/>
      <c r="U3151" s="67"/>
      <c r="V3151" s="67"/>
      <c r="W3151" s="68"/>
      <c r="X3151" s="67"/>
      <c r="Y3151" s="60"/>
      <c r="Z3151" s="60"/>
      <c r="AA3151" s="60"/>
      <c r="AB3151" s="61"/>
    </row>
    <row r="3152" spans="1:28">
      <c r="A3152" s="47">
        <v>3150</v>
      </c>
      <c r="B3152" s="28"/>
      <c r="C3152" s="28"/>
      <c r="D3152" s="28"/>
      <c r="G3152" s="28"/>
      <c r="J3152" s="21"/>
      <c r="K3152" s="21"/>
      <c r="P3152" s="21"/>
      <c r="T3152" s="28"/>
      <c r="U3152" s="28"/>
      <c r="Y3152" s="28"/>
      <c r="Z3152" s="28"/>
    </row>
    <row r="3153" spans="1:28">
      <c r="A3153" s="47">
        <v>3151</v>
      </c>
      <c r="B3153" s="28"/>
      <c r="C3153" s="28"/>
      <c r="D3153" s="28"/>
      <c r="G3153" s="28"/>
      <c r="J3153" s="21"/>
      <c r="K3153" s="21"/>
      <c r="P3153" s="21"/>
      <c r="T3153" s="28"/>
      <c r="U3153" s="28"/>
      <c r="Y3153" s="28"/>
      <c r="Z3153" s="28"/>
    </row>
    <row r="3154" spans="1:28">
      <c r="A3154" s="47">
        <v>3152</v>
      </c>
      <c r="B3154" s="28"/>
      <c r="C3154" s="28"/>
      <c r="D3154" s="28"/>
      <c r="G3154" s="28"/>
      <c r="J3154" s="21"/>
      <c r="K3154" s="21"/>
      <c r="P3154" s="21"/>
      <c r="T3154" s="28"/>
      <c r="U3154" s="28"/>
      <c r="Y3154" s="28"/>
      <c r="Z3154" s="28"/>
    </row>
    <row r="3155" spans="1:28">
      <c r="A3155" s="47">
        <v>3153</v>
      </c>
      <c r="B3155" s="28"/>
      <c r="C3155" s="28"/>
      <c r="D3155" s="28"/>
      <c r="G3155" s="28"/>
      <c r="J3155" s="21"/>
      <c r="K3155" s="21"/>
      <c r="P3155" s="21"/>
      <c r="T3155" s="28"/>
      <c r="U3155" s="28"/>
      <c r="Y3155" s="28"/>
      <c r="Z3155" s="28"/>
    </row>
    <row r="3156" spans="1:28" ht="13.5" thickBot="1">
      <c r="A3156" s="59">
        <v>3154</v>
      </c>
      <c r="B3156" s="67"/>
      <c r="C3156" s="67"/>
      <c r="D3156" s="67"/>
      <c r="E3156" s="67"/>
      <c r="F3156" s="68"/>
      <c r="G3156" s="67"/>
      <c r="H3156" s="68"/>
      <c r="I3156" s="67"/>
      <c r="J3156" s="67"/>
      <c r="K3156" s="67"/>
      <c r="L3156" s="67"/>
      <c r="M3156" s="68"/>
      <c r="N3156" s="67"/>
      <c r="O3156" s="67"/>
      <c r="P3156" s="67"/>
      <c r="Q3156" s="67"/>
      <c r="R3156" s="68"/>
      <c r="S3156" s="67"/>
      <c r="T3156" s="67"/>
      <c r="U3156" s="67"/>
      <c r="V3156" s="67"/>
      <c r="W3156" s="68"/>
      <c r="X3156" s="67"/>
      <c r="Y3156" s="60"/>
      <c r="Z3156" s="60"/>
      <c r="AA3156" s="60"/>
      <c r="AB3156" s="61"/>
    </row>
    <row r="3157" spans="1:28">
      <c r="A3157" s="47">
        <v>3155</v>
      </c>
      <c r="B3157" s="28"/>
      <c r="C3157" s="28"/>
      <c r="D3157" s="28"/>
      <c r="G3157" s="28"/>
      <c r="J3157" s="21"/>
      <c r="K3157" s="21"/>
      <c r="P3157" s="21"/>
      <c r="T3157" s="28"/>
      <c r="U3157" s="28"/>
      <c r="Y3157" s="28"/>
      <c r="Z3157" s="28"/>
    </row>
    <row r="3158" spans="1:28">
      <c r="A3158" s="47">
        <v>3156</v>
      </c>
      <c r="B3158" s="28"/>
      <c r="C3158" s="28"/>
      <c r="D3158" s="28"/>
      <c r="G3158" s="28"/>
      <c r="J3158" s="21"/>
      <c r="K3158" s="21"/>
      <c r="P3158" s="21"/>
      <c r="T3158" s="28"/>
      <c r="U3158" s="28"/>
      <c r="Y3158" s="28"/>
      <c r="Z3158" s="28"/>
    </row>
    <row r="3159" spans="1:28">
      <c r="A3159" s="47">
        <v>3157</v>
      </c>
      <c r="B3159" s="28"/>
      <c r="C3159" s="28"/>
      <c r="D3159" s="28"/>
      <c r="G3159" s="28"/>
      <c r="J3159" s="21"/>
      <c r="K3159" s="21"/>
      <c r="P3159" s="21"/>
      <c r="T3159" s="28"/>
      <c r="U3159" s="28"/>
      <c r="Y3159" s="28"/>
      <c r="Z3159" s="28"/>
    </row>
    <row r="3160" spans="1:28">
      <c r="A3160" s="47">
        <v>3158</v>
      </c>
      <c r="B3160" s="28"/>
      <c r="C3160" s="28"/>
      <c r="D3160" s="28"/>
      <c r="G3160" s="28"/>
      <c r="J3160" s="21"/>
      <c r="K3160" s="21"/>
      <c r="P3160" s="21"/>
      <c r="T3160" s="28"/>
      <c r="U3160" s="28"/>
      <c r="Y3160" s="28"/>
      <c r="Z3160" s="28"/>
    </row>
    <row r="3161" spans="1:28" ht="13.5" thickBot="1">
      <c r="A3161" s="59">
        <v>3159</v>
      </c>
      <c r="B3161" s="67"/>
      <c r="C3161" s="67"/>
      <c r="D3161" s="67"/>
      <c r="E3161" s="67"/>
      <c r="F3161" s="68"/>
      <c r="G3161" s="67"/>
      <c r="H3161" s="68"/>
      <c r="I3161" s="67"/>
      <c r="J3161" s="67"/>
      <c r="K3161" s="67"/>
      <c r="L3161" s="67"/>
      <c r="M3161" s="68"/>
      <c r="N3161" s="67"/>
      <c r="O3161" s="67"/>
      <c r="P3161" s="67"/>
      <c r="Q3161" s="67"/>
      <c r="R3161" s="68"/>
      <c r="S3161" s="67"/>
      <c r="T3161" s="67"/>
      <c r="U3161" s="67"/>
      <c r="V3161" s="67"/>
      <c r="W3161" s="68"/>
      <c r="X3161" s="67"/>
      <c r="Y3161" s="60"/>
      <c r="Z3161" s="60"/>
      <c r="AA3161" s="60"/>
      <c r="AB3161" s="61"/>
    </row>
    <row r="3162" spans="1:28">
      <c r="A3162" s="47">
        <v>3160</v>
      </c>
      <c r="B3162" s="28"/>
      <c r="C3162" s="28"/>
      <c r="D3162" s="28"/>
      <c r="G3162" s="28"/>
      <c r="J3162" s="21"/>
      <c r="K3162" s="21"/>
      <c r="P3162" s="21"/>
      <c r="T3162" s="28"/>
      <c r="U3162" s="28"/>
      <c r="Y3162" s="28"/>
      <c r="Z3162" s="28"/>
    </row>
    <row r="3163" spans="1:28">
      <c r="A3163" s="47">
        <v>3161</v>
      </c>
      <c r="B3163" s="28"/>
      <c r="C3163" s="28"/>
      <c r="D3163" s="28"/>
      <c r="G3163" s="28"/>
      <c r="J3163" s="21"/>
      <c r="K3163" s="21"/>
      <c r="P3163" s="21"/>
      <c r="T3163" s="28"/>
      <c r="U3163" s="28"/>
      <c r="Y3163" s="28"/>
      <c r="Z3163" s="28"/>
    </row>
    <row r="3164" spans="1:28">
      <c r="A3164" s="47">
        <v>3162</v>
      </c>
      <c r="B3164" s="28"/>
      <c r="C3164" s="28"/>
      <c r="D3164" s="28"/>
      <c r="G3164" s="28"/>
      <c r="J3164" s="21"/>
      <c r="K3164" s="21"/>
      <c r="P3164" s="21"/>
      <c r="T3164" s="28"/>
      <c r="U3164" s="28"/>
      <c r="Y3164" s="28"/>
      <c r="Z3164" s="28"/>
    </row>
    <row r="3165" spans="1:28">
      <c r="A3165" s="47">
        <v>3163</v>
      </c>
      <c r="B3165" s="28"/>
      <c r="C3165" s="28"/>
      <c r="D3165" s="28"/>
      <c r="G3165" s="28"/>
      <c r="J3165" s="21"/>
      <c r="K3165" s="21"/>
      <c r="P3165" s="21"/>
      <c r="T3165" s="28"/>
      <c r="U3165" s="28"/>
      <c r="Y3165" s="28"/>
      <c r="Z3165" s="28"/>
    </row>
    <row r="3166" spans="1:28" ht="13.5" thickBot="1">
      <c r="A3166" s="59">
        <v>3164</v>
      </c>
      <c r="B3166" s="67"/>
      <c r="C3166" s="67"/>
      <c r="D3166" s="67"/>
      <c r="E3166" s="67"/>
      <c r="F3166" s="68"/>
      <c r="G3166" s="67"/>
      <c r="H3166" s="68"/>
      <c r="I3166" s="67"/>
      <c r="J3166" s="67"/>
      <c r="K3166" s="67"/>
      <c r="L3166" s="67"/>
      <c r="M3166" s="68"/>
      <c r="N3166" s="67"/>
      <c r="O3166" s="67"/>
      <c r="P3166" s="67"/>
      <c r="Q3166" s="67"/>
      <c r="R3166" s="68"/>
      <c r="S3166" s="67"/>
      <c r="T3166" s="67"/>
      <c r="U3166" s="67"/>
      <c r="V3166" s="67"/>
      <c r="W3166" s="68"/>
      <c r="X3166" s="67"/>
      <c r="Y3166" s="60"/>
      <c r="Z3166" s="60"/>
      <c r="AA3166" s="60"/>
      <c r="AB3166" s="61"/>
    </row>
    <row r="3167" spans="1:28">
      <c r="A3167" s="47">
        <v>3165</v>
      </c>
      <c r="B3167" s="28"/>
      <c r="C3167" s="28"/>
      <c r="D3167" s="28"/>
      <c r="G3167" s="28"/>
      <c r="J3167" s="21"/>
      <c r="K3167" s="21"/>
      <c r="P3167" s="21"/>
      <c r="T3167" s="28"/>
      <c r="U3167" s="28"/>
      <c r="Y3167" s="28"/>
      <c r="Z3167" s="28"/>
    </row>
    <row r="3168" spans="1:28">
      <c r="A3168" s="47">
        <v>3166</v>
      </c>
      <c r="B3168" s="28"/>
      <c r="C3168" s="28"/>
      <c r="D3168" s="28"/>
      <c r="G3168" s="28"/>
      <c r="J3168" s="21"/>
      <c r="K3168" s="21"/>
      <c r="P3168" s="21"/>
      <c r="T3168" s="28"/>
      <c r="U3168" s="28"/>
      <c r="Y3168" s="28"/>
      <c r="Z3168" s="28"/>
    </row>
    <row r="3169" spans="1:28">
      <c r="A3169" s="47">
        <v>3167</v>
      </c>
      <c r="B3169" s="28"/>
      <c r="C3169" s="28"/>
      <c r="D3169" s="28"/>
      <c r="G3169" s="28"/>
      <c r="J3169" s="21"/>
      <c r="K3169" s="21"/>
      <c r="P3169" s="21"/>
      <c r="T3169" s="28"/>
      <c r="U3169" s="28"/>
      <c r="Y3169" s="28"/>
      <c r="Z3169" s="28"/>
    </row>
    <row r="3170" spans="1:28">
      <c r="A3170" s="47">
        <v>3168</v>
      </c>
      <c r="B3170" s="28"/>
      <c r="C3170" s="28"/>
      <c r="D3170" s="28"/>
      <c r="G3170" s="28"/>
      <c r="J3170" s="21"/>
      <c r="K3170" s="21"/>
      <c r="P3170" s="21"/>
      <c r="T3170" s="28"/>
      <c r="U3170" s="28"/>
      <c r="Y3170" s="28"/>
      <c r="Z3170" s="28"/>
    </row>
    <row r="3171" spans="1:28" ht="13.5" thickBot="1">
      <c r="A3171" s="59">
        <v>3169</v>
      </c>
      <c r="B3171" s="67"/>
      <c r="C3171" s="67"/>
      <c r="D3171" s="67"/>
      <c r="E3171" s="67"/>
      <c r="F3171" s="68"/>
      <c r="G3171" s="67"/>
      <c r="H3171" s="68"/>
      <c r="I3171" s="67"/>
      <c r="J3171" s="67"/>
      <c r="K3171" s="67"/>
      <c r="L3171" s="67"/>
      <c r="M3171" s="68"/>
      <c r="N3171" s="67"/>
      <c r="O3171" s="67"/>
      <c r="P3171" s="67"/>
      <c r="Q3171" s="67"/>
      <c r="R3171" s="68"/>
      <c r="S3171" s="67"/>
      <c r="T3171" s="67"/>
      <c r="U3171" s="67"/>
      <c r="V3171" s="67"/>
      <c r="W3171" s="68"/>
      <c r="X3171" s="67"/>
      <c r="Y3171" s="60"/>
      <c r="Z3171" s="60"/>
      <c r="AA3171" s="60"/>
      <c r="AB3171" s="61"/>
    </row>
    <row r="3172" spans="1:28">
      <c r="A3172" s="47">
        <v>3170</v>
      </c>
      <c r="B3172" s="28"/>
      <c r="C3172" s="28"/>
      <c r="D3172" s="28"/>
      <c r="G3172" s="28"/>
      <c r="J3172" s="21"/>
      <c r="K3172" s="21"/>
      <c r="P3172" s="21"/>
      <c r="T3172" s="28"/>
      <c r="U3172" s="28"/>
      <c r="Y3172" s="28"/>
      <c r="Z3172" s="28"/>
    </row>
    <row r="3173" spans="1:28">
      <c r="A3173" s="47">
        <v>3171</v>
      </c>
      <c r="B3173" s="28"/>
      <c r="C3173" s="28"/>
      <c r="D3173" s="28"/>
      <c r="G3173" s="28"/>
      <c r="J3173" s="21"/>
      <c r="K3173" s="21"/>
      <c r="P3173" s="21"/>
      <c r="T3173" s="28"/>
      <c r="U3173" s="28"/>
      <c r="Y3173" s="28"/>
      <c r="Z3173" s="28"/>
    </row>
    <row r="3174" spans="1:28">
      <c r="A3174" s="47">
        <v>3172</v>
      </c>
      <c r="B3174" s="28"/>
      <c r="C3174" s="28"/>
      <c r="D3174" s="28"/>
      <c r="G3174" s="28"/>
      <c r="J3174" s="21"/>
      <c r="K3174" s="21"/>
      <c r="P3174" s="21"/>
      <c r="T3174" s="28"/>
      <c r="U3174" s="28"/>
      <c r="Y3174" s="28"/>
      <c r="Z3174" s="28"/>
    </row>
    <row r="3175" spans="1:28">
      <c r="A3175" s="47">
        <v>3173</v>
      </c>
      <c r="B3175" s="28"/>
      <c r="C3175" s="28"/>
      <c r="D3175" s="28"/>
      <c r="G3175" s="28"/>
      <c r="J3175" s="21"/>
      <c r="K3175" s="21"/>
      <c r="P3175" s="21"/>
      <c r="T3175" s="28"/>
      <c r="U3175" s="28"/>
      <c r="Y3175" s="28"/>
      <c r="Z3175" s="28"/>
    </row>
    <row r="3176" spans="1:28" ht="13.5" thickBot="1">
      <c r="A3176" s="59">
        <v>3174</v>
      </c>
      <c r="B3176" s="67"/>
      <c r="C3176" s="67"/>
      <c r="D3176" s="67"/>
      <c r="E3176" s="67"/>
      <c r="F3176" s="68"/>
      <c r="G3176" s="67"/>
      <c r="H3176" s="68"/>
      <c r="I3176" s="67"/>
      <c r="J3176" s="67"/>
      <c r="K3176" s="67"/>
      <c r="L3176" s="67"/>
      <c r="M3176" s="68"/>
      <c r="N3176" s="67"/>
      <c r="O3176" s="67"/>
      <c r="P3176" s="67"/>
      <c r="Q3176" s="67"/>
      <c r="R3176" s="68"/>
      <c r="S3176" s="67"/>
      <c r="T3176" s="67"/>
      <c r="U3176" s="67"/>
      <c r="V3176" s="67"/>
      <c r="W3176" s="68"/>
      <c r="X3176" s="67"/>
      <c r="Y3176" s="60"/>
      <c r="Z3176" s="60"/>
      <c r="AA3176" s="60"/>
      <c r="AB3176" s="61"/>
    </row>
    <row r="3177" spans="1:28">
      <c r="A3177" s="47">
        <v>3175</v>
      </c>
      <c r="B3177" s="28"/>
      <c r="C3177" s="28"/>
      <c r="D3177" s="28"/>
      <c r="G3177" s="28"/>
      <c r="J3177" s="21"/>
      <c r="K3177" s="21"/>
      <c r="P3177" s="21"/>
      <c r="T3177" s="28"/>
      <c r="U3177" s="28"/>
      <c r="Y3177" s="28"/>
      <c r="Z3177" s="28"/>
    </row>
    <row r="3178" spans="1:28">
      <c r="A3178" s="47">
        <v>3176</v>
      </c>
      <c r="B3178" s="28"/>
      <c r="C3178" s="28"/>
      <c r="D3178" s="28"/>
      <c r="G3178" s="28"/>
      <c r="J3178" s="21"/>
      <c r="K3178" s="21"/>
      <c r="P3178" s="21"/>
      <c r="T3178" s="28"/>
      <c r="U3178" s="28"/>
      <c r="Y3178" s="28"/>
      <c r="Z3178" s="28"/>
    </row>
    <row r="3179" spans="1:28">
      <c r="A3179" s="47">
        <v>3177</v>
      </c>
      <c r="B3179" s="28"/>
      <c r="C3179" s="28"/>
      <c r="D3179" s="28"/>
      <c r="G3179" s="28"/>
      <c r="J3179" s="21"/>
      <c r="K3179" s="21"/>
      <c r="P3179" s="21"/>
      <c r="T3179" s="28"/>
      <c r="U3179" s="28"/>
      <c r="Y3179" s="28"/>
      <c r="Z3179" s="28"/>
    </row>
    <row r="3180" spans="1:28">
      <c r="A3180" s="47">
        <v>3178</v>
      </c>
      <c r="B3180" s="28"/>
      <c r="C3180" s="28"/>
      <c r="D3180" s="28"/>
      <c r="G3180" s="28"/>
      <c r="J3180" s="21"/>
      <c r="K3180" s="21"/>
      <c r="P3180" s="21"/>
      <c r="T3180" s="28"/>
      <c r="U3180" s="28"/>
      <c r="Y3180" s="28"/>
      <c r="Z3180" s="28"/>
    </row>
    <row r="3181" spans="1:28" ht="13.5" thickBot="1">
      <c r="A3181" s="59">
        <v>3179</v>
      </c>
      <c r="B3181" s="67"/>
      <c r="C3181" s="67"/>
      <c r="D3181" s="67"/>
      <c r="E3181" s="67"/>
      <c r="F3181" s="68"/>
      <c r="G3181" s="67"/>
      <c r="H3181" s="68"/>
      <c r="I3181" s="67"/>
      <c r="J3181" s="67"/>
      <c r="K3181" s="67"/>
      <c r="L3181" s="67"/>
      <c r="M3181" s="68"/>
      <c r="N3181" s="67"/>
      <c r="O3181" s="67"/>
      <c r="P3181" s="67"/>
      <c r="Q3181" s="67"/>
      <c r="R3181" s="68"/>
      <c r="S3181" s="67"/>
      <c r="T3181" s="67"/>
      <c r="U3181" s="67"/>
      <c r="V3181" s="67"/>
      <c r="W3181" s="68"/>
      <c r="X3181" s="67"/>
      <c r="Y3181" s="60"/>
      <c r="Z3181" s="60"/>
      <c r="AA3181" s="60"/>
      <c r="AB3181" s="61"/>
    </row>
    <row r="3182" spans="1:28">
      <c r="A3182" s="47">
        <v>3180</v>
      </c>
      <c r="B3182" s="28"/>
      <c r="C3182" s="28"/>
      <c r="D3182" s="28"/>
      <c r="G3182" s="28"/>
      <c r="J3182" s="21"/>
      <c r="K3182" s="21"/>
      <c r="P3182" s="21"/>
      <c r="T3182" s="28"/>
      <c r="U3182" s="28"/>
      <c r="Y3182" s="28"/>
      <c r="Z3182" s="28"/>
    </row>
    <row r="3183" spans="1:28">
      <c r="A3183" s="47">
        <v>3181</v>
      </c>
      <c r="B3183" s="28"/>
      <c r="C3183" s="28"/>
      <c r="D3183" s="28"/>
      <c r="G3183" s="28"/>
      <c r="J3183" s="21"/>
      <c r="K3183" s="21"/>
      <c r="P3183" s="21"/>
      <c r="T3183" s="28"/>
      <c r="U3183" s="28"/>
      <c r="Y3183" s="28"/>
      <c r="Z3183" s="28"/>
    </row>
    <row r="3184" spans="1:28">
      <c r="A3184" s="47">
        <v>3182</v>
      </c>
      <c r="B3184" s="28"/>
      <c r="C3184" s="28"/>
      <c r="D3184" s="28"/>
      <c r="G3184" s="28"/>
      <c r="J3184" s="21"/>
      <c r="K3184" s="21"/>
      <c r="P3184" s="21"/>
      <c r="T3184" s="28"/>
      <c r="U3184" s="28"/>
      <c r="Y3184" s="28"/>
      <c r="Z3184" s="28"/>
    </row>
    <row r="3185" spans="1:28">
      <c r="A3185" s="47">
        <v>3183</v>
      </c>
      <c r="B3185" s="28"/>
      <c r="C3185" s="28"/>
      <c r="D3185" s="28"/>
      <c r="G3185" s="28"/>
      <c r="J3185" s="21"/>
      <c r="K3185" s="21"/>
      <c r="P3185" s="21"/>
      <c r="T3185" s="28"/>
      <c r="U3185" s="28"/>
      <c r="Y3185" s="28"/>
      <c r="Z3185" s="28"/>
    </row>
    <row r="3186" spans="1:28" ht="13.5" thickBot="1">
      <c r="A3186" s="59">
        <v>3184</v>
      </c>
      <c r="B3186" s="67"/>
      <c r="C3186" s="67"/>
      <c r="D3186" s="67"/>
      <c r="E3186" s="67"/>
      <c r="F3186" s="68"/>
      <c r="G3186" s="67"/>
      <c r="H3186" s="68"/>
      <c r="I3186" s="67"/>
      <c r="J3186" s="67"/>
      <c r="K3186" s="67"/>
      <c r="L3186" s="67"/>
      <c r="M3186" s="68"/>
      <c r="N3186" s="67"/>
      <c r="O3186" s="67"/>
      <c r="P3186" s="67"/>
      <c r="Q3186" s="67"/>
      <c r="R3186" s="68"/>
      <c r="S3186" s="67"/>
      <c r="T3186" s="67"/>
      <c r="U3186" s="67"/>
      <c r="V3186" s="67"/>
      <c r="W3186" s="68"/>
      <c r="X3186" s="67"/>
      <c r="Y3186" s="60"/>
      <c r="Z3186" s="60"/>
      <c r="AA3186" s="60"/>
      <c r="AB3186" s="61"/>
    </row>
    <row r="3187" spans="1:28">
      <c r="A3187" s="47">
        <v>3185</v>
      </c>
      <c r="B3187" s="28"/>
      <c r="C3187" s="28"/>
      <c r="D3187" s="28"/>
      <c r="G3187" s="28"/>
      <c r="J3187" s="21"/>
      <c r="K3187" s="21"/>
      <c r="P3187" s="21"/>
      <c r="T3187" s="28"/>
      <c r="U3187" s="28"/>
      <c r="Y3187" s="28"/>
      <c r="Z3187" s="28"/>
    </row>
    <row r="3188" spans="1:28">
      <c r="A3188" s="47">
        <v>3186</v>
      </c>
      <c r="B3188" s="28"/>
      <c r="C3188" s="28"/>
      <c r="D3188" s="28"/>
      <c r="G3188" s="28"/>
      <c r="J3188" s="21"/>
      <c r="K3188" s="21"/>
      <c r="P3188" s="21"/>
      <c r="T3188" s="28"/>
      <c r="U3188" s="28"/>
      <c r="Y3188" s="28"/>
      <c r="Z3188" s="28"/>
    </row>
    <row r="3189" spans="1:28">
      <c r="A3189" s="47">
        <v>3187</v>
      </c>
      <c r="B3189" s="28"/>
      <c r="C3189" s="28"/>
      <c r="D3189" s="28"/>
      <c r="G3189" s="28"/>
      <c r="J3189" s="21"/>
      <c r="K3189" s="21"/>
      <c r="P3189" s="21"/>
      <c r="T3189" s="28"/>
      <c r="U3189" s="28"/>
      <c r="Y3189" s="28"/>
      <c r="Z3189" s="28"/>
    </row>
    <row r="3190" spans="1:28">
      <c r="A3190" s="47">
        <v>3188</v>
      </c>
      <c r="B3190" s="28"/>
      <c r="C3190" s="28"/>
      <c r="D3190" s="28"/>
      <c r="G3190" s="28"/>
      <c r="J3190" s="21"/>
      <c r="K3190" s="21"/>
      <c r="P3190" s="21"/>
      <c r="T3190" s="28"/>
      <c r="U3190" s="28"/>
      <c r="Y3190" s="28"/>
      <c r="Z3190" s="28"/>
    </row>
    <row r="3191" spans="1:28" ht="13.5" thickBot="1">
      <c r="A3191" s="59">
        <v>3189</v>
      </c>
      <c r="B3191" s="67"/>
      <c r="C3191" s="67"/>
      <c r="D3191" s="67"/>
      <c r="E3191" s="67"/>
      <c r="F3191" s="68"/>
      <c r="G3191" s="67"/>
      <c r="H3191" s="68"/>
      <c r="I3191" s="67"/>
      <c r="J3191" s="67"/>
      <c r="K3191" s="67"/>
      <c r="L3191" s="67"/>
      <c r="M3191" s="68"/>
      <c r="N3191" s="67"/>
      <c r="O3191" s="67"/>
      <c r="P3191" s="67"/>
      <c r="Q3191" s="67"/>
      <c r="R3191" s="68"/>
      <c r="S3191" s="67"/>
      <c r="T3191" s="67"/>
      <c r="U3191" s="67"/>
      <c r="V3191" s="67"/>
      <c r="W3191" s="68"/>
      <c r="X3191" s="67"/>
      <c r="Y3191" s="60"/>
      <c r="Z3191" s="60"/>
      <c r="AA3191" s="60"/>
      <c r="AB3191" s="61"/>
    </row>
    <row r="3192" spans="1:28">
      <c r="A3192" s="47">
        <v>3190</v>
      </c>
      <c r="B3192" s="28"/>
      <c r="C3192" s="28"/>
      <c r="D3192" s="28"/>
      <c r="G3192" s="28"/>
      <c r="J3192" s="21"/>
      <c r="K3192" s="21"/>
      <c r="P3192" s="21"/>
      <c r="T3192" s="28"/>
      <c r="U3192" s="28"/>
      <c r="Y3192" s="28"/>
      <c r="Z3192" s="28"/>
    </row>
    <row r="3193" spans="1:28">
      <c r="A3193" s="47">
        <v>3191</v>
      </c>
      <c r="B3193" s="28"/>
      <c r="C3193" s="28"/>
      <c r="D3193" s="28"/>
      <c r="G3193" s="28"/>
      <c r="J3193" s="21"/>
      <c r="K3193" s="21"/>
      <c r="P3193" s="21"/>
      <c r="T3193" s="28"/>
      <c r="U3193" s="28"/>
      <c r="Y3193" s="28"/>
      <c r="Z3193" s="28"/>
    </row>
    <row r="3194" spans="1:28">
      <c r="A3194" s="47">
        <v>3192</v>
      </c>
      <c r="B3194" s="28"/>
      <c r="C3194" s="28"/>
      <c r="D3194" s="28"/>
      <c r="G3194" s="28"/>
      <c r="J3194" s="21"/>
      <c r="K3194" s="21"/>
      <c r="P3194" s="21"/>
      <c r="T3194" s="28"/>
      <c r="U3194" s="28"/>
      <c r="Y3194" s="28"/>
      <c r="Z3194" s="28"/>
    </row>
    <row r="3195" spans="1:28">
      <c r="A3195" s="47">
        <v>3193</v>
      </c>
      <c r="B3195" s="28"/>
      <c r="C3195" s="28"/>
      <c r="D3195" s="28"/>
      <c r="G3195" s="28"/>
      <c r="J3195" s="21"/>
      <c r="K3195" s="21"/>
      <c r="P3195" s="21"/>
      <c r="T3195" s="28"/>
      <c r="U3195" s="28"/>
      <c r="Y3195" s="28"/>
      <c r="Z3195" s="28"/>
    </row>
    <row r="3196" spans="1:28" ht="13.5" thickBot="1">
      <c r="A3196" s="59">
        <v>3194</v>
      </c>
      <c r="B3196" s="67"/>
      <c r="C3196" s="67"/>
      <c r="D3196" s="67"/>
      <c r="E3196" s="67"/>
      <c r="F3196" s="68"/>
      <c r="G3196" s="67"/>
      <c r="H3196" s="68"/>
      <c r="I3196" s="67"/>
      <c r="J3196" s="67"/>
      <c r="K3196" s="67"/>
      <c r="L3196" s="67"/>
      <c r="M3196" s="68"/>
      <c r="N3196" s="67"/>
      <c r="O3196" s="67"/>
      <c r="P3196" s="67"/>
      <c r="Q3196" s="67"/>
      <c r="R3196" s="68"/>
      <c r="S3196" s="67"/>
      <c r="T3196" s="67"/>
      <c r="U3196" s="67"/>
      <c r="V3196" s="67"/>
      <c r="W3196" s="68"/>
      <c r="X3196" s="67"/>
      <c r="Y3196" s="60"/>
      <c r="Z3196" s="60"/>
      <c r="AA3196" s="60"/>
      <c r="AB3196" s="61"/>
    </row>
    <row r="3197" spans="1:28">
      <c r="A3197" s="47">
        <v>3195</v>
      </c>
      <c r="B3197" s="28"/>
      <c r="C3197" s="28"/>
      <c r="D3197" s="28"/>
      <c r="G3197" s="28"/>
      <c r="J3197" s="21"/>
      <c r="K3197" s="21"/>
      <c r="P3197" s="21"/>
      <c r="T3197" s="28"/>
      <c r="U3197" s="28"/>
      <c r="Y3197" s="28"/>
      <c r="Z3197" s="28"/>
    </row>
    <row r="3198" spans="1:28">
      <c r="A3198" s="47">
        <v>3196</v>
      </c>
      <c r="B3198" s="28"/>
      <c r="C3198" s="28"/>
      <c r="D3198" s="28"/>
      <c r="G3198" s="28"/>
      <c r="J3198" s="21"/>
      <c r="K3198" s="21"/>
      <c r="P3198" s="21"/>
      <c r="T3198" s="28"/>
      <c r="U3198" s="28"/>
      <c r="Y3198" s="28"/>
      <c r="Z3198" s="28"/>
    </row>
    <row r="3199" spans="1:28">
      <c r="A3199" s="47">
        <v>3197</v>
      </c>
      <c r="B3199" s="28"/>
      <c r="C3199" s="28"/>
      <c r="D3199" s="28"/>
      <c r="G3199" s="28"/>
      <c r="J3199" s="21"/>
      <c r="K3199" s="21"/>
      <c r="P3199" s="21"/>
      <c r="T3199" s="28"/>
      <c r="U3199" s="28"/>
      <c r="Y3199" s="28"/>
      <c r="Z3199" s="28"/>
    </row>
    <row r="3200" spans="1:28">
      <c r="A3200" s="47">
        <v>3198</v>
      </c>
      <c r="B3200" s="28"/>
      <c r="C3200" s="28"/>
      <c r="D3200" s="28"/>
      <c r="G3200" s="28"/>
      <c r="J3200" s="21"/>
      <c r="K3200" s="21"/>
      <c r="P3200" s="21"/>
      <c r="T3200" s="28"/>
      <c r="U3200" s="28"/>
      <c r="Y3200" s="28"/>
      <c r="Z3200" s="28"/>
    </row>
    <row r="3201" spans="1:28" ht="13.5" thickBot="1">
      <c r="A3201" s="59">
        <v>3199</v>
      </c>
      <c r="B3201" s="67"/>
      <c r="C3201" s="67"/>
      <c r="D3201" s="67"/>
      <c r="E3201" s="67"/>
      <c r="F3201" s="68"/>
      <c r="G3201" s="67"/>
      <c r="H3201" s="68"/>
      <c r="I3201" s="67"/>
      <c r="J3201" s="67"/>
      <c r="K3201" s="67"/>
      <c r="L3201" s="67"/>
      <c r="M3201" s="68"/>
      <c r="N3201" s="67"/>
      <c r="O3201" s="67"/>
      <c r="P3201" s="67"/>
      <c r="Q3201" s="67"/>
      <c r="R3201" s="68"/>
      <c r="S3201" s="67"/>
      <c r="T3201" s="67"/>
      <c r="U3201" s="67"/>
      <c r="V3201" s="67"/>
      <c r="W3201" s="68"/>
      <c r="X3201" s="67"/>
      <c r="Y3201" s="60"/>
      <c r="Z3201" s="60"/>
      <c r="AA3201" s="60"/>
      <c r="AB3201" s="61"/>
    </row>
    <row r="3202" spans="1:28">
      <c r="A3202" s="47">
        <v>3200</v>
      </c>
      <c r="B3202" s="28"/>
      <c r="C3202" s="28"/>
      <c r="D3202" s="28"/>
      <c r="G3202" s="28"/>
      <c r="J3202" s="21"/>
      <c r="K3202" s="21"/>
      <c r="P3202" s="21"/>
      <c r="T3202" s="28"/>
      <c r="U3202" s="28"/>
      <c r="Y3202" s="28"/>
      <c r="Z3202" s="28"/>
    </row>
    <row r="3203" spans="1:28">
      <c r="A3203" s="47">
        <v>3201</v>
      </c>
      <c r="B3203" s="28"/>
      <c r="C3203" s="28"/>
      <c r="D3203" s="28"/>
      <c r="G3203" s="28"/>
      <c r="J3203" s="21"/>
      <c r="K3203" s="21"/>
      <c r="P3203" s="21"/>
      <c r="T3203" s="28"/>
      <c r="U3203" s="28"/>
      <c r="Y3203" s="28"/>
      <c r="Z3203" s="28"/>
    </row>
    <row r="3204" spans="1:28">
      <c r="A3204" s="47">
        <v>3202</v>
      </c>
      <c r="B3204" s="28"/>
      <c r="C3204" s="28"/>
      <c r="D3204" s="28"/>
      <c r="G3204" s="28"/>
      <c r="J3204" s="21"/>
      <c r="K3204" s="21"/>
      <c r="P3204" s="21"/>
      <c r="T3204" s="28"/>
      <c r="U3204" s="28"/>
      <c r="Y3204" s="28"/>
      <c r="Z3204" s="28"/>
    </row>
    <row r="3205" spans="1:28">
      <c r="A3205" s="47">
        <v>3203</v>
      </c>
      <c r="B3205" s="28"/>
      <c r="C3205" s="28"/>
      <c r="D3205" s="28"/>
      <c r="G3205" s="28"/>
      <c r="J3205" s="21"/>
      <c r="K3205" s="21"/>
      <c r="P3205" s="21"/>
      <c r="T3205" s="28"/>
      <c r="U3205" s="28"/>
      <c r="Y3205" s="28"/>
      <c r="Z3205" s="28"/>
    </row>
    <row r="3206" spans="1:28" ht="13.5" thickBot="1">
      <c r="A3206" s="59">
        <v>3204</v>
      </c>
      <c r="B3206" s="67"/>
      <c r="C3206" s="67"/>
      <c r="D3206" s="67"/>
      <c r="E3206" s="67"/>
      <c r="F3206" s="68"/>
      <c r="G3206" s="67"/>
      <c r="H3206" s="68"/>
      <c r="I3206" s="67"/>
      <c r="J3206" s="67"/>
      <c r="K3206" s="67"/>
      <c r="L3206" s="67"/>
      <c r="M3206" s="68"/>
      <c r="N3206" s="67"/>
      <c r="O3206" s="67"/>
      <c r="P3206" s="67"/>
      <c r="Q3206" s="67"/>
      <c r="R3206" s="68"/>
      <c r="S3206" s="67"/>
      <c r="T3206" s="67"/>
      <c r="U3206" s="67"/>
      <c r="V3206" s="67"/>
      <c r="W3206" s="68"/>
      <c r="X3206" s="67"/>
      <c r="Y3206" s="60"/>
      <c r="Z3206" s="60"/>
      <c r="AA3206" s="60"/>
      <c r="AB3206" s="61"/>
    </row>
    <row r="3207" spans="1:28">
      <c r="A3207" s="47">
        <v>3205</v>
      </c>
      <c r="B3207" s="28"/>
      <c r="C3207" s="28"/>
      <c r="D3207" s="28"/>
      <c r="G3207" s="28"/>
      <c r="J3207" s="21"/>
      <c r="K3207" s="21"/>
      <c r="P3207" s="21"/>
      <c r="T3207" s="28"/>
      <c r="U3207" s="28"/>
      <c r="Y3207" s="28"/>
      <c r="Z3207" s="28"/>
    </row>
    <row r="3208" spans="1:28">
      <c r="A3208" s="47">
        <v>3206</v>
      </c>
      <c r="B3208" s="28"/>
      <c r="C3208" s="28"/>
      <c r="D3208" s="28"/>
      <c r="G3208" s="28"/>
      <c r="J3208" s="21"/>
      <c r="K3208" s="21"/>
      <c r="P3208" s="21"/>
      <c r="T3208" s="28"/>
      <c r="U3208" s="28"/>
      <c r="Y3208" s="28"/>
      <c r="Z3208" s="28"/>
    </row>
    <row r="3209" spans="1:28">
      <c r="A3209" s="47">
        <v>3207</v>
      </c>
      <c r="B3209" s="28"/>
      <c r="C3209" s="28"/>
      <c r="D3209" s="28"/>
      <c r="G3209" s="28"/>
      <c r="J3209" s="21"/>
      <c r="K3209" s="21"/>
      <c r="P3209" s="21"/>
      <c r="T3209" s="28"/>
      <c r="U3209" s="28"/>
      <c r="Y3209" s="28"/>
      <c r="Z3209" s="28"/>
    </row>
    <row r="3210" spans="1:28">
      <c r="A3210" s="47">
        <v>3208</v>
      </c>
      <c r="B3210" s="28"/>
      <c r="C3210" s="28"/>
      <c r="D3210" s="28"/>
      <c r="G3210" s="28"/>
      <c r="J3210" s="21"/>
      <c r="K3210" s="21"/>
      <c r="P3210" s="21"/>
      <c r="T3210" s="28"/>
      <c r="U3210" s="28"/>
      <c r="Y3210" s="28"/>
      <c r="Z3210" s="28"/>
    </row>
    <row r="3211" spans="1:28" ht="13.5" thickBot="1">
      <c r="A3211" s="59">
        <v>3209</v>
      </c>
      <c r="B3211" s="67"/>
      <c r="C3211" s="67"/>
      <c r="D3211" s="67"/>
      <c r="E3211" s="67"/>
      <c r="F3211" s="68"/>
      <c r="G3211" s="67"/>
      <c r="H3211" s="68"/>
      <c r="I3211" s="67"/>
      <c r="J3211" s="67"/>
      <c r="K3211" s="67"/>
      <c r="L3211" s="67"/>
      <c r="M3211" s="68"/>
      <c r="N3211" s="67"/>
      <c r="O3211" s="67"/>
      <c r="P3211" s="67"/>
      <c r="Q3211" s="67"/>
      <c r="R3211" s="68"/>
      <c r="S3211" s="67"/>
      <c r="T3211" s="67"/>
      <c r="U3211" s="67"/>
      <c r="V3211" s="67"/>
      <c r="W3211" s="68"/>
      <c r="X3211" s="67"/>
      <c r="Y3211" s="60"/>
      <c r="Z3211" s="60"/>
      <c r="AA3211" s="60"/>
      <c r="AB3211" s="61"/>
    </row>
    <row r="3212" spans="1:28">
      <c r="A3212" s="47">
        <v>3210</v>
      </c>
      <c r="B3212" s="28"/>
      <c r="C3212" s="28"/>
      <c r="D3212" s="28"/>
      <c r="G3212" s="28"/>
      <c r="J3212" s="21"/>
      <c r="K3212" s="21"/>
      <c r="P3212" s="21"/>
      <c r="T3212" s="28"/>
      <c r="U3212" s="28"/>
      <c r="Y3212" s="28"/>
      <c r="Z3212" s="28"/>
    </row>
    <row r="3213" spans="1:28">
      <c r="A3213" s="47">
        <v>3211</v>
      </c>
      <c r="B3213" s="28"/>
      <c r="C3213" s="28"/>
      <c r="D3213" s="28"/>
      <c r="G3213" s="28"/>
      <c r="J3213" s="21"/>
      <c r="K3213" s="21"/>
      <c r="P3213" s="21"/>
      <c r="T3213" s="28"/>
      <c r="U3213" s="28"/>
      <c r="Y3213" s="28"/>
      <c r="Z3213" s="28"/>
    </row>
    <row r="3214" spans="1:28">
      <c r="A3214" s="47">
        <v>3212</v>
      </c>
      <c r="B3214" s="28"/>
      <c r="C3214" s="28"/>
      <c r="D3214" s="28"/>
      <c r="G3214" s="28"/>
      <c r="J3214" s="21"/>
      <c r="K3214" s="21"/>
      <c r="P3214" s="21"/>
      <c r="T3214" s="28"/>
      <c r="U3214" s="28"/>
      <c r="Y3214" s="28"/>
      <c r="Z3214" s="28"/>
    </row>
    <row r="3215" spans="1:28">
      <c r="A3215" s="47">
        <v>3213</v>
      </c>
      <c r="B3215" s="28"/>
      <c r="C3215" s="28"/>
      <c r="D3215" s="28"/>
      <c r="G3215" s="28"/>
      <c r="J3215" s="21"/>
      <c r="K3215" s="21"/>
      <c r="P3215" s="21"/>
      <c r="T3215" s="28"/>
      <c r="U3215" s="28"/>
      <c r="Y3215" s="28"/>
      <c r="Z3215" s="28"/>
    </row>
    <row r="3216" spans="1:28" ht="13.5" thickBot="1">
      <c r="A3216" s="59">
        <v>3214</v>
      </c>
      <c r="B3216" s="67"/>
      <c r="C3216" s="67"/>
      <c r="D3216" s="67"/>
      <c r="E3216" s="67"/>
      <c r="F3216" s="68"/>
      <c r="G3216" s="67"/>
      <c r="H3216" s="68"/>
      <c r="I3216" s="67"/>
      <c r="J3216" s="67"/>
      <c r="K3216" s="67"/>
      <c r="L3216" s="67"/>
      <c r="M3216" s="68"/>
      <c r="N3216" s="67"/>
      <c r="O3216" s="67"/>
      <c r="P3216" s="67"/>
      <c r="Q3216" s="67"/>
      <c r="R3216" s="68"/>
      <c r="S3216" s="67"/>
      <c r="T3216" s="67"/>
      <c r="U3216" s="67"/>
      <c r="V3216" s="67"/>
      <c r="W3216" s="68"/>
      <c r="X3216" s="67"/>
      <c r="Y3216" s="60"/>
      <c r="Z3216" s="60"/>
      <c r="AA3216" s="60"/>
      <c r="AB3216" s="61"/>
    </row>
    <row r="3217" spans="1:28">
      <c r="A3217" s="47">
        <v>3215</v>
      </c>
      <c r="B3217" s="28"/>
      <c r="C3217" s="28"/>
      <c r="D3217" s="28"/>
      <c r="G3217" s="28"/>
      <c r="J3217" s="21"/>
      <c r="K3217" s="21"/>
      <c r="P3217" s="21"/>
      <c r="T3217" s="28"/>
      <c r="U3217" s="28"/>
      <c r="Y3217" s="28"/>
      <c r="Z3217" s="28"/>
    </row>
    <row r="3218" spans="1:28">
      <c r="A3218" s="47">
        <v>3216</v>
      </c>
      <c r="B3218" s="28"/>
      <c r="C3218" s="28"/>
      <c r="D3218" s="28"/>
      <c r="G3218" s="28"/>
      <c r="J3218" s="21"/>
      <c r="K3218" s="21"/>
      <c r="P3218" s="21"/>
      <c r="T3218" s="28"/>
      <c r="U3218" s="28"/>
      <c r="Y3218" s="28"/>
      <c r="Z3218" s="28"/>
    </row>
    <row r="3219" spans="1:28">
      <c r="A3219" s="47">
        <v>3217</v>
      </c>
      <c r="B3219" s="28"/>
      <c r="C3219" s="28"/>
      <c r="D3219" s="28"/>
      <c r="G3219" s="28"/>
      <c r="J3219" s="21"/>
      <c r="K3219" s="21"/>
      <c r="P3219" s="21"/>
      <c r="T3219" s="28"/>
      <c r="U3219" s="28"/>
      <c r="Y3219" s="28"/>
      <c r="Z3219" s="28"/>
    </row>
    <row r="3220" spans="1:28">
      <c r="A3220" s="47">
        <v>3218</v>
      </c>
      <c r="B3220" s="28"/>
      <c r="C3220" s="28"/>
      <c r="D3220" s="28"/>
      <c r="G3220" s="28"/>
      <c r="J3220" s="21"/>
      <c r="K3220" s="21"/>
      <c r="P3220" s="21"/>
      <c r="T3220" s="28"/>
      <c r="U3220" s="28"/>
      <c r="Y3220" s="28"/>
      <c r="Z3220" s="28"/>
    </row>
    <row r="3221" spans="1:28" ht="13.5" thickBot="1">
      <c r="A3221" s="59">
        <v>3219</v>
      </c>
      <c r="B3221" s="67"/>
      <c r="C3221" s="67"/>
      <c r="D3221" s="67"/>
      <c r="E3221" s="67"/>
      <c r="F3221" s="68"/>
      <c r="G3221" s="67"/>
      <c r="H3221" s="68"/>
      <c r="I3221" s="67"/>
      <c r="J3221" s="67"/>
      <c r="K3221" s="67"/>
      <c r="L3221" s="67"/>
      <c r="M3221" s="68"/>
      <c r="N3221" s="67"/>
      <c r="O3221" s="67"/>
      <c r="P3221" s="67"/>
      <c r="Q3221" s="67"/>
      <c r="R3221" s="68"/>
      <c r="S3221" s="67"/>
      <c r="T3221" s="67"/>
      <c r="U3221" s="67"/>
      <c r="V3221" s="67"/>
      <c r="W3221" s="68"/>
      <c r="X3221" s="67"/>
      <c r="Y3221" s="60"/>
      <c r="Z3221" s="60"/>
      <c r="AA3221" s="60"/>
      <c r="AB3221" s="61"/>
    </row>
    <row r="3222" spans="1:28">
      <c r="A3222" s="47">
        <v>3220</v>
      </c>
      <c r="B3222" s="28"/>
      <c r="C3222" s="28"/>
      <c r="D3222" s="28"/>
      <c r="G3222" s="28"/>
      <c r="J3222" s="21"/>
      <c r="K3222" s="21"/>
      <c r="P3222" s="21"/>
      <c r="T3222" s="28"/>
      <c r="U3222" s="28"/>
      <c r="Y3222" s="28"/>
      <c r="Z3222" s="28"/>
    </row>
    <row r="3223" spans="1:28">
      <c r="A3223" s="47">
        <v>3221</v>
      </c>
      <c r="B3223" s="28"/>
      <c r="C3223" s="28"/>
      <c r="D3223" s="28"/>
      <c r="G3223" s="28"/>
      <c r="J3223" s="21"/>
      <c r="K3223" s="21"/>
      <c r="P3223" s="21"/>
      <c r="T3223" s="28"/>
      <c r="U3223" s="28"/>
      <c r="Y3223" s="28"/>
      <c r="Z3223" s="28"/>
    </row>
    <row r="3224" spans="1:28">
      <c r="A3224" s="47">
        <v>3222</v>
      </c>
      <c r="B3224" s="28"/>
      <c r="C3224" s="28"/>
      <c r="D3224" s="28"/>
      <c r="G3224" s="28"/>
      <c r="J3224" s="21"/>
      <c r="K3224" s="21"/>
      <c r="P3224" s="21"/>
      <c r="T3224" s="28"/>
      <c r="U3224" s="28"/>
      <c r="Y3224" s="28"/>
      <c r="Z3224" s="28"/>
    </row>
    <row r="3225" spans="1:28">
      <c r="A3225" s="47">
        <v>3223</v>
      </c>
      <c r="B3225" s="28"/>
      <c r="C3225" s="28"/>
      <c r="D3225" s="28"/>
      <c r="G3225" s="28"/>
      <c r="J3225" s="21"/>
      <c r="K3225" s="21"/>
      <c r="P3225" s="21"/>
      <c r="T3225" s="28"/>
      <c r="U3225" s="28"/>
      <c r="Y3225" s="28"/>
      <c r="Z3225" s="28"/>
    </row>
    <row r="3226" spans="1:28" ht="13.5" thickBot="1">
      <c r="A3226" s="59">
        <v>3224</v>
      </c>
      <c r="B3226" s="67"/>
      <c r="C3226" s="67"/>
      <c r="D3226" s="67"/>
      <c r="E3226" s="67"/>
      <c r="F3226" s="68"/>
      <c r="G3226" s="67"/>
      <c r="H3226" s="68"/>
      <c r="I3226" s="67"/>
      <c r="J3226" s="67"/>
      <c r="K3226" s="67"/>
      <c r="L3226" s="67"/>
      <c r="M3226" s="68"/>
      <c r="N3226" s="67"/>
      <c r="O3226" s="67"/>
      <c r="P3226" s="67"/>
      <c r="Q3226" s="67"/>
      <c r="R3226" s="68"/>
      <c r="S3226" s="67"/>
      <c r="T3226" s="67"/>
      <c r="U3226" s="67"/>
      <c r="V3226" s="67"/>
      <c r="W3226" s="68"/>
      <c r="X3226" s="67"/>
      <c r="Y3226" s="60"/>
      <c r="Z3226" s="60"/>
      <c r="AA3226" s="60"/>
      <c r="AB3226" s="61"/>
    </row>
    <row r="3227" spans="1:28">
      <c r="A3227" s="47">
        <v>3225</v>
      </c>
      <c r="B3227" s="28"/>
      <c r="C3227" s="28"/>
      <c r="D3227" s="28"/>
      <c r="G3227" s="28"/>
      <c r="J3227" s="21"/>
      <c r="K3227" s="21"/>
      <c r="P3227" s="21"/>
      <c r="T3227" s="28"/>
      <c r="U3227" s="28"/>
      <c r="Y3227" s="28"/>
      <c r="Z3227" s="28"/>
    </row>
    <row r="3228" spans="1:28">
      <c r="A3228" s="47">
        <v>3226</v>
      </c>
      <c r="B3228" s="28"/>
      <c r="C3228" s="28"/>
      <c r="D3228" s="28"/>
      <c r="G3228" s="28"/>
      <c r="J3228" s="21"/>
      <c r="K3228" s="21"/>
      <c r="P3228" s="21"/>
      <c r="T3228" s="28"/>
      <c r="U3228" s="28"/>
      <c r="Y3228" s="28"/>
      <c r="Z3228" s="28"/>
    </row>
    <row r="3229" spans="1:28">
      <c r="A3229" s="47">
        <v>3227</v>
      </c>
      <c r="B3229" s="28"/>
      <c r="C3229" s="28"/>
      <c r="D3229" s="28"/>
      <c r="G3229" s="28"/>
      <c r="J3229" s="21"/>
      <c r="K3229" s="21"/>
      <c r="P3229" s="21"/>
      <c r="T3229" s="28"/>
      <c r="U3229" s="28"/>
      <c r="Y3229" s="28"/>
      <c r="Z3229" s="28"/>
    </row>
    <row r="3230" spans="1:28">
      <c r="A3230" s="47">
        <v>3228</v>
      </c>
      <c r="B3230" s="28"/>
      <c r="C3230" s="28"/>
      <c r="D3230" s="28"/>
      <c r="G3230" s="28"/>
      <c r="J3230" s="21"/>
      <c r="K3230" s="21"/>
      <c r="P3230" s="21"/>
      <c r="T3230" s="28"/>
      <c r="U3230" s="28"/>
      <c r="Y3230" s="28"/>
      <c r="Z3230" s="28"/>
    </row>
    <row r="3231" spans="1:28" ht="13.5" thickBot="1">
      <c r="A3231" s="59">
        <v>3229</v>
      </c>
      <c r="B3231" s="67"/>
      <c r="C3231" s="67"/>
      <c r="D3231" s="67"/>
      <c r="E3231" s="67"/>
      <c r="F3231" s="68"/>
      <c r="G3231" s="67"/>
      <c r="H3231" s="68"/>
      <c r="I3231" s="67"/>
      <c r="J3231" s="67"/>
      <c r="K3231" s="67"/>
      <c r="L3231" s="67"/>
      <c r="M3231" s="68"/>
      <c r="N3231" s="67"/>
      <c r="O3231" s="67"/>
      <c r="P3231" s="67"/>
      <c r="Q3231" s="67"/>
      <c r="R3231" s="68"/>
      <c r="S3231" s="67"/>
      <c r="T3231" s="67"/>
      <c r="U3231" s="67"/>
      <c r="V3231" s="67"/>
      <c r="W3231" s="68"/>
      <c r="X3231" s="67"/>
      <c r="Y3231" s="60"/>
      <c r="Z3231" s="60"/>
      <c r="AA3231" s="60"/>
      <c r="AB3231" s="61"/>
    </row>
    <row r="3232" spans="1:28">
      <c r="A3232" s="47">
        <v>3230</v>
      </c>
      <c r="B3232" s="28"/>
      <c r="C3232" s="28"/>
      <c r="D3232" s="28"/>
      <c r="G3232" s="28"/>
      <c r="J3232" s="21"/>
      <c r="K3232" s="21"/>
      <c r="P3232" s="21"/>
      <c r="T3232" s="28"/>
      <c r="U3232" s="28"/>
      <c r="Y3232" s="28"/>
      <c r="Z3232" s="28"/>
    </row>
    <row r="3233" spans="1:28">
      <c r="A3233" s="47">
        <v>3231</v>
      </c>
      <c r="B3233" s="28"/>
      <c r="C3233" s="28"/>
      <c r="D3233" s="28"/>
      <c r="G3233" s="28"/>
      <c r="J3233" s="21"/>
      <c r="K3233" s="21"/>
      <c r="P3233" s="21"/>
      <c r="T3233" s="28"/>
      <c r="U3233" s="28"/>
      <c r="Y3233" s="28"/>
      <c r="Z3233" s="28"/>
    </row>
    <row r="3234" spans="1:28">
      <c r="A3234" s="47">
        <v>3232</v>
      </c>
      <c r="B3234" s="28"/>
      <c r="C3234" s="28"/>
      <c r="D3234" s="28"/>
      <c r="G3234" s="28"/>
      <c r="J3234" s="21"/>
      <c r="K3234" s="21"/>
      <c r="P3234" s="21"/>
      <c r="T3234" s="28"/>
      <c r="U3234" s="28"/>
      <c r="Y3234" s="28"/>
      <c r="Z3234" s="28"/>
    </row>
    <row r="3235" spans="1:28">
      <c r="A3235" s="47">
        <v>3233</v>
      </c>
      <c r="B3235" s="28"/>
      <c r="C3235" s="28"/>
      <c r="D3235" s="28"/>
      <c r="G3235" s="28"/>
      <c r="J3235" s="21"/>
      <c r="K3235" s="21"/>
      <c r="P3235" s="21"/>
      <c r="T3235" s="28"/>
      <c r="U3235" s="28"/>
      <c r="Y3235" s="28"/>
      <c r="Z3235" s="28"/>
    </row>
    <row r="3236" spans="1:28" ht="13.5" thickBot="1">
      <c r="A3236" s="59">
        <v>3234</v>
      </c>
      <c r="B3236" s="67"/>
      <c r="C3236" s="67"/>
      <c r="D3236" s="67"/>
      <c r="E3236" s="67"/>
      <c r="F3236" s="68"/>
      <c r="G3236" s="67"/>
      <c r="H3236" s="68"/>
      <c r="I3236" s="67"/>
      <c r="J3236" s="67"/>
      <c r="K3236" s="67"/>
      <c r="L3236" s="67"/>
      <c r="M3236" s="68"/>
      <c r="N3236" s="67"/>
      <c r="O3236" s="67"/>
      <c r="P3236" s="67"/>
      <c r="Q3236" s="67"/>
      <c r="R3236" s="68"/>
      <c r="S3236" s="67"/>
      <c r="T3236" s="67"/>
      <c r="U3236" s="67"/>
      <c r="V3236" s="67"/>
      <c r="W3236" s="68"/>
      <c r="X3236" s="67"/>
      <c r="Y3236" s="60"/>
      <c r="Z3236" s="60"/>
      <c r="AA3236" s="60"/>
      <c r="AB3236" s="61"/>
    </row>
    <row r="3237" spans="1:28">
      <c r="A3237" s="47">
        <v>3235</v>
      </c>
      <c r="B3237" s="28"/>
      <c r="C3237" s="28"/>
      <c r="D3237" s="28"/>
      <c r="G3237" s="28"/>
      <c r="J3237" s="21"/>
      <c r="K3237" s="21"/>
      <c r="P3237" s="21"/>
      <c r="T3237" s="28"/>
      <c r="U3237" s="28"/>
      <c r="Y3237" s="28"/>
      <c r="Z3237" s="28"/>
    </row>
    <row r="3238" spans="1:28">
      <c r="A3238" s="47">
        <v>3236</v>
      </c>
      <c r="B3238" s="28"/>
      <c r="C3238" s="28"/>
      <c r="D3238" s="28"/>
      <c r="G3238" s="28"/>
      <c r="J3238" s="21"/>
      <c r="K3238" s="21"/>
      <c r="P3238" s="21"/>
      <c r="T3238" s="28"/>
      <c r="U3238" s="28"/>
      <c r="Y3238" s="28"/>
      <c r="Z3238" s="28"/>
    </row>
    <row r="3239" spans="1:28">
      <c r="A3239" s="47">
        <v>3237</v>
      </c>
      <c r="B3239" s="28"/>
      <c r="C3239" s="28"/>
      <c r="D3239" s="28"/>
      <c r="G3239" s="28"/>
      <c r="J3239" s="21"/>
      <c r="K3239" s="21"/>
      <c r="P3239" s="21"/>
      <c r="T3239" s="28"/>
      <c r="U3239" s="28"/>
      <c r="Y3239" s="28"/>
      <c r="Z3239" s="28"/>
    </row>
    <row r="3240" spans="1:28">
      <c r="A3240" s="47">
        <v>3238</v>
      </c>
      <c r="B3240" s="28"/>
      <c r="C3240" s="28"/>
      <c r="D3240" s="28"/>
      <c r="G3240" s="28"/>
      <c r="J3240" s="21"/>
      <c r="K3240" s="21"/>
      <c r="P3240" s="21"/>
      <c r="T3240" s="28"/>
      <c r="U3240" s="28"/>
      <c r="Y3240" s="28"/>
      <c r="Z3240" s="28"/>
    </row>
    <row r="3241" spans="1:28" ht="13.5" thickBot="1">
      <c r="A3241" s="59">
        <v>3239</v>
      </c>
      <c r="B3241" s="67"/>
      <c r="C3241" s="67"/>
      <c r="D3241" s="67"/>
      <c r="E3241" s="67"/>
      <c r="F3241" s="68"/>
      <c r="G3241" s="67"/>
      <c r="H3241" s="68"/>
      <c r="I3241" s="67"/>
      <c r="J3241" s="67"/>
      <c r="K3241" s="67"/>
      <c r="L3241" s="67"/>
      <c r="M3241" s="68"/>
      <c r="N3241" s="67"/>
      <c r="O3241" s="67"/>
      <c r="P3241" s="67"/>
      <c r="Q3241" s="67"/>
      <c r="R3241" s="68"/>
      <c r="S3241" s="67"/>
      <c r="T3241" s="67"/>
      <c r="U3241" s="67"/>
      <c r="V3241" s="67"/>
      <c r="W3241" s="68"/>
      <c r="X3241" s="67"/>
      <c r="Y3241" s="60"/>
      <c r="Z3241" s="60"/>
      <c r="AA3241" s="60"/>
      <c r="AB3241" s="61"/>
    </row>
    <row r="3242" spans="1:28">
      <c r="A3242" s="47">
        <v>3240</v>
      </c>
      <c r="B3242" s="28"/>
      <c r="C3242" s="28"/>
      <c r="D3242" s="28"/>
      <c r="G3242" s="28"/>
      <c r="J3242" s="21"/>
      <c r="K3242" s="21"/>
      <c r="P3242" s="21"/>
      <c r="T3242" s="28"/>
      <c r="U3242" s="28"/>
      <c r="Y3242" s="28"/>
      <c r="Z3242" s="28"/>
    </row>
    <row r="3243" spans="1:28">
      <c r="A3243" s="47">
        <v>3241</v>
      </c>
      <c r="B3243" s="28"/>
      <c r="C3243" s="28"/>
      <c r="D3243" s="28"/>
      <c r="G3243" s="28"/>
      <c r="J3243" s="21"/>
      <c r="K3243" s="21"/>
      <c r="P3243" s="21"/>
      <c r="T3243" s="28"/>
      <c r="U3243" s="28"/>
      <c r="Y3243" s="28"/>
      <c r="Z3243" s="28"/>
    </row>
    <row r="3244" spans="1:28">
      <c r="A3244" s="47">
        <v>3242</v>
      </c>
      <c r="B3244" s="28"/>
      <c r="C3244" s="28"/>
      <c r="D3244" s="28"/>
      <c r="G3244" s="28"/>
      <c r="J3244" s="21"/>
      <c r="K3244" s="21"/>
      <c r="P3244" s="21"/>
      <c r="T3244" s="28"/>
      <c r="U3244" s="28"/>
      <c r="Y3244" s="28"/>
      <c r="Z3244" s="28"/>
    </row>
    <row r="3245" spans="1:28">
      <c r="A3245" s="47">
        <v>3243</v>
      </c>
      <c r="B3245" s="28"/>
      <c r="C3245" s="28"/>
      <c r="D3245" s="28"/>
      <c r="G3245" s="28"/>
      <c r="J3245" s="21"/>
      <c r="K3245" s="21"/>
      <c r="P3245" s="21"/>
      <c r="T3245" s="28"/>
      <c r="U3245" s="28"/>
      <c r="Y3245" s="28"/>
      <c r="Z3245" s="28"/>
    </row>
    <row r="3246" spans="1:28" ht="13.5" thickBot="1">
      <c r="A3246" s="59">
        <v>3244</v>
      </c>
      <c r="B3246" s="67"/>
      <c r="C3246" s="67"/>
      <c r="D3246" s="67"/>
      <c r="E3246" s="67"/>
      <c r="F3246" s="68"/>
      <c r="G3246" s="67"/>
      <c r="H3246" s="68"/>
      <c r="I3246" s="67"/>
      <c r="J3246" s="67"/>
      <c r="K3246" s="67"/>
      <c r="L3246" s="67"/>
      <c r="M3246" s="68"/>
      <c r="N3246" s="67"/>
      <c r="O3246" s="67"/>
      <c r="P3246" s="67"/>
      <c r="Q3246" s="67"/>
      <c r="R3246" s="68"/>
      <c r="S3246" s="67"/>
      <c r="T3246" s="67"/>
      <c r="U3246" s="67"/>
      <c r="V3246" s="67"/>
      <c r="W3246" s="68"/>
      <c r="X3246" s="67"/>
      <c r="Y3246" s="60"/>
      <c r="Z3246" s="60"/>
      <c r="AA3246" s="60"/>
      <c r="AB3246" s="61"/>
    </row>
    <row r="3247" spans="1:28">
      <c r="A3247" s="47">
        <v>3245</v>
      </c>
      <c r="B3247" s="28"/>
      <c r="C3247" s="28"/>
      <c r="D3247" s="28"/>
      <c r="G3247" s="28"/>
      <c r="J3247" s="21"/>
      <c r="K3247" s="21"/>
      <c r="P3247" s="21"/>
      <c r="T3247" s="28"/>
      <c r="U3247" s="28"/>
      <c r="Y3247" s="28"/>
      <c r="Z3247" s="28"/>
    </row>
    <row r="3248" spans="1:28">
      <c r="A3248" s="47">
        <v>3246</v>
      </c>
      <c r="B3248" s="28"/>
      <c r="C3248" s="28"/>
      <c r="D3248" s="28"/>
      <c r="G3248" s="28"/>
      <c r="J3248" s="21"/>
      <c r="K3248" s="21"/>
      <c r="P3248" s="21"/>
      <c r="T3248" s="28"/>
      <c r="U3248" s="28"/>
      <c r="Y3248" s="28"/>
      <c r="Z3248" s="28"/>
    </row>
    <row r="3249" spans="1:28">
      <c r="A3249" s="47">
        <v>3247</v>
      </c>
      <c r="B3249" s="28"/>
      <c r="C3249" s="28"/>
      <c r="D3249" s="28"/>
      <c r="G3249" s="28"/>
      <c r="J3249" s="21"/>
      <c r="K3249" s="21"/>
      <c r="P3249" s="21"/>
      <c r="T3249" s="28"/>
      <c r="U3249" s="28"/>
      <c r="Y3249" s="28"/>
      <c r="Z3249" s="28"/>
    </row>
    <row r="3250" spans="1:28">
      <c r="A3250" s="47">
        <v>3248</v>
      </c>
      <c r="B3250" s="28"/>
      <c r="C3250" s="28"/>
      <c r="D3250" s="28"/>
      <c r="G3250" s="28"/>
      <c r="J3250" s="21"/>
      <c r="K3250" s="21"/>
      <c r="P3250" s="21"/>
      <c r="T3250" s="28"/>
      <c r="U3250" s="28"/>
      <c r="Y3250" s="28"/>
      <c r="Z3250" s="28"/>
    </row>
    <row r="3251" spans="1:28" ht="13.5" thickBot="1">
      <c r="A3251" s="59">
        <v>3249</v>
      </c>
      <c r="B3251" s="67"/>
      <c r="C3251" s="67"/>
      <c r="D3251" s="67"/>
      <c r="E3251" s="67"/>
      <c r="F3251" s="68"/>
      <c r="G3251" s="67"/>
      <c r="H3251" s="68"/>
      <c r="I3251" s="67"/>
      <c r="J3251" s="67"/>
      <c r="K3251" s="67"/>
      <c r="L3251" s="67"/>
      <c r="M3251" s="68"/>
      <c r="N3251" s="67"/>
      <c r="O3251" s="67"/>
      <c r="P3251" s="67"/>
      <c r="Q3251" s="67"/>
      <c r="R3251" s="68"/>
      <c r="S3251" s="67"/>
      <c r="T3251" s="67"/>
      <c r="U3251" s="67"/>
      <c r="V3251" s="67"/>
      <c r="W3251" s="68"/>
      <c r="X3251" s="67"/>
      <c r="Y3251" s="60"/>
      <c r="Z3251" s="60"/>
      <c r="AA3251" s="60"/>
      <c r="AB3251" s="61"/>
    </row>
    <row r="3252" spans="1:28">
      <c r="A3252" s="47">
        <v>3250</v>
      </c>
      <c r="B3252" s="28"/>
      <c r="C3252" s="28"/>
      <c r="D3252" s="28"/>
      <c r="G3252" s="28"/>
      <c r="J3252" s="21"/>
      <c r="K3252" s="21"/>
      <c r="P3252" s="21"/>
      <c r="T3252" s="28"/>
      <c r="U3252" s="28"/>
      <c r="Y3252" s="28"/>
      <c r="Z3252" s="28"/>
    </row>
    <row r="3253" spans="1:28">
      <c r="A3253" s="47">
        <v>3251</v>
      </c>
      <c r="B3253" s="28"/>
      <c r="C3253" s="28"/>
      <c r="D3253" s="28"/>
      <c r="G3253" s="28"/>
      <c r="J3253" s="21"/>
      <c r="K3253" s="21"/>
      <c r="P3253" s="21"/>
      <c r="T3253" s="28"/>
      <c r="U3253" s="28"/>
      <c r="Y3253" s="28"/>
      <c r="Z3253" s="28"/>
    </row>
    <row r="3254" spans="1:28">
      <c r="A3254" s="47">
        <v>3252</v>
      </c>
      <c r="B3254" s="28"/>
      <c r="C3254" s="28"/>
      <c r="D3254" s="28"/>
      <c r="G3254" s="28"/>
      <c r="J3254" s="21"/>
      <c r="K3254" s="21"/>
      <c r="P3254" s="21"/>
      <c r="T3254" s="28"/>
      <c r="U3254" s="28"/>
      <c r="Y3254" s="28"/>
      <c r="Z3254" s="28"/>
    </row>
    <row r="3255" spans="1:28">
      <c r="A3255" s="47">
        <v>3253</v>
      </c>
      <c r="B3255" s="28"/>
      <c r="C3255" s="28"/>
      <c r="D3255" s="28"/>
      <c r="G3255" s="28"/>
      <c r="J3255" s="21"/>
      <c r="K3255" s="21"/>
      <c r="P3255" s="21"/>
      <c r="T3255" s="28"/>
      <c r="U3255" s="28"/>
      <c r="Y3255" s="28"/>
      <c r="Z3255" s="28"/>
    </row>
    <row r="3256" spans="1:28" ht="13.5" thickBot="1">
      <c r="A3256" s="59">
        <v>3254</v>
      </c>
      <c r="B3256" s="67"/>
      <c r="C3256" s="67"/>
      <c r="D3256" s="67"/>
      <c r="E3256" s="67"/>
      <c r="F3256" s="68"/>
      <c r="G3256" s="67"/>
      <c r="H3256" s="68"/>
      <c r="I3256" s="67"/>
      <c r="J3256" s="67"/>
      <c r="K3256" s="67"/>
      <c r="L3256" s="67"/>
      <c r="M3256" s="68"/>
      <c r="N3256" s="67"/>
      <c r="O3256" s="67"/>
      <c r="P3256" s="67"/>
      <c r="Q3256" s="67"/>
      <c r="R3256" s="68"/>
      <c r="S3256" s="67"/>
      <c r="T3256" s="67"/>
      <c r="U3256" s="67"/>
      <c r="V3256" s="67"/>
      <c r="W3256" s="68"/>
      <c r="X3256" s="67"/>
      <c r="Y3256" s="60"/>
      <c r="Z3256" s="60"/>
      <c r="AA3256" s="60"/>
      <c r="AB3256" s="61"/>
    </row>
    <row r="3257" spans="1:28">
      <c r="A3257" s="47">
        <v>3255</v>
      </c>
      <c r="B3257" s="28"/>
      <c r="C3257" s="28"/>
      <c r="D3257" s="28"/>
      <c r="G3257" s="28"/>
      <c r="J3257" s="21"/>
      <c r="K3257" s="21"/>
      <c r="P3257" s="21"/>
      <c r="T3257" s="28"/>
      <c r="U3257" s="28"/>
      <c r="Y3257" s="28"/>
      <c r="Z3257" s="28"/>
    </row>
    <row r="3258" spans="1:28">
      <c r="A3258" s="47">
        <v>3256</v>
      </c>
      <c r="B3258" s="28"/>
      <c r="C3258" s="28"/>
      <c r="D3258" s="28"/>
      <c r="G3258" s="28"/>
      <c r="J3258" s="21"/>
      <c r="K3258" s="21"/>
      <c r="P3258" s="21"/>
      <c r="T3258" s="28"/>
      <c r="U3258" s="28"/>
      <c r="Y3258" s="28"/>
      <c r="Z3258" s="28"/>
    </row>
    <row r="3259" spans="1:28">
      <c r="A3259" s="47">
        <v>3257</v>
      </c>
      <c r="B3259" s="28"/>
      <c r="C3259" s="28"/>
      <c r="D3259" s="28"/>
      <c r="G3259" s="28"/>
      <c r="J3259" s="21"/>
      <c r="K3259" s="21"/>
      <c r="P3259" s="21"/>
      <c r="T3259" s="28"/>
      <c r="U3259" s="28"/>
      <c r="Y3259" s="28"/>
      <c r="Z3259" s="28"/>
    </row>
    <row r="3260" spans="1:28">
      <c r="A3260" s="47">
        <v>3258</v>
      </c>
      <c r="B3260" s="28"/>
      <c r="C3260" s="28"/>
      <c r="D3260" s="28"/>
      <c r="G3260" s="28"/>
      <c r="J3260" s="21"/>
      <c r="K3260" s="21"/>
      <c r="P3260" s="21"/>
      <c r="T3260" s="28"/>
      <c r="U3260" s="28"/>
      <c r="Y3260" s="28"/>
      <c r="Z3260" s="28"/>
    </row>
    <row r="3261" spans="1:28" ht="13.5" thickBot="1">
      <c r="A3261" s="59">
        <v>3259</v>
      </c>
      <c r="B3261" s="67"/>
      <c r="C3261" s="67"/>
      <c r="D3261" s="67"/>
      <c r="E3261" s="67"/>
      <c r="F3261" s="68"/>
      <c r="G3261" s="67"/>
      <c r="H3261" s="68"/>
      <c r="I3261" s="67"/>
      <c r="J3261" s="67"/>
      <c r="K3261" s="67"/>
      <c r="L3261" s="67"/>
      <c r="M3261" s="68"/>
      <c r="N3261" s="67"/>
      <c r="O3261" s="67"/>
      <c r="P3261" s="67"/>
      <c r="Q3261" s="67"/>
      <c r="R3261" s="68"/>
      <c r="S3261" s="67"/>
      <c r="T3261" s="67"/>
      <c r="U3261" s="67"/>
      <c r="V3261" s="67"/>
      <c r="W3261" s="68"/>
      <c r="X3261" s="67"/>
      <c r="Y3261" s="60"/>
      <c r="Z3261" s="60"/>
      <c r="AA3261" s="60"/>
      <c r="AB3261" s="61"/>
    </row>
    <row r="3262" spans="1:28">
      <c r="A3262" s="47">
        <v>3260</v>
      </c>
      <c r="B3262" s="28"/>
      <c r="C3262" s="28"/>
      <c r="D3262" s="28"/>
      <c r="G3262" s="28"/>
      <c r="J3262" s="21"/>
      <c r="K3262" s="21"/>
      <c r="P3262" s="21"/>
      <c r="T3262" s="28"/>
      <c r="U3262" s="28"/>
      <c r="Y3262" s="28"/>
      <c r="Z3262" s="28"/>
    </row>
    <row r="3263" spans="1:28">
      <c r="A3263" s="47">
        <v>3261</v>
      </c>
      <c r="B3263" s="28"/>
      <c r="C3263" s="28"/>
      <c r="D3263" s="28"/>
      <c r="G3263" s="28"/>
      <c r="J3263" s="21"/>
      <c r="K3263" s="21"/>
      <c r="P3263" s="21"/>
      <c r="T3263" s="28"/>
      <c r="U3263" s="28"/>
      <c r="Y3263" s="28"/>
      <c r="Z3263" s="28"/>
    </row>
    <row r="3264" spans="1:28">
      <c r="A3264" s="47">
        <v>3262</v>
      </c>
      <c r="B3264" s="28"/>
      <c r="C3264" s="28"/>
      <c r="D3264" s="28"/>
      <c r="G3264" s="28"/>
      <c r="J3264" s="21"/>
      <c r="K3264" s="21"/>
      <c r="P3264" s="21"/>
      <c r="T3264" s="28"/>
      <c r="U3264" s="28"/>
      <c r="Y3264" s="28"/>
      <c r="Z3264" s="28"/>
    </row>
    <row r="3265" spans="1:28">
      <c r="A3265" s="47">
        <v>3263</v>
      </c>
      <c r="B3265" s="28"/>
      <c r="C3265" s="28"/>
      <c r="D3265" s="28"/>
      <c r="G3265" s="28"/>
      <c r="J3265" s="21"/>
      <c r="K3265" s="21"/>
      <c r="P3265" s="21"/>
      <c r="T3265" s="28"/>
      <c r="U3265" s="28"/>
      <c r="Y3265" s="28"/>
      <c r="Z3265" s="28"/>
    </row>
    <row r="3266" spans="1:28" ht="13.5" thickBot="1">
      <c r="A3266" s="59">
        <v>3264</v>
      </c>
      <c r="B3266" s="67"/>
      <c r="C3266" s="67"/>
      <c r="D3266" s="67"/>
      <c r="E3266" s="67"/>
      <c r="F3266" s="68"/>
      <c r="G3266" s="67"/>
      <c r="H3266" s="68"/>
      <c r="I3266" s="67"/>
      <c r="J3266" s="67"/>
      <c r="K3266" s="67"/>
      <c r="L3266" s="67"/>
      <c r="M3266" s="68"/>
      <c r="N3266" s="67"/>
      <c r="O3266" s="67"/>
      <c r="P3266" s="67"/>
      <c r="Q3266" s="67"/>
      <c r="R3266" s="68"/>
      <c r="S3266" s="67"/>
      <c r="T3266" s="67"/>
      <c r="U3266" s="67"/>
      <c r="V3266" s="67"/>
      <c r="W3266" s="68"/>
      <c r="X3266" s="67"/>
      <c r="Y3266" s="60"/>
      <c r="Z3266" s="60"/>
      <c r="AA3266" s="60"/>
      <c r="AB3266" s="61"/>
    </row>
    <row r="3267" spans="1:28">
      <c r="A3267" s="47">
        <v>3265</v>
      </c>
      <c r="B3267" s="28"/>
      <c r="C3267" s="28"/>
      <c r="D3267" s="28"/>
      <c r="G3267" s="28"/>
      <c r="J3267" s="21"/>
      <c r="K3267" s="21"/>
      <c r="P3267" s="21"/>
      <c r="T3267" s="28"/>
      <c r="U3267" s="28"/>
      <c r="Y3267" s="28"/>
      <c r="Z3267" s="28"/>
    </row>
    <row r="3268" spans="1:28">
      <c r="A3268" s="47">
        <v>3266</v>
      </c>
      <c r="B3268" s="28"/>
      <c r="C3268" s="28"/>
      <c r="D3268" s="28"/>
      <c r="G3268" s="28"/>
      <c r="J3268" s="21"/>
      <c r="K3268" s="21"/>
      <c r="P3268" s="21"/>
      <c r="T3268" s="28"/>
      <c r="U3268" s="28"/>
      <c r="Y3268" s="28"/>
      <c r="Z3268" s="28"/>
    </row>
    <row r="3269" spans="1:28">
      <c r="A3269" s="47">
        <v>3267</v>
      </c>
      <c r="B3269" s="28"/>
      <c r="C3269" s="28"/>
      <c r="D3269" s="28"/>
      <c r="G3269" s="28"/>
      <c r="J3269" s="21"/>
      <c r="K3269" s="21"/>
      <c r="P3269" s="21"/>
      <c r="T3269" s="28"/>
      <c r="U3269" s="28"/>
      <c r="Y3269" s="28"/>
      <c r="Z3269" s="28"/>
    </row>
    <row r="3270" spans="1:28">
      <c r="A3270" s="47">
        <v>3268</v>
      </c>
      <c r="B3270" s="28"/>
      <c r="C3270" s="28"/>
      <c r="D3270" s="28"/>
      <c r="G3270" s="28"/>
      <c r="J3270" s="21"/>
      <c r="K3270" s="21"/>
      <c r="P3270" s="21"/>
      <c r="T3270" s="28"/>
      <c r="U3270" s="28"/>
      <c r="Y3270" s="28"/>
      <c r="Z3270" s="28"/>
    </row>
    <row r="3271" spans="1:28" ht="13.5" thickBot="1">
      <c r="A3271" s="59">
        <v>3269</v>
      </c>
      <c r="B3271" s="67"/>
      <c r="C3271" s="67"/>
      <c r="D3271" s="67"/>
      <c r="E3271" s="67"/>
      <c r="F3271" s="68"/>
      <c r="G3271" s="67"/>
      <c r="H3271" s="68"/>
      <c r="I3271" s="67"/>
      <c r="J3271" s="67"/>
      <c r="K3271" s="67"/>
      <c r="L3271" s="67"/>
      <c r="M3271" s="68"/>
      <c r="N3271" s="67"/>
      <c r="O3271" s="67"/>
      <c r="P3271" s="67"/>
      <c r="Q3271" s="67"/>
      <c r="R3271" s="68"/>
      <c r="S3271" s="67"/>
      <c r="T3271" s="67"/>
      <c r="U3271" s="67"/>
      <c r="V3271" s="67"/>
      <c r="W3271" s="68"/>
      <c r="X3271" s="67"/>
      <c r="Y3271" s="60"/>
      <c r="Z3271" s="60"/>
      <c r="AA3271" s="60"/>
      <c r="AB3271" s="61"/>
    </row>
    <row r="3272" spans="1:28">
      <c r="A3272" s="47">
        <v>3270</v>
      </c>
      <c r="B3272" s="28"/>
      <c r="C3272" s="28"/>
      <c r="D3272" s="28"/>
      <c r="G3272" s="28"/>
      <c r="J3272" s="21"/>
      <c r="K3272" s="21"/>
      <c r="P3272" s="21"/>
      <c r="T3272" s="28"/>
      <c r="U3272" s="28"/>
      <c r="Y3272" s="28"/>
      <c r="Z3272" s="28"/>
    </row>
    <row r="3273" spans="1:28">
      <c r="A3273" s="47">
        <v>3271</v>
      </c>
      <c r="B3273" s="28"/>
      <c r="C3273" s="28"/>
      <c r="D3273" s="28"/>
      <c r="G3273" s="28"/>
      <c r="J3273" s="21"/>
      <c r="K3273" s="21"/>
      <c r="P3273" s="21"/>
      <c r="T3273" s="28"/>
      <c r="U3273" s="28"/>
      <c r="Y3273" s="28"/>
      <c r="Z3273" s="28"/>
    </row>
    <row r="3274" spans="1:28">
      <c r="A3274" s="47">
        <v>3272</v>
      </c>
      <c r="B3274" s="28"/>
      <c r="C3274" s="28"/>
      <c r="D3274" s="28"/>
      <c r="G3274" s="28"/>
      <c r="J3274" s="21"/>
      <c r="K3274" s="21"/>
      <c r="P3274" s="21"/>
      <c r="T3274" s="28"/>
      <c r="U3274" s="28"/>
      <c r="Y3274" s="28"/>
      <c r="Z3274" s="28"/>
    </row>
    <row r="3275" spans="1:28">
      <c r="A3275" s="47">
        <v>3273</v>
      </c>
      <c r="B3275" s="28"/>
      <c r="C3275" s="28"/>
      <c r="D3275" s="28"/>
      <c r="G3275" s="28"/>
      <c r="J3275" s="21"/>
      <c r="K3275" s="21"/>
      <c r="P3275" s="21"/>
      <c r="T3275" s="28"/>
      <c r="U3275" s="28"/>
      <c r="Y3275" s="28"/>
      <c r="Z3275" s="28"/>
    </row>
    <row r="3276" spans="1:28" ht="13.5" thickBot="1">
      <c r="A3276" s="59">
        <v>3274</v>
      </c>
      <c r="B3276" s="67"/>
      <c r="C3276" s="67"/>
      <c r="D3276" s="67"/>
      <c r="E3276" s="67"/>
      <c r="F3276" s="68"/>
      <c r="G3276" s="67"/>
      <c r="H3276" s="68"/>
      <c r="I3276" s="67"/>
      <c r="J3276" s="67"/>
      <c r="K3276" s="67"/>
      <c r="L3276" s="67"/>
      <c r="M3276" s="68"/>
      <c r="N3276" s="67"/>
      <c r="O3276" s="67"/>
      <c r="P3276" s="67"/>
      <c r="Q3276" s="67"/>
      <c r="R3276" s="68"/>
      <c r="S3276" s="67"/>
      <c r="T3276" s="67"/>
      <c r="U3276" s="67"/>
      <c r="V3276" s="67"/>
      <c r="W3276" s="68"/>
      <c r="X3276" s="67"/>
      <c r="Y3276" s="60"/>
      <c r="Z3276" s="60"/>
      <c r="AA3276" s="60"/>
      <c r="AB3276" s="61"/>
    </row>
    <row r="3277" spans="1:28">
      <c r="A3277" s="47">
        <v>3275</v>
      </c>
      <c r="B3277" s="28"/>
      <c r="C3277" s="28"/>
      <c r="D3277" s="28"/>
      <c r="G3277" s="28"/>
      <c r="J3277" s="21"/>
      <c r="K3277" s="21"/>
      <c r="P3277" s="21"/>
      <c r="T3277" s="28"/>
      <c r="U3277" s="28"/>
      <c r="Y3277" s="28"/>
      <c r="Z3277" s="28"/>
    </row>
    <row r="3278" spans="1:28">
      <c r="A3278" s="47">
        <v>3276</v>
      </c>
      <c r="B3278" s="28"/>
      <c r="C3278" s="28"/>
      <c r="D3278" s="28"/>
      <c r="G3278" s="28"/>
      <c r="J3278" s="21"/>
      <c r="K3278" s="21"/>
      <c r="P3278" s="21"/>
      <c r="T3278" s="28"/>
      <c r="U3278" s="28"/>
      <c r="Y3278" s="28"/>
      <c r="Z3278" s="28"/>
    </row>
    <row r="3279" spans="1:28">
      <c r="A3279" s="47">
        <v>3277</v>
      </c>
      <c r="B3279" s="28"/>
      <c r="C3279" s="28"/>
      <c r="D3279" s="28"/>
      <c r="G3279" s="28"/>
      <c r="J3279" s="21"/>
      <c r="K3279" s="21"/>
      <c r="P3279" s="21"/>
      <c r="T3279" s="28"/>
      <c r="U3279" s="28"/>
      <c r="Y3279" s="28"/>
      <c r="Z3279" s="28"/>
    </row>
    <row r="3280" spans="1:28">
      <c r="A3280" s="47">
        <v>3278</v>
      </c>
      <c r="B3280" s="28"/>
      <c r="C3280" s="28"/>
      <c r="D3280" s="28"/>
      <c r="G3280" s="28"/>
      <c r="J3280" s="21"/>
      <c r="K3280" s="21"/>
      <c r="P3280" s="21"/>
      <c r="T3280" s="28"/>
      <c r="U3280" s="28"/>
      <c r="Y3280" s="28"/>
      <c r="Z3280" s="28"/>
    </row>
    <row r="3281" spans="1:28" ht="13.5" thickBot="1">
      <c r="A3281" s="59">
        <v>3279</v>
      </c>
      <c r="B3281" s="67"/>
      <c r="C3281" s="67"/>
      <c r="D3281" s="67"/>
      <c r="E3281" s="67"/>
      <c r="F3281" s="68"/>
      <c r="G3281" s="67"/>
      <c r="H3281" s="68"/>
      <c r="I3281" s="67"/>
      <c r="J3281" s="67"/>
      <c r="K3281" s="67"/>
      <c r="L3281" s="67"/>
      <c r="M3281" s="68"/>
      <c r="N3281" s="67"/>
      <c r="O3281" s="67"/>
      <c r="P3281" s="67"/>
      <c r="Q3281" s="67"/>
      <c r="R3281" s="68"/>
      <c r="S3281" s="67"/>
      <c r="T3281" s="67"/>
      <c r="U3281" s="67"/>
      <c r="V3281" s="67"/>
      <c r="W3281" s="68"/>
      <c r="X3281" s="67"/>
      <c r="Y3281" s="60"/>
      <c r="Z3281" s="60"/>
      <c r="AA3281" s="60"/>
      <c r="AB3281" s="61"/>
    </row>
    <row r="3282" spans="1:28">
      <c r="A3282" s="47">
        <v>3280</v>
      </c>
      <c r="B3282" s="28"/>
      <c r="C3282" s="28"/>
      <c r="D3282" s="28"/>
      <c r="G3282" s="28"/>
      <c r="J3282" s="21"/>
      <c r="K3282" s="21"/>
      <c r="P3282" s="21"/>
      <c r="T3282" s="28"/>
      <c r="U3282" s="28"/>
      <c r="Y3282" s="28"/>
      <c r="Z3282" s="28"/>
    </row>
    <row r="3283" spans="1:28">
      <c r="A3283" s="47">
        <v>3281</v>
      </c>
      <c r="B3283" s="28"/>
      <c r="C3283" s="28"/>
      <c r="D3283" s="28"/>
      <c r="G3283" s="28"/>
      <c r="J3283" s="21"/>
      <c r="K3283" s="21"/>
      <c r="P3283" s="21"/>
      <c r="T3283" s="28"/>
      <c r="U3283" s="28"/>
      <c r="Y3283" s="28"/>
      <c r="Z3283" s="28"/>
    </row>
    <row r="3284" spans="1:28">
      <c r="A3284" s="47">
        <v>3282</v>
      </c>
      <c r="B3284" s="28"/>
      <c r="C3284" s="28"/>
      <c r="D3284" s="28"/>
      <c r="G3284" s="28"/>
      <c r="J3284" s="21"/>
      <c r="K3284" s="21"/>
      <c r="P3284" s="21"/>
      <c r="T3284" s="28"/>
      <c r="U3284" s="28"/>
      <c r="Y3284" s="28"/>
      <c r="Z3284" s="28"/>
    </row>
    <row r="3285" spans="1:28">
      <c r="A3285" s="47">
        <v>3283</v>
      </c>
      <c r="B3285" s="28"/>
      <c r="C3285" s="28"/>
      <c r="D3285" s="28"/>
      <c r="G3285" s="28"/>
      <c r="J3285" s="21"/>
      <c r="K3285" s="21"/>
      <c r="P3285" s="21"/>
      <c r="T3285" s="28"/>
      <c r="U3285" s="28"/>
      <c r="Y3285" s="28"/>
      <c r="Z3285" s="28"/>
    </row>
    <row r="3286" spans="1:28" ht="13.5" thickBot="1">
      <c r="A3286" s="59">
        <v>3284</v>
      </c>
      <c r="B3286" s="67"/>
      <c r="C3286" s="67"/>
      <c r="D3286" s="67"/>
      <c r="E3286" s="67"/>
      <c r="F3286" s="68"/>
      <c r="G3286" s="67"/>
      <c r="H3286" s="68"/>
      <c r="I3286" s="67"/>
      <c r="J3286" s="67"/>
      <c r="K3286" s="67"/>
      <c r="L3286" s="67"/>
      <c r="M3286" s="68"/>
      <c r="N3286" s="67"/>
      <c r="O3286" s="67"/>
      <c r="P3286" s="67"/>
      <c r="Q3286" s="67"/>
      <c r="R3286" s="68"/>
      <c r="S3286" s="67"/>
      <c r="T3286" s="67"/>
      <c r="U3286" s="67"/>
      <c r="V3286" s="67"/>
      <c r="W3286" s="68"/>
      <c r="X3286" s="67"/>
      <c r="Y3286" s="60"/>
      <c r="Z3286" s="60"/>
      <c r="AA3286" s="60"/>
      <c r="AB3286" s="61"/>
    </row>
    <row r="3287" spans="1:28">
      <c r="A3287" s="47">
        <v>3285</v>
      </c>
      <c r="B3287" s="28"/>
      <c r="C3287" s="28"/>
      <c r="D3287" s="28"/>
      <c r="G3287" s="28"/>
      <c r="J3287" s="21"/>
      <c r="K3287" s="21"/>
      <c r="P3287" s="21"/>
      <c r="T3287" s="28"/>
      <c r="U3287" s="28"/>
      <c r="Y3287" s="28"/>
      <c r="Z3287" s="28"/>
    </row>
    <row r="3288" spans="1:28">
      <c r="A3288" s="47">
        <v>3286</v>
      </c>
      <c r="B3288" s="28"/>
      <c r="C3288" s="28"/>
      <c r="D3288" s="28"/>
      <c r="G3288" s="28"/>
      <c r="J3288" s="21"/>
      <c r="K3288" s="21"/>
      <c r="P3288" s="21"/>
      <c r="T3288" s="28"/>
      <c r="U3288" s="28"/>
      <c r="Y3288" s="28"/>
      <c r="Z3288" s="28"/>
    </row>
    <row r="3289" spans="1:28">
      <c r="A3289" s="47">
        <v>3287</v>
      </c>
      <c r="B3289" s="28"/>
      <c r="C3289" s="28"/>
      <c r="D3289" s="28"/>
      <c r="G3289" s="28"/>
      <c r="J3289" s="21"/>
      <c r="K3289" s="21"/>
      <c r="P3289" s="21"/>
      <c r="T3289" s="28"/>
      <c r="U3289" s="28"/>
      <c r="Y3289" s="28"/>
      <c r="Z3289" s="28"/>
    </row>
    <row r="3290" spans="1:28">
      <c r="A3290" s="47">
        <v>3288</v>
      </c>
      <c r="B3290" s="28"/>
      <c r="C3290" s="28"/>
      <c r="D3290" s="28"/>
      <c r="G3290" s="28"/>
      <c r="J3290" s="21"/>
      <c r="K3290" s="21"/>
      <c r="P3290" s="21"/>
      <c r="T3290" s="28"/>
      <c r="U3290" s="28"/>
      <c r="Y3290" s="28"/>
      <c r="Z3290" s="28"/>
    </row>
    <row r="3291" spans="1:28" ht="13.5" thickBot="1">
      <c r="A3291" s="59">
        <v>3289</v>
      </c>
      <c r="B3291" s="67"/>
      <c r="C3291" s="67"/>
      <c r="D3291" s="67"/>
      <c r="E3291" s="67"/>
      <c r="F3291" s="68"/>
      <c r="G3291" s="67"/>
      <c r="H3291" s="68"/>
      <c r="I3291" s="67"/>
      <c r="J3291" s="67"/>
      <c r="K3291" s="67"/>
      <c r="L3291" s="67"/>
      <c r="M3291" s="68"/>
      <c r="N3291" s="67"/>
      <c r="O3291" s="67"/>
      <c r="P3291" s="67"/>
      <c r="Q3291" s="67"/>
      <c r="R3291" s="68"/>
      <c r="S3291" s="67"/>
      <c r="T3291" s="67"/>
      <c r="U3291" s="67"/>
      <c r="V3291" s="67"/>
      <c r="W3291" s="68"/>
      <c r="X3291" s="67"/>
      <c r="Y3291" s="60"/>
      <c r="Z3291" s="60"/>
      <c r="AA3291" s="60"/>
      <c r="AB3291" s="61"/>
    </row>
    <row r="3292" spans="1:28">
      <c r="A3292" s="47">
        <v>3290</v>
      </c>
      <c r="B3292" s="28"/>
      <c r="C3292" s="28"/>
      <c r="D3292" s="28"/>
      <c r="G3292" s="28"/>
      <c r="J3292" s="21"/>
      <c r="K3292" s="21"/>
      <c r="P3292" s="21"/>
      <c r="T3292" s="28"/>
      <c r="U3292" s="28"/>
      <c r="Y3292" s="28"/>
      <c r="Z3292" s="28"/>
    </row>
    <row r="3293" spans="1:28">
      <c r="A3293" s="47">
        <v>3291</v>
      </c>
      <c r="B3293" s="28"/>
      <c r="C3293" s="28"/>
      <c r="D3293" s="28"/>
      <c r="G3293" s="28"/>
      <c r="J3293" s="21"/>
      <c r="K3293" s="21"/>
      <c r="P3293" s="21"/>
      <c r="T3293" s="28"/>
      <c r="U3293" s="28"/>
      <c r="Y3293" s="28"/>
      <c r="Z3293" s="28"/>
    </row>
    <row r="3294" spans="1:28">
      <c r="A3294" s="47">
        <v>3292</v>
      </c>
      <c r="B3294" s="28"/>
      <c r="C3294" s="28"/>
      <c r="D3294" s="28"/>
      <c r="G3294" s="28"/>
      <c r="J3294" s="21"/>
      <c r="K3294" s="21"/>
      <c r="P3294" s="21"/>
      <c r="T3294" s="28"/>
      <c r="U3294" s="28"/>
      <c r="Y3294" s="28"/>
      <c r="Z3294" s="28"/>
    </row>
    <row r="3295" spans="1:28">
      <c r="A3295" s="47">
        <v>3293</v>
      </c>
      <c r="B3295" s="28"/>
      <c r="C3295" s="28"/>
      <c r="D3295" s="28"/>
      <c r="G3295" s="28"/>
      <c r="J3295" s="21"/>
      <c r="K3295" s="21"/>
      <c r="P3295" s="21"/>
      <c r="T3295" s="28"/>
      <c r="U3295" s="28"/>
      <c r="Y3295" s="28"/>
      <c r="Z3295" s="28"/>
    </row>
    <row r="3296" spans="1:28" ht="13.5" thickBot="1">
      <c r="A3296" s="59">
        <v>3294</v>
      </c>
      <c r="B3296" s="67"/>
      <c r="C3296" s="67"/>
      <c r="D3296" s="67"/>
      <c r="E3296" s="67"/>
      <c r="F3296" s="68"/>
      <c r="G3296" s="67"/>
      <c r="H3296" s="68"/>
      <c r="I3296" s="67"/>
      <c r="J3296" s="67"/>
      <c r="K3296" s="67"/>
      <c r="L3296" s="67"/>
      <c r="M3296" s="68"/>
      <c r="N3296" s="67"/>
      <c r="O3296" s="67"/>
      <c r="P3296" s="67"/>
      <c r="Q3296" s="67"/>
      <c r="R3296" s="68"/>
      <c r="S3296" s="67"/>
      <c r="T3296" s="67"/>
      <c r="U3296" s="67"/>
      <c r="V3296" s="67"/>
      <c r="W3296" s="68"/>
      <c r="X3296" s="67"/>
      <c r="Y3296" s="60"/>
      <c r="Z3296" s="60"/>
      <c r="AA3296" s="60"/>
      <c r="AB3296" s="61"/>
    </row>
    <row r="3297" spans="1:28">
      <c r="A3297" s="47">
        <v>3295</v>
      </c>
      <c r="B3297" s="28"/>
      <c r="C3297" s="28"/>
      <c r="D3297" s="28"/>
      <c r="G3297" s="28"/>
      <c r="J3297" s="21"/>
      <c r="K3297" s="21"/>
      <c r="P3297" s="21"/>
      <c r="T3297" s="28"/>
      <c r="U3297" s="28"/>
      <c r="Y3297" s="28"/>
      <c r="Z3297" s="28"/>
    </row>
    <row r="3298" spans="1:28">
      <c r="A3298" s="47">
        <v>3296</v>
      </c>
      <c r="B3298" s="28"/>
      <c r="C3298" s="28"/>
      <c r="D3298" s="28"/>
      <c r="G3298" s="28"/>
      <c r="J3298" s="21"/>
      <c r="K3298" s="21"/>
      <c r="P3298" s="21"/>
      <c r="T3298" s="28"/>
      <c r="U3298" s="28"/>
      <c r="Y3298" s="28"/>
      <c r="Z3298" s="28"/>
    </row>
    <row r="3299" spans="1:28">
      <c r="A3299" s="47">
        <v>3297</v>
      </c>
      <c r="B3299" s="28"/>
      <c r="C3299" s="28"/>
      <c r="D3299" s="28"/>
      <c r="G3299" s="28"/>
      <c r="J3299" s="21"/>
      <c r="K3299" s="21"/>
      <c r="P3299" s="21"/>
      <c r="T3299" s="28"/>
      <c r="U3299" s="28"/>
      <c r="Y3299" s="28"/>
      <c r="Z3299" s="28"/>
    </row>
    <row r="3300" spans="1:28">
      <c r="A3300" s="47">
        <v>3298</v>
      </c>
      <c r="B3300" s="28"/>
      <c r="C3300" s="28"/>
      <c r="D3300" s="28"/>
      <c r="G3300" s="28"/>
      <c r="J3300" s="21"/>
      <c r="K3300" s="21"/>
      <c r="P3300" s="21"/>
      <c r="T3300" s="28"/>
      <c r="U3300" s="28"/>
      <c r="Y3300" s="28"/>
      <c r="Z3300" s="28"/>
    </row>
    <row r="3301" spans="1:28" ht="13.5" thickBot="1">
      <c r="A3301" s="59">
        <v>3299</v>
      </c>
      <c r="B3301" s="67"/>
      <c r="C3301" s="67"/>
      <c r="D3301" s="67"/>
      <c r="E3301" s="67"/>
      <c r="F3301" s="68"/>
      <c r="G3301" s="67"/>
      <c r="H3301" s="68"/>
      <c r="I3301" s="67"/>
      <c r="J3301" s="67"/>
      <c r="K3301" s="67"/>
      <c r="L3301" s="67"/>
      <c r="M3301" s="68"/>
      <c r="N3301" s="67"/>
      <c r="O3301" s="67"/>
      <c r="P3301" s="67"/>
      <c r="Q3301" s="67"/>
      <c r="R3301" s="68"/>
      <c r="S3301" s="67"/>
      <c r="T3301" s="67"/>
      <c r="U3301" s="67"/>
      <c r="V3301" s="67"/>
      <c r="W3301" s="68"/>
      <c r="X3301" s="67"/>
      <c r="Y3301" s="60"/>
      <c r="Z3301" s="60"/>
      <c r="AA3301" s="60"/>
      <c r="AB3301" s="61"/>
    </row>
    <row r="3302" spans="1:28">
      <c r="A3302" s="47">
        <v>3300</v>
      </c>
      <c r="B3302" s="28"/>
      <c r="C3302" s="28"/>
      <c r="D3302" s="28"/>
      <c r="G3302" s="28"/>
      <c r="J3302" s="21"/>
      <c r="K3302" s="21"/>
      <c r="P3302" s="21"/>
      <c r="T3302" s="28"/>
      <c r="U3302" s="28"/>
      <c r="Y3302" s="28"/>
      <c r="Z3302" s="28"/>
    </row>
    <row r="3303" spans="1:28">
      <c r="A3303" s="47">
        <v>3301</v>
      </c>
      <c r="B3303" s="28"/>
      <c r="C3303" s="28"/>
      <c r="D3303" s="28"/>
      <c r="G3303" s="28"/>
      <c r="J3303" s="21"/>
      <c r="K3303" s="21"/>
      <c r="P3303" s="21"/>
      <c r="T3303" s="28"/>
      <c r="U3303" s="28"/>
      <c r="Y3303" s="28"/>
      <c r="Z3303" s="28"/>
    </row>
    <row r="3304" spans="1:28">
      <c r="A3304" s="47">
        <v>3302</v>
      </c>
      <c r="B3304" s="28"/>
      <c r="C3304" s="28"/>
      <c r="D3304" s="28"/>
      <c r="G3304" s="28"/>
      <c r="J3304" s="21"/>
      <c r="K3304" s="21"/>
      <c r="P3304" s="21"/>
      <c r="T3304" s="28"/>
      <c r="U3304" s="28"/>
      <c r="Y3304" s="28"/>
      <c r="Z3304" s="28"/>
    </row>
    <row r="3305" spans="1:28">
      <c r="A3305" s="47">
        <v>3303</v>
      </c>
      <c r="B3305" s="28"/>
      <c r="C3305" s="28"/>
      <c r="D3305" s="28"/>
      <c r="G3305" s="28"/>
      <c r="J3305" s="21"/>
      <c r="K3305" s="21"/>
      <c r="P3305" s="21"/>
      <c r="T3305" s="28"/>
      <c r="U3305" s="28"/>
      <c r="Y3305" s="28"/>
      <c r="Z3305" s="28"/>
    </row>
    <row r="3306" spans="1:28" ht="13.5" thickBot="1">
      <c r="A3306" s="59">
        <v>3304</v>
      </c>
      <c r="B3306" s="67"/>
      <c r="C3306" s="67"/>
      <c r="D3306" s="67"/>
      <c r="E3306" s="67"/>
      <c r="F3306" s="68"/>
      <c r="G3306" s="67"/>
      <c r="H3306" s="68"/>
      <c r="I3306" s="67"/>
      <c r="J3306" s="67"/>
      <c r="K3306" s="67"/>
      <c r="L3306" s="67"/>
      <c r="M3306" s="68"/>
      <c r="N3306" s="67"/>
      <c r="O3306" s="67"/>
      <c r="P3306" s="67"/>
      <c r="Q3306" s="67"/>
      <c r="R3306" s="68"/>
      <c r="S3306" s="67"/>
      <c r="T3306" s="67"/>
      <c r="U3306" s="67"/>
      <c r="V3306" s="67"/>
      <c r="W3306" s="68"/>
      <c r="X3306" s="67"/>
      <c r="Y3306" s="60"/>
      <c r="Z3306" s="60"/>
      <c r="AA3306" s="60"/>
      <c r="AB3306" s="61"/>
    </row>
    <row r="3307" spans="1:28">
      <c r="A3307" s="47">
        <v>3305</v>
      </c>
      <c r="B3307" s="28"/>
      <c r="C3307" s="28"/>
      <c r="D3307" s="28"/>
      <c r="G3307" s="28"/>
      <c r="J3307" s="21"/>
      <c r="K3307" s="21"/>
      <c r="P3307" s="21"/>
      <c r="T3307" s="28"/>
      <c r="U3307" s="28"/>
      <c r="Y3307" s="28"/>
      <c r="Z3307" s="28"/>
    </row>
    <row r="3308" spans="1:28">
      <c r="A3308" s="47">
        <v>3306</v>
      </c>
      <c r="B3308" s="28"/>
      <c r="C3308" s="28"/>
      <c r="D3308" s="28"/>
      <c r="G3308" s="28"/>
      <c r="J3308" s="21"/>
      <c r="K3308" s="21"/>
      <c r="P3308" s="21"/>
      <c r="T3308" s="28"/>
      <c r="U3308" s="28"/>
      <c r="Y3308" s="28"/>
      <c r="Z3308" s="28"/>
    </row>
    <row r="3309" spans="1:28">
      <c r="A3309" s="47">
        <v>3307</v>
      </c>
      <c r="B3309" s="28"/>
      <c r="C3309" s="28"/>
      <c r="D3309" s="28"/>
      <c r="G3309" s="28"/>
      <c r="J3309" s="21"/>
      <c r="K3309" s="21"/>
      <c r="P3309" s="21"/>
      <c r="T3309" s="28"/>
      <c r="U3309" s="28"/>
      <c r="Y3309" s="28"/>
      <c r="Z3309" s="28"/>
    </row>
    <row r="3310" spans="1:28">
      <c r="A3310" s="47">
        <v>3308</v>
      </c>
      <c r="B3310" s="28"/>
      <c r="C3310" s="28"/>
      <c r="D3310" s="28"/>
      <c r="G3310" s="28"/>
      <c r="J3310" s="21"/>
      <c r="K3310" s="21"/>
      <c r="P3310" s="21"/>
      <c r="T3310" s="28"/>
      <c r="U3310" s="28"/>
      <c r="Y3310" s="28"/>
      <c r="Z3310" s="28"/>
    </row>
    <row r="3311" spans="1:28" ht="13.5" thickBot="1">
      <c r="A3311" s="59">
        <v>3309</v>
      </c>
      <c r="B3311" s="67"/>
      <c r="C3311" s="67"/>
      <c r="D3311" s="67"/>
      <c r="E3311" s="67"/>
      <c r="F3311" s="68"/>
      <c r="G3311" s="67"/>
      <c r="H3311" s="68"/>
      <c r="I3311" s="67"/>
      <c r="J3311" s="67"/>
      <c r="K3311" s="67"/>
      <c r="L3311" s="67"/>
      <c r="M3311" s="68"/>
      <c r="N3311" s="67"/>
      <c r="O3311" s="67"/>
      <c r="P3311" s="67"/>
      <c r="Q3311" s="67"/>
      <c r="R3311" s="68"/>
      <c r="S3311" s="67"/>
      <c r="T3311" s="67"/>
      <c r="U3311" s="67"/>
      <c r="V3311" s="67"/>
      <c r="W3311" s="68"/>
      <c r="X3311" s="67"/>
      <c r="Y3311" s="60"/>
      <c r="Z3311" s="60"/>
      <c r="AA3311" s="60"/>
      <c r="AB3311" s="61"/>
    </row>
    <row r="3312" spans="1:28">
      <c r="A3312" s="47">
        <v>3310</v>
      </c>
      <c r="B3312" s="28"/>
      <c r="C3312" s="28"/>
      <c r="D3312" s="28"/>
      <c r="G3312" s="28"/>
      <c r="J3312" s="21"/>
      <c r="K3312" s="21"/>
      <c r="P3312" s="21"/>
      <c r="T3312" s="28"/>
      <c r="U3312" s="28"/>
      <c r="Y3312" s="28"/>
      <c r="Z3312" s="28"/>
    </row>
    <row r="3313" spans="1:28">
      <c r="A3313" s="47">
        <v>3311</v>
      </c>
      <c r="B3313" s="28"/>
      <c r="C3313" s="28"/>
      <c r="D3313" s="28"/>
      <c r="G3313" s="28"/>
      <c r="J3313" s="21"/>
      <c r="K3313" s="21"/>
      <c r="P3313" s="21"/>
      <c r="T3313" s="28"/>
      <c r="U3313" s="28"/>
      <c r="Y3313" s="28"/>
      <c r="Z3313" s="28"/>
    </row>
    <row r="3314" spans="1:28">
      <c r="A3314" s="47">
        <v>3312</v>
      </c>
      <c r="B3314" s="28"/>
      <c r="C3314" s="28"/>
      <c r="D3314" s="28"/>
      <c r="G3314" s="28"/>
      <c r="J3314" s="21"/>
      <c r="K3314" s="21"/>
      <c r="P3314" s="21"/>
      <c r="T3314" s="28"/>
      <c r="U3314" s="28"/>
      <c r="Y3314" s="28"/>
      <c r="Z3314" s="28"/>
    </row>
    <row r="3315" spans="1:28">
      <c r="A3315" s="47">
        <v>3313</v>
      </c>
      <c r="B3315" s="28"/>
      <c r="C3315" s="28"/>
      <c r="D3315" s="28"/>
      <c r="G3315" s="28"/>
      <c r="J3315" s="21"/>
      <c r="K3315" s="21"/>
      <c r="P3315" s="21"/>
      <c r="T3315" s="28"/>
      <c r="U3315" s="28"/>
      <c r="Y3315" s="28"/>
      <c r="Z3315" s="28"/>
    </row>
    <row r="3316" spans="1:28" ht="13.5" thickBot="1">
      <c r="A3316" s="59">
        <v>3314</v>
      </c>
      <c r="B3316" s="67"/>
      <c r="C3316" s="67"/>
      <c r="D3316" s="67"/>
      <c r="E3316" s="67"/>
      <c r="F3316" s="68"/>
      <c r="G3316" s="67"/>
      <c r="H3316" s="68"/>
      <c r="I3316" s="67"/>
      <c r="J3316" s="67"/>
      <c r="K3316" s="67"/>
      <c r="L3316" s="67"/>
      <c r="M3316" s="68"/>
      <c r="N3316" s="67"/>
      <c r="O3316" s="67"/>
      <c r="P3316" s="67"/>
      <c r="Q3316" s="67"/>
      <c r="R3316" s="68"/>
      <c r="S3316" s="67"/>
      <c r="T3316" s="67"/>
      <c r="U3316" s="67"/>
      <c r="V3316" s="67"/>
      <c r="W3316" s="68"/>
      <c r="X3316" s="67"/>
      <c r="Y3316" s="60"/>
      <c r="Z3316" s="60"/>
      <c r="AA3316" s="60"/>
      <c r="AB3316" s="61"/>
    </row>
    <row r="3317" spans="1:28">
      <c r="A3317" s="47">
        <v>3315</v>
      </c>
      <c r="B3317" s="28"/>
      <c r="C3317" s="28"/>
      <c r="D3317" s="28"/>
      <c r="G3317" s="28"/>
      <c r="J3317" s="21"/>
      <c r="K3317" s="21"/>
      <c r="P3317" s="21"/>
      <c r="T3317" s="28"/>
      <c r="U3317" s="28"/>
      <c r="Y3317" s="28"/>
      <c r="Z3317" s="28"/>
    </row>
    <row r="3318" spans="1:28">
      <c r="A3318" s="47">
        <v>3316</v>
      </c>
      <c r="B3318" s="28"/>
      <c r="C3318" s="28"/>
      <c r="D3318" s="28"/>
      <c r="G3318" s="28"/>
      <c r="J3318" s="21"/>
      <c r="K3318" s="21"/>
      <c r="P3318" s="21"/>
      <c r="T3318" s="28"/>
      <c r="U3318" s="28"/>
      <c r="Y3318" s="28"/>
      <c r="Z3318" s="28"/>
    </row>
    <row r="3319" spans="1:28">
      <c r="A3319" s="47">
        <v>3317</v>
      </c>
      <c r="B3319" s="28"/>
      <c r="C3319" s="28"/>
      <c r="D3319" s="28"/>
      <c r="G3319" s="28"/>
      <c r="J3319" s="21"/>
      <c r="K3319" s="21"/>
      <c r="P3319" s="21"/>
      <c r="T3319" s="28"/>
      <c r="U3319" s="28"/>
      <c r="Y3319" s="28"/>
      <c r="Z3319" s="28"/>
    </row>
    <row r="3320" spans="1:28">
      <c r="A3320" s="47">
        <v>3318</v>
      </c>
      <c r="B3320" s="28"/>
      <c r="C3320" s="28"/>
      <c r="D3320" s="28"/>
      <c r="G3320" s="28"/>
      <c r="J3320" s="21"/>
      <c r="K3320" s="21"/>
      <c r="P3320" s="21"/>
      <c r="T3320" s="28"/>
      <c r="U3320" s="28"/>
      <c r="Y3320" s="28"/>
      <c r="Z3320" s="28"/>
    </row>
    <row r="3321" spans="1:28" ht="13.5" thickBot="1">
      <c r="A3321" s="59">
        <v>3319</v>
      </c>
      <c r="B3321" s="67"/>
      <c r="C3321" s="67"/>
      <c r="D3321" s="67"/>
      <c r="E3321" s="67"/>
      <c r="F3321" s="68"/>
      <c r="G3321" s="67"/>
      <c r="H3321" s="68"/>
      <c r="I3321" s="67"/>
      <c r="J3321" s="67"/>
      <c r="K3321" s="67"/>
      <c r="L3321" s="67"/>
      <c r="M3321" s="68"/>
      <c r="N3321" s="67"/>
      <c r="O3321" s="67"/>
      <c r="P3321" s="67"/>
      <c r="Q3321" s="67"/>
      <c r="R3321" s="68"/>
      <c r="S3321" s="67"/>
      <c r="T3321" s="67"/>
      <c r="U3321" s="67"/>
      <c r="V3321" s="67"/>
      <c r="W3321" s="68"/>
      <c r="X3321" s="67"/>
      <c r="Y3321" s="60"/>
      <c r="Z3321" s="60"/>
      <c r="AA3321" s="60"/>
      <c r="AB3321" s="61"/>
    </row>
    <row r="3322" spans="1:28">
      <c r="A3322" s="47">
        <v>3320</v>
      </c>
      <c r="B3322" s="28"/>
      <c r="C3322" s="28"/>
      <c r="D3322" s="28"/>
      <c r="G3322" s="28"/>
      <c r="J3322" s="21"/>
      <c r="K3322" s="21"/>
      <c r="P3322" s="21"/>
      <c r="T3322" s="28"/>
      <c r="U3322" s="28"/>
      <c r="Y3322" s="28"/>
      <c r="Z3322" s="28"/>
    </row>
    <row r="3323" spans="1:28">
      <c r="A3323" s="47">
        <v>3321</v>
      </c>
      <c r="B3323" s="28"/>
      <c r="C3323" s="28"/>
      <c r="D3323" s="28"/>
      <c r="G3323" s="28"/>
      <c r="J3323" s="21"/>
      <c r="K3323" s="21"/>
      <c r="P3323" s="21"/>
      <c r="T3323" s="28"/>
      <c r="U3323" s="28"/>
      <c r="Y3323" s="28"/>
      <c r="Z3323" s="28"/>
    </row>
    <row r="3324" spans="1:28">
      <c r="A3324" s="47">
        <v>3322</v>
      </c>
      <c r="B3324" s="28"/>
      <c r="C3324" s="28"/>
      <c r="D3324" s="28"/>
      <c r="G3324" s="28"/>
      <c r="J3324" s="21"/>
      <c r="K3324" s="21"/>
      <c r="P3324" s="21"/>
      <c r="T3324" s="28"/>
      <c r="U3324" s="28"/>
      <c r="Y3324" s="28"/>
      <c r="Z3324" s="28"/>
    </row>
    <row r="3325" spans="1:28">
      <c r="A3325" s="47">
        <v>3323</v>
      </c>
      <c r="B3325" s="28"/>
      <c r="C3325" s="28"/>
      <c r="D3325" s="28"/>
      <c r="G3325" s="28"/>
      <c r="J3325" s="21"/>
      <c r="K3325" s="21"/>
      <c r="P3325" s="21"/>
      <c r="T3325" s="28"/>
      <c r="U3325" s="28"/>
      <c r="Y3325" s="28"/>
      <c r="Z3325" s="28"/>
    </row>
    <row r="3326" spans="1:28" ht="13.5" thickBot="1">
      <c r="A3326" s="59">
        <v>3324</v>
      </c>
      <c r="B3326" s="67"/>
      <c r="C3326" s="67"/>
      <c r="D3326" s="67"/>
      <c r="E3326" s="67"/>
      <c r="F3326" s="68"/>
      <c r="G3326" s="67"/>
      <c r="H3326" s="68"/>
      <c r="I3326" s="67"/>
      <c r="J3326" s="67"/>
      <c r="K3326" s="67"/>
      <c r="L3326" s="67"/>
      <c r="M3326" s="68"/>
      <c r="N3326" s="67"/>
      <c r="O3326" s="67"/>
      <c r="P3326" s="67"/>
      <c r="Q3326" s="67"/>
      <c r="R3326" s="68"/>
      <c r="S3326" s="67"/>
      <c r="T3326" s="67"/>
      <c r="U3326" s="67"/>
      <c r="V3326" s="67"/>
      <c r="W3326" s="68"/>
      <c r="X3326" s="67"/>
      <c r="Y3326" s="60"/>
      <c r="Z3326" s="60"/>
      <c r="AA3326" s="60"/>
      <c r="AB3326" s="61"/>
    </row>
    <row r="3327" spans="1:28">
      <c r="A3327" s="47">
        <v>3325</v>
      </c>
      <c r="B3327" s="28"/>
      <c r="C3327" s="28"/>
      <c r="D3327" s="28"/>
      <c r="G3327" s="28"/>
      <c r="J3327" s="21"/>
      <c r="K3327" s="21"/>
      <c r="P3327" s="21"/>
      <c r="T3327" s="28"/>
      <c r="U3327" s="28"/>
      <c r="Y3327" s="28"/>
      <c r="Z3327" s="28"/>
    </row>
    <row r="3328" spans="1:28">
      <c r="A3328" s="47">
        <v>3326</v>
      </c>
      <c r="B3328" s="28"/>
      <c r="C3328" s="28"/>
      <c r="D3328" s="28"/>
      <c r="G3328" s="28"/>
      <c r="J3328" s="21"/>
      <c r="K3328" s="21"/>
      <c r="P3328" s="21"/>
      <c r="T3328" s="28"/>
      <c r="U3328" s="28"/>
      <c r="Y3328" s="28"/>
      <c r="Z3328" s="28"/>
    </row>
    <row r="3329" spans="1:28">
      <c r="A3329" s="47">
        <v>3327</v>
      </c>
      <c r="B3329" s="28"/>
      <c r="C3329" s="28"/>
      <c r="D3329" s="28"/>
      <c r="G3329" s="28"/>
      <c r="J3329" s="21"/>
      <c r="K3329" s="21"/>
      <c r="P3329" s="21"/>
      <c r="T3329" s="28"/>
      <c r="U3329" s="28"/>
      <c r="Y3329" s="28"/>
      <c r="Z3329" s="28"/>
    </row>
    <row r="3330" spans="1:28">
      <c r="A3330" s="47">
        <v>3328</v>
      </c>
      <c r="B3330" s="28"/>
      <c r="C3330" s="28"/>
      <c r="D3330" s="28"/>
      <c r="G3330" s="28"/>
      <c r="J3330" s="21"/>
      <c r="K3330" s="21"/>
      <c r="P3330" s="21"/>
      <c r="T3330" s="28"/>
      <c r="U3330" s="28"/>
      <c r="Y3330" s="28"/>
      <c r="Z3330" s="28"/>
    </row>
    <row r="3331" spans="1:28" ht="13.5" thickBot="1">
      <c r="A3331" s="59">
        <v>3329</v>
      </c>
      <c r="B3331" s="67"/>
      <c r="C3331" s="67"/>
      <c r="D3331" s="67"/>
      <c r="E3331" s="67"/>
      <c r="F3331" s="68"/>
      <c r="G3331" s="67"/>
      <c r="H3331" s="68"/>
      <c r="I3331" s="67"/>
      <c r="J3331" s="67"/>
      <c r="K3331" s="67"/>
      <c r="L3331" s="67"/>
      <c r="M3331" s="68"/>
      <c r="N3331" s="67"/>
      <c r="O3331" s="67"/>
      <c r="P3331" s="67"/>
      <c r="Q3331" s="67"/>
      <c r="R3331" s="68"/>
      <c r="S3331" s="67"/>
      <c r="T3331" s="67"/>
      <c r="U3331" s="67"/>
      <c r="V3331" s="67"/>
      <c r="W3331" s="68"/>
      <c r="X3331" s="67"/>
      <c r="Y3331" s="60"/>
      <c r="Z3331" s="60"/>
      <c r="AA3331" s="60"/>
      <c r="AB3331" s="61"/>
    </row>
    <row r="3332" spans="1:28">
      <c r="A3332" s="47">
        <v>3330</v>
      </c>
      <c r="B3332" s="28"/>
      <c r="C3332" s="28"/>
      <c r="D3332" s="28"/>
      <c r="G3332" s="28"/>
      <c r="J3332" s="21"/>
      <c r="K3332" s="21"/>
      <c r="P3332" s="21"/>
      <c r="T3332" s="28"/>
      <c r="U3332" s="28"/>
      <c r="Y3332" s="28"/>
      <c r="Z3332" s="28"/>
    </row>
    <row r="3333" spans="1:28">
      <c r="A3333" s="47">
        <v>3331</v>
      </c>
      <c r="B3333" s="28"/>
      <c r="C3333" s="28"/>
      <c r="D3333" s="28"/>
      <c r="G3333" s="28"/>
      <c r="J3333" s="21"/>
      <c r="K3333" s="21"/>
      <c r="P3333" s="21"/>
      <c r="T3333" s="28"/>
      <c r="U3333" s="28"/>
      <c r="Y3333" s="28"/>
      <c r="Z3333" s="28"/>
    </row>
    <row r="3334" spans="1:28">
      <c r="A3334" s="47">
        <v>3332</v>
      </c>
      <c r="B3334" s="28"/>
      <c r="C3334" s="28"/>
      <c r="D3334" s="28"/>
      <c r="G3334" s="28"/>
      <c r="J3334" s="21"/>
      <c r="K3334" s="21"/>
      <c r="P3334" s="21"/>
      <c r="T3334" s="28"/>
      <c r="U3334" s="28"/>
      <c r="Y3334" s="28"/>
      <c r="Z3334" s="28"/>
    </row>
    <row r="3335" spans="1:28">
      <c r="A3335" s="47">
        <v>3333</v>
      </c>
      <c r="B3335" s="28"/>
      <c r="C3335" s="28"/>
      <c r="D3335" s="28"/>
      <c r="G3335" s="28"/>
      <c r="J3335" s="21"/>
      <c r="K3335" s="21"/>
      <c r="P3335" s="21"/>
      <c r="T3335" s="28"/>
      <c r="U3335" s="28"/>
      <c r="Y3335" s="28"/>
      <c r="Z3335" s="28"/>
    </row>
    <row r="3336" spans="1:28" ht="13.5" thickBot="1">
      <c r="A3336" s="59">
        <v>3334</v>
      </c>
      <c r="B3336" s="67"/>
      <c r="C3336" s="67"/>
      <c r="D3336" s="67"/>
      <c r="E3336" s="67"/>
      <c r="F3336" s="68"/>
      <c r="G3336" s="67"/>
      <c r="H3336" s="68"/>
      <c r="I3336" s="67"/>
      <c r="J3336" s="67"/>
      <c r="K3336" s="67"/>
      <c r="L3336" s="67"/>
      <c r="M3336" s="68"/>
      <c r="N3336" s="67"/>
      <c r="O3336" s="67"/>
      <c r="P3336" s="67"/>
      <c r="Q3336" s="67"/>
      <c r="R3336" s="68"/>
      <c r="S3336" s="67"/>
      <c r="T3336" s="67"/>
      <c r="U3336" s="67"/>
      <c r="V3336" s="67"/>
      <c r="W3336" s="68"/>
      <c r="X3336" s="67"/>
      <c r="Y3336" s="60"/>
      <c r="Z3336" s="60"/>
      <c r="AA3336" s="60"/>
      <c r="AB3336" s="61"/>
    </row>
    <row r="3337" spans="1:28">
      <c r="A3337" s="47">
        <v>3335</v>
      </c>
      <c r="B3337" s="28"/>
      <c r="C3337" s="28"/>
      <c r="D3337" s="28"/>
      <c r="G3337" s="28"/>
      <c r="J3337" s="21"/>
      <c r="K3337" s="21"/>
      <c r="P3337" s="21"/>
      <c r="T3337" s="28"/>
      <c r="U3337" s="28"/>
      <c r="Y3337" s="28"/>
      <c r="Z3337" s="28"/>
    </row>
    <row r="3338" spans="1:28">
      <c r="A3338" s="47">
        <v>3336</v>
      </c>
      <c r="B3338" s="28"/>
      <c r="C3338" s="28"/>
      <c r="D3338" s="28"/>
      <c r="G3338" s="28"/>
      <c r="J3338" s="21"/>
      <c r="K3338" s="21"/>
      <c r="P3338" s="21"/>
      <c r="T3338" s="28"/>
      <c r="U3338" s="28"/>
      <c r="Y3338" s="28"/>
      <c r="Z3338" s="28"/>
    </row>
    <row r="3339" spans="1:28">
      <c r="A3339" s="47">
        <v>3337</v>
      </c>
      <c r="B3339" s="28"/>
      <c r="C3339" s="28"/>
      <c r="D3339" s="28"/>
      <c r="G3339" s="28"/>
      <c r="J3339" s="21"/>
      <c r="K3339" s="21"/>
      <c r="P3339" s="21"/>
      <c r="T3339" s="28"/>
      <c r="U3339" s="28"/>
      <c r="Y3339" s="28"/>
      <c r="Z3339" s="28"/>
    </row>
    <row r="3340" spans="1:28">
      <c r="A3340" s="47">
        <v>3338</v>
      </c>
      <c r="B3340" s="28"/>
      <c r="C3340" s="28"/>
      <c r="D3340" s="28"/>
      <c r="G3340" s="28"/>
      <c r="J3340" s="21"/>
      <c r="K3340" s="21"/>
      <c r="P3340" s="21"/>
      <c r="T3340" s="28"/>
      <c r="U3340" s="28"/>
      <c r="Y3340" s="28"/>
      <c r="Z3340" s="28"/>
    </row>
    <row r="3341" spans="1:28" ht="13.5" thickBot="1">
      <c r="A3341" s="59">
        <v>3339</v>
      </c>
      <c r="B3341" s="67"/>
      <c r="C3341" s="67"/>
      <c r="D3341" s="67"/>
      <c r="E3341" s="67"/>
      <c r="F3341" s="68"/>
      <c r="G3341" s="67"/>
      <c r="H3341" s="68"/>
      <c r="I3341" s="67"/>
      <c r="J3341" s="67"/>
      <c r="K3341" s="67"/>
      <c r="L3341" s="67"/>
      <c r="M3341" s="68"/>
      <c r="N3341" s="67"/>
      <c r="O3341" s="67"/>
      <c r="P3341" s="67"/>
      <c r="Q3341" s="67"/>
      <c r="R3341" s="68"/>
      <c r="S3341" s="67"/>
      <c r="T3341" s="67"/>
      <c r="U3341" s="67"/>
      <c r="V3341" s="67"/>
      <c r="W3341" s="68"/>
      <c r="X3341" s="67"/>
      <c r="Y3341" s="60"/>
      <c r="Z3341" s="60"/>
      <c r="AA3341" s="60"/>
      <c r="AB3341" s="61"/>
    </row>
    <row r="3342" spans="1:28">
      <c r="A3342" s="47">
        <v>3340</v>
      </c>
      <c r="B3342" s="28"/>
      <c r="C3342" s="28"/>
      <c r="D3342" s="28"/>
      <c r="G3342" s="28"/>
      <c r="J3342" s="21"/>
      <c r="K3342" s="21"/>
      <c r="P3342" s="21"/>
      <c r="T3342" s="28"/>
      <c r="U3342" s="28"/>
      <c r="Y3342" s="28"/>
      <c r="Z3342" s="28"/>
    </row>
    <row r="3343" spans="1:28">
      <c r="A3343" s="47">
        <v>3341</v>
      </c>
      <c r="B3343" s="28"/>
      <c r="C3343" s="28"/>
      <c r="D3343" s="28"/>
      <c r="G3343" s="28"/>
      <c r="J3343" s="21"/>
      <c r="K3343" s="21"/>
      <c r="P3343" s="21"/>
      <c r="T3343" s="28"/>
      <c r="U3343" s="28"/>
      <c r="Y3343" s="28"/>
      <c r="Z3343" s="28"/>
    </row>
    <row r="3344" spans="1:28">
      <c r="A3344" s="47">
        <v>3342</v>
      </c>
      <c r="B3344" s="28"/>
      <c r="C3344" s="28"/>
      <c r="D3344" s="28"/>
      <c r="G3344" s="28"/>
      <c r="J3344" s="21"/>
      <c r="K3344" s="21"/>
      <c r="P3344" s="21"/>
      <c r="T3344" s="28"/>
      <c r="U3344" s="28"/>
      <c r="Y3344" s="28"/>
      <c r="Z3344" s="28"/>
    </row>
    <row r="3345" spans="1:28">
      <c r="A3345" s="47">
        <v>3343</v>
      </c>
      <c r="B3345" s="28"/>
      <c r="C3345" s="28"/>
      <c r="D3345" s="28"/>
      <c r="G3345" s="28"/>
      <c r="J3345" s="21"/>
      <c r="K3345" s="21"/>
      <c r="P3345" s="21"/>
      <c r="T3345" s="28"/>
      <c r="U3345" s="28"/>
      <c r="Y3345" s="28"/>
      <c r="Z3345" s="28"/>
    </row>
    <row r="3346" spans="1:28" ht="13.5" thickBot="1">
      <c r="A3346" s="59">
        <v>3344</v>
      </c>
      <c r="B3346" s="67"/>
      <c r="C3346" s="67"/>
      <c r="D3346" s="67"/>
      <c r="E3346" s="67"/>
      <c r="F3346" s="68"/>
      <c r="G3346" s="67"/>
      <c r="H3346" s="68"/>
      <c r="I3346" s="67"/>
      <c r="J3346" s="67"/>
      <c r="K3346" s="67"/>
      <c r="L3346" s="67"/>
      <c r="M3346" s="68"/>
      <c r="N3346" s="67"/>
      <c r="O3346" s="67"/>
      <c r="P3346" s="67"/>
      <c r="Q3346" s="67"/>
      <c r="R3346" s="68"/>
      <c r="S3346" s="67"/>
      <c r="T3346" s="67"/>
      <c r="U3346" s="67"/>
      <c r="V3346" s="67"/>
      <c r="W3346" s="68"/>
      <c r="X3346" s="67"/>
      <c r="Y3346" s="60"/>
      <c r="Z3346" s="60"/>
      <c r="AA3346" s="60"/>
      <c r="AB3346" s="61"/>
    </row>
    <row r="3347" spans="1:28">
      <c r="A3347" s="47">
        <v>3345</v>
      </c>
      <c r="B3347" s="28"/>
      <c r="C3347" s="28"/>
      <c r="D3347" s="28"/>
      <c r="G3347" s="28"/>
      <c r="J3347" s="21"/>
      <c r="K3347" s="21"/>
      <c r="P3347" s="21"/>
      <c r="T3347" s="28"/>
      <c r="U3347" s="28"/>
      <c r="Y3347" s="28"/>
      <c r="Z3347" s="28"/>
    </row>
    <row r="3348" spans="1:28">
      <c r="A3348" s="47">
        <v>3346</v>
      </c>
      <c r="B3348" s="28"/>
      <c r="C3348" s="28"/>
      <c r="D3348" s="28"/>
      <c r="G3348" s="28"/>
      <c r="J3348" s="21"/>
      <c r="K3348" s="21"/>
      <c r="P3348" s="21"/>
      <c r="T3348" s="28"/>
      <c r="U3348" s="28"/>
      <c r="Y3348" s="28"/>
      <c r="Z3348" s="28"/>
    </row>
    <row r="3349" spans="1:28">
      <c r="A3349" s="47">
        <v>3347</v>
      </c>
      <c r="B3349" s="28"/>
      <c r="C3349" s="28"/>
      <c r="D3349" s="28"/>
      <c r="G3349" s="28"/>
      <c r="J3349" s="21"/>
      <c r="K3349" s="21"/>
      <c r="P3349" s="21"/>
      <c r="T3349" s="28"/>
      <c r="U3349" s="28"/>
      <c r="Y3349" s="28"/>
      <c r="Z3349" s="28"/>
    </row>
    <row r="3350" spans="1:28">
      <c r="A3350" s="47">
        <v>3348</v>
      </c>
      <c r="B3350" s="28"/>
      <c r="C3350" s="28"/>
      <c r="D3350" s="28"/>
      <c r="G3350" s="28"/>
      <c r="J3350" s="21"/>
      <c r="K3350" s="21"/>
      <c r="P3350" s="21"/>
      <c r="T3350" s="28"/>
      <c r="U3350" s="28"/>
      <c r="Y3350" s="28"/>
      <c r="Z3350" s="28"/>
    </row>
    <row r="3351" spans="1:28" ht="13.5" thickBot="1">
      <c r="A3351" s="59">
        <v>3349</v>
      </c>
      <c r="B3351" s="67"/>
      <c r="C3351" s="67"/>
      <c r="D3351" s="67"/>
      <c r="E3351" s="67"/>
      <c r="F3351" s="68"/>
      <c r="G3351" s="67"/>
      <c r="H3351" s="68"/>
      <c r="I3351" s="67"/>
      <c r="J3351" s="67"/>
      <c r="K3351" s="67"/>
      <c r="L3351" s="67"/>
      <c r="M3351" s="68"/>
      <c r="N3351" s="67"/>
      <c r="O3351" s="67"/>
      <c r="P3351" s="67"/>
      <c r="Q3351" s="67"/>
      <c r="R3351" s="68"/>
      <c r="S3351" s="67"/>
      <c r="T3351" s="67"/>
      <c r="U3351" s="67"/>
      <c r="V3351" s="67"/>
      <c r="W3351" s="68"/>
      <c r="X3351" s="67"/>
      <c r="Y3351" s="60"/>
      <c r="Z3351" s="60"/>
      <c r="AA3351" s="60"/>
      <c r="AB3351" s="61"/>
    </row>
    <row r="3352" spans="1:28">
      <c r="A3352" s="47">
        <v>3350</v>
      </c>
      <c r="B3352" s="28"/>
      <c r="C3352" s="28"/>
      <c r="D3352" s="28"/>
      <c r="G3352" s="28"/>
      <c r="J3352" s="21"/>
      <c r="K3352" s="21"/>
      <c r="P3352" s="21"/>
      <c r="T3352" s="28"/>
      <c r="U3352" s="28"/>
      <c r="Y3352" s="28"/>
      <c r="Z3352" s="28"/>
    </row>
    <row r="3353" spans="1:28">
      <c r="A3353" s="47">
        <v>3351</v>
      </c>
      <c r="B3353" s="28"/>
      <c r="C3353" s="28"/>
      <c r="D3353" s="28"/>
      <c r="G3353" s="28"/>
      <c r="J3353" s="21"/>
      <c r="K3353" s="21"/>
      <c r="P3353" s="21"/>
      <c r="T3353" s="28"/>
      <c r="U3353" s="28"/>
      <c r="Y3353" s="28"/>
      <c r="Z3353" s="28"/>
    </row>
    <row r="3354" spans="1:28">
      <c r="A3354" s="47">
        <v>3352</v>
      </c>
      <c r="B3354" s="28"/>
      <c r="C3354" s="28"/>
      <c r="D3354" s="28"/>
      <c r="G3354" s="28"/>
      <c r="J3354" s="21"/>
      <c r="K3354" s="21"/>
      <c r="P3354" s="21"/>
      <c r="T3354" s="28"/>
      <c r="U3354" s="28"/>
      <c r="Y3354" s="28"/>
      <c r="Z3354" s="28"/>
    </row>
    <row r="3355" spans="1:28">
      <c r="A3355" s="47">
        <v>3353</v>
      </c>
      <c r="B3355" s="28"/>
      <c r="C3355" s="28"/>
      <c r="D3355" s="28"/>
      <c r="G3355" s="28"/>
      <c r="J3355" s="21"/>
      <c r="K3355" s="21"/>
      <c r="P3355" s="21"/>
      <c r="T3355" s="28"/>
      <c r="U3355" s="28"/>
      <c r="Y3355" s="28"/>
      <c r="Z3355" s="28"/>
    </row>
    <row r="3356" spans="1:28" ht="13.5" thickBot="1">
      <c r="A3356" s="59">
        <v>3354</v>
      </c>
      <c r="B3356" s="67"/>
      <c r="C3356" s="67"/>
      <c r="D3356" s="67"/>
      <c r="E3356" s="67"/>
      <c r="F3356" s="68"/>
      <c r="G3356" s="67"/>
      <c r="H3356" s="68"/>
      <c r="I3356" s="67"/>
      <c r="J3356" s="67"/>
      <c r="K3356" s="67"/>
      <c r="L3356" s="67"/>
      <c r="M3356" s="68"/>
      <c r="N3356" s="67"/>
      <c r="O3356" s="67"/>
      <c r="P3356" s="67"/>
      <c r="Q3356" s="67"/>
      <c r="R3356" s="68"/>
      <c r="S3356" s="67"/>
      <c r="T3356" s="67"/>
      <c r="U3356" s="67"/>
      <c r="V3356" s="67"/>
      <c r="W3356" s="68"/>
      <c r="X3356" s="67"/>
      <c r="Y3356" s="60"/>
      <c r="Z3356" s="60"/>
      <c r="AA3356" s="60"/>
      <c r="AB3356" s="61"/>
    </row>
    <row r="3357" spans="1:28">
      <c r="A3357" s="47">
        <v>3355</v>
      </c>
      <c r="B3357" s="28"/>
      <c r="C3357" s="28"/>
      <c r="D3357" s="28"/>
      <c r="G3357" s="28"/>
      <c r="J3357" s="21"/>
      <c r="K3357" s="21"/>
      <c r="P3357" s="21"/>
      <c r="T3357" s="28"/>
      <c r="U3357" s="28"/>
      <c r="Y3357" s="28"/>
      <c r="Z3357" s="28"/>
    </row>
    <row r="3358" spans="1:28">
      <c r="A3358" s="47">
        <v>3356</v>
      </c>
      <c r="B3358" s="28"/>
      <c r="C3358" s="28"/>
      <c r="D3358" s="28"/>
      <c r="G3358" s="28"/>
      <c r="J3358" s="21"/>
      <c r="K3358" s="21"/>
      <c r="P3358" s="21"/>
      <c r="T3358" s="28"/>
      <c r="U3358" s="28"/>
      <c r="Y3358" s="28"/>
      <c r="Z3358" s="28"/>
    </row>
    <row r="3359" spans="1:28">
      <c r="A3359" s="47">
        <v>3357</v>
      </c>
      <c r="B3359" s="28"/>
      <c r="C3359" s="28"/>
      <c r="D3359" s="28"/>
      <c r="G3359" s="28"/>
      <c r="J3359" s="21"/>
      <c r="K3359" s="21"/>
      <c r="P3359" s="21"/>
      <c r="T3359" s="28"/>
      <c r="U3359" s="28"/>
      <c r="Y3359" s="28"/>
      <c r="Z3359" s="28"/>
    </row>
    <row r="3360" spans="1:28">
      <c r="A3360" s="47">
        <v>3358</v>
      </c>
      <c r="B3360" s="28"/>
      <c r="C3360" s="28"/>
      <c r="D3360" s="28"/>
      <c r="G3360" s="28"/>
      <c r="J3360" s="21"/>
      <c r="K3360" s="21"/>
      <c r="P3360" s="21"/>
      <c r="T3360" s="28"/>
      <c r="U3360" s="28"/>
      <c r="Y3360" s="28"/>
      <c r="Z3360" s="28"/>
    </row>
    <row r="3361" spans="1:28" ht="13.5" thickBot="1">
      <c r="A3361" s="59">
        <v>3359</v>
      </c>
      <c r="B3361" s="67"/>
      <c r="C3361" s="67"/>
      <c r="D3361" s="67"/>
      <c r="E3361" s="67"/>
      <c r="F3361" s="68"/>
      <c r="G3361" s="67"/>
      <c r="H3361" s="68"/>
      <c r="I3361" s="67"/>
      <c r="J3361" s="67"/>
      <c r="K3361" s="67"/>
      <c r="L3361" s="67"/>
      <c r="M3361" s="68"/>
      <c r="N3361" s="67"/>
      <c r="O3361" s="67"/>
      <c r="P3361" s="67"/>
      <c r="Q3361" s="67"/>
      <c r="R3361" s="68"/>
      <c r="S3361" s="67"/>
      <c r="T3361" s="67"/>
      <c r="U3361" s="67"/>
      <c r="V3361" s="67"/>
      <c r="W3361" s="68"/>
      <c r="X3361" s="67"/>
      <c r="Y3361" s="60"/>
      <c r="Z3361" s="60"/>
      <c r="AA3361" s="60"/>
      <c r="AB3361" s="61"/>
    </row>
    <row r="3362" spans="1:28">
      <c r="A3362" s="47">
        <v>3360</v>
      </c>
      <c r="B3362" s="28"/>
      <c r="C3362" s="28"/>
      <c r="D3362" s="28"/>
      <c r="G3362" s="28"/>
      <c r="J3362" s="21"/>
      <c r="K3362" s="21"/>
      <c r="P3362" s="21"/>
      <c r="T3362" s="28"/>
      <c r="U3362" s="28"/>
      <c r="Y3362" s="28"/>
      <c r="Z3362" s="28"/>
    </row>
    <row r="3363" spans="1:28">
      <c r="A3363" s="47">
        <v>3361</v>
      </c>
      <c r="B3363" s="28"/>
      <c r="C3363" s="28"/>
      <c r="D3363" s="28"/>
      <c r="G3363" s="28"/>
      <c r="J3363" s="21"/>
      <c r="K3363" s="21"/>
      <c r="P3363" s="21"/>
      <c r="T3363" s="28"/>
      <c r="U3363" s="28"/>
      <c r="Y3363" s="28"/>
      <c r="Z3363" s="28"/>
    </row>
    <row r="3364" spans="1:28">
      <c r="A3364" s="47">
        <v>3362</v>
      </c>
      <c r="B3364" s="28"/>
      <c r="C3364" s="28"/>
      <c r="D3364" s="28"/>
      <c r="G3364" s="28"/>
      <c r="J3364" s="21"/>
      <c r="K3364" s="21"/>
      <c r="P3364" s="21"/>
      <c r="T3364" s="28"/>
      <c r="U3364" s="28"/>
      <c r="Y3364" s="28"/>
      <c r="Z3364" s="28"/>
    </row>
    <row r="3365" spans="1:28">
      <c r="A3365" s="47">
        <v>3363</v>
      </c>
      <c r="B3365" s="28"/>
      <c r="C3365" s="28"/>
      <c r="D3365" s="28"/>
      <c r="G3365" s="28"/>
      <c r="J3365" s="21"/>
      <c r="K3365" s="21"/>
      <c r="P3365" s="21"/>
      <c r="T3365" s="28"/>
      <c r="U3365" s="28"/>
      <c r="Y3365" s="28"/>
      <c r="Z3365" s="28"/>
    </row>
    <row r="3366" spans="1:28" ht="13.5" thickBot="1">
      <c r="A3366" s="59">
        <v>3364</v>
      </c>
      <c r="B3366" s="67"/>
      <c r="C3366" s="67"/>
      <c r="D3366" s="67"/>
      <c r="E3366" s="67"/>
      <c r="F3366" s="68"/>
      <c r="G3366" s="67"/>
      <c r="H3366" s="68"/>
      <c r="I3366" s="67"/>
      <c r="J3366" s="67"/>
      <c r="K3366" s="67"/>
      <c r="L3366" s="67"/>
      <c r="M3366" s="68"/>
      <c r="N3366" s="67"/>
      <c r="O3366" s="67"/>
      <c r="P3366" s="67"/>
      <c r="Q3366" s="67"/>
      <c r="R3366" s="68"/>
      <c r="S3366" s="67"/>
      <c r="T3366" s="67"/>
      <c r="U3366" s="67"/>
      <c r="V3366" s="67"/>
      <c r="W3366" s="68"/>
      <c r="X3366" s="67"/>
      <c r="Y3366" s="60"/>
      <c r="Z3366" s="60"/>
      <c r="AA3366" s="60"/>
      <c r="AB3366" s="61"/>
    </row>
    <row r="3367" spans="1:28">
      <c r="A3367" s="47">
        <v>3365</v>
      </c>
      <c r="B3367" s="28"/>
      <c r="C3367" s="28"/>
      <c r="D3367" s="28"/>
      <c r="G3367" s="28"/>
      <c r="J3367" s="21"/>
      <c r="K3367" s="21"/>
      <c r="P3367" s="21"/>
      <c r="T3367" s="28"/>
      <c r="U3367" s="28"/>
      <c r="Y3367" s="28"/>
      <c r="Z3367" s="28"/>
    </row>
    <row r="3368" spans="1:28">
      <c r="A3368" s="47">
        <v>3366</v>
      </c>
      <c r="B3368" s="28"/>
      <c r="C3368" s="28"/>
      <c r="D3368" s="28"/>
      <c r="G3368" s="28"/>
      <c r="J3368" s="21"/>
      <c r="K3368" s="21"/>
      <c r="P3368" s="21"/>
      <c r="T3368" s="28"/>
      <c r="U3368" s="28"/>
      <c r="Y3368" s="28"/>
      <c r="Z3368" s="28"/>
    </row>
    <row r="3369" spans="1:28">
      <c r="A3369" s="47">
        <v>3367</v>
      </c>
      <c r="B3369" s="28"/>
      <c r="C3369" s="28"/>
      <c r="D3369" s="28"/>
      <c r="G3369" s="28"/>
      <c r="J3369" s="21"/>
      <c r="K3369" s="21"/>
      <c r="P3369" s="21"/>
      <c r="T3369" s="28"/>
      <c r="U3369" s="28"/>
      <c r="Y3369" s="28"/>
      <c r="Z3369" s="28"/>
    </row>
    <row r="3370" spans="1:28">
      <c r="A3370" s="47">
        <v>3368</v>
      </c>
      <c r="B3370" s="28"/>
      <c r="C3370" s="28"/>
      <c r="D3370" s="28"/>
      <c r="G3370" s="28"/>
      <c r="J3370" s="21"/>
      <c r="K3370" s="21"/>
      <c r="P3370" s="21"/>
      <c r="T3370" s="28"/>
      <c r="U3370" s="28"/>
      <c r="Y3370" s="28"/>
      <c r="Z3370" s="28"/>
    </row>
    <row r="3371" spans="1:28" ht="13.5" thickBot="1">
      <c r="A3371" s="59">
        <v>3369</v>
      </c>
      <c r="B3371" s="67"/>
      <c r="C3371" s="67"/>
      <c r="D3371" s="67"/>
      <c r="E3371" s="67"/>
      <c r="F3371" s="68"/>
      <c r="G3371" s="67"/>
      <c r="H3371" s="68"/>
      <c r="I3371" s="67"/>
      <c r="J3371" s="67"/>
      <c r="K3371" s="67"/>
      <c r="L3371" s="67"/>
      <c r="M3371" s="68"/>
      <c r="N3371" s="67"/>
      <c r="O3371" s="67"/>
      <c r="P3371" s="67"/>
      <c r="Q3371" s="67"/>
      <c r="R3371" s="68"/>
      <c r="S3371" s="67"/>
      <c r="T3371" s="67"/>
      <c r="U3371" s="67"/>
      <c r="V3371" s="67"/>
      <c r="W3371" s="68"/>
      <c r="X3371" s="67"/>
      <c r="Y3371" s="60"/>
      <c r="Z3371" s="60"/>
      <c r="AA3371" s="60"/>
      <c r="AB3371" s="61"/>
    </row>
    <row r="3372" spans="1:28">
      <c r="A3372" s="47">
        <v>3370</v>
      </c>
      <c r="B3372" s="28"/>
      <c r="C3372" s="28"/>
      <c r="D3372" s="28"/>
      <c r="G3372" s="28"/>
      <c r="J3372" s="21"/>
      <c r="K3372" s="21"/>
      <c r="P3372" s="21"/>
      <c r="T3372" s="28"/>
      <c r="U3372" s="28"/>
      <c r="Y3372" s="28"/>
      <c r="Z3372" s="28"/>
    </row>
    <row r="3373" spans="1:28">
      <c r="A3373" s="47">
        <v>3371</v>
      </c>
      <c r="B3373" s="28"/>
      <c r="C3373" s="28"/>
      <c r="D3373" s="28"/>
      <c r="G3373" s="28"/>
      <c r="J3373" s="21"/>
      <c r="K3373" s="21"/>
      <c r="P3373" s="21"/>
      <c r="T3373" s="28"/>
      <c r="U3373" s="28"/>
      <c r="Y3373" s="28"/>
      <c r="Z3373" s="28"/>
    </row>
    <row r="3374" spans="1:28">
      <c r="A3374" s="47">
        <v>3372</v>
      </c>
      <c r="B3374" s="28"/>
      <c r="C3374" s="28"/>
      <c r="D3374" s="28"/>
      <c r="G3374" s="28"/>
      <c r="J3374" s="21"/>
      <c r="K3374" s="21"/>
      <c r="P3374" s="21"/>
      <c r="T3374" s="28"/>
      <c r="U3374" s="28"/>
      <c r="Y3374" s="28"/>
      <c r="Z3374" s="28"/>
    </row>
    <row r="3375" spans="1:28">
      <c r="A3375" s="47">
        <v>3373</v>
      </c>
      <c r="B3375" s="28"/>
      <c r="C3375" s="28"/>
      <c r="D3375" s="28"/>
      <c r="G3375" s="28"/>
      <c r="J3375" s="21"/>
      <c r="K3375" s="21"/>
      <c r="P3375" s="21"/>
      <c r="T3375" s="28"/>
      <c r="U3375" s="28"/>
      <c r="Y3375" s="28"/>
      <c r="Z3375" s="28"/>
    </row>
    <row r="3376" spans="1:28" ht="13.5" thickBot="1">
      <c r="A3376" s="59">
        <v>3374</v>
      </c>
      <c r="B3376" s="67"/>
      <c r="C3376" s="67"/>
      <c r="D3376" s="67"/>
      <c r="E3376" s="67"/>
      <c r="F3376" s="68"/>
      <c r="G3376" s="67"/>
      <c r="H3376" s="68"/>
      <c r="I3376" s="67"/>
      <c r="J3376" s="67"/>
      <c r="K3376" s="67"/>
      <c r="L3376" s="67"/>
      <c r="M3376" s="68"/>
      <c r="N3376" s="67"/>
      <c r="O3376" s="67"/>
      <c r="P3376" s="67"/>
      <c r="Q3376" s="67"/>
      <c r="R3376" s="68"/>
      <c r="S3376" s="67"/>
      <c r="T3376" s="67"/>
      <c r="U3376" s="67"/>
      <c r="V3376" s="67"/>
      <c r="W3376" s="68"/>
      <c r="X3376" s="67"/>
      <c r="Y3376" s="60"/>
      <c r="Z3376" s="60"/>
      <c r="AA3376" s="60"/>
      <c r="AB3376" s="61"/>
    </row>
    <row r="3377" spans="1:28">
      <c r="A3377" s="47">
        <v>3375</v>
      </c>
      <c r="B3377" s="28"/>
      <c r="C3377" s="28"/>
      <c r="D3377" s="28"/>
      <c r="G3377" s="28"/>
      <c r="J3377" s="21"/>
      <c r="K3377" s="21"/>
      <c r="P3377" s="21"/>
      <c r="T3377" s="28"/>
      <c r="U3377" s="28"/>
      <c r="Y3377" s="28"/>
      <c r="Z3377" s="28"/>
    </row>
    <row r="3378" spans="1:28">
      <c r="A3378" s="47">
        <v>3376</v>
      </c>
      <c r="B3378" s="28"/>
      <c r="C3378" s="28"/>
      <c r="D3378" s="28"/>
      <c r="G3378" s="28"/>
      <c r="J3378" s="21"/>
      <c r="K3378" s="21"/>
      <c r="P3378" s="21"/>
      <c r="T3378" s="28"/>
      <c r="U3378" s="28"/>
      <c r="Y3378" s="28"/>
      <c r="Z3378" s="28"/>
    </row>
    <row r="3379" spans="1:28">
      <c r="A3379" s="47">
        <v>3377</v>
      </c>
      <c r="B3379" s="28"/>
      <c r="C3379" s="28"/>
      <c r="D3379" s="28"/>
      <c r="G3379" s="28"/>
      <c r="J3379" s="21"/>
      <c r="K3379" s="21"/>
      <c r="P3379" s="21"/>
      <c r="T3379" s="28"/>
      <c r="U3379" s="28"/>
      <c r="Y3379" s="28"/>
      <c r="Z3379" s="28"/>
    </row>
    <row r="3380" spans="1:28">
      <c r="A3380" s="47">
        <v>3378</v>
      </c>
      <c r="B3380" s="28"/>
      <c r="C3380" s="28"/>
      <c r="D3380" s="28"/>
      <c r="G3380" s="28"/>
      <c r="J3380" s="21"/>
      <c r="K3380" s="21"/>
      <c r="P3380" s="21"/>
      <c r="T3380" s="28"/>
      <c r="U3380" s="28"/>
      <c r="Y3380" s="28"/>
      <c r="Z3380" s="28"/>
    </row>
    <row r="3381" spans="1:28" ht="13.5" thickBot="1">
      <c r="A3381" s="59">
        <v>3379</v>
      </c>
      <c r="B3381" s="67"/>
      <c r="C3381" s="67"/>
      <c r="D3381" s="67"/>
      <c r="E3381" s="67"/>
      <c r="F3381" s="68"/>
      <c r="G3381" s="67"/>
      <c r="H3381" s="68"/>
      <c r="I3381" s="67"/>
      <c r="J3381" s="67"/>
      <c r="K3381" s="67"/>
      <c r="L3381" s="67"/>
      <c r="M3381" s="68"/>
      <c r="N3381" s="67"/>
      <c r="O3381" s="67"/>
      <c r="P3381" s="67"/>
      <c r="Q3381" s="67"/>
      <c r="R3381" s="68"/>
      <c r="S3381" s="67"/>
      <c r="T3381" s="67"/>
      <c r="U3381" s="67"/>
      <c r="V3381" s="67"/>
      <c r="W3381" s="68"/>
      <c r="X3381" s="67"/>
      <c r="Y3381" s="60"/>
      <c r="Z3381" s="60"/>
      <c r="AA3381" s="60"/>
      <c r="AB3381" s="61"/>
    </row>
    <row r="3382" spans="1:28">
      <c r="A3382" s="47">
        <v>3380</v>
      </c>
      <c r="B3382" s="28"/>
      <c r="C3382" s="28"/>
      <c r="D3382" s="28"/>
      <c r="G3382" s="28"/>
      <c r="J3382" s="21"/>
      <c r="K3382" s="21"/>
      <c r="P3382" s="21"/>
      <c r="T3382" s="28"/>
      <c r="U3382" s="28"/>
      <c r="Y3382" s="28"/>
      <c r="Z3382" s="28"/>
    </row>
    <row r="3383" spans="1:28">
      <c r="A3383" s="47">
        <v>3381</v>
      </c>
      <c r="B3383" s="28"/>
      <c r="C3383" s="28"/>
      <c r="D3383" s="28"/>
      <c r="G3383" s="28"/>
      <c r="J3383" s="21"/>
      <c r="K3383" s="21"/>
      <c r="P3383" s="21"/>
      <c r="T3383" s="28"/>
      <c r="U3383" s="28"/>
      <c r="Y3383" s="28"/>
      <c r="Z3383" s="28"/>
    </row>
    <row r="3384" spans="1:28">
      <c r="A3384" s="47">
        <v>3382</v>
      </c>
      <c r="B3384" s="28"/>
      <c r="C3384" s="28"/>
      <c r="D3384" s="28"/>
      <c r="G3384" s="28"/>
      <c r="J3384" s="21"/>
      <c r="K3384" s="21"/>
      <c r="P3384" s="21"/>
      <c r="T3384" s="28"/>
      <c r="U3384" s="28"/>
      <c r="Y3384" s="28"/>
      <c r="Z3384" s="28"/>
    </row>
    <row r="3385" spans="1:28">
      <c r="A3385" s="47">
        <v>3383</v>
      </c>
      <c r="B3385" s="28"/>
      <c r="C3385" s="28"/>
      <c r="D3385" s="28"/>
      <c r="G3385" s="28"/>
      <c r="J3385" s="21"/>
      <c r="K3385" s="21"/>
      <c r="P3385" s="21"/>
      <c r="T3385" s="28"/>
      <c r="U3385" s="28"/>
      <c r="Y3385" s="28"/>
      <c r="Z3385" s="28"/>
    </row>
    <row r="3386" spans="1:28" ht="13.5" thickBot="1">
      <c r="A3386" s="59">
        <v>3384</v>
      </c>
      <c r="B3386" s="67"/>
      <c r="C3386" s="67"/>
      <c r="D3386" s="67"/>
      <c r="E3386" s="67"/>
      <c r="F3386" s="68"/>
      <c r="G3386" s="67"/>
      <c r="H3386" s="68"/>
      <c r="I3386" s="67"/>
      <c r="J3386" s="67"/>
      <c r="K3386" s="67"/>
      <c r="L3386" s="67"/>
      <c r="M3386" s="68"/>
      <c r="N3386" s="67"/>
      <c r="O3386" s="67"/>
      <c r="P3386" s="67"/>
      <c r="Q3386" s="67"/>
      <c r="R3386" s="68"/>
      <c r="S3386" s="67"/>
      <c r="T3386" s="67"/>
      <c r="U3386" s="67"/>
      <c r="V3386" s="67"/>
      <c r="W3386" s="68"/>
      <c r="X3386" s="67"/>
      <c r="Y3386" s="60"/>
      <c r="Z3386" s="60"/>
      <c r="AA3386" s="60"/>
      <c r="AB3386" s="61"/>
    </row>
    <row r="3387" spans="1:28">
      <c r="A3387" s="47">
        <v>3385</v>
      </c>
      <c r="B3387" s="28"/>
      <c r="C3387" s="28"/>
      <c r="D3387" s="28"/>
      <c r="G3387" s="28"/>
      <c r="J3387" s="21"/>
      <c r="K3387" s="21"/>
      <c r="P3387" s="21"/>
      <c r="T3387" s="28"/>
      <c r="U3387" s="28"/>
      <c r="Y3387" s="28"/>
      <c r="Z3387" s="28"/>
    </row>
    <row r="3388" spans="1:28">
      <c r="A3388" s="47">
        <v>3386</v>
      </c>
      <c r="B3388" s="28"/>
      <c r="C3388" s="28"/>
      <c r="D3388" s="28"/>
      <c r="G3388" s="28"/>
      <c r="J3388" s="21"/>
      <c r="K3388" s="21"/>
      <c r="P3388" s="21"/>
      <c r="T3388" s="28"/>
      <c r="U3388" s="28"/>
      <c r="Y3388" s="28"/>
      <c r="Z3388" s="28"/>
    </row>
    <row r="3389" spans="1:28">
      <c r="A3389" s="47">
        <v>3387</v>
      </c>
      <c r="B3389" s="28"/>
      <c r="C3389" s="28"/>
      <c r="D3389" s="28"/>
      <c r="G3389" s="28"/>
      <c r="J3389" s="21"/>
      <c r="K3389" s="21"/>
      <c r="P3389" s="21"/>
      <c r="T3389" s="28"/>
      <c r="U3389" s="28"/>
      <c r="Y3389" s="28"/>
      <c r="Z3389" s="28"/>
    </row>
    <row r="3390" spans="1:28">
      <c r="A3390" s="47">
        <v>3388</v>
      </c>
      <c r="B3390" s="28"/>
      <c r="C3390" s="28"/>
      <c r="D3390" s="28"/>
      <c r="G3390" s="28"/>
      <c r="J3390" s="21"/>
      <c r="K3390" s="21"/>
      <c r="P3390" s="21"/>
      <c r="T3390" s="28"/>
      <c r="U3390" s="28"/>
      <c r="Y3390" s="28"/>
      <c r="Z3390" s="28"/>
    </row>
    <row r="3391" spans="1:28" ht="13.5" thickBot="1">
      <c r="A3391" s="59">
        <v>3389</v>
      </c>
      <c r="B3391" s="67"/>
      <c r="C3391" s="67"/>
      <c r="D3391" s="67"/>
      <c r="E3391" s="67"/>
      <c r="F3391" s="68"/>
      <c r="G3391" s="67"/>
      <c r="H3391" s="68"/>
      <c r="I3391" s="67"/>
      <c r="J3391" s="67"/>
      <c r="K3391" s="67"/>
      <c r="L3391" s="67"/>
      <c r="M3391" s="68"/>
      <c r="N3391" s="67"/>
      <c r="O3391" s="67"/>
      <c r="P3391" s="67"/>
      <c r="Q3391" s="67"/>
      <c r="R3391" s="68"/>
      <c r="S3391" s="67"/>
      <c r="T3391" s="67"/>
      <c r="U3391" s="67"/>
      <c r="V3391" s="67"/>
      <c r="W3391" s="68"/>
      <c r="X3391" s="67"/>
      <c r="Y3391" s="60"/>
      <c r="Z3391" s="60"/>
      <c r="AA3391" s="60"/>
      <c r="AB3391" s="61"/>
    </row>
    <row r="3392" spans="1:28">
      <c r="A3392" s="47">
        <v>3390</v>
      </c>
      <c r="B3392" s="28"/>
      <c r="C3392" s="28"/>
      <c r="D3392" s="28"/>
      <c r="G3392" s="28"/>
      <c r="J3392" s="21"/>
      <c r="K3392" s="21"/>
      <c r="P3392" s="21"/>
      <c r="T3392" s="28"/>
      <c r="U3392" s="28"/>
      <c r="Y3392" s="28"/>
      <c r="Z3392" s="28"/>
    </row>
    <row r="3393" spans="1:28">
      <c r="A3393" s="47">
        <v>3391</v>
      </c>
      <c r="B3393" s="28"/>
      <c r="C3393" s="28"/>
      <c r="D3393" s="28"/>
      <c r="G3393" s="28"/>
      <c r="J3393" s="21"/>
      <c r="K3393" s="21"/>
      <c r="P3393" s="21"/>
      <c r="T3393" s="28"/>
      <c r="U3393" s="28"/>
      <c r="Y3393" s="28"/>
      <c r="Z3393" s="28"/>
    </row>
    <row r="3394" spans="1:28">
      <c r="A3394" s="47">
        <v>3392</v>
      </c>
      <c r="B3394" s="28"/>
      <c r="C3394" s="28"/>
      <c r="D3394" s="28"/>
      <c r="G3394" s="28"/>
      <c r="J3394" s="21"/>
      <c r="K3394" s="21"/>
      <c r="P3394" s="21"/>
      <c r="T3394" s="28"/>
      <c r="U3394" s="28"/>
      <c r="Y3394" s="28"/>
      <c r="Z3394" s="28"/>
    </row>
    <row r="3395" spans="1:28">
      <c r="A3395" s="47">
        <v>3393</v>
      </c>
      <c r="B3395" s="28"/>
      <c r="C3395" s="28"/>
      <c r="D3395" s="28"/>
      <c r="G3395" s="28"/>
      <c r="J3395" s="21"/>
      <c r="K3395" s="21"/>
      <c r="P3395" s="21"/>
      <c r="T3395" s="28"/>
      <c r="U3395" s="28"/>
      <c r="Y3395" s="28"/>
      <c r="Z3395" s="28"/>
    </row>
    <row r="3396" spans="1:28" ht="13.5" thickBot="1">
      <c r="A3396" s="59">
        <v>3394</v>
      </c>
      <c r="B3396" s="67"/>
      <c r="C3396" s="67"/>
      <c r="D3396" s="67"/>
      <c r="E3396" s="67"/>
      <c r="F3396" s="68"/>
      <c r="G3396" s="67"/>
      <c r="H3396" s="68"/>
      <c r="I3396" s="67"/>
      <c r="J3396" s="67"/>
      <c r="K3396" s="67"/>
      <c r="L3396" s="67"/>
      <c r="M3396" s="68"/>
      <c r="N3396" s="67"/>
      <c r="O3396" s="67"/>
      <c r="P3396" s="67"/>
      <c r="Q3396" s="67"/>
      <c r="R3396" s="68"/>
      <c r="S3396" s="67"/>
      <c r="T3396" s="67"/>
      <c r="U3396" s="67"/>
      <c r="V3396" s="67"/>
      <c r="W3396" s="68"/>
      <c r="X3396" s="67"/>
      <c r="Y3396" s="60"/>
      <c r="Z3396" s="60"/>
      <c r="AA3396" s="60"/>
      <c r="AB3396" s="61"/>
    </row>
    <row r="3397" spans="1:28">
      <c r="A3397" s="47">
        <v>3395</v>
      </c>
      <c r="B3397" s="28"/>
      <c r="C3397" s="28"/>
      <c r="D3397" s="28"/>
      <c r="G3397" s="28"/>
      <c r="J3397" s="21"/>
      <c r="K3397" s="21"/>
      <c r="P3397" s="21"/>
      <c r="T3397" s="28"/>
      <c r="U3397" s="28"/>
      <c r="Y3397" s="28"/>
      <c r="Z3397" s="28"/>
    </row>
    <row r="3398" spans="1:28">
      <c r="A3398" s="47">
        <v>3396</v>
      </c>
      <c r="B3398" s="28"/>
      <c r="C3398" s="28"/>
      <c r="D3398" s="28"/>
      <c r="G3398" s="28"/>
      <c r="J3398" s="21"/>
      <c r="K3398" s="21"/>
      <c r="P3398" s="21"/>
      <c r="T3398" s="28"/>
      <c r="U3398" s="28"/>
      <c r="Y3398" s="28"/>
      <c r="Z3398" s="28"/>
    </row>
    <row r="3399" spans="1:28">
      <c r="A3399" s="47">
        <v>3397</v>
      </c>
      <c r="B3399" s="28"/>
      <c r="C3399" s="28"/>
      <c r="D3399" s="28"/>
      <c r="G3399" s="28"/>
      <c r="J3399" s="21"/>
      <c r="K3399" s="21"/>
      <c r="P3399" s="21"/>
      <c r="T3399" s="28"/>
      <c r="U3399" s="28"/>
      <c r="Y3399" s="28"/>
      <c r="Z3399" s="28"/>
    </row>
    <row r="3400" spans="1:28">
      <c r="A3400" s="47">
        <v>3398</v>
      </c>
      <c r="B3400" s="28"/>
      <c r="C3400" s="28"/>
      <c r="D3400" s="28"/>
      <c r="G3400" s="28"/>
      <c r="J3400" s="21"/>
      <c r="K3400" s="21"/>
      <c r="P3400" s="21"/>
      <c r="T3400" s="28"/>
      <c r="U3400" s="28"/>
      <c r="Y3400" s="28"/>
      <c r="Z3400" s="28"/>
    </row>
    <row r="3401" spans="1:28" ht="13.5" thickBot="1">
      <c r="A3401" s="59">
        <v>3399</v>
      </c>
      <c r="B3401" s="67"/>
      <c r="C3401" s="67"/>
      <c r="D3401" s="67"/>
      <c r="E3401" s="67"/>
      <c r="F3401" s="68"/>
      <c r="G3401" s="67"/>
      <c r="H3401" s="68"/>
      <c r="I3401" s="67"/>
      <c r="J3401" s="67"/>
      <c r="K3401" s="67"/>
      <c r="L3401" s="67"/>
      <c r="M3401" s="68"/>
      <c r="N3401" s="67"/>
      <c r="O3401" s="67"/>
      <c r="P3401" s="67"/>
      <c r="Q3401" s="67"/>
      <c r="R3401" s="68"/>
      <c r="S3401" s="67"/>
      <c r="T3401" s="67"/>
      <c r="U3401" s="67"/>
      <c r="V3401" s="67"/>
      <c r="W3401" s="68"/>
      <c r="X3401" s="67"/>
      <c r="Y3401" s="60"/>
      <c r="Z3401" s="60"/>
      <c r="AA3401" s="60"/>
      <c r="AB3401" s="61"/>
    </row>
    <row r="3402" spans="1:28">
      <c r="A3402" s="47">
        <v>3400</v>
      </c>
      <c r="B3402" s="28"/>
      <c r="C3402" s="28"/>
      <c r="D3402" s="28"/>
      <c r="G3402" s="28"/>
      <c r="J3402" s="21"/>
      <c r="K3402" s="21"/>
      <c r="P3402" s="21"/>
      <c r="T3402" s="28"/>
      <c r="U3402" s="28"/>
      <c r="Y3402" s="28"/>
      <c r="Z3402" s="28"/>
    </row>
    <row r="3403" spans="1:28">
      <c r="A3403" s="47">
        <v>3401</v>
      </c>
      <c r="B3403" s="28"/>
      <c r="C3403" s="28"/>
      <c r="D3403" s="28"/>
      <c r="G3403" s="28"/>
      <c r="J3403" s="21"/>
      <c r="K3403" s="21"/>
      <c r="P3403" s="21"/>
      <c r="T3403" s="28"/>
      <c r="U3403" s="28"/>
      <c r="Y3403" s="28"/>
      <c r="Z3403" s="28"/>
    </row>
    <row r="3404" spans="1:28">
      <c r="A3404" s="47">
        <v>3402</v>
      </c>
      <c r="B3404" s="28"/>
      <c r="C3404" s="28"/>
      <c r="D3404" s="28"/>
      <c r="G3404" s="28"/>
      <c r="J3404" s="21"/>
      <c r="K3404" s="21"/>
      <c r="P3404" s="21"/>
      <c r="T3404" s="28"/>
      <c r="U3404" s="28"/>
      <c r="Y3404" s="28"/>
      <c r="Z3404" s="28"/>
    </row>
    <row r="3405" spans="1:28">
      <c r="A3405" s="47">
        <v>3403</v>
      </c>
      <c r="B3405" s="28"/>
      <c r="C3405" s="28"/>
      <c r="D3405" s="28"/>
      <c r="G3405" s="28"/>
      <c r="J3405" s="21"/>
      <c r="K3405" s="21"/>
      <c r="P3405" s="21"/>
      <c r="T3405" s="28"/>
      <c r="U3405" s="28"/>
      <c r="Y3405" s="28"/>
      <c r="Z3405" s="28"/>
    </row>
    <row r="3406" spans="1:28" ht="13.5" thickBot="1">
      <c r="A3406" s="59">
        <v>3404</v>
      </c>
      <c r="B3406" s="67"/>
      <c r="C3406" s="67"/>
      <c r="D3406" s="67"/>
      <c r="E3406" s="67"/>
      <c r="F3406" s="68"/>
      <c r="G3406" s="67"/>
      <c r="H3406" s="68"/>
      <c r="I3406" s="67"/>
      <c r="J3406" s="67"/>
      <c r="K3406" s="67"/>
      <c r="L3406" s="67"/>
      <c r="M3406" s="68"/>
      <c r="N3406" s="67"/>
      <c r="O3406" s="67"/>
      <c r="P3406" s="67"/>
      <c r="Q3406" s="67"/>
      <c r="R3406" s="68"/>
      <c r="S3406" s="67"/>
      <c r="T3406" s="67"/>
      <c r="U3406" s="67"/>
      <c r="V3406" s="67"/>
      <c r="W3406" s="68"/>
      <c r="X3406" s="67"/>
      <c r="Y3406" s="60"/>
      <c r="Z3406" s="60"/>
      <c r="AA3406" s="60"/>
      <c r="AB3406" s="61"/>
    </row>
    <row r="3407" spans="1:28">
      <c r="A3407" s="47">
        <v>3405</v>
      </c>
      <c r="B3407" s="28"/>
      <c r="C3407" s="28"/>
      <c r="D3407" s="28"/>
      <c r="G3407" s="28"/>
      <c r="J3407" s="21"/>
      <c r="K3407" s="21"/>
      <c r="P3407" s="21"/>
      <c r="T3407" s="28"/>
      <c r="U3407" s="28"/>
      <c r="Y3407" s="28"/>
      <c r="Z3407" s="28"/>
    </row>
    <row r="3408" spans="1:28">
      <c r="A3408" s="47">
        <v>3406</v>
      </c>
      <c r="B3408" s="28"/>
      <c r="C3408" s="28"/>
      <c r="D3408" s="28"/>
      <c r="G3408" s="28"/>
      <c r="J3408" s="21"/>
      <c r="K3408" s="21"/>
      <c r="P3408" s="21"/>
      <c r="T3408" s="28"/>
      <c r="U3408" s="28"/>
      <c r="Y3408" s="28"/>
      <c r="Z3408" s="28"/>
    </row>
    <row r="3409" spans="1:28">
      <c r="A3409" s="47">
        <v>3407</v>
      </c>
      <c r="B3409" s="28"/>
      <c r="C3409" s="28"/>
      <c r="D3409" s="28"/>
      <c r="G3409" s="28"/>
      <c r="J3409" s="21"/>
      <c r="K3409" s="21"/>
      <c r="P3409" s="21"/>
      <c r="T3409" s="28"/>
      <c r="U3409" s="28"/>
      <c r="Y3409" s="28"/>
      <c r="Z3409" s="28"/>
    </row>
    <row r="3410" spans="1:28">
      <c r="A3410" s="47">
        <v>3408</v>
      </c>
      <c r="B3410" s="28"/>
      <c r="C3410" s="28"/>
      <c r="D3410" s="28"/>
      <c r="G3410" s="28"/>
      <c r="J3410" s="21"/>
      <c r="K3410" s="21"/>
      <c r="P3410" s="21"/>
      <c r="T3410" s="28"/>
      <c r="U3410" s="28"/>
      <c r="Y3410" s="28"/>
      <c r="Z3410" s="28"/>
    </row>
    <row r="3411" spans="1:28" ht="13.5" thickBot="1">
      <c r="A3411" s="59">
        <v>3409</v>
      </c>
      <c r="B3411" s="67"/>
      <c r="C3411" s="67"/>
      <c r="D3411" s="67"/>
      <c r="E3411" s="67"/>
      <c r="F3411" s="68"/>
      <c r="G3411" s="67"/>
      <c r="H3411" s="68"/>
      <c r="I3411" s="67"/>
      <c r="J3411" s="67"/>
      <c r="K3411" s="67"/>
      <c r="L3411" s="67"/>
      <c r="M3411" s="68"/>
      <c r="N3411" s="67"/>
      <c r="O3411" s="67"/>
      <c r="P3411" s="67"/>
      <c r="Q3411" s="67"/>
      <c r="R3411" s="68"/>
      <c r="S3411" s="67"/>
      <c r="T3411" s="67"/>
      <c r="U3411" s="67"/>
      <c r="V3411" s="67"/>
      <c r="W3411" s="68"/>
      <c r="X3411" s="67"/>
      <c r="Y3411" s="60"/>
      <c r="Z3411" s="60"/>
      <c r="AA3411" s="60"/>
      <c r="AB3411" s="61"/>
    </row>
    <row r="3412" spans="1:28">
      <c r="A3412" s="47">
        <v>3410</v>
      </c>
      <c r="B3412" s="28"/>
      <c r="C3412" s="28"/>
      <c r="D3412" s="28"/>
      <c r="G3412" s="28"/>
      <c r="J3412" s="21"/>
      <c r="K3412" s="21"/>
      <c r="P3412" s="21"/>
      <c r="T3412" s="28"/>
      <c r="U3412" s="28"/>
      <c r="Y3412" s="28"/>
      <c r="Z3412" s="28"/>
    </row>
    <row r="3413" spans="1:28">
      <c r="A3413" s="47">
        <v>3411</v>
      </c>
      <c r="B3413" s="28"/>
      <c r="C3413" s="28"/>
      <c r="D3413" s="28"/>
      <c r="G3413" s="28"/>
      <c r="J3413" s="21"/>
      <c r="K3413" s="21"/>
      <c r="P3413" s="21"/>
      <c r="T3413" s="28"/>
      <c r="U3413" s="28"/>
      <c r="Y3413" s="28"/>
      <c r="Z3413" s="28"/>
    </row>
    <row r="3414" spans="1:28">
      <c r="A3414" s="47">
        <v>3412</v>
      </c>
      <c r="B3414" s="28"/>
      <c r="C3414" s="28"/>
      <c r="D3414" s="28"/>
      <c r="G3414" s="28"/>
      <c r="J3414" s="21"/>
      <c r="K3414" s="21"/>
      <c r="P3414" s="21"/>
      <c r="T3414" s="28"/>
      <c r="U3414" s="28"/>
      <c r="Y3414" s="28"/>
      <c r="Z3414" s="28"/>
    </row>
    <row r="3415" spans="1:28">
      <c r="A3415" s="47">
        <v>3413</v>
      </c>
      <c r="B3415" s="28"/>
      <c r="C3415" s="28"/>
      <c r="D3415" s="28"/>
      <c r="G3415" s="28"/>
      <c r="J3415" s="21"/>
      <c r="K3415" s="21"/>
      <c r="P3415" s="21"/>
      <c r="T3415" s="28"/>
      <c r="U3415" s="28"/>
      <c r="Y3415" s="28"/>
      <c r="Z3415" s="28"/>
    </row>
    <row r="3416" spans="1:28" ht="13.5" thickBot="1">
      <c r="A3416" s="59">
        <v>3414</v>
      </c>
      <c r="B3416" s="67"/>
      <c r="C3416" s="67"/>
      <c r="D3416" s="67"/>
      <c r="E3416" s="67"/>
      <c r="F3416" s="68"/>
      <c r="G3416" s="67"/>
      <c r="H3416" s="68"/>
      <c r="I3416" s="67"/>
      <c r="J3416" s="67"/>
      <c r="K3416" s="67"/>
      <c r="L3416" s="67"/>
      <c r="M3416" s="68"/>
      <c r="N3416" s="67"/>
      <c r="O3416" s="67"/>
      <c r="P3416" s="67"/>
      <c r="Q3416" s="67"/>
      <c r="R3416" s="68"/>
      <c r="S3416" s="67"/>
      <c r="T3416" s="67"/>
      <c r="U3416" s="67"/>
      <c r="V3416" s="67"/>
      <c r="W3416" s="68"/>
      <c r="X3416" s="67"/>
      <c r="Y3416" s="60"/>
      <c r="Z3416" s="60"/>
      <c r="AA3416" s="60"/>
      <c r="AB3416" s="61"/>
    </row>
    <row r="3417" spans="1:28">
      <c r="A3417" s="47">
        <v>3415</v>
      </c>
      <c r="B3417" s="28"/>
      <c r="C3417" s="28"/>
      <c r="D3417" s="28"/>
      <c r="G3417" s="28"/>
      <c r="J3417" s="21"/>
      <c r="K3417" s="21"/>
      <c r="P3417" s="21"/>
      <c r="T3417" s="28"/>
      <c r="U3417" s="28"/>
      <c r="Y3417" s="28"/>
      <c r="Z3417" s="28"/>
    </row>
    <row r="3418" spans="1:28">
      <c r="A3418" s="47">
        <v>3416</v>
      </c>
      <c r="B3418" s="28"/>
      <c r="C3418" s="28"/>
      <c r="D3418" s="28"/>
      <c r="G3418" s="28"/>
      <c r="J3418" s="21"/>
      <c r="K3418" s="21"/>
      <c r="P3418" s="21"/>
      <c r="T3418" s="28"/>
      <c r="U3418" s="28"/>
      <c r="Y3418" s="28"/>
      <c r="Z3418" s="28"/>
    </row>
    <row r="3419" spans="1:28">
      <c r="A3419" s="47">
        <v>3417</v>
      </c>
      <c r="B3419" s="28"/>
      <c r="C3419" s="28"/>
      <c r="D3419" s="28"/>
      <c r="G3419" s="28"/>
      <c r="J3419" s="21"/>
      <c r="K3419" s="21"/>
      <c r="P3419" s="21"/>
      <c r="T3419" s="28"/>
      <c r="U3419" s="28"/>
      <c r="Y3419" s="28"/>
      <c r="Z3419" s="28"/>
    </row>
    <row r="3420" spans="1:28">
      <c r="A3420" s="47">
        <v>3418</v>
      </c>
      <c r="B3420" s="28"/>
      <c r="C3420" s="28"/>
      <c r="D3420" s="28"/>
      <c r="G3420" s="28"/>
      <c r="J3420" s="21"/>
      <c r="K3420" s="21"/>
      <c r="P3420" s="21"/>
      <c r="T3420" s="28"/>
      <c r="U3420" s="28"/>
      <c r="Y3420" s="28"/>
      <c r="Z3420" s="28"/>
    </row>
    <row r="3421" spans="1:28" ht="13.5" thickBot="1">
      <c r="A3421" s="59">
        <v>3419</v>
      </c>
      <c r="B3421" s="67"/>
      <c r="C3421" s="67"/>
      <c r="D3421" s="67"/>
      <c r="E3421" s="67"/>
      <c r="F3421" s="68"/>
      <c r="G3421" s="67"/>
      <c r="H3421" s="68"/>
      <c r="I3421" s="67"/>
      <c r="J3421" s="67"/>
      <c r="K3421" s="67"/>
      <c r="L3421" s="67"/>
      <c r="M3421" s="68"/>
      <c r="N3421" s="67"/>
      <c r="O3421" s="67"/>
      <c r="P3421" s="67"/>
      <c r="Q3421" s="67"/>
      <c r="R3421" s="68"/>
      <c r="S3421" s="67"/>
      <c r="T3421" s="67"/>
      <c r="U3421" s="67"/>
      <c r="V3421" s="67"/>
      <c r="W3421" s="68"/>
      <c r="X3421" s="67"/>
      <c r="Y3421" s="60"/>
      <c r="Z3421" s="60"/>
      <c r="AA3421" s="60"/>
      <c r="AB3421" s="61"/>
    </row>
    <row r="3422" spans="1:28">
      <c r="A3422" s="47">
        <v>3420</v>
      </c>
      <c r="B3422" s="28"/>
      <c r="C3422" s="28"/>
      <c r="D3422" s="28"/>
      <c r="G3422" s="28"/>
      <c r="J3422" s="21"/>
      <c r="K3422" s="21"/>
      <c r="P3422" s="21"/>
      <c r="T3422" s="28"/>
      <c r="U3422" s="28"/>
      <c r="Y3422" s="28"/>
      <c r="Z3422" s="28"/>
    </row>
    <row r="3423" spans="1:28">
      <c r="A3423" s="47">
        <v>3421</v>
      </c>
      <c r="B3423" s="28"/>
      <c r="C3423" s="28"/>
      <c r="D3423" s="28"/>
      <c r="G3423" s="28"/>
      <c r="J3423" s="21"/>
      <c r="K3423" s="21"/>
      <c r="P3423" s="21"/>
      <c r="T3423" s="28"/>
      <c r="U3423" s="28"/>
      <c r="Y3423" s="28"/>
      <c r="Z3423" s="28"/>
    </row>
    <row r="3424" spans="1:28">
      <c r="A3424" s="47">
        <v>3422</v>
      </c>
      <c r="B3424" s="28"/>
      <c r="C3424" s="28"/>
      <c r="D3424" s="28"/>
      <c r="G3424" s="28"/>
      <c r="J3424" s="21"/>
      <c r="K3424" s="21"/>
      <c r="P3424" s="21"/>
      <c r="T3424" s="28"/>
      <c r="U3424" s="28"/>
      <c r="Y3424" s="28"/>
      <c r="Z3424" s="28"/>
    </row>
    <row r="3425" spans="1:28">
      <c r="A3425" s="47">
        <v>3423</v>
      </c>
      <c r="B3425" s="28"/>
      <c r="C3425" s="28"/>
      <c r="D3425" s="28"/>
      <c r="G3425" s="28"/>
      <c r="J3425" s="21"/>
      <c r="K3425" s="21"/>
      <c r="P3425" s="21"/>
      <c r="T3425" s="28"/>
      <c r="U3425" s="28"/>
      <c r="Y3425" s="28"/>
      <c r="Z3425" s="28"/>
    </row>
    <row r="3426" spans="1:28" ht="13.5" thickBot="1">
      <c r="A3426" s="59">
        <v>3424</v>
      </c>
      <c r="B3426" s="67"/>
      <c r="C3426" s="67"/>
      <c r="D3426" s="67"/>
      <c r="E3426" s="67"/>
      <c r="F3426" s="68"/>
      <c r="G3426" s="67"/>
      <c r="H3426" s="68"/>
      <c r="I3426" s="67"/>
      <c r="J3426" s="67"/>
      <c r="K3426" s="67"/>
      <c r="L3426" s="67"/>
      <c r="M3426" s="68"/>
      <c r="N3426" s="67"/>
      <c r="O3426" s="67"/>
      <c r="P3426" s="67"/>
      <c r="Q3426" s="67"/>
      <c r="R3426" s="68"/>
      <c r="S3426" s="67"/>
      <c r="T3426" s="67"/>
      <c r="U3426" s="67"/>
      <c r="V3426" s="67"/>
      <c r="W3426" s="68"/>
      <c r="X3426" s="67"/>
      <c r="Y3426" s="60"/>
      <c r="Z3426" s="60"/>
      <c r="AA3426" s="60"/>
      <c r="AB3426" s="61"/>
    </row>
    <row r="3427" spans="1:28">
      <c r="A3427" s="47">
        <v>3425</v>
      </c>
      <c r="B3427" s="28"/>
      <c r="C3427" s="28"/>
      <c r="D3427" s="28"/>
      <c r="G3427" s="28"/>
      <c r="J3427" s="21"/>
      <c r="K3427" s="21"/>
      <c r="P3427" s="21"/>
      <c r="T3427" s="28"/>
      <c r="U3427" s="28"/>
      <c r="Y3427" s="28"/>
      <c r="Z3427" s="28"/>
    </row>
    <row r="3428" spans="1:28">
      <c r="A3428" s="47">
        <v>3426</v>
      </c>
      <c r="B3428" s="28"/>
      <c r="C3428" s="28"/>
      <c r="D3428" s="28"/>
      <c r="G3428" s="28"/>
      <c r="J3428" s="21"/>
      <c r="K3428" s="21"/>
      <c r="P3428" s="21"/>
      <c r="T3428" s="28"/>
      <c r="U3428" s="28"/>
      <c r="Y3428" s="28"/>
      <c r="Z3428" s="28"/>
    </row>
    <row r="3429" spans="1:28">
      <c r="A3429" s="47">
        <v>3427</v>
      </c>
      <c r="B3429" s="28"/>
      <c r="C3429" s="28"/>
      <c r="D3429" s="28"/>
      <c r="G3429" s="28"/>
      <c r="J3429" s="21"/>
      <c r="K3429" s="21"/>
      <c r="P3429" s="21"/>
      <c r="T3429" s="28"/>
      <c r="U3429" s="28"/>
      <c r="Y3429" s="28"/>
      <c r="Z3429" s="28"/>
    </row>
    <row r="3430" spans="1:28">
      <c r="A3430" s="47">
        <v>3428</v>
      </c>
      <c r="B3430" s="28"/>
      <c r="C3430" s="28"/>
      <c r="D3430" s="28"/>
      <c r="G3430" s="28"/>
      <c r="J3430" s="21"/>
      <c r="K3430" s="21"/>
      <c r="P3430" s="21"/>
      <c r="T3430" s="28"/>
      <c r="U3430" s="28"/>
      <c r="Y3430" s="28"/>
      <c r="Z3430" s="28"/>
    </row>
    <row r="3431" spans="1:28" ht="13.5" thickBot="1">
      <c r="A3431" s="59">
        <v>3429</v>
      </c>
      <c r="B3431" s="67"/>
      <c r="C3431" s="67"/>
      <c r="D3431" s="67"/>
      <c r="E3431" s="67"/>
      <c r="F3431" s="68"/>
      <c r="G3431" s="67"/>
      <c r="H3431" s="68"/>
      <c r="I3431" s="67"/>
      <c r="J3431" s="67"/>
      <c r="K3431" s="67"/>
      <c r="L3431" s="67"/>
      <c r="M3431" s="68"/>
      <c r="N3431" s="67"/>
      <c r="O3431" s="67"/>
      <c r="P3431" s="67"/>
      <c r="Q3431" s="67"/>
      <c r="R3431" s="68"/>
      <c r="S3431" s="67"/>
      <c r="T3431" s="67"/>
      <c r="U3431" s="67"/>
      <c r="V3431" s="67"/>
      <c r="W3431" s="68"/>
      <c r="X3431" s="67"/>
      <c r="Y3431" s="60"/>
      <c r="Z3431" s="60"/>
      <c r="AA3431" s="60"/>
      <c r="AB3431" s="61"/>
    </row>
    <row r="3432" spans="1:28">
      <c r="A3432" s="47">
        <v>3430</v>
      </c>
      <c r="B3432" s="28"/>
      <c r="C3432" s="28"/>
      <c r="D3432" s="28"/>
      <c r="G3432" s="28"/>
      <c r="J3432" s="21"/>
      <c r="K3432" s="21"/>
      <c r="P3432" s="21"/>
      <c r="T3432" s="28"/>
      <c r="U3432" s="28"/>
      <c r="Y3432" s="28"/>
      <c r="Z3432" s="28"/>
    </row>
    <row r="3433" spans="1:28">
      <c r="A3433" s="47">
        <v>3431</v>
      </c>
      <c r="B3433" s="28"/>
      <c r="C3433" s="28"/>
      <c r="D3433" s="28"/>
      <c r="G3433" s="28"/>
      <c r="J3433" s="21"/>
      <c r="K3433" s="21"/>
      <c r="P3433" s="21"/>
      <c r="T3433" s="28"/>
      <c r="U3433" s="28"/>
      <c r="Y3433" s="28"/>
      <c r="Z3433" s="28"/>
    </row>
    <row r="3434" spans="1:28">
      <c r="A3434" s="47">
        <v>3432</v>
      </c>
      <c r="B3434" s="28"/>
      <c r="C3434" s="28"/>
      <c r="D3434" s="28"/>
      <c r="G3434" s="28"/>
      <c r="J3434" s="21"/>
      <c r="K3434" s="21"/>
      <c r="P3434" s="21"/>
      <c r="T3434" s="28"/>
      <c r="U3434" s="28"/>
      <c r="Y3434" s="28"/>
      <c r="Z3434" s="28"/>
    </row>
    <row r="3435" spans="1:28">
      <c r="A3435" s="47">
        <v>3433</v>
      </c>
      <c r="B3435" s="28"/>
      <c r="C3435" s="28"/>
      <c r="D3435" s="28"/>
      <c r="G3435" s="28"/>
      <c r="J3435" s="21"/>
      <c r="K3435" s="21"/>
      <c r="P3435" s="21"/>
      <c r="T3435" s="28"/>
      <c r="U3435" s="28"/>
      <c r="Y3435" s="28"/>
      <c r="Z3435" s="28"/>
    </row>
    <row r="3436" spans="1:28" ht="13.5" thickBot="1">
      <c r="A3436" s="59">
        <v>3434</v>
      </c>
      <c r="B3436" s="67"/>
      <c r="C3436" s="67"/>
      <c r="D3436" s="67"/>
      <c r="E3436" s="67"/>
      <c r="F3436" s="68"/>
      <c r="G3436" s="67"/>
      <c r="H3436" s="68"/>
      <c r="I3436" s="67"/>
      <c r="J3436" s="67"/>
      <c r="K3436" s="67"/>
      <c r="L3436" s="67"/>
      <c r="M3436" s="68"/>
      <c r="N3436" s="67"/>
      <c r="O3436" s="67"/>
      <c r="P3436" s="67"/>
      <c r="Q3436" s="67"/>
      <c r="R3436" s="68"/>
      <c r="S3436" s="67"/>
      <c r="T3436" s="67"/>
      <c r="U3436" s="67"/>
      <c r="V3436" s="67"/>
      <c r="W3436" s="68"/>
      <c r="X3436" s="67"/>
      <c r="Y3436" s="60"/>
      <c r="Z3436" s="60"/>
      <c r="AA3436" s="60"/>
      <c r="AB3436" s="61"/>
    </row>
    <row r="3437" spans="1:28">
      <c r="A3437" s="47">
        <v>3435</v>
      </c>
      <c r="B3437" s="28"/>
      <c r="C3437" s="28"/>
      <c r="D3437" s="28"/>
      <c r="G3437" s="28"/>
      <c r="J3437" s="21"/>
      <c r="K3437" s="21"/>
      <c r="P3437" s="21"/>
      <c r="T3437" s="28"/>
      <c r="U3437" s="28"/>
      <c r="Y3437" s="28"/>
      <c r="Z3437" s="28"/>
    </row>
    <row r="3438" spans="1:28">
      <c r="A3438" s="47">
        <v>3436</v>
      </c>
      <c r="B3438" s="28"/>
      <c r="C3438" s="28"/>
      <c r="D3438" s="28"/>
      <c r="G3438" s="28"/>
      <c r="J3438" s="21"/>
      <c r="K3438" s="21"/>
      <c r="P3438" s="21"/>
      <c r="T3438" s="28"/>
      <c r="U3438" s="28"/>
      <c r="Y3438" s="28"/>
      <c r="Z3438" s="28"/>
    </row>
    <row r="3439" spans="1:28">
      <c r="A3439" s="47">
        <v>3437</v>
      </c>
      <c r="B3439" s="28"/>
      <c r="C3439" s="28"/>
      <c r="D3439" s="28"/>
      <c r="G3439" s="28"/>
      <c r="J3439" s="21"/>
      <c r="K3439" s="21"/>
      <c r="P3439" s="21"/>
      <c r="T3439" s="28"/>
      <c r="U3439" s="28"/>
      <c r="Y3439" s="28"/>
      <c r="Z3439" s="28"/>
    </row>
    <row r="3440" spans="1:28">
      <c r="A3440" s="47">
        <v>3438</v>
      </c>
      <c r="B3440" s="28"/>
      <c r="C3440" s="28"/>
      <c r="D3440" s="28"/>
      <c r="G3440" s="28"/>
      <c r="J3440" s="21"/>
      <c r="K3440" s="21"/>
      <c r="P3440" s="21"/>
      <c r="T3440" s="28"/>
      <c r="U3440" s="28"/>
      <c r="Y3440" s="28"/>
      <c r="Z3440" s="28"/>
    </row>
    <row r="3441" spans="1:28" ht="13.5" thickBot="1">
      <c r="A3441" s="59">
        <v>3439</v>
      </c>
      <c r="B3441" s="67"/>
      <c r="C3441" s="67"/>
      <c r="D3441" s="67"/>
      <c r="E3441" s="67"/>
      <c r="F3441" s="68"/>
      <c r="G3441" s="67"/>
      <c r="H3441" s="68"/>
      <c r="I3441" s="67"/>
      <c r="J3441" s="67"/>
      <c r="K3441" s="67"/>
      <c r="L3441" s="67"/>
      <c r="M3441" s="68"/>
      <c r="N3441" s="67"/>
      <c r="O3441" s="67"/>
      <c r="P3441" s="67"/>
      <c r="Q3441" s="67"/>
      <c r="R3441" s="68"/>
      <c r="S3441" s="67"/>
      <c r="T3441" s="67"/>
      <c r="U3441" s="67"/>
      <c r="V3441" s="67"/>
      <c r="W3441" s="68"/>
      <c r="X3441" s="67"/>
      <c r="Y3441" s="60"/>
      <c r="Z3441" s="60"/>
      <c r="AA3441" s="60"/>
      <c r="AB3441" s="61"/>
    </row>
    <row r="3442" spans="1:28">
      <c r="A3442" s="47">
        <v>3440</v>
      </c>
      <c r="B3442" s="28"/>
      <c r="C3442" s="28"/>
      <c r="D3442" s="28"/>
      <c r="G3442" s="28"/>
      <c r="J3442" s="21"/>
      <c r="K3442" s="21"/>
      <c r="P3442" s="21"/>
      <c r="T3442" s="28"/>
      <c r="U3442" s="28"/>
      <c r="Y3442" s="28"/>
      <c r="Z3442" s="28"/>
    </row>
    <row r="3443" spans="1:28">
      <c r="A3443" s="47">
        <v>3441</v>
      </c>
      <c r="B3443" s="28"/>
      <c r="C3443" s="28"/>
      <c r="D3443" s="28"/>
      <c r="G3443" s="28"/>
      <c r="J3443" s="21"/>
      <c r="K3443" s="21"/>
      <c r="P3443" s="21"/>
      <c r="T3443" s="28"/>
      <c r="U3443" s="28"/>
      <c r="Y3443" s="28"/>
      <c r="Z3443" s="28"/>
    </row>
    <row r="3444" spans="1:28">
      <c r="A3444" s="47">
        <v>3442</v>
      </c>
      <c r="B3444" s="28"/>
      <c r="C3444" s="28"/>
      <c r="D3444" s="28"/>
      <c r="G3444" s="28"/>
      <c r="J3444" s="21"/>
      <c r="K3444" s="21"/>
      <c r="P3444" s="21"/>
      <c r="T3444" s="28"/>
      <c r="U3444" s="28"/>
      <c r="Y3444" s="28"/>
      <c r="Z3444" s="28"/>
    </row>
    <row r="3445" spans="1:28">
      <c r="A3445" s="47">
        <v>3443</v>
      </c>
      <c r="B3445" s="28"/>
      <c r="C3445" s="28"/>
      <c r="D3445" s="28"/>
      <c r="G3445" s="28"/>
      <c r="J3445" s="21"/>
      <c r="K3445" s="21"/>
      <c r="P3445" s="21"/>
      <c r="T3445" s="28"/>
      <c r="U3445" s="28"/>
      <c r="Y3445" s="28"/>
      <c r="Z3445" s="28"/>
    </row>
    <row r="3446" spans="1:28" ht="13.5" thickBot="1">
      <c r="A3446" s="59">
        <v>3444</v>
      </c>
      <c r="B3446" s="67"/>
      <c r="C3446" s="67"/>
      <c r="D3446" s="67"/>
      <c r="E3446" s="67"/>
      <c r="F3446" s="68"/>
      <c r="G3446" s="67"/>
      <c r="H3446" s="68"/>
      <c r="I3446" s="67"/>
      <c r="J3446" s="67"/>
      <c r="K3446" s="67"/>
      <c r="L3446" s="67"/>
      <c r="M3446" s="68"/>
      <c r="N3446" s="67"/>
      <c r="O3446" s="67"/>
      <c r="P3446" s="67"/>
      <c r="Q3446" s="67"/>
      <c r="R3446" s="68"/>
      <c r="S3446" s="67"/>
      <c r="T3446" s="67"/>
      <c r="U3446" s="67"/>
      <c r="V3446" s="67"/>
      <c r="W3446" s="68"/>
      <c r="X3446" s="67"/>
      <c r="Y3446" s="60"/>
      <c r="Z3446" s="60"/>
      <c r="AA3446" s="60"/>
      <c r="AB3446" s="61"/>
    </row>
    <row r="3447" spans="1:28">
      <c r="A3447" s="47">
        <v>3445</v>
      </c>
      <c r="B3447" s="28"/>
      <c r="C3447" s="28"/>
      <c r="D3447" s="28"/>
      <c r="G3447" s="28"/>
      <c r="J3447" s="21"/>
      <c r="K3447" s="21"/>
      <c r="P3447" s="21"/>
      <c r="T3447" s="28"/>
      <c r="U3447" s="28"/>
      <c r="Y3447" s="28"/>
      <c r="Z3447" s="28"/>
    </row>
    <row r="3448" spans="1:28">
      <c r="A3448" s="47">
        <v>3446</v>
      </c>
      <c r="B3448" s="28"/>
      <c r="C3448" s="28"/>
      <c r="D3448" s="28"/>
      <c r="G3448" s="28"/>
      <c r="J3448" s="21"/>
      <c r="K3448" s="21"/>
      <c r="P3448" s="21"/>
      <c r="T3448" s="28"/>
      <c r="U3448" s="28"/>
      <c r="Y3448" s="28"/>
      <c r="Z3448" s="28"/>
    </row>
    <row r="3449" spans="1:28">
      <c r="A3449" s="47">
        <v>3447</v>
      </c>
      <c r="B3449" s="28"/>
      <c r="C3449" s="28"/>
      <c r="D3449" s="28"/>
      <c r="G3449" s="28"/>
      <c r="J3449" s="21"/>
      <c r="K3449" s="21"/>
      <c r="P3449" s="21"/>
      <c r="T3449" s="28"/>
      <c r="U3449" s="28"/>
      <c r="Y3449" s="28"/>
      <c r="Z3449" s="28"/>
    </row>
    <row r="3450" spans="1:28">
      <c r="A3450" s="47">
        <v>3448</v>
      </c>
      <c r="B3450" s="28"/>
      <c r="C3450" s="28"/>
      <c r="D3450" s="28"/>
      <c r="G3450" s="28"/>
      <c r="J3450" s="21"/>
      <c r="K3450" s="21"/>
      <c r="P3450" s="21"/>
      <c r="T3450" s="28"/>
      <c r="U3450" s="28"/>
      <c r="Y3450" s="28"/>
      <c r="Z3450" s="28"/>
    </row>
    <row r="3451" spans="1:28" ht="13.5" thickBot="1">
      <c r="A3451" s="59">
        <v>3449</v>
      </c>
      <c r="B3451" s="67"/>
      <c r="C3451" s="67"/>
      <c r="D3451" s="67"/>
      <c r="E3451" s="67"/>
      <c r="F3451" s="68"/>
      <c r="G3451" s="67"/>
      <c r="H3451" s="68"/>
      <c r="I3451" s="67"/>
      <c r="J3451" s="67"/>
      <c r="K3451" s="67"/>
      <c r="L3451" s="67"/>
      <c r="M3451" s="68"/>
      <c r="N3451" s="67"/>
      <c r="O3451" s="67"/>
      <c r="P3451" s="67"/>
      <c r="Q3451" s="67"/>
      <c r="R3451" s="68"/>
      <c r="S3451" s="67"/>
      <c r="T3451" s="67"/>
      <c r="U3451" s="67"/>
      <c r="V3451" s="67"/>
      <c r="W3451" s="68"/>
      <c r="X3451" s="67"/>
      <c r="Y3451" s="60"/>
      <c r="Z3451" s="60"/>
      <c r="AA3451" s="60"/>
      <c r="AB3451" s="61"/>
    </row>
    <row r="3452" spans="1:28">
      <c r="A3452" s="47">
        <v>3450</v>
      </c>
      <c r="B3452" s="28"/>
      <c r="C3452" s="28"/>
      <c r="D3452" s="28"/>
      <c r="G3452" s="28"/>
      <c r="J3452" s="21"/>
      <c r="K3452" s="21"/>
      <c r="P3452" s="21"/>
      <c r="T3452" s="28"/>
      <c r="U3452" s="28"/>
      <c r="Y3452" s="28"/>
      <c r="Z3452" s="28"/>
    </row>
    <row r="3453" spans="1:28">
      <c r="A3453" s="47">
        <v>3451</v>
      </c>
      <c r="B3453" s="28"/>
      <c r="C3453" s="28"/>
      <c r="D3453" s="28"/>
      <c r="G3453" s="28"/>
      <c r="J3453" s="21"/>
      <c r="K3453" s="21"/>
      <c r="P3453" s="21"/>
      <c r="T3453" s="28"/>
      <c r="U3453" s="28"/>
      <c r="Y3453" s="28"/>
      <c r="Z3453" s="28"/>
    </row>
    <row r="3454" spans="1:28">
      <c r="A3454" s="47">
        <v>3452</v>
      </c>
      <c r="B3454" s="28"/>
      <c r="C3454" s="28"/>
      <c r="D3454" s="28"/>
      <c r="G3454" s="28"/>
      <c r="J3454" s="21"/>
      <c r="K3454" s="21"/>
      <c r="P3454" s="21"/>
      <c r="T3454" s="28"/>
      <c r="U3454" s="28"/>
      <c r="Y3454" s="28"/>
      <c r="Z3454" s="28"/>
    </row>
    <row r="3455" spans="1:28">
      <c r="A3455" s="47">
        <v>3453</v>
      </c>
      <c r="B3455" s="28"/>
      <c r="C3455" s="28"/>
      <c r="D3455" s="28"/>
      <c r="G3455" s="28"/>
      <c r="J3455" s="21"/>
      <c r="K3455" s="21"/>
      <c r="P3455" s="21"/>
      <c r="T3455" s="28"/>
      <c r="U3455" s="28"/>
      <c r="Y3455" s="28"/>
      <c r="Z3455" s="28"/>
    </row>
    <row r="3456" spans="1:28" ht="13.5" thickBot="1">
      <c r="A3456" s="59">
        <v>3454</v>
      </c>
      <c r="B3456" s="67"/>
      <c r="C3456" s="67"/>
      <c r="D3456" s="67"/>
      <c r="E3456" s="67"/>
      <c r="F3456" s="68"/>
      <c r="G3456" s="67"/>
      <c r="H3456" s="68"/>
      <c r="I3456" s="67"/>
      <c r="J3456" s="67"/>
      <c r="K3456" s="67"/>
      <c r="L3456" s="67"/>
      <c r="M3456" s="68"/>
      <c r="N3456" s="67"/>
      <c r="O3456" s="67"/>
      <c r="P3456" s="67"/>
      <c r="Q3456" s="67"/>
      <c r="R3456" s="68"/>
      <c r="S3456" s="67"/>
      <c r="T3456" s="67"/>
      <c r="U3456" s="67"/>
      <c r="V3456" s="67"/>
      <c r="W3456" s="68"/>
      <c r="X3456" s="67"/>
      <c r="Y3456" s="60"/>
      <c r="Z3456" s="60"/>
      <c r="AA3456" s="60"/>
      <c r="AB3456" s="61"/>
    </row>
    <row r="3457" spans="1:28">
      <c r="A3457" s="47">
        <v>3455</v>
      </c>
      <c r="B3457" s="28"/>
      <c r="C3457" s="28"/>
      <c r="D3457" s="28"/>
      <c r="G3457" s="28"/>
      <c r="J3457" s="21"/>
      <c r="K3457" s="21"/>
      <c r="P3457" s="21"/>
      <c r="T3457" s="28"/>
      <c r="U3457" s="28"/>
      <c r="Y3457" s="28"/>
      <c r="Z3457" s="28"/>
    </row>
    <row r="3458" spans="1:28">
      <c r="A3458" s="47">
        <v>3456</v>
      </c>
      <c r="B3458" s="28"/>
      <c r="C3458" s="28"/>
      <c r="D3458" s="28"/>
      <c r="G3458" s="28"/>
      <c r="J3458" s="21"/>
      <c r="K3458" s="21"/>
      <c r="P3458" s="21"/>
      <c r="T3458" s="28"/>
      <c r="U3458" s="28"/>
      <c r="Y3458" s="28"/>
      <c r="Z3458" s="28"/>
    </row>
    <row r="3459" spans="1:28">
      <c r="A3459" s="47">
        <v>3457</v>
      </c>
      <c r="B3459" s="28"/>
      <c r="C3459" s="28"/>
      <c r="D3459" s="28"/>
      <c r="G3459" s="28"/>
      <c r="J3459" s="21"/>
      <c r="K3459" s="21"/>
      <c r="P3459" s="21"/>
      <c r="T3459" s="28"/>
      <c r="U3459" s="28"/>
      <c r="Y3459" s="28"/>
      <c r="Z3459" s="28"/>
    </row>
    <row r="3460" spans="1:28">
      <c r="A3460" s="47">
        <v>3458</v>
      </c>
      <c r="B3460" s="28"/>
      <c r="C3460" s="28"/>
      <c r="D3460" s="28"/>
      <c r="G3460" s="28"/>
      <c r="J3460" s="21"/>
      <c r="K3460" s="21"/>
      <c r="P3460" s="21"/>
      <c r="T3460" s="28"/>
      <c r="U3460" s="28"/>
      <c r="Y3460" s="28"/>
      <c r="Z3460" s="28"/>
    </row>
    <row r="3461" spans="1:28" ht="13.5" thickBot="1">
      <c r="A3461" s="59">
        <v>3459</v>
      </c>
      <c r="B3461" s="67"/>
      <c r="C3461" s="67"/>
      <c r="D3461" s="67"/>
      <c r="E3461" s="67"/>
      <c r="F3461" s="68"/>
      <c r="G3461" s="67"/>
      <c r="H3461" s="68"/>
      <c r="I3461" s="67"/>
      <c r="J3461" s="67"/>
      <c r="K3461" s="67"/>
      <c r="L3461" s="67"/>
      <c r="M3461" s="68"/>
      <c r="N3461" s="67"/>
      <c r="O3461" s="67"/>
      <c r="P3461" s="67"/>
      <c r="Q3461" s="67"/>
      <c r="R3461" s="68"/>
      <c r="S3461" s="67"/>
      <c r="T3461" s="67"/>
      <c r="U3461" s="67"/>
      <c r="V3461" s="67"/>
      <c r="W3461" s="68"/>
      <c r="X3461" s="67"/>
      <c r="Y3461" s="60"/>
      <c r="Z3461" s="60"/>
      <c r="AA3461" s="60"/>
      <c r="AB3461" s="61"/>
    </row>
    <row r="3462" spans="1:28">
      <c r="A3462" s="47">
        <v>3460</v>
      </c>
      <c r="B3462" s="28"/>
      <c r="C3462" s="28"/>
      <c r="D3462" s="28"/>
      <c r="G3462" s="28"/>
      <c r="J3462" s="21"/>
      <c r="K3462" s="21"/>
      <c r="P3462" s="21"/>
      <c r="T3462" s="28"/>
      <c r="U3462" s="28"/>
      <c r="Y3462" s="28"/>
      <c r="Z3462" s="28"/>
    </row>
    <row r="3463" spans="1:28">
      <c r="A3463" s="47">
        <v>3461</v>
      </c>
      <c r="B3463" s="28"/>
      <c r="C3463" s="28"/>
      <c r="D3463" s="28"/>
      <c r="G3463" s="28"/>
      <c r="J3463" s="21"/>
      <c r="K3463" s="21"/>
      <c r="P3463" s="21"/>
      <c r="T3463" s="28"/>
      <c r="U3463" s="28"/>
      <c r="Y3463" s="28"/>
      <c r="Z3463" s="28"/>
    </row>
    <row r="3464" spans="1:28">
      <c r="A3464" s="47">
        <v>3462</v>
      </c>
      <c r="B3464" s="28"/>
      <c r="C3464" s="28"/>
      <c r="D3464" s="28"/>
      <c r="G3464" s="28"/>
      <c r="J3464" s="21"/>
      <c r="K3464" s="21"/>
      <c r="P3464" s="21"/>
      <c r="T3464" s="28"/>
      <c r="U3464" s="28"/>
      <c r="Y3464" s="28"/>
      <c r="Z3464" s="28"/>
    </row>
    <row r="3465" spans="1:28">
      <c r="A3465" s="47">
        <v>3463</v>
      </c>
      <c r="B3465" s="28"/>
      <c r="C3465" s="28"/>
      <c r="D3465" s="28"/>
      <c r="G3465" s="28"/>
      <c r="J3465" s="21"/>
      <c r="K3465" s="21"/>
      <c r="P3465" s="21"/>
      <c r="T3465" s="28"/>
      <c r="U3465" s="28"/>
      <c r="Y3465" s="28"/>
      <c r="Z3465" s="28"/>
    </row>
    <row r="3466" spans="1:28" ht="13.5" thickBot="1">
      <c r="A3466" s="59">
        <v>3464</v>
      </c>
      <c r="B3466" s="67"/>
      <c r="C3466" s="67"/>
      <c r="D3466" s="67"/>
      <c r="E3466" s="67"/>
      <c r="F3466" s="68"/>
      <c r="G3466" s="67"/>
      <c r="H3466" s="68"/>
      <c r="I3466" s="67"/>
      <c r="J3466" s="67"/>
      <c r="K3466" s="67"/>
      <c r="L3466" s="67"/>
      <c r="M3466" s="68"/>
      <c r="N3466" s="67"/>
      <c r="O3466" s="67"/>
      <c r="P3466" s="67"/>
      <c r="Q3466" s="67"/>
      <c r="R3466" s="68"/>
      <c r="S3466" s="67"/>
      <c r="T3466" s="67"/>
      <c r="U3466" s="67"/>
      <c r="V3466" s="67"/>
      <c r="W3466" s="68"/>
      <c r="X3466" s="67"/>
      <c r="Y3466" s="60"/>
      <c r="Z3466" s="60"/>
      <c r="AA3466" s="60"/>
      <c r="AB3466" s="61"/>
    </row>
    <row r="3467" spans="1:28">
      <c r="A3467" s="47">
        <v>3465</v>
      </c>
      <c r="B3467" s="28"/>
      <c r="C3467" s="28"/>
      <c r="D3467" s="28"/>
      <c r="G3467" s="28"/>
      <c r="J3467" s="21"/>
      <c r="K3467" s="21"/>
      <c r="P3467" s="21"/>
      <c r="T3467" s="28"/>
      <c r="U3467" s="28"/>
      <c r="Y3467" s="28"/>
      <c r="Z3467" s="28"/>
    </row>
    <row r="3468" spans="1:28">
      <c r="A3468" s="47">
        <v>3466</v>
      </c>
      <c r="B3468" s="28"/>
      <c r="C3468" s="28"/>
      <c r="D3468" s="28"/>
      <c r="G3468" s="28"/>
      <c r="J3468" s="21"/>
      <c r="K3468" s="21"/>
      <c r="P3468" s="21"/>
      <c r="T3468" s="28"/>
      <c r="U3468" s="28"/>
      <c r="Y3468" s="28"/>
      <c r="Z3468" s="28"/>
    </row>
    <row r="3469" spans="1:28">
      <c r="A3469" s="47">
        <v>3467</v>
      </c>
      <c r="B3469" s="28"/>
      <c r="C3469" s="28"/>
      <c r="D3469" s="28"/>
      <c r="G3469" s="28"/>
      <c r="J3469" s="21"/>
      <c r="K3469" s="21"/>
      <c r="P3469" s="21"/>
      <c r="T3469" s="28"/>
      <c r="U3469" s="28"/>
      <c r="Y3469" s="28"/>
      <c r="Z3469" s="28"/>
    </row>
    <row r="3470" spans="1:28">
      <c r="A3470" s="47">
        <v>3468</v>
      </c>
      <c r="B3470" s="28"/>
      <c r="C3470" s="28"/>
      <c r="D3470" s="28"/>
      <c r="G3470" s="28"/>
      <c r="J3470" s="21"/>
      <c r="K3470" s="21"/>
      <c r="P3470" s="21"/>
      <c r="T3470" s="28"/>
      <c r="U3470" s="28"/>
      <c r="Y3470" s="28"/>
      <c r="Z3470" s="28"/>
    </row>
    <row r="3471" spans="1:28" ht="13.5" thickBot="1">
      <c r="A3471" s="59">
        <v>3469</v>
      </c>
      <c r="B3471" s="67"/>
      <c r="C3471" s="67"/>
      <c r="D3471" s="67"/>
      <c r="E3471" s="67"/>
      <c r="F3471" s="68"/>
      <c r="G3471" s="67"/>
      <c r="H3471" s="68"/>
      <c r="I3471" s="67"/>
      <c r="J3471" s="67"/>
      <c r="K3471" s="67"/>
      <c r="L3471" s="67"/>
      <c r="M3471" s="68"/>
      <c r="N3471" s="67"/>
      <c r="O3471" s="67"/>
      <c r="P3471" s="67"/>
      <c r="Q3471" s="67"/>
      <c r="R3471" s="68"/>
      <c r="S3471" s="67"/>
      <c r="T3471" s="67"/>
      <c r="U3471" s="67"/>
      <c r="V3471" s="67"/>
      <c r="W3471" s="68"/>
      <c r="X3471" s="67"/>
      <c r="Y3471" s="60"/>
      <c r="Z3471" s="60"/>
      <c r="AA3471" s="60"/>
      <c r="AB3471" s="61"/>
    </row>
    <row r="3472" spans="1:28">
      <c r="A3472" s="47">
        <v>3470</v>
      </c>
      <c r="B3472" s="28"/>
      <c r="C3472" s="28"/>
      <c r="D3472" s="28"/>
      <c r="G3472" s="28"/>
      <c r="J3472" s="21"/>
      <c r="K3472" s="21"/>
      <c r="P3472" s="21"/>
      <c r="T3472" s="28"/>
      <c r="U3472" s="28"/>
      <c r="Y3472" s="28"/>
      <c r="Z3472" s="28"/>
    </row>
    <row r="3473" spans="1:28">
      <c r="A3473" s="47">
        <v>3471</v>
      </c>
      <c r="B3473" s="28"/>
      <c r="C3473" s="28"/>
      <c r="D3473" s="28"/>
      <c r="G3473" s="28"/>
      <c r="J3473" s="21"/>
      <c r="K3473" s="21"/>
      <c r="P3473" s="21"/>
      <c r="T3473" s="28"/>
      <c r="U3473" s="28"/>
      <c r="Y3473" s="28"/>
      <c r="Z3473" s="28"/>
    </row>
    <row r="3474" spans="1:28">
      <c r="A3474" s="47">
        <v>3472</v>
      </c>
      <c r="B3474" s="28"/>
      <c r="C3474" s="28"/>
      <c r="D3474" s="28"/>
      <c r="G3474" s="28"/>
      <c r="J3474" s="21"/>
      <c r="K3474" s="21"/>
      <c r="P3474" s="21"/>
      <c r="T3474" s="28"/>
      <c r="U3474" s="28"/>
      <c r="Y3474" s="28"/>
      <c r="Z3474" s="28"/>
    </row>
    <row r="3475" spans="1:28">
      <c r="A3475" s="47">
        <v>3473</v>
      </c>
      <c r="B3475" s="28"/>
      <c r="C3475" s="28"/>
      <c r="D3475" s="28"/>
      <c r="G3475" s="28"/>
      <c r="J3475" s="21"/>
      <c r="K3475" s="21"/>
      <c r="P3475" s="21"/>
      <c r="T3475" s="28"/>
      <c r="U3475" s="28"/>
      <c r="Y3475" s="28"/>
      <c r="Z3475" s="28"/>
    </row>
    <row r="3476" spans="1:28" ht="13.5" thickBot="1">
      <c r="A3476" s="59">
        <v>3474</v>
      </c>
      <c r="B3476" s="67"/>
      <c r="C3476" s="67"/>
      <c r="D3476" s="67"/>
      <c r="E3476" s="67"/>
      <c r="F3476" s="68"/>
      <c r="G3476" s="67"/>
      <c r="H3476" s="68"/>
      <c r="I3476" s="67"/>
      <c r="J3476" s="67"/>
      <c r="K3476" s="67"/>
      <c r="L3476" s="67"/>
      <c r="M3476" s="68"/>
      <c r="N3476" s="67"/>
      <c r="O3476" s="67"/>
      <c r="P3476" s="67"/>
      <c r="Q3476" s="67"/>
      <c r="R3476" s="68"/>
      <c r="S3476" s="67"/>
      <c r="T3476" s="67"/>
      <c r="U3476" s="67"/>
      <c r="V3476" s="67"/>
      <c r="W3476" s="68"/>
      <c r="X3476" s="67"/>
      <c r="Y3476" s="60"/>
      <c r="Z3476" s="60"/>
      <c r="AA3476" s="60"/>
      <c r="AB3476" s="61"/>
    </row>
    <row r="3477" spans="1:28">
      <c r="A3477" s="47">
        <v>3475</v>
      </c>
      <c r="B3477" s="28"/>
      <c r="C3477" s="28"/>
      <c r="D3477" s="28"/>
      <c r="G3477" s="28"/>
      <c r="J3477" s="21"/>
      <c r="K3477" s="21"/>
      <c r="P3477" s="21"/>
      <c r="T3477" s="28"/>
      <c r="U3477" s="28"/>
      <c r="Y3477" s="28"/>
      <c r="Z3477" s="28"/>
    </row>
    <row r="3478" spans="1:28">
      <c r="A3478" s="47">
        <v>3476</v>
      </c>
      <c r="B3478" s="28"/>
      <c r="C3478" s="28"/>
      <c r="D3478" s="28"/>
      <c r="G3478" s="28"/>
      <c r="J3478" s="21"/>
      <c r="K3478" s="21"/>
      <c r="P3478" s="21"/>
      <c r="T3478" s="28"/>
      <c r="U3478" s="28"/>
      <c r="Y3478" s="28"/>
      <c r="Z3478" s="28"/>
    </row>
    <row r="3479" spans="1:28">
      <c r="A3479" s="47">
        <v>3477</v>
      </c>
      <c r="B3479" s="28"/>
      <c r="C3479" s="28"/>
      <c r="D3479" s="28"/>
      <c r="G3479" s="28"/>
      <c r="J3479" s="21"/>
      <c r="K3479" s="21"/>
      <c r="P3479" s="21"/>
      <c r="T3479" s="28"/>
      <c r="U3479" s="28"/>
      <c r="Y3479" s="28"/>
      <c r="Z3479" s="28"/>
    </row>
    <row r="3480" spans="1:28">
      <c r="A3480" s="47">
        <v>3478</v>
      </c>
      <c r="B3480" s="28"/>
      <c r="C3480" s="28"/>
      <c r="D3480" s="28"/>
      <c r="G3480" s="28"/>
      <c r="J3480" s="21"/>
      <c r="K3480" s="21"/>
      <c r="P3480" s="21"/>
      <c r="T3480" s="28"/>
      <c r="U3480" s="28"/>
      <c r="Y3480" s="28"/>
      <c r="Z3480" s="28"/>
    </row>
    <row r="3481" spans="1:28" ht="13.5" thickBot="1">
      <c r="A3481" s="59">
        <v>3479</v>
      </c>
      <c r="B3481" s="67"/>
      <c r="C3481" s="67"/>
      <c r="D3481" s="67"/>
      <c r="E3481" s="67"/>
      <c r="F3481" s="68"/>
      <c r="G3481" s="67"/>
      <c r="H3481" s="68"/>
      <c r="I3481" s="67"/>
      <c r="J3481" s="67"/>
      <c r="K3481" s="67"/>
      <c r="L3481" s="67"/>
      <c r="M3481" s="68"/>
      <c r="N3481" s="67"/>
      <c r="O3481" s="67"/>
      <c r="P3481" s="67"/>
      <c r="Q3481" s="67"/>
      <c r="R3481" s="68"/>
      <c r="S3481" s="67"/>
      <c r="T3481" s="67"/>
      <c r="U3481" s="67"/>
      <c r="V3481" s="67"/>
      <c r="W3481" s="68"/>
      <c r="X3481" s="67"/>
      <c r="Y3481" s="60"/>
      <c r="Z3481" s="60"/>
      <c r="AA3481" s="60"/>
      <c r="AB3481" s="61"/>
    </row>
    <row r="3482" spans="1:28">
      <c r="A3482" s="47">
        <v>3480</v>
      </c>
      <c r="B3482" s="28"/>
      <c r="C3482" s="28"/>
      <c r="D3482" s="28"/>
      <c r="G3482" s="28"/>
      <c r="J3482" s="21"/>
      <c r="K3482" s="21"/>
      <c r="P3482" s="21"/>
      <c r="T3482" s="28"/>
      <c r="U3482" s="28"/>
      <c r="Y3482" s="28"/>
      <c r="Z3482" s="28"/>
    </row>
    <row r="3483" spans="1:28">
      <c r="A3483" s="47">
        <v>3481</v>
      </c>
      <c r="B3483" s="28"/>
      <c r="C3483" s="28"/>
      <c r="D3483" s="28"/>
      <c r="G3483" s="28"/>
      <c r="J3483" s="21"/>
      <c r="K3483" s="21"/>
      <c r="P3483" s="21"/>
      <c r="T3483" s="28"/>
      <c r="U3483" s="28"/>
      <c r="Y3483" s="28"/>
      <c r="Z3483" s="28"/>
    </row>
    <row r="3484" spans="1:28">
      <c r="A3484" s="47">
        <v>3482</v>
      </c>
      <c r="B3484" s="28"/>
      <c r="C3484" s="28"/>
      <c r="D3484" s="28"/>
      <c r="G3484" s="28"/>
      <c r="J3484" s="21"/>
      <c r="K3484" s="21"/>
      <c r="P3484" s="21"/>
      <c r="T3484" s="28"/>
      <c r="U3484" s="28"/>
      <c r="Y3484" s="28"/>
      <c r="Z3484" s="28"/>
    </row>
    <row r="3485" spans="1:28">
      <c r="A3485" s="47">
        <v>3483</v>
      </c>
      <c r="B3485" s="28"/>
      <c r="C3485" s="28"/>
      <c r="D3485" s="28"/>
      <c r="G3485" s="28"/>
      <c r="J3485" s="21"/>
      <c r="K3485" s="21"/>
      <c r="P3485" s="21"/>
      <c r="T3485" s="28"/>
      <c r="U3485" s="28"/>
      <c r="Y3485" s="28"/>
      <c r="Z3485" s="28"/>
    </row>
    <row r="3486" spans="1:28" ht="13.5" thickBot="1">
      <c r="A3486" s="59">
        <v>3484</v>
      </c>
      <c r="B3486" s="67"/>
      <c r="C3486" s="67"/>
      <c r="D3486" s="67"/>
      <c r="E3486" s="67"/>
      <c r="F3486" s="68"/>
      <c r="G3486" s="67"/>
      <c r="H3486" s="68"/>
      <c r="I3486" s="67"/>
      <c r="J3486" s="67"/>
      <c r="K3486" s="67"/>
      <c r="L3486" s="67"/>
      <c r="M3486" s="68"/>
      <c r="N3486" s="67"/>
      <c r="O3486" s="67"/>
      <c r="P3486" s="67"/>
      <c r="Q3486" s="67"/>
      <c r="R3486" s="68"/>
      <c r="S3486" s="67"/>
      <c r="T3486" s="67"/>
      <c r="U3486" s="67"/>
      <c r="V3486" s="67"/>
      <c r="W3486" s="68"/>
      <c r="X3486" s="67"/>
      <c r="Y3486" s="60"/>
      <c r="Z3486" s="60"/>
      <c r="AA3486" s="60"/>
      <c r="AB3486" s="61"/>
    </row>
    <row r="3487" spans="1:28">
      <c r="A3487" s="47">
        <v>3485</v>
      </c>
      <c r="B3487" s="28"/>
      <c r="C3487" s="28"/>
      <c r="D3487" s="28"/>
      <c r="G3487" s="28"/>
      <c r="J3487" s="21"/>
      <c r="K3487" s="21"/>
      <c r="P3487" s="21"/>
      <c r="T3487" s="28"/>
      <c r="U3487" s="28"/>
      <c r="Y3487" s="28"/>
      <c r="Z3487" s="28"/>
    </row>
    <row r="3488" spans="1:28">
      <c r="A3488" s="47">
        <v>3486</v>
      </c>
      <c r="B3488" s="28"/>
      <c r="C3488" s="28"/>
      <c r="D3488" s="28"/>
      <c r="G3488" s="28"/>
      <c r="J3488" s="21"/>
      <c r="K3488" s="21"/>
      <c r="P3488" s="21"/>
      <c r="T3488" s="28"/>
      <c r="U3488" s="28"/>
      <c r="Y3488" s="28"/>
      <c r="Z3488" s="28"/>
    </row>
    <row r="3489" spans="1:28">
      <c r="A3489" s="47">
        <v>3487</v>
      </c>
      <c r="B3489" s="28"/>
      <c r="C3489" s="28"/>
      <c r="D3489" s="28"/>
      <c r="G3489" s="28"/>
      <c r="J3489" s="21"/>
      <c r="K3489" s="21"/>
      <c r="P3489" s="21"/>
      <c r="T3489" s="28"/>
      <c r="U3489" s="28"/>
      <c r="Y3489" s="28"/>
      <c r="Z3489" s="28"/>
    </row>
    <row r="3490" spans="1:28">
      <c r="A3490" s="47">
        <v>3488</v>
      </c>
      <c r="B3490" s="28"/>
      <c r="C3490" s="28"/>
      <c r="D3490" s="28"/>
      <c r="G3490" s="28"/>
      <c r="J3490" s="21"/>
      <c r="K3490" s="21"/>
      <c r="P3490" s="21"/>
      <c r="T3490" s="28"/>
      <c r="U3490" s="28"/>
      <c r="Y3490" s="28"/>
      <c r="Z3490" s="28"/>
    </row>
    <row r="3491" spans="1:28" ht="13.5" thickBot="1">
      <c r="A3491" s="59">
        <v>3489</v>
      </c>
      <c r="B3491" s="67"/>
      <c r="C3491" s="67"/>
      <c r="D3491" s="67"/>
      <c r="E3491" s="67"/>
      <c r="F3491" s="68"/>
      <c r="G3491" s="67"/>
      <c r="H3491" s="68"/>
      <c r="I3491" s="67"/>
      <c r="J3491" s="67"/>
      <c r="K3491" s="67"/>
      <c r="L3491" s="67"/>
      <c r="M3491" s="68"/>
      <c r="N3491" s="67"/>
      <c r="O3491" s="67"/>
      <c r="P3491" s="67"/>
      <c r="Q3491" s="67"/>
      <c r="R3491" s="68"/>
      <c r="S3491" s="67"/>
      <c r="T3491" s="67"/>
      <c r="U3491" s="67"/>
      <c r="V3491" s="67"/>
      <c r="W3491" s="68"/>
      <c r="X3491" s="67"/>
      <c r="Y3491" s="60"/>
      <c r="Z3491" s="60"/>
      <c r="AA3491" s="60"/>
      <c r="AB3491" s="61"/>
    </row>
    <row r="3492" spans="1:28">
      <c r="A3492" s="47">
        <v>3490</v>
      </c>
      <c r="B3492" s="28"/>
      <c r="C3492" s="28"/>
      <c r="D3492" s="28"/>
      <c r="G3492" s="28"/>
      <c r="J3492" s="21"/>
      <c r="K3492" s="21"/>
      <c r="P3492" s="21"/>
      <c r="T3492" s="28"/>
      <c r="U3492" s="28"/>
      <c r="Y3492" s="28"/>
      <c r="Z3492" s="28"/>
    </row>
    <row r="3493" spans="1:28">
      <c r="A3493" s="47">
        <v>3491</v>
      </c>
      <c r="B3493" s="28"/>
      <c r="C3493" s="28"/>
      <c r="D3493" s="28"/>
      <c r="G3493" s="28"/>
      <c r="J3493" s="21"/>
      <c r="K3493" s="21"/>
      <c r="P3493" s="21"/>
      <c r="T3493" s="28"/>
      <c r="U3493" s="28"/>
      <c r="Y3493" s="28"/>
      <c r="Z3493" s="28"/>
    </row>
    <row r="3494" spans="1:28">
      <c r="A3494" s="47">
        <v>3492</v>
      </c>
      <c r="B3494" s="28"/>
      <c r="C3494" s="28"/>
      <c r="D3494" s="28"/>
      <c r="G3494" s="28"/>
      <c r="J3494" s="21"/>
      <c r="K3494" s="21"/>
      <c r="P3494" s="21"/>
      <c r="T3494" s="28"/>
      <c r="U3494" s="28"/>
      <c r="Y3494" s="28"/>
      <c r="Z3494" s="28"/>
    </row>
    <row r="3495" spans="1:28">
      <c r="A3495" s="47">
        <v>3493</v>
      </c>
      <c r="B3495" s="28"/>
      <c r="C3495" s="28"/>
      <c r="D3495" s="28"/>
      <c r="G3495" s="28"/>
      <c r="J3495" s="21"/>
      <c r="K3495" s="21"/>
      <c r="P3495" s="21"/>
      <c r="T3495" s="28"/>
      <c r="U3495" s="28"/>
      <c r="Y3495" s="28"/>
      <c r="Z3495" s="28"/>
    </row>
    <row r="3496" spans="1:28" ht="13.5" thickBot="1">
      <c r="A3496" s="59">
        <v>3494</v>
      </c>
      <c r="B3496" s="67"/>
      <c r="C3496" s="67"/>
      <c r="D3496" s="67"/>
      <c r="E3496" s="67"/>
      <c r="F3496" s="68"/>
      <c r="G3496" s="67"/>
      <c r="H3496" s="68"/>
      <c r="I3496" s="67"/>
      <c r="J3496" s="67"/>
      <c r="K3496" s="67"/>
      <c r="L3496" s="67"/>
      <c r="M3496" s="68"/>
      <c r="N3496" s="67"/>
      <c r="O3496" s="67"/>
      <c r="P3496" s="67"/>
      <c r="Q3496" s="67"/>
      <c r="R3496" s="68"/>
      <c r="S3496" s="67"/>
      <c r="T3496" s="67"/>
      <c r="U3496" s="67"/>
      <c r="V3496" s="67"/>
      <c r="W3496" s="68"/>
      <c r="X3496" s="67"/>
      <c r="Y3496" s="60"/>
      <c r="Z3496" s="60"/>
      <c r="AA3496" s="60"/>
      <c r="AB3496" s="61"/>
    </row>
    <row r="3497" spans="1:28">
      <c r="A3497" s="47">
        <v>3495</v>
      </c>
      <c r="B3497" s="28"/>
      <c r="C3497" s="28"/>
      <c r="D3497" s="28"/>
      <c r="G3497" s="28"/>
      <c r="J3497" s="21"/>
      <c r="K3497" s="21"/>
      <c r="P3497" s="21"/>
      <c r="T3497" s="28"/>
      <c r="U3497" s="28"/>
      <c r="Y3497" s="28"/>
      <c r="Z3497" s="28"/>
    </row>
    <row r="3498" spans="1:28">
      <c r="A3498" s="47">
        <v>3496</v>
      </c>
      <c r="B3498" s="28"/>
      <c r="C3498" s="28"/>
      <c r="D3498" s="28"/>
      <c r="G3498" s="28"/>
      <c r="J3498" s="21"/>
      <c r="K3498" s="21"/>
      <c r="P3498" s="21"/>
      <c r="T3498" s="28"/>
      <c r="U3498" s="28"/>
      <c r="Y3498" s="28"/>
      <c r="Z3498" s="28"/>
    </row>
    <row r="3499" spans="1:28">
      <c r="A3499" s="47">
        <v>3497</v>
      </c>
      <c r="B3499" s="28"/>
      <c r="C3499" s="28"/>
      <c r="D3499" s="28"/>
      <c r="G3499" s="28"/>
      <c r="J3499" s="21"/>
      <c r="K3499" s="21"/>
      <c r="P3499" s="21"/>
      <c r="T3499" s="28"/>
      <c r="U3499" s="28"/>
      <c r="Y3499" s="28"/>
      <c r="Z3499" s="28"/>
    </row>
    <row r="3500" spans="1:28">
      <c r="A3500" s="47">
        <v>3498</v>
      </c>
      <c r="B3500" s="28"/>
      <c r="C3500" s="28"/>
      <c r="D3500" s="28"/>
      <c r="G3500" s="28"/>
      <c r="J3500" s="21"/>
      <c r="K3500" s="21"/>
      <c r="P3500" s="21"/>
      <c r="T3500" s="28"/>
      <c r="U3500" s="28"/>
      <c r="Y3500" s="28"/>
      <c r="Z3500" s="28"/>
    </row>
    <row r="3501" spans="1:28" ht="13.5" thickBot="1">
      <c r="A3501" s="59">
        <v>3499</v>
      </c>
      <c r="B3501" s="67"/>
      <c r="C3501" s="67"/>
      <c r="D3501" s="67"/>
      <c r="E3501" s="67"/>
      <c r="F3501" s="68"/>
      <c r="G3501" s="67"/>
      <c r="H3501" s="68"/>
      <c r="I3501" s="67"/>
      <c r="J3501" s="67"/>
      <c r="K3501" s="67"/>
      <c r="L3501" s="67"/>
      <c r="M3501" s="68"/>
      <c r="N3501" s="67"/>
      <c r="O3501" s="67"/>
      <c r="P3501" s="67"/>
      <c r="Q3501" s="67"/>
      <c r="R3501" s="68"/>
      <c r="S3501" s="67"/>
      <c r="T3501" s="67"/>
      <c r="U3501" s="67"/>
      <c r="V3501" s="67"/>
      <c r="W3501" s="68"/>
      <c r="X3501" s="67"/>
      <c r="Y3501" s="60"/>
      <c r="Z3501" s="60"/>
      <c r="AA3501" s="60"/>
      <c r="AB3501" s="61"/>
    </row>
    <row r="3502" spans="1:28">
      <c r="A3502" s="47">
        <v>3500</v>
      </c>
      <c r="B3502" s="28"/>
      <c r="C3502" s="28"/>
      <c r="D3502" s="28"/>
      <c r="G3502" s="28"/>
      <c r="J3502" s="21"/>
      <c r="K3502" s="21"/>
      <c r="P3502" s="21"/>
      <c r="T3502" s="28"/>
      <c r="U3502" s="28"/>
      <c r="Y3502" s="28"/>
      <c r="Z3502" s="28"/>
    </row>
    <row r="3503" spans="1:28">
      <c r="A3503" s="47">
        <v>3501</v>
      </c>
      <c r="B3503" s="28"/>
      <c r="C3503" s="28"/>
      <c r="D3503" s="28"/>
      <c r="G3503" s="28"/>
      <c r="J3503" s="21"/>
      <c r="K3503" s="21"/>
      <c r="P3503" s="21"/>
      <c r="T3503" s="28"/>
      <c r="U3503" s="28"/>
      <c r="Y3503" s="28"/>
      <c r="Z3503" s="28"/>
    </row>
    <row r="3504" spans="1:28">
      <c r="A3504" s="47">
        <v>3502</v>
      </c>
      <c r="B3504" s="28"/>
      <c r="C3504" s="28"/>
      <c r="D3504" s="28"/>
      <c r="G3504" s="28"/>
      <c r="J3504" s="21"/>
      <c r="K3504" s="21"/>
      <c r="P3504" s="21"/>
      <c r="T3504" s="28"/>
      <c r="U3504" s="28"/>
      <c r="Y3504" s="28"/>
      <c r="Z3504" s="28"/>
    </row>
    <row r="3505" spans="1:28">
      <c r="A3505" s="47">
        <v>3503</v>
      </c>
      <c r="B3505" s="28"/>
      <c r="C3505" s="28"/>
      <c r="D3505" s="28"/>
      <c r="G3505" s="28"/>
      <c r="J3505" s="21"/>
      <c r="K3505" s="21"/>
      <c r="P3505" s="21"/>
      <c r="T3505" s="28"/>
      <c r="U3505" s="28"/>
      <c r="Y3505" s="28"/>
      <c r="Z3505" s="28"/>
    </row>
    <row r="3506" spans="1:28" ht="13.5" thickBot="1">
      <c r="A3506" s="59">
        <v>3504</v>
      </c>
      <c r="B3506" s="67"/>
      <c r="C3506" s="67"/>
      <c r="D3506" s="67"/>
      <c r="E3506" s="67"/>
      <c r="F3506" s="68"/>
      <c r="G3506" s="67"/>
      <c r="H3506" s="68"/>
      <c r="I3506" s="67"/>
      <c r="J3506" s="67"/>
      <c r="K3506" s="67"/>
      <c r="L3506" s="67"/>
      <c r="M3506" s="68"/>
      <c r="N3506" s="67"/>
      <c r="O3506" s="67"/>
      <c r="P3506" s="67"/>
      <c r="Q3506" s="67"/>
      <c r="R3506" s="68"/>
      <c r="S3506" s="67"/>
      <c r="T3506" s="67"/>
      <c r="U3506" s="67"/>
      <c r="V3506" s="67"/>
      <c r="W3506" s="68"/>
      <c r="X3506" s="67"/>
      <c r="Y3506" s="60"/>
      <c r="Z3506" s="60"/>
      <c r="AA3506" s="60"/>
      <c r="AB3506" s="61"/>
    </row>
    <row r="3507" spans="1:28">
      <c r="A3507" s="47">
        <v>3505</v>
      </c>
      <c r="B3507" s="28"/>
      <c r="C3507" s="28"/>
      <c r="D3507" s="28"/>
      <c r="G3507" s="28"/>
      <c r="J3507" s="21"/>
      <c r="K3507" s="21"/>
      <c r="P3507" s="21"/>
      <c r="T3507" s="28"/>
      <c r="U3507" s="28"/>
      <c r="Y3507" s="28"/>
      <c r="Z3507" s="28"/>
    </row>
    <row r="3508" spans="1:28">
      <c r="A3508" s="47">
        <v>3506</v>
      </c>
      <c r="B3508" s="28"/>
      <c r="C3508" s="28"/>
      <c r="D3508" s="28"/>
      <c r="G3508" s="28"/>
      <c r="J3508" s="21"/>
      <c r="K3508" s="21"/>
      <c r="P3508" s="21"/>
      <c r="T3508" s="28"/>
      <c r="U3508" s="28"/>
      <c r="Y3508" s="28"/>
      <c r="Z3508" s="28"/>
    </row>
    <row r="3509" spans="1:28">
      <c r="A3509" s="47">
        <v>3507</v>
      </c>
      <c r="B3509" s="28"/>
      <c r="C3509" s="28"/>
      <c r="D3509" s="28"/>
      <c r="G3509" s="28"/>
      <c r="J3509" s="21"/>
      <c r="K3509" s="21"/>
      <c r="P3509" s="21"/>
      <c r="T3509" s="28"/>
      <c r="U3509" s="28"/>
      <c r="Y3509" s="28"/>
      <c r="Z3509" s="28"/>
    </row>
    <row r="3510" spans="1:28">
      <c r="A3510" s="47">
        <v>3508</v>
      </c>
      <c r="B3510" s="28"/>
      <c r="C3510" s="28"/>
      <c r="D3510" s="28"/>
      <c r="G3510" s="28"/>
      <c r="J3510" s="21"/>
      <c r="K3510" s="21"/>
      <c r="P3510" s="21"/>
      <c r="T3510" s="28"/>
      <c r="U3510" s="28"/>
      <c r="Y3510" s="28"/>
      <c r="Z3510" s="28"/>
    </row>
    <row r="3511" spans="1:28" ht="13.5" thickBot="1">
      <c r="A3511" s="59">
        <v>3509</v>
      </c>
      <c r="B3511" s="67"/>
      <c r="C3511" s="67"/>
      <c r="D3511" s="67"/>
      <c r="E3511" s="67"/>
      <c r="F3511" s="68"/>
      <c r="G3511" s="67"/>
      <c r="H3511" s="68"/>
      <c r="I3511" s="67"/>
      <c r="J3511" s="67"/>
      <c r="K3511" s="67"/>
      <c r="L3511" s="67"/>
      <c r="M3511" s="68"/>
      <c r="N3511" s="67"/>
      <c r="O3511" s="67"/>
      <c r="P3511" s="67"/>
      <c r="Q3511" s="67"/>
      <c r="R3511" s="68"/>
      <c r="S3511" s="67"/>
      <c r="T3511" s="67"/>
      <c r="U3511" s="67"/>
      <c r="V3511" s="67"/>
      <c r="W3511" s="68"/>
      <c r="X3511" s="67"/>
      <c r="Y3511" s="60"/>
      <c r="Z3511" s="60"/>
      <c r="AA3511" s="60"/>
      <c r="AB3511" s="61"/>
    </row>
    <row r="3512" spans="1:28">
      <c r="A3512" s="47">
        <v>3510</v>
      </c>
      <c r="B3512" s="28"/>
      <c r="C3512" s="28"/>
      <c r="D3512" s="28"/>
      <c r="G3512" s="28"/>
      <c r="J3512" s="21"/>
      <c r="K3512" s="21"/>
      <c r="P3512" s="21"/>
      <c r="T3512" s="28"/>
      <c r="U3512" s="28"/>
      <c r="Y3512" s="28"/>
      <c r="Z3512" s="28"/>
    </row>
    <row r="3513" spans="1:28">
      <c r="A3513" s="47">
        <v>3511</v>
      </c>
      <c r="B3513" s="28"/>
      <c r="C3513" s="28"/>
      <c r="D3513" s="28"/>
      <c r="G3513" s="28"/>
      <c r="J3513" s="21"/>
      <c r="K3513" s="21"/>
      <c r="P3513" s="21"/>
      <c r="T3513" s="28"/>
      <c r="U3513" s="28"/>
      <c r="Y3513" s="28"/>
      <c r="Z3513" s="28"/>
    </row>
    <row r="3514" spans="1:28">
      <c r="A3514" s="47">
        <v>3512</v>
      </c>
      <c r="B3514" s="28"/>
      <c r="C3514" s="28"/>
      <c r="D3514" s="28"/>
      <c r="G3514" s="28"/>
      <c r="J3514" s="21"/>
      <c r="K3514" s="21"/>
      <c r="P3514" s="21"/>
      <c r="T3514" s="28"/>
      <c r="U3514" s="28"/>
      <c r="Y3514" s="28"/>
      <c r="Z3514" s="28"/>
    </row>
    <row r="3515" spans="1:28">
      <c r="A3515" s="47">
        <v>3513</v>
      </c>
      <c r="B3515" s="28"/>
      <c r="C3515" s="28"/>
      <c r="D3515" s="28"/>
      <c r="G3515" s="28"/>
      <c r="J3515" s="21"/>
      <c r="K3515" s="21"/>
      <c r="P3515" s="21"/>
      <c r="T3515" s="28"/>
      <c r="U3515" s="28"/>
      <c r="Y3515" s="28"/>
      <c r="Z3515" s="28"/>
    </row>
    <row r="3516" spans="1:28" ht="13.5" thickBot="1">
      <c r="A3516" s="59">
        <v>3514</v>
      </c>
      <c r="B3516" s="67"/>
      <c r="C3516" s="67"/>
      <c r="D3516" s="67"/>
      <c r="E3516" s="67"/>
      <c r="F3516" s="68"/>
      <c r="G3516" s="67"/>
      <c r="H3516" s="68"/>
      <c r="I3516" s="67"/>
      <c r="J3516" s="67"/>
      <c r="K3516" s="67"/>
      <c r="L3516" s="67"/>
      <c r="M3516" s="68"/>
      <c r="N3516" s="67"/>
      <c r="O3516" s="67"/>
      <c r="P3516" s="67"/>
      <c r="Q3516" s="67"/>
      <c r="R3516" s="68"/>
      <c r="S3516" s="67"/>
      <c r="T3516" s="67"/>
      <c r="U3516" s="67"/>
      <c r="V3516" s="67"/>
      <c r="W3516" s="68"/>
      <c r="X3516" s="67"/>
      <c r="Y3516" s="60"/>
      <c r="Z3516" s="60"/>
      <c r="AA3516" s="60"/>
      <c r="AB3516" s="61"/>
    </row>
    <row r="3517" spans="1:28">
      <c r="A3517" s="47">
        <v>3515</v>
      </c>
      <c r="B3517" s="28"/>
      <c r="C3517" s="28"/>
      <c r="D3517" s="28"/>
      <c r="G3517" s="28"/>
      <c r="J3517" s="21"/>
      <c r="K3517" s="21"/>
      <c r="P3517" s="21"/>
      <c r="T3517" s="28"/>
      <c r="U3517" s="28"/>
      <c r="Y3517" s="28"/>
      <c r="Z3517" s="28"/>
    </row>
    <row r="3518" spans="1:28">
      <c r="A3518" s="47">
        <v>3516</v>
      </c>
      <c r="B3518" s="28"/>
      <c r="C3518" s="28"/>
      <c r="D3518" s="28"/>
      <c r="G3518" s="28"/>
      <c r="J3518" s="21"/>
      <c r="K3518" s="21"/>
      <c r="P3518" s="21"/>
      <c r="T3518" s="28"/>
      <c r="U3518" s="28"/>
      <c r="Y3518" s="28"/>
      <c r="Z3518" s="28"/>
    </row>
    <row r="3519" spans="1:28">
      <c r="A3519" s="47">
        <v>3517</v>
      </c>
      <c r="B3519" s="28"/>
      <c r="C3519" s="28"/>
      <c r="D3519" s="28"/>
      <c r="G3519" s="28"/>
      <c r="J3519" s="21"/>
      <c r="K3519" s="21"/>
      <c r="P3519" s="21"/>
      <c r="T3519" s="28"/>
      <c r="U3519" s="28"/>
      <c r="Y3519" s="28"/>
      <c r="Z3519" s="28"/>
    </row>
    <row r="3520" spans="1:28">
      <c r="A3520" s="47">
        <v>3518</v>
      </c>
      <c r="B3520" s="28"/>
      <c r="C3520" s="28"/>
      <c r="D3520" s="28"/>
      <c r="G3520" s="28"/>
      <c r="J3520" s="21"/>
      <c r="K3520" s="21"/>
      <c r="P3520" s="21"/>
      <c r="T3520" s="28"/>
      <c r="U3520" s="28"/>
      <c r="Y3520" s="28"/>
      <c r="Z3520" s="28"/>
    </row>
    <row r="3521" spans="1:28" ht="13.5" thickBot="1">
      <c r="A3521" s="59">
        <v>3519</v>
      </c>
      <c r="B3521" s="67"/>
      <c r="C3521" s="67"/>
      <c r="D3521" s="67"/>
      <c r="E3521" s="67"/>
      <c r="F3521" s="68"/>
      <c r="G3521" s="67"/>
      <c r="H3521" s="68"/>
      <c r="I3521" s="67"/>
      <c r="J3521" s="67"/>
      <c r="K3521" s="67"/>
      <c r="L3521" s="67"/>
      <c r="M3521" s="68"/>
      <c r="N3521" s="67"/>
      <c r="O3521" s="67"/>
      <c r="P3521" s="67"/>
      <c r="Q3521" s="67"/>
      <c r="R3521" s="68"/>
      <c r="S3521" s="67"/>
      <c r="T3521" s="67"/>
      <c r="U3521" s="67"/>
      <c r="V3521" s="67"/>
      <c r="W3521" s="68"/>
      <c r="X3521" s="67"/>
      <c r="Y3521" s="60"/>
      <c r="Z3521" s="60"/>
      <c r="AA3521" s="60"/>
      <c r="AB3521" s="61"/>
    </row>
    <row r="3522" spans="1:28">
      <c r="A3522" s="47">
        <v>3520</v>
      </c>
      <c r="B3522" s="28"/>
      <c r="C3522" s="28"/>
      <c r="D3522" s="28"/>
      <c r="G3522" s="28"/>
      <c r="J3522" s="21"/>
      <c r="K3522" s="21"/>
      <c r="P3522" s="21"/>
      <c r="T3522" s="28"/>
      <c r="U3522" s="28"/>
      <c r="Y3522" s="28"/>
      <c r="Z3522" s="28"/>
    </row>
    <row r="3523" spans="1:28">
      <c r="A3523" s="47">
        <v>3521</v>
      </c>
      <c r="B3523" s="28"/>
      <c r="C3523" s="28"/>
      <c r="D3523" s="28"/>
      <c r="G3523" s="28"/>
      <c r="J3523" s="21"/>
      <c r="K3523" s="21"/>
      <c r="P3523" s="21"/>
      <c r="T3523" s="28"/>
      <c r="U3523" s="28"/>
      <c r="Y3523" s="28"/>
      <c r="Z3523" s="28"/>
    </row>
    <row r="3524" spans="1:28">
      <c r="A3524" s="47">
        <v>3522</v>
      </c>
      <c r="B3524" s="28"/>
      <c r="C3524" s="28"/>
      <c r="D3524" s="28"/>
      <c r="G3524" s="28"/>
      <c r="J3524" s="21"/>
      <c r="K3524" s="21"/>
      <c r="P3524" s="21"/>
      <c r="T3524" s="28"/>
      <c r="U3524" s="28"/>
      <c r="Y3524" s="28"/>
      <c r="Z3524" s="28"/>
    </row>
    <row r="3525" spans="1:28">
      <c r="A3525" s="47">
        <v>3523</v>
      </c>
      <c r="B3525" s="28"/>
      <c r="C3525" s="28"/>
      <c r="D3525" s="28"/>
      <c r="G3525" s="28"/>
      <c r="J3525" s="21"/>
      <c r="K3525" s="21"/>
      <c r="P3525" s="21"/>
      <c r="T3525" s="28"/>
      <c r="U3525" s="28"/>
      <c r="Y3525" s="28"/>
      <c r="Z3525" s="28"/>
    </row>
    <row r="3526" spans="1:28" ht="13.5" thickBot="1">
      <c r="A3526" s="59">
        <v>3524</v>
      </c>
      <c r="B3526" s="67"/>
      <c r="C3526" s="67"/>
      <c r="D3526" s="67"/>
      <c r="E3526" s="67"/>
      <c r="F3526" s="68"/>
      <c r="G3526" s="67"/>
      <c r="H3526" s="68"/>
      <c r="I3526" s="67"/>
      <c r="J3526" s="67"/>
      <c r="K3526" s="67"/>
      <c r="L3526" s="67"/>
      <c r="M3526" s="68"/>
      <c r="N3526" s="67"/>
      <c r="O3526" s="67"/>
      <c r="P3526" s="67"/>
      <c r="Q3526" s="67"/>
      <c r="R3526" s="68"/>
      <c r="S3526" s="67"/>
      <c r="T3526" s="67"/>
      <c r="U3526" s="67"/>
      <c r="V3526" s="67"/>
      <c r="W3526" s="68"/>
      <c r="X3526" s="67"/>
      <c r="Y3526" s="60"/>
      <c r="Z3526" s="60"/>
      <c r="AA3526" s="60"/>
      <c r="AB3526" s="61"/>
    </row>
    <row r="3527" spans="1:28">
      <c r="A3527" s="47">
        <v>3525</v>
      </c>
      <c r="B3527" s="28"/>
      <c r="C3527" s="28"/>
      <c r="D3527" s="28"/>
      <c r="G3527" s="28"/>
      <c r="J3527" s="21"/>
      <c r="K3527" s="21"/>
      <c r="P3527" s="21"/>
      <c r="T3527" s="28"/>
      <c r="U3527" s="28"/>
      <c r="Y3527" s="28"/>
      <c r="Z3527" s="28"/>
    </row>
    <row r="3528" spans="1:28">
      <c r="A3528" s="47">
        <v>3526</v>
      </c>
      <c r="B3528" s="28"/>
      <c r="C3528" s="28"/>
      <c r="D3528" s="28"/>
      <c r="G3528" s="28"/>
      <c r="J3528" s="21"/>
      <c r="K3528" s="21"/>
      <c r="P3528" s="21"/>
      <c r="T3528" s="28"/>
      <c r="U3528" s="28"/>
      <c r="Y3528" s="28"/>
      <c r="Z3528" s="28"/>
    </row>
    <row r="3529" spans="1:28">
      <c r="A3529" s="47">
        <v>3527</v>
      </c>
      <c r="B3529" s="28"/>
      <c r="C3529" s="28"/>
      <c r="D3529" s="28"/>
      <c r="G3529" s="28"/>
      <c r="J3529" s="21"/>
      <c r="K3529" s="21"/>
      <c r="P3529" s="21"/>
      <c r="T3529" s="28"/>
      <c r="U3529" s="28"/>
      <c r="Y3529" s="28"/>
      <c r="Z3529" s="28"/>
    </row>
    <row r="3530" spans="1:28">
      <c r="A3530" s="47">
        <v>3528</v>
      </c>
      <c r="B3530" s="28"/>
      <c r="C3530" s="28"/>
      <c r="D3530" s="28"/>
      <c r="G3530" s="28"/>
      <c r="J3530" s="21"/>
      <c r="K3530" s="21"/>
      <c r="P3530" s="21"/>
      <c r="T3530" s="28"/>
      <c r="U3530" s="28"/>
      <c r="Y3530" s="28"/>
      <c r="Z3530" s="28"/>
    </row>
    <row r="3531" spans="1:28" ht="13.5" thickBot="1">
      <c r="A3531" s="59">
        <v>3529</v>
      </c>
      <c r="B3531" s="67"/>
      <c r="C3531" s="67"/>
      <c r="D3531" s="67"/>
      <c r="E3531" s="67"/>
      <c r="F3531" s="68"/>
      <c r="G3531" s="67"/>
      <c r="H3531" s="68"/>
      <c r="I3531" s="67"/>
      <c r="J3531" s="67"/>
      <c r="K3531" s="67"/>
      <c r="L3531" s="67"/>
      <c r="M3531" s="68"/>
      <c r="N3531" s="67"/>
      <c r="O3531" s="67"/>
      <c r="P3531" s="67"/>
      <c r="Q3531" s="67"/>
      <c r="R3531" s="68"/>
      <c r="S3531" s="67"/>
      <c r="T3531" s="67"/>
      <c r="U3531" s="67"/>
      <c r="V3531" s="67"/>
      <c r="W3531" s="68"/>
      <c r="X3531" s="67"/>
      <c r="Y3531" s="60"/>
      <c r="Z3531" s="60"/>
      <c r="AA3531" s="60"/>
      <c r="AB3531" s="61"/>
    </row>
    <row r="3532" spans="1:28">
      <c r="A3532" s="47">
        <v>3530</v>
      </c>
      <c r="B3532" s="28"/>
      <c r="C3532" s="28"/>
      <c r="D3532" s="28"/>
      <c r="G3532" s="28"/>
      <c r="J3532" s="21"/>
      <c r="K3532" s="21"/>
      <c r="P3532" s="21"/>
      <c r="T3532" s="28"/>
      <c r="U3532" s="28"/>
      <c r="Y3532" s="28"/>
      <c r="Z3532" s="28"/>
    </row>
    <row r="3533" spans="1:28">
      <c r="A3533" s="47">
        <v>3531</v>
      </c>
      <c r="B3533" s="28"/>
      <c r="C3533" s="28"/>
      <c r="D3533" s="28"/>
      <c r="G3533" s="28"/>
      <c r="J3533" s="21"/>
      <c r="K3533" s="21"/>
      <c r="P3533" s="21"/>
      <c r="T3533" s="28"/>
      <c r="U3533" s="28"/>
      <c r="Y3533" s="28"/>
      <c r="Z3533" s="28"/>
    </row>
    <row r="3534" spans="1:28">
      <c r="A3534" s="47">
        <v>3532</v>
      </c>
      <c r="B3534" s="28"/>
      <c r="C3534" s="28"/>
      <c r="D3534" s="28"/>
      <c r="G3534" s="28"/>
      <c r="J3534" s="21"/>
      <c r="K3534" s="21"/>
      <c r="P3534" s="21"/>
      <c r="T3534" s="28"/>
      <c r="U3534" s="28"/>
      <c r="Y3534" s="28"/>
      <c r="Z3534" s="28"/>
    </row>
    <row r="3535" spans="1:28">
      <c r="A3535" s="47">
        <v>3533</v>
      </c>
      <c r="B3535" s="28"/>
      <c r="C3535" s="28"/>
      <c r="D3535" s="28"/>
      <c r="G3535" s="28"/>
      <c r="J3535" s="21"/>
      <c r="K3535" s="21"/>
      <c r="P3535" s="21"/>
      <c r="T3535" s="28"/>
      <c r="U3535" s="28"/>
      <c r="Y3535" s="28"/>
      <c r="Z3535" s="28"/>
    </row>
    <row r="3536" spans="1:28" ht="13.5" thickBot="1">
      <c r="A3536" s="59">
        <v>3534</v>
      </c>
      <c r="B3536" s="67"/>
      <c r="C3536" s="67"/>
      <c r="D3536" s="67"/>
      <c r="E3536" s="67"/>
      <c r="F3536" s="68"/>
      <c r="G3536" s="67"/>
      <c r="H3536" s="68"/>
      <c r="I3536" s="67"/>
      <c r="J3536" s="67"/>
      <c r="K3536" s="67"/>
      <c r="L3536" s="67"/>
      <c r="M3536" s="68"/>
      <c r="N3536" s="67"/>
      <c r="O3536" s="67"/>
      <c r="P3536" s="67"/>
      <c r="Q3536" s="67"/>
      <c r="R3536" s="68"/>
      <c r="S3536" s="67"/>
      <c r="T3536" s="67"/>
      <c r="U3536" s="67"/>
      <c r="V3536" s="67"/>
      <c r="W3536" s="68"/>
      <c r="X3536" s="67"/>
      <c r="Y3536" s="60"/>
      <c r="Z3536" s="60"/>
      <c r="AA3536" s="60"/>
      <c r="AB3536" s="61"/>
    </row>
    <row r="3537" spans="1:28">
      <c r="A3537" s="47">
        <v>3535</v>
      </c>
      <c r="B3537" s="28"/>
      <c r="C3537" s="28"/>
      <c r="D3537" s="28"/>
      <c r="G3537" s="28"/>
      <c r="J3537" s="21"/>
      <c r="K3537" s="21"/>
      <c r="P3537" s="21"/>
      <c r="T3537" s="28"/>
      <c r="U3537" s="28"/>
      <c r="Y3537" s="28"/>
      <c r="Z3537" s="28"/>
    </row>
    <row r="3538" spans="1:28">
      <c r="A3538" s="47">
        <v>3536</v>
      </c>
      <c r="B3538" s="28"/>
      <c r="C3538" s="28"/>
      <c r="D3538" s="28"/>
      <c r="G3538" s="28"/>
      <c r="J3538" s="21"/>
      <c r="K3538" s="21"/>
      <c r="P3538" s="21"/>
      <c r="T3538" s="28"/>
      <c r="U3538" s="28"/>
      <c r="Y3538" s="28"/>
      <c r="Z3538" s="28"/>
    </row>
    <row r="3539" spans="1:28">
      <c r="A3539" s="47">
        <v>3537</v>
      </c>
      <c r="B3539" s="28"/>
      <c r="C3539" s="28"/>
      <c r="D3539" s="28"/>
      <c r="G3539" s="28"/>
      <c r="J3539" s="21"/>
      <c r="K3539" s="21"/>
      <c r="P3539" s="21"/>
      <c r="T3539" s="28"/>
      <c r="U3539" s="28"/>
      <c r="Y3539" s="28"/>
      <c r="Z3539" s="28"/>
    </row>
    <row r="3540" spans="1:28">
      <c r="A3540" s="47">
        <v>3538</v>
      </c>
      <c r="B3540" s="28"/>
      <c r="C3540" s="28"/>
      <c r="D3540" s="28"/>
      <c r="G3540" s="28"/>
      <c r="J3540" s="21"/>
      <c r="K3540" s="21"/>
      <c r="P3540" s="21"/>
      <c r="T3540" s="28"/>
      <c r="U3540" s="28"/>
      <c r="Y3540" s="28"/>
      <c r="Z3540" s="28"/>
    </row>
    <row r="3541" spans="1:28" ht="13.5" thickBot="1">
      <c r="A3541" s="59">
        <v>3539</v>
      </c>
      <c r="B3541" s="67"/>
      <c r="C3541" s="67"/>
      <c r="D3541" s="67"/>
      <c r="E3541" s="67"/>
      <c r="F3541" s="68"/>
      <c r="G3541" s="67"/>
      <c r="H3541" s="68"/>
      <c r="I3541" s="67"/>
      <c r="J3541" s="67"/>
      <c r="K3541" s="67"/>
      <c r="L3541" s="67"/>
      <c r="M3541" s="68"/>
      <c r="N3541" s="67"/>
      <c r="O3541" s="67"/>
      <c r="P3541" s="67"/>
      <c r="Q3541" s="67"/>
      <c r="R3541" s="68"/>
      <c r="S3541" s="67"/>
      <c r="T3541" s="67"/>
      <c r="U3541" s="67"/>
      <c r="V3541" s="67"/>
      <c r="W3541" s="68"/>
      <c r="X3541" s="67"/>
      <c r="Y3541" s="60"/>
      <c r="Z3541" s="60"/>
      <c r="AA3541" s="60"/>
      <c r="AB3541" s="61"/>
    </row>
    <row r="3542" spans="1:28">
      <c r="A3542" s="47">
        <v>3540</v>
      </c>
      <c r="B3542" s="28"/>
      <c r="C3542" s="28"/>
      <c r="D3542" s="28"/>
      <c r="G3542" s="28"/>
      <c r="J3542" s="21"/>
      <c r="K3542" s="21"/>
      <c r="P3542" s="21"/>
      <c r="T3542" s="28"/>
      <c r="U3542" s="28"/>
      <c r="Y3542" s="28"/>
      <c r="Z3542" s="28"/>
    </row>
    <row r="3543" spans="1:28">
      <c r="A3543" s="47">
        <v>3541</v>
      </c>
      <c r="B3543" s="28"/>
      <c r="C3543" s="28"/>
      <c r="D3543" s="28"/>
      <c r="G3543" s="28"/>
      <c r="J3543" s="21"/>
      <c r="K3543" s="21"/>
      <c r="P3543" s="21"/>
      <c r="T3543" s="28"/>
      <c r="U3543" s="28"/>
      <c r="Y3543" s="28"/>
      <c r="Z3543" s="28"/>
    </row>
    <row r="3544" spans="1:28">
      <c r="A3544" s="47">
        <v>3542</v>
      </c>
      <c r="B3544" s="28"/>
      <c r="C3544" s="28"/>
      <c r="D3544" s="28"/>
      <c r="G3544" s="28"/>
      <c r="J3544" s="21"/>
      <c r="K3544" s="21"/>
      <c r="P3544" s="21"/>
      <c r="T3544" s="28"/>
      <c r="U3544" s="28"/>
      <c r="Y3544" s="28"/>
      <c r="Z3544" s="28"/>
    </row>
    <row r="3545" spans="1:28">
      <c r="A3545" s="47">
        <v>3543</v>
      </c>
      <c r="B3545" s="28"/>
      <c r="C3545" s="28"/>
      <c r="D3545" s="28"/>
      <c r="G3545" s="28"/>
      <c r="J3545" s="21"/>
      <c r="K3545" s="21"/>
      <c r="P3545" s="21"/>
      <c r="T3545" s="28"/>
      <c r="U3545" s="28"/>
      <c r="Y3545" s="28"/>
      <c r="Z3545" s="28"/>
    </row>
    <row r="3546" spans="1:28" ht="13.5" thickBot="1">
      <c r="A3546" s="59">
        <v>3544</v>
      </c>
      <c r="B3546" s="67"/>
      <c r="C3546" s="67"/>
      <c r="D3546" s="67"/>
      <c r="E3546" s="67"/>
      <c r="F3546" s="68"/>
      <c r="G3546" s="67"/>
      <c r="H3546" s="68"/>
      <c r="I3546" s="67"/>
      <c r="J3546" s="67"/>
      <c r="K3546" s="67"/>
      <c r="L3546" s="67"/>
      <c r="M3546" s="68"/>
      <c r="N3546" s="67"/>
      <c r="O3546" s="67"/>
      <c r="P3546" s="67"/>
      <c r="Q3546" s="67"/>
      <c r="R3546" s="68"/>
      <c r="S3546" s="67"/>
      <c r="T3546" s="67"/>
      <c r="U3546" s="67"/>
      <c r="V3546" s="67"/>
      <c r="W3546" s="68"/>
      <c r="X3546" s="67"/>
      <c r="Y3546" s="60"/>
      <c r="Z3546" s="60"/>
      <c r="AA3546" s="60"/>
      <c r="AB3546" s="61"/>
    </row>
    <row r="3547" spans="1:28">
      <c r="A3547" s="47">
        <v>3545</v>
      </c>
      <c r="B3547" s="28"/>
      <c r="C3547" s="28"/>
      <c r="D3547" s="28"/>
      <c r="G3547" s="28"/>
      <c r="J3547" s="21"/>
      <c r="K3547" s="21"/>
      <c r="P3547" s="21"/>
      <c r="T3547" s="28"/>
      <c r="U3547" s="28"/>
      <c r="Y3547" s="28"/>
      <c r="Z3547" s="28"/>
    </row>
    <row r="3548" spans="1:28">
      <c r="A3548" s="47">
        <v>3546</v>
      </c>
      <c r="B3548" s="28"/>
      <c r="C3548" s="28"/>
      <c r="D3548" s="28"/>
      <c r="G3548" s="28"/>
      <c r="J3548" s="21"/>
      <c r="K3548" s="21"/>
      <c r="P3548" s="21"/>
      <c r="T3548" s="28"/>
      <c r="U3548" s="28"/>
      <c r="Y3548" s="28"/>
      <c r="Z3548" s="28"/>
    </row>
    <row r="3549" spans="1:28">
      <c r="A3549" s="47">
        <v>3547</v>
      </c>
      <c r="B3549" s="28"/>
      <c r="C3549" s="28"/>
      <c r="D3549" s="28"/>
      <c r="G3549" s="28"/>
      <c r="J3549" s="21"/>
      <c r="K3549" s="21"/>
      <c r="P3549" s="21"/>
      <c r="T3549" s="28"/>
      <c r="U3549" s="28"/>
      <c r="Y3549" s="28"/>
      <c r="Z3549" s="28"/>
    </row>
    <row r="3550" spans="1:28">
      <c r="A3550" s="47">
        <v>3548</v>
      </c>
      <c r="B3550" s="28"/>
      <c r="C3550" s="28"/>
      <c r="D3550" s="28"/>
      <c r="G3550" s="28"/>
      <c r="J3550" s="21"/>
      <c r="K3550" s="21"/>
      <c r="P3550" s="21"/>
      <c r="T3550" s="28"/>
      <c r="U3550" s="28"/>
      <c r="Y3550" s="28"/>
      <c r="Z3550" s="28"/>
    </row>
    <row r="3551" spans="1:28" ht="13.5" thickBot="1">
      <c r="A3551" s="59">
        <v>3549</v>
      </c>
      <c r="B3551" s="67"/>
      <c r="C3551" s="67"/>
      <c r="D3551" s="67"/>
      <c r="E3551" s="67"/>
      <c r="F3551" s="68"/>
      <c r="G3551" s="67"/>
      <c r="H3551" s="68"/>
      <c r="I3551" s="67"/>
      <c r="J3551" s="67"/>
      <c r="K3551" s="67"/>
      <c r="L3551" s="67"/>
      <c r="M3551" s="68"/>
      <c r="N3551" s="67"/>
      <c r="O3551" s="67"/>
      <c r="P3551" s="67"/>
      <c r="Q3551" s="67"/>
      <c r="R3551" s="68"/>
      <c r="S3551" s="67"/>
      <c r="T3551" s="67"/>
      <c r="U3551" s="67"/>
      <c r="V3551" s="67"/>
      <c r="W3551" s="68"/>
      <c r="X3551" s="67"/>
      <c r="Y3551" s="60"/>
      <c r="Z3551" s="60"/>
      <c r="AA3551" s="60"/>
      <c r="AB3551" s="61"/>
    </row>
    <row r="3552" spans="1:28">
      <c r="A3552" s="47">
        <v>3550</v>
      </c>
      <c r="B3552" s="28"/>
      <c r="C3552" s="28"/>
      <c r="D3552" s="28"/>
      <c r="G3552" s="28"/>
      <c r="J3552" s="21"/>
      <c r="K3552" s="21"/>
      <c r="P3552" s="21"/>
      <c r="T3552" s="28"/>
      <c r="U3552" s="28"/>
      <c r="Y3552" s="28"/>
      <c r="Z3552" s="28"/>
    </row>
    <row r="3553" spans="1:28">
      <c r="A3553" s="47">
        <v>3551</v>
      </c>
      <c r="B3553" s="28"/>
      <c r="C3553" s="28"/>
      <c r="D3553" s="28"/>
      <c r="G3553" s="28"/>
      <c r="J3553" s="21"/>
      <c r="K3553" s="21"/>
      <c r="P3553" s="21"/>
      <c r="T3553" s="28"/>
      <c r="U3553" s="28"/>
      <c r="Y3553" s="28"/>
      <c r="Z3553" s="28"/>
    </row>
    <row r="3554" spans="1:28">
      <c r="A3554" s="47">
        <v>3552</v>
      </c>
      <c r="B3554" s="28"/>
      <c r="C3554" s="28"/>
      <c r="D3554" s="28"/>
      <c r="G3554" s="28"/>
      <c r="J3554" s="21"/>
      <c r="K3554" s="21"/>
      <c r="P3554" s="21"/>
      <c r="T3554" s="28"/>
      <c r="U3554" s="28"/>
      <c r="Y3554" s="28"/>
      <c r="Z3554" s="28"/>
    </row>
    <row r="3555" spans="1:28">
      <c r="A3555" s="47">
        <v>3553</v>
      </c>
      <c r="B3555" s="28"/>
      <c r="C3555" s="28"/>
      <c r="D3555" s="28"/>
      <c r="G3555" s="28"/>
      <c r="J3555" s="21"/>
      <c r="K3555" s="21"/>
      <c r="P3555" s="21"/>
      <c r="T3555" s="28"/>
      <c r="U3555" s="28"/>
      <c r="Y3555" s="28"/>
      <c r="Z3555" s="28"/>
    </row>
    <row r="3556" spans="1:28" ht="13.5" thickBot="1">
      <c r="A3556" s="59">
        <v>3554</v>
      </c>
      <c r="B3556" s="67"/>
      <c r="C3556" s="67"/>
      <c r="D3556" s="67"/>
      <c r="E3556" s="67"/>
      <c r="F3556" s="68"/>
      <c r="G3556" s="67"/>
      <c r="H3556" s="68"/>
      <c r="I3556" s="67"/>
      <c r="J3556" s="67"/>
      <c r="K3556" s="67"/>
      <c r="L3556" s="67"/>
      <c r="M3556" s="68"/>
      <c r="N3556" s="67"/>
      <c r="O3556" s="67"/>
      <c r="P3556" s="67"/>
      <c r="Q3556" s="67"/>
      <c r="R3556" s="68"/>
      <c r="S3556" s="67"/>
      <c r="T3556" s="67"/>
      <c r="U3556" s="67"/>
      <c r="V3556" s="67"/>
      <c r="W3556" s="68"/>
      <c r="X3556" s="67"/>
      <c r="Y3556" s="60"/>
      <c r="Z3556" s="60"/>
      <c r="AA3556" s="60"/>
      <c r="AB3556" s="61"/>
    </row>
    <row r="3557" spans="1:28">
      <c r="A3557" s="47">
        <v>3555</v>
      </c>
      <c r="B3557" s="28"/>
      <c r="C3557" s="28"/>
      <c r="D3557" s="28"/>
      <c r="G3557" s="28"/>
      <c r="J3557" s="21"/>
      <c r="K3557" s="21"/>
      <c r="P3557" s="21"/>
      <c r="T3557" s="28"/>
      <c r="U3557" s="28"/>
      <c r="Y3557" s="28"/>
      <c r="Z3557" s="28"/>
    </row>
    <row r="3558" spans="1:28">
      <c r="A3558" s="47">
        <v>3556</v>
      </c>
      <c r="B3558" s="28"/>
      <c r="C3558" s="28"/>
      <c r="D3558" s="28"/>
      <c r="G3558" s="28"/>
      <c r="J3558" s="21"/>
      <c r="K3558" s="21"/>
      <c r="P3558" s="21"/>
      <c r="T3558" s="28"/>
      <c r="U3558" s="28"/>
      <c r="Y3558" s="28"/>
      <c r="Z3558" s="28"/>
    </row>
    <row r="3559" spans="1:28">
      <c r="A3559" s="47">
        <v>3557</v>
      </c>
      <c r="B3559" s="28"/>
      <c r="C3559" s="28"/>
      <c r="D3559" s="28"/>
      <c r="G3559" s="28"/>
      <c r="J3559" s="21"/>
      <c r="K3559" s="21"/>
      <c r="P3559" s="21"/>
      <c r="T3559" s="28"/>
      <c r="U3559" s="28"/>
      <c r="Y3559" s="28"/>
      <c r="Z3559" s="28"/>
    </row>
    <row r="3560" spans="1:28">
      <c r="A3560" s="47">
        <v>3558</v>
      </c>
      <c r="B3560" s="28"/>
      <c r="C3560" s="28"/>
      <c r="D3560" s="28"/>
      <c r="G3560" s="28"/>
      <c r="J3560" s="21"/>
      <c r="K3560" s="21"/>
      <c r="P3560" s="21"/>
      <c r="T3560" s="28"/>
      <c r="U3560" s="28"/>
      <c r="Y3560" s="28"/>
      <c r="Z3560" s="28"/>
    </row>
    <row r="3561" spans="1:28" ht="13.5" thickBot="1">
      <c r="A3561" s="59">
        <v>3559</v>
      </c>
      <c r="B3561" s="67"/>
      <c r="C3561" s="67"/>
      <c r="D3561" s="67"/>
      <c r="E3561" s="67"/>
      <c r="F3561" s="68"/>
      <c r="G3561" s="67"/>
      <c r="H3561" s="68"/>
      <c r="I3561" s="67"/>
      <c r="J3561" s="67"/>
      <c r="K3561" s="67"/>
      <c r="L3561" s="67"/>
      <c r="M3561" s="68"/>
      <c r="N3561" s="67"/>
      <c r="O3561" s="67"/>
      <c r="P3561" s="67"/>
      <c r="Q3561" s="67"/>
      <c r="R3561" s="68"/>
      <c r="S3561" s="67"/>
      <c r="T3561" s="67"/>
      <c r="U3561" s="67"/>
      <c r="V3561" s="67"/>
      <c r="W3561" s="68"/>
      <c r="X3561" s="67"/>
      <c r="Y3561" s="60"/>
      <c r="Z3561" s="60"/>
      <c r="AA3561" s="60"/>
      <c r="AB3561" s="61"/>
    </row>
    <row r="3562" spans="1:28">
      <c r="A3562" s="47">
        <v>3560</v>
      </c>
      <c r="B3562" s="28"/>
      <c r="C3562" s="28"/>
      <c r="D3562" s="28"/>
      <c r="G3562" s="28"/>
      <c r="J3562" s="21"/>
      <c r="K3562" s="21"/>
      <c r="P3562" s="21"/>
      <c r="T3562" s="28"/>
      <c r="U3562" s="28"/>
      <c r="Y3562" s="28"/>
      <c r="Z3562" s="28"/>
    </row>
    <row r="3563" spans="1:28">
      <c r="A3563" s="47">
        <v>3561</v>
      </c>
      <c r="B3563" s="28"/>
      <c r="C3563" s="28"/>
      <c r="D3563" s="28"/>
      <c r="G3563" s="28"/>
      <c r="J3563" s="21"/>
      <c r="K3563" s="21"/>
      <c r="P3563" s="21"/>
      <c r="T3563" s="28"/>
      <c r="U3563" s="28"/>
      <c r="Y3563" s="28"/>
      <c r="Z3563" s="28"/>
    </row>
    <row r="3564" spans="1:28">
      <c r="A3564" s="47">
        <v>3562</v>
      </c>
      <c r="B3564" s="28"/>
      <c r="C3564" s="28"/>
      <c r="D3564" s="28"/>
      <c r="G3564" s="28"/>
      <c r="J3564" s="21"/>
      <c r="K3564" s="21"/>
      <c r="P3564" s="21"/>
      <c r="T3564" s="28"/>
      <c r="U3564" s="28"/>
      <c r="Y3564" s="28"/>
      <c r="Z3564" s="28"/>
    </row>
    <row r="3565" spans="1:28">
      <c r="A3565" s="47">
        <v>3563</v>
      </c>
      <c r="B3565" s="28"/>
      <c r="C3565" s="28"/>
      <c r="D3565" s="28"/>
      <c r="G3565" s="28"/>
      <c r="J3565" s="21"/>
      <c r="K3565" s="21"/>
      <c r="P3565" s="21"/>
      <c r="T3565" s="28"/>
      <c r="U3565" s="28"/>
      <c r="Y3565" s="28"/>
      <c r="Z3565" s="28"/>
    </row>
    <row r="3566" spans="1:28" ht="13.5" thickBot="1">
      <c r="A3566" s="59">
        <v>3564</v>
      </c>
      <c r="B3566" s="67"/>
      <c r="C3566" s="67"/>
      <c r="D3566" s="67"/>
      <c r="E3566" s="67"/>
      <c r="F3566" s="68"/>
      <c r="G3566" s="67"/>
      <c r="H3566" s="68"/>
      <c r="I3566" s="67"/>
      <c r="J3566" s="67"/>
      <c r="K3566" s="67"/>
      <c r="L3566" s="67"/>
      <c r="M3566" s="68"/>
      <c r="N3566" s="67"/>
      <c r="O3566" s="67"/>
      <c r="P3566" s="67"/>
      <c r="Q3566" s="67"/>
      <c r="R3566" s="68"/>
      <c r="S3566" s="67"/>
      <c r="T3566" s="67"/>
      <c r="U3566" s="67"/>
      <c r="V3566" s="67"/>
      <c r="W3566" s="68"/>
      <c r="X3566" s="67"/>
      <c r="Y3566" s="60"/>
      <c r="Z3566" s="60"/>
      <c r="AA3566" s="60"/>
      <c r="AB3566" s="61"/>
    </row>
    <row r="3567" spans="1:28">
      <c r="A3567" s="47">
        <v>3565</v>
      </c>
      <c r="B3567" s="28"/>
      <c r="C3567" s="28"/>
      <c r="D3567" s="28"/>
      <c r="G3567" s="28"/>
      <c r="J3567" s="21"/>
      <c r="K3567" s="21"/>
      <c r="P3567" s="21"/>
      <c r="T3567" s="28"/>
      <c r="U3567" s="28"/>
      <c r="Y3567" s="28"/>
      <c r="Z3567" s="28"/>
    </row>
    <row r="3568" spans="1:28">
      <c r="A3568" s="47">
        <v>3566</v>
      </c>
      <c r="B3568" s="28"/>
      <c r="C3568" s="28"/>
      <c r="D3568" s="28"/>
      <c r="G3568" s="28"/>
      <c r="J3568" s="21"/>
      <c r="K3568" s="21"/>
      <c r="P3568" s="21"/>
      <c r="T3568" s="28"/>
      <c r="U3568" s="28"/>
      <c r="Y3568" s="28"/>
      <c r="Z3568" s="28"/>
    </row>
    <row r="3569" spans="1:28">
      <c r="A3569" s="47">
        <v>3567</v>
      </c>
      <c r="B3569" s="28"/>
      <c r="C3569" s="28"/>
      <c r="D3569" s="28"/>
      <c r="G3569" s="28"/>
      <c r="J3569" s="21"/>
      <c r="K3569" s="21"/>
      <c r="P3569" s="21"/>
      <c r="T3569" s="28"/>
      <c r="U3569" s="28"/>
      <c r="Y3569" s="28"/>
      <c r="Z3569" s="28"/>
    </row>
    <row r="3570" spans="1:28">
      <c r="A3570" s="47">
        <v>3568</v>
      </c>
      <c r="B3570" s="28"/>
      <c r="C3570" s="28"/>
      <c r="D3570" s="28"/>
      <c r="G3570" s="28"/>
      <c r="J3570" s="21"/>
      <c r="K3570" s="21"/>
      <c r="P3570" s="21"/>
      <c r="T3570" s="28"/>
      <c r="U3570" s="28"/>
      <c r="Y3570" s="28"/>
      <c r="Z3570" s="28"/>
    </row>
    <row r="3571" spans="1:28" ht="13.5" thickBot="1">
      <c r="A3571" s="59">
        <v>3569</v>
      </c>
      <c r="B3571" s="67"/>
      <c r="C3571" s="67"/>
      <c r="D3571" s="67"/>
      <c r="E3571" s="67"/>
      <c r="F3571" s="68"/>
      <c r="G3571" s="67"/>
      <c r="H3571" s="68"/>
      <c r="I3571" s="67"/>
      <c r="J3571" s="67"/>
      <c r="K3571" s="67"/>
      <c r="L3571" s="67"/>
      <c r="M3571" s="68"/>
      <c r="N3571" s="67"/>
      <c r="O3571" s="67"/>
      <c r="P3571" s="67"/>
      <c r="Q3571" s="67"/>
      <c r="R3571" s="68"/>
      <c r="S3571" s="67"/>
      <c r="T3571" s="67"/>
      <c r="U3571" s="67"/>
      <c r="V3571" s="67"/>
      <c r="W3571" s="68"/>
      <c r="X3571" s="67"/>
      <c r="Y3571" s="60"/>
      <c r="Z3571" s="60"/>
      <c r="AA3571" s="60"/>
      <c r="AB3571" s="61"/>
    </row>
    <row r="3572" spans="1:28">
      <c r="A3572" s="47">
        <v>3570</v>
      </c>
      <c r="B3572" s="28"/>
      <c r="C3572" s="28"/>
      <c r="D3572" s="28"/>
      <c r="G3572" s="28"/>
      <c r="J3572" s="21"/>
      <c r="K3572" s="21"/>
      <c r="P3572" s="21"/>
      <c r="T3572" s="28"/>
      <c r="U3572" s="28"/>
      <c r="Y3572" s="28"/>
      <c r="Z3572" s="28"/>
    </row>
    <row r="3573" spans="1:28">
      <c r="A3573" s="47">
        <v>3571</v>
      </c>
      <c r="B3573" s="28"/>
      <c r="C3573" s="28"/>
      <c r="D3573" s="28"/>
      <c r="G3573" s="28"/>
      <c r="J3573" s="21"/>
      <c r="K3573" s="21"/>
      <c r="P3573" s="21"/>
      <c r="T3573" s="28"/>
      <c r="U3573" s="28"/>
      <c r="Y3573" s="28"/>
      <c r="Z3573" s="28"/>
    </row>
    <row r="3574" spans="1:28">
      <c r="A3574" s="47">
        <v>3572</v>
      </c>
      <c r="B3574" s="28"/>
      <c r="C3574" s="28"/>
      <c r="D3574" s="28"/>
      <c r="G3574" s="28"/>
      <c r="J3574" s="21"/>
      <c r="K3574" s="21"/>
      <c r="P3574" s="21"/>
      <c r="T3574" s="28"/>
      <c r="U3574" s="28"/>
      <c r="Y3574" s="28"/>
      <c r="Z3574" s="28"/>
    </row>
    <row r="3575" spans="1:28">
      <c r="A3575" s="47">
        <v>3573</v>
      </c>
      <c r="B3575" s="28"/>
      <c r="C3575" s="28"/>
      <c r="D3575" s="28"/>
      <c r="G3575" s="28"/>
      <c r="J3575" s="21"/>
      <c r="K3575" s="21"/>
      <c r="P3575" s="21"/>
      <c r="T3575" s="28"/>
      <c r="U3575" s="28"/>
      <c r="Y3575" s="28"/>
      <c r="Z3575" s="28"/>
    </row>
    <row r="3576" spans="1:28" ht="13.5" thickBot="1">
      <c r="A3576" s="59">
        <v>3574</v>
      </c>
      <c r="B3576" s="67"/>
      <c r="C3576" s="67"/>
      <c r="D3576" s="67"/>
      <c r="E3576" s="67"/>
      <c r="F3576" s="68"/>
      <c r="G3576" s="67"/>
      <c r="H3576" s="68"/>
      <c r="I3576" s="67"/>
      <c r="J3576" s="67"/>
      <c r="K3576" s="67"/>
      <c r="L3576" s="67"/>
      <c r="M3576" s="68"/>
      <c r="N3576" s="67"/>
      <c r="O3576" s="67"/>
      <c r="P3576" s="67"/>
      <c r="Q3576" s="67"/>
      <c r="R3576" s="68"/>
      <c r="S3576" s="67"/>
      <c r="T3576" s="67"/>
      <c r="U3576" s="67"/>
      <c r="V3576" s="67"/>
      <c r="W3576" s="68"/>
      <c r="X3576" s="67"/>
      <c r="Y3576" s="60"/>
      <c r="Z3576" s="60"/>
      <c r="AA3576" s="60"/>
      <c r="AB3576" s="61"/>
    </row>
    <row r="3577" spans="1:28">
      <c r="A3577" s="47">
        <v>3575</v>
      </c>
      <c r="B3577" s="28"/>
      <c r="C3577" s="28"/>
      <c r="D3577" s="28"/>
      <c r="G3577" s="28"/>
      <c r="J3577" s="21"/>
      <c r="K3577" s="21"/>
      <c r="P3577" s="21"/>
      <c r="T3577" s="28"/>
      <c r="U3577" s="28"/>
      <c r="Y3577" s="28"/>
      <c r="Z3577" s="28"/>
    </row>
    <row r="3578" spans="1:28">
      <c r="A3578" s="47">
        <v>3576</v>
      </c>
      <c r="B3578" s="28"/>
      <c r="C3578" s="28"/>
      <c r="D3578" s="28"/>
      <c r="G3578" s="28"/>
      <c r="J3578" s="21"/>
      <c r="K3578" s="21"/>
      <c r="P3578" s="21"/>
      <c r="T3578" s="28"/>
      <c r="U3578" s="28"/>
      <c r="Y3578" s="28"/>
      <c r="Z3578" s="28"/>
    </row>
    <row r="3579" spans="1:28">
      <c r="A3579" s="47">
        <v>3577</v>
      </c>
      <c r="B3579" s="28"/>
      <c r="C3579" s="28"/>
      <c r="D3579" s="28"/>
      <c r="G3579" s="28"/>
      <c r="J3579" s="21"/>
      <c r="K3579" s="21"/>
      <c r="P3579" s="21"/>
      <c r="T3579" s="28"/>
      <c r="U3579" s="28"/>
      <c r="Y3579" s="28"/>
      <c r="Z3579" s="28"/>
    </row>
    <row r="3580" spans="1:28">
      <c r="A3580" s="47">
        <v>3578</v>
      </c>
      <c r="B3580" s="28"/>
      <c r="C3580" s="28"/>
      <c r="D3580" s="28"/>
      <c r="G3580" s="28"/>
      <c r="J3580" s="21"/>
      <c r="K3580" s="21"/>
      <c r="P3580" s="21"/>
      <c r="T3580" s="28"/>
      <c r="U3580" s="28"/>
      <c r="Y3580" s="28"/>
      <c r="Z3580" s="28"/>
    </row>
    <row r="3581" spans="1:28" ht="13.5" thickBot="1">
      <c r="A3581" s="59">
        <v>3579</v>
      </c>
      <c r="B3581" s="67"/>
      <c r="C3581" s="67"/>
      <c r="D3581" s="67"/>
      <c r="E3581" s="67"/>
      <c r="F3581" s="68"/>
      <c r="G3581" s="67"/>
      <c r="H3581" s="68"/>
      <c r="I3581" s="67"/>
      <c r="J3581" s="67"/>
      <c r="K3581" s="67"/>
      <c r="L3581" s="67"/>
      <c r="M3581" s="68"/>
      <c r="N3581" s="67"/>
      <c r="O3581" s="67"/>
      <c r="P3581" s="67"/>
      <c r="Q3581" s="67"/>
      <c r="R3581" s="68"/>
      <c r="S3581" s="67"/>
      <c r="T3581" s="67"/>
      <c r="U3581" s="67"/>
      <c r="V3581" s="67"/>
      <c r="W3581" s="68"/>
      <c r="X3581" s="67"/>
      <c r="Y3581" s="60"/>
      <c r="Z3581" s="60"/>
      <c r="AA3581" s="60"/>
      <c r="AB3581" s="61"/>
    </row>
    <row r="3582" spans="1:28">
      <c r="A3582" s="47">
        <v>3580</v>
      </c>
      <c r="B3582" s="28"/>
      <c r="C3582" s="28"/>
      <c r="D3582" s="28"/>
      <c r="G3582" s="28"/>
      <c r="J3582" s="21"/>
      <c r="K3582" s="21"/>
      <c r="P3582" s="21"/>
      <c r="T3582" s="28"/>
      <c r="U3582" s="28"/>
      <c r="Y3582" s="28"/>
      <c r="Z3582" s="28"/>
    </row>
    <row r="3583" spans="1:28">
      <c r="A3583" s="47">
        <v>3581</v>
      </c>
      <c r="B3583" s="28"/>
      <c r="C3583" s="28"/>
      <c r="D3583" s="28"/>
      <c r="G3583" s="28"/>
      <c r="J3583" s="21"/>
      <c r="K3583" s="21"/>
      <c r="P3583" s="21"/>
      <c r="T3583" s="28"/>
      <c r="U3583" s="28"/>
      <c r="Y3583" s="28"/>
      <c r="Z3583" s="28"/>
    </row>
    <row r="3584" spans="1:28">
      <c r="A3584" s="47">
        <v>3582</v>
      </c>
      <c r="B3584" s="28"/>
      <c r="C3584" s="28"/>
      <c r="D3584" s="28"/>
      <c r="G3584" s="28"/>
      <c r="J3584" s="21"/>
      <c r="K3584" s="21"/>
      <c r="P3584" s="21"/>
      <c r="T3584" s="28"/>
      <c r="U3584" s="28"/>
      <c r="Y3584" s="28"/>
      <c r="Z3584" s="28"/>
    </row>
    <row r="3585" spans="1:28">
      <c r="A3585" s="47">
        <v>3583</v>
      </c>
      <c r="B3585" s="28"/>
      <c r="C3585" s="28"/>
      <c r="D3585" s="28"/>
      <c r="G3585" s="28"/>
      <c r="J3585" s="21"/>
      <c r="K3585" s="21"/>
      <c r="P3585" s="21"/>
      <c r="T3585" s="28"/>
      <c r="U3585" s="28"/>
      <c r="Y3585" s="28"/>
      <c r="Z3585" s="28"/>
    </row>
    <row r="3586" spans="1:28" ht="13.5" thickBot="1">
      <c r="A3586" s="59">
        <v>3584</v>
      </c>
      <c r="B3586" s="67"/>
      <c r="C3586" s="67"/>
      <c r="D3586" s="67"/>
      <c r="E3586" s="67"/>
      <c r="F3586" s="68"/>
      <c r="G3586" s="67"/>
      <c r="H3586" s="68"/>
      <c r="I3586" s="67"/>
      <c r="J3586" s="67"/>
      <c r="K3586" s="67"/>
      <c r="L3586" s="67"/>
      <c r="M3586" s="68"/>
      <c r="N3586" s="67"/>
      <c r="O3586" s="67"/>
      <c r="P3586" s="67"/>
      <c r="Q3586" s="67"/>
      <c r="R3586" s="68"/>
      <c r="S3586" s="67"/>
      <c r="T3586" s="67"/>
      <c r="U3586" s="67"/>
      <c r="V3586" s="67"/>
      <c r="W3586" s="68"/>
      <c r="X3586" s="67"/>
      <c r="Y3586" s="60"/>
      <c r="Z3586" s="60"/>
      <c r="AA3586" s="60"/>
      <c r="AB3586" s="61"/>
    </row>
    <row r="3587" spans="1:28">
      <c r="A3587" s="47">
        <v>3585</v>
      </c>
      <c r="B3587" s="28"/>
      <c r="C3587" s="28"/>
      <c r="D3587" s="28"/>
      <c r="G3587" s="28"/>
      <c r="J3587" s="21"/>
      <c r="K3587" s="21"/>
      <c r="P3587" s="21"/>
      <c r="T3587" s="28"/>
      <c r="U3587" s="28"/>
      <c r="Y3587" s="28"/>
      <c r="Z3587" s="28"/>
    </row>
    <row r="3588" spans="1:28">
      <c r="A3588" s="47">
        <v>3586</v>
      </c>
      <c r="B3588" s="28"/>
      <c r="C3588" s="28"/>
      <c r="D3588" s="28"/>
      <c r="G3588" s="28"/>
      <c r="J3588" s="21"/>
      <c r="K3588" s="21"/>
      <c r="P3588" s="21"/>
      <c r="T3588" s="28"/>
      <c r="U3588" s="28"/>
      <c r="Y3588" s="28"/>
      <c r="Z3588" s="28"/>
    </row>
    <row r="3589" spans="1:28">
      <c r="A3589" s="47">
        <v>3587</v>
      </c>
      <c r="B3589" s="28"/>
      <c r="C3589" s="28"/>
      <c r="D3589" s="28"/>
      <c r="G3589" s="28"/>
      <c r="J3589" s="21"/>
      <c r="K3589" s="21"/>
      <c r="P3589" s="21"/>
      <c r="T3589" s="28"/>
      <c r="U3589" s="28"/>
      <c r="Y3589" s="28"/>
      <c r="Z3589" s="28"/>
    </row>
    <row r="3590" spans="1:28">
      <c r="A3590" s="47">
        <v>3588</v>
      </c>
      <c r="B3590" s="28"/>
      <c r="C3590" s="28"/>
      <c r="D3590" s="28"/>
      <c r="G3590" s="28"/>
      <c r="J3590" s="21"/>
      <c r="K3590" s="21"/>
      <c r="P3590" s="21"/>
      <c r="T3590" s="28"/>
      <c r="U3590" s="28"/>
      <c r="Y3590" s="28"/>
      <c r="Z3590" s="28"/>
    </row>
    <row r="3591" spans="1:28" ht="13.5" thickBot="1">
      <c r="A3591" s="59">
        <v>3589</v>
      </c>
      <c r="B3591" s="67"/>
      <c r="C3591" s="67"/>
      <c r="D3591" s="67"/>
      <c r="E3591" s="67"/>
      <c r="F3591" s="68"/>
      <c r="G3591" s="67"/>
      <c r="H3591" s="68"/>
      <c r="I3591" s="67"/>
      <c r="J3591" s="67"/>
      <c r="K3591" s="67"/>
      <c r="L3591" s="67"/>
      <c r="M3591" s="68"/>
      <c r="N3591" s="67"/>
      <c r="O3591" s="67"/>
      <c r="P3591" s="67"/>
      <c r="Q3591" s="67"/>
      <c r="R3591" s="68"/>
      <c r="S3591" s="67"/>
      <c r="T3591" s="67"/>
      <c r="U3591" s="67"/>
      <c r="V3591" s="67"/>
      <c r="W3591" s="68"/>
      <c r="X3591" s="67"/>
      <c r="Y3591" s="60"/>
      <c r="Z3591" s="60"/>
      <c r="AA3591" s="60"/>
      <c r="AB3591" s="61"/>
    </row>
    <row r="3592" spans="1:28">
      <c r="A3592" s="47">
        <v>3590</v>
      </c>
      <c r="B3592" s="28"/>
      <c r="C3592" s="28"/>
      <c r="D3592" s="28"/>
      <c r="G3592" s="28"/>
      <c r="J3592" s="21"/>
      <c r="K3592" s="21"/>
      <c r="P3592" s="21"/>
      <c r="T3592" s="28"/>
      <c r="U3592" s="28"/>
      <c r="Y3592" s="28"/>
      <c r="Z3592" s="28"/>
    </row>
    <row r="3593" spans="1:28">
      <c r="A3593" s="47">
        <v>3591</v>
      </c>
      <c r="B3593" s="28"/>
      <c r="C3593" s="28"/>
      <c r="D3593" s="28"/>
      <c r="G3593" s="28"/>
      <c r="J3593" s="21"/>
      <c r="K3593" s="21"/>
      <c r="P3593" s="21"/>
      <c r="T3593" s="28"/>
      <c r="U3593" s="28"/>
      <c r="Y3593" s="28"/>
      <c r="Z3593" s="28"/>
    </row>
    <row r="3594" spans="1:28">
      <c r="A3594" s="47">
        <v>3592</v>
      </c>
      <c r="B3594" s="28"/>
      <c r="C3594" s="28"/>
      <c r="D3594" s="28"/>
      <c r="G3594" s="28"/>
      <c r="J3594" s="21"/>
      <c r="K3594" s="21"/>
      <c r="P3594" s="21"/>
      <c r="T3594" s="28"/>
      <c r="U3594" s="28"/>
      <c r="Y3594" s="28"/>
      <c r="Z3594" s="28"/>
    </row>
    <row r="3595" spans="1:28">
      <c r="A3595" s="47">
        <v>3593</v>
      </c>
      <c r="B3595" s="28"/>
      <c r="C3595" s="28"/>
      <c r="D3595" s="28"/>
      <c r="G3595" s="28"/>
      <c r="J3595" s="21"/>
      <c r="K3595" s="21"/>
      <c r="P3595" s="21"/>
      <c r="T3595" s="28"/>
      <c r="U3595" s="28"/>
      <c r="Y3595" s="28"/>
      <c r="Z3595" s="28"/>
    </row>
    <row r="3596" spans="1:28" ht="13.5" thickBot="1">
      <c r="A3596" s="59">
        <v>3594</v>
      </c>
      <c r="B3596" s="67"/>
      <c r="C3596" s="67"/>
      <c r="D3596" s="67"/>
      <c r="E3596" s="67"/>
      <c r="F3596" s="68"/>
      <c r="G3596" s="67"/>
      <c r="H3596" s="68"/>
      <c r="I3596" s="67"/>
      <c r="J3596" s="67"/>
      <c r="K3596" s="67"/>
      <c r="L3596" s="67"/>
      <c r="M3596" s="68"/>
      <c r="N3596" s="67"/>
      <c r="O3596" s="67"/>
      <c r="P3596" s="67"/>
      <c r="Q3596" s="67"/>
      <c r="R3596" s="68"/>
      <c r="S3596" s="67"/>
      <c r="T3596" s="67"/>
      <c r="U3596" s="67"/>
      <c r="V3596" s="67"/>
      <c r="W3596" s="68"/>
      <c r="X3596" s="67"/>
      <c r="Y3596" s="60"/>
      <c r="Z3596" s="60"/>
      <c r="AA3596" s="60"/>
      <c r="AB3596" s="61"/>
    </row>
    <row r="3597" spans="1:28">
      <c r="A3597" s="47">
        <v>3595</v>
      </c>
      <c r="B3597" s="28"/>
      <c r="C3597" s="28"/>
      <c r="D3597" s="28"/>
      <c r="G3597" s="28"/>
      <c r="J3597" s="21"/>
      <c r="K3597" s="21"/>
      <c r="P3597" s="21"/>
      <c r="T3597" s="28"/>
      <c r="U3597" s="28"/>
      <c r="Y3597" s="28"/>
      <c r="Z3597" s="28"/>
    </row>
    <row r="3598" spans="1:28">
      <c r="A3598" s="47">
        <v>3596</v>
      </c>
      <c r="B3598" s="28"/>
      <c r="C3598" s="28"/>
      <c r="D3598" s="28"/>
      <c r="G3598" s="28"/>
      <c r="J3598" s="21"/>
      <c r="K3598" s="21"/>
      <c r="P3598" s="21"/>
      <c r="T3598" s="28"/>
      <c r="U3598" s="28"/>
      <c r="Y3598" s="28"/>
      <c r="Z3598" s="28"/>
    </row>
    <row r="3599" spans="1:28">
      <c r="A3599" s="47">
        <v>3597</v>
      </c>
      <c r="B3599" s="28"/>
      <c r="C3599" s="28"/>
      <c r="D3599" s="28"/>
      <c r="G3599" s="28"/>
      <c r="J3599" s="21"/>
      <c r="K3599" s="21"/>
      <c r="P3599" s="21"/>
      <c r="T3599" s="28"/>
      <c r="U3599" s="28"/>
      <c r="Y3599" s="28"/>
      <c r="Z3599" s="28"/>
    </row>
    <row r="3600" spans="1:28">
      <c r="A3600" s="47">
        <v>3598</v>
      </c>
      <c r="B3600" s="28"/>
      <c r="C3600" s="28"/>
      <c r="D3600" s="28"/>
      <c r="G3600" s="28"/>
      <c r="J3600" s="21"/>
      <c r="K3600" s="21"/>
      <c r="P3600" s="21"/>
      <c r="T3600" s="28"/>
      <c r="U3600" s="28"/>
      <c r="Y3600" s="28"/>
      <c r="Z3600" s="28"/>
    </row>
    <row r="3601" spans="1:28" ht="13.5" thickBot="1">
      <c r="A3601" s="59">
        <v>3599</v>
      </c>
      <c r="B3601" s="67"/>
      <c r="C3601" s="67"/>
      <c r="D3601" s="67"/>
      <c r="E3601" s="67"/>
      <c r="F3601" s="68"/>
      <c r="G3601" s="67"/>
      <c r="H3601" s="68"/>
      <c r="I3601" s="67"/>
      <c r="J3601" s="67"/>
      <c r="K3601" s="67"/>
      <c r="L3601" s="67"/>
      <c r="M3601" s="68"/>
      <c r="N3601" s="67"/>
      <c r="O3601" s="67"/>
      <c r="P3601" s="67"/>
      <c r="Q3601" s="67"/>
      <c r="R3601" s="68"/>
      <c r="S3601" s="67"/>
      <c r="T3601" s="67"/>
      <c r="U3601" s="67"/>
      <c r="V3601" s="67"/>
      <c r="W3601" s="68"/>
      <c r="X3601" s="67"/>
      <c r="Y3601" s="60"/>
      <c r="Z3601" s="60"/>
      <c r="AA3601" s="60"/>
      <c r="AB3601" s="61"/>
    </row>
    <row r="3602" spans="1:28">
      <c r="A3602" s="47">
        <v>3600</v>
      </c>
      <c r="B3602" s="28"/>
      <c r="C3602" s="28"/>
      <c r="D3602" s="28"/>
      <c r="G3602" s="28"/>
      <c r="J3602" s="21"/>
      <c r="K3602" s="21"/>
      <c r="P3602" s="21"/>
      <c r="T3602" s="28"/>
      <c r="U3602" s="28"/>
      <c r="Y3602" s="28"/>
      <c r="Z3602" s="28"/>
    </row>
    <row r="3603" spans="1:28">
      <c r="A3603" s="47">
        <v>3601</v>
      </c>
      <c r="B3603" s="28"/>
      <c r="C3603" s="28"/>
      <c r="D3603" s="28"/>
      <c r="G3603" s="28"/>
      <c r="J3603" s="21"/>
      <c r="K3603" s="21"/>
      <c r="P3603" s="21"/>
      <c r="T3603" s="28"/>
      <c r="U3603" s="28"/>
      <c r="Y3603" s="28"/>
      <c r="Z3603" s="28"/>
    </row>
    <row r="3604" spans="1:28">
      <c r="A3604" s="47">
        <v>3602</v>
      </c>
      <c r="B3604" s="28"/>
      <c r="C3604" s="28"/>
      <c r="D3604" s="28"/>
      <c r="G3604" s="28"/>
      <c r="J3604" s="21"/>
      <c r="K3604" s="21"/>
      <c r="P3604" s="21"/>
      <c r="T3604" s="28"/>
      <c r="U3604" s="28"/>
      <c r="Y3604" s="28"/>
      <c r="Z3604" s="28"/>
    </row>
    <row r="3605" spans="1:28">
      <c r="A3605" s="47">
        <v>3603</v>
      </c>
      <c r="B3605" s="28"/>
      <c r="C3605" s="28"/>
      <c r="D3605" s="28"/>
      <c r="G3605" s="28"/>
      <c r="J3605" s="21"/>
      <c r="K3605" s="21"/>
      <c r="P3605" s="21"/>
      <c r="T3605" s="28"/>
      <c r="U3605" s="28"/>
      <c r="Y3605" s="28"/>
      <c r="Z3605" s="28"/>
    </row>
    <row r="3606" spans="1:28" ht="13.5" thickBot="1">
      <c r="A3606" s="59">
        <v>3604</v>
      </c>
      <c r="B3606" s="67"/>
      <c r="C3606" s="67"/>
      <c r="D3606" s="67"/>
      <c r="E3606" s="67"/>
      <c r="F3606" s="68"/>
      <c r="G3606" s="67"/>
      <c r="H3606" s="68"/>
      <c r="I3606" s="67"/>
      <c r="J3606" s="67"/>
      <c r="K3606" s="67"/>
      <c r="L3606" s="67"/>
      <c r="M3606" s="68"/>
      <c r="N3606" s="67"/>
      <c r="O3606" s="67"/>
      <c r="P3606" s="67"/>
      <c r="Q3606" s="67"/>
      <c r="R3606" s="68"/>
      <c r="S3606" s="67"/>
      <c r="T3606" s="67"/>
      <c r="U3606" s="67"/>
      <c r="V3606" s="67"/>
      <c r="W3606" s="68"/>
      <c r="X3606" s="67"/>
      <c r="Y3606" s="60"/>
      <c r="Z3606" s="60"/>
      <c r="AA3606" s="60"/>
      <c r="AB3606" s="61"/>
    </row>
    <row r="3607" spans="1:28">
      <c r="A3607" s="47">
        <v>3605</v>
      </c>
      <c r="B3607" s="28"/>
      <c r="C3607" s="28"/>
      <c r="D3607" s="28"/>
      <c r="G3607" s="28"/>
      <c r="J3607" s="21"/>
      <c r="K3607" s="21"/>
      <c r="P3607" s="21"/>
      <c r="T3607" s="28"/>
      <c r="U3607" s="28"/>
      <c r="Y3607" s="28"/>
      <c r="Z3607" s="28"/>
    </row>
    <row r="3608" spans="1:28">
      <c r="A3608" s="47">
        <v>3606</v>
      </c>
      <c r="B3608" s="28"/>
      <c r="C3608" s="28"/>
      <c r="D3608" s="28"/>
      <c r="G3608" s="28"/>
      <c r="J3608" s="21"/>
      <c r="K3608" s="21"/>
      <c r="P3608" s="21"/>
      <c r="T3608" s="28"/>
      <c r="U3608" s="28"/>
      <c r="Y3608" s="28"/>
      <c r="Z3608" s="28"/>
    </row>
    <row r="3609" spans="1:28">
      <c r="A3609" s="47">
        <v>3607</v>
      </c>
      <c r="B3609" s="28"/>
      <c r="C3609" s="28"/>
      <c r="D3609" s="28"/>
      <c r="G3609" s="28"/>
      <c r="J3609" s="21"/>
      <c r="K3609" s="21"/>
      <c r="P3609" s="21"/>
      <c r="T3609" s="28"/>
      <c r="U3609" s="28"/>
      <c r="Y3609" s="28"/>
      <c r="Z3609" s="28"/>
    </row>
    <row r="3610" spans="1:28">
      <c r="A3610" s="47">
        <v>3608</v>
      </c>
      <c r="B3610" s="28"/>
      <c r="C3610" s="28"/>
      <c r="D3610" s="28"/>
      <c r="G3610" s="28"/>
      <c r="J3610" s="21"/>
      <c r="K3610" s="21"/>
      <c r="P3610" s="21"/>
      <c r="T3610" s="28"/>
      <c r="U3610" s="28"/>
      <c r="Y3610" s="28"/>
      <c r="Z3610" s="28"/>
    </row>
    <row r="3611" spans="1:28" ht="13.5" thickBot="1">
      <c r="A3611" s="59">
        <v>3609</v>
      </c>
      <c r="B3611" s="67"/>
      <c r="C3611" s="67"/>
      <c r="D3611" s="67"/>
      <c r="E3611" s="67"/>
      <c r="F3611" s="68"/>
      <c r="G3611" s="67"/>
      <c r="H3611" s="68"/>
      <c r="I3611" s="67"/>
      <c r="J3611" s="67"/>
      <c r="K3611" s="67"/>
      <c r="L3611" s="67"/>
      <c r="M3611" s="68"/>
      <c r="N3611" s="67"/>
      <c r="O3611" s="67"/>
      <c r="P3611" s="67"/>
      <c r="Q3611" s="67"/>
      <c r="R3611" s="68"/>
      <c r="S3611" s="67"/>
      <c r="T3611" s="67"/>
      <c r="U3611" s="67"/>
      <c r="V3611" s="67"/>
      <c r="W3611" s="68"/>
      <c r="X3611" s="67"/>
      <c r="Y3611" s="60"/>
      <c r="Z3611" s="60"/>
      <c r="AA3611" s="60"/>
      <c r="AB3611" s="61"/>
    </row>
    <row r="3612" spans="1:28">
      <c r="A3612" s="47">
        <v>3610</v>
      </c>
      <c r="B3612" s="28"/>
      <c r="C3612" s="28"/>
      <c r="D3612" s="28"/>
      <c r="G3612" s="28"/>
      <c r="J3612" s="21"/>
      <c r="K3612" s="21"/>
      <c r="P3612" s="21"/>
      <c r="T3612" s="28"/>
      <c r="U3612" s="28"/>
      <c r="Y3612" s="28"/>
      <c r="Z3612" s="28"/>
    </row>
    <row r="3613" spans="1:28">
      <c r="A3613" s="47">
        <v>3611</v>
      </c>
      <c r="B3613" s="28"/>
      <c r="C3613" s="28"/>
      <c r="D3613" s="28"/>
      <c r="G3613" s="28"/>
      <c r="J3613" s="21"/>
      <c r="K3613" s="21"/>
      <c r="P3613" s="21"/>
      <c r="T3613" s="28"/>
      <c r="U3613" s="28"/>
      <c r="Y3613" s="28"/>
      <c r="Z3613" s="28"/>
    </row>
    <row r="3614" spans="1:28">
      <c r="A3614" s="47">
        <v>3612</v>
      </c>
      <c r="B3614" s="28"/>
      <c r="C3614" s="28"/>
      <c r="D3614" s="28"/>
      <c r="G3614" s="28"/>
      <c r="J3614" s="21"/>
      <c r="K3614" s="21"/>
      <c r="P3614" s="21"/>
      <c r="T3614" s="28"/>
      <c r="U3614" s="28"/>
      <c r="Y3614" s="28"/>
      <c r="Z3614" s="28"/>
    </row>
    <row r="3615" spans="1:28">
      <c r="A3615" s="47">
        <v>3613</v>
      </c>
      <c r="B3615" s="28"/>
      <c r="C3615" s="28"/>
      <c r="D3615" s="28"/>
      <c r="G3615" s="28"/>
      <c r="J3615" s="21"/>
      <c r="K3615" s="21"/>
      <c r="P3615" s="21"/>
      <c r="T3615" s="28"/>
      <c r="U3615" s="28"/>
      <c r="Y3615" s="28"/>
      <c r="Z3615" s="28"/>
    </row>
    <row r="3616" spans="1:28" ht="13.5" thickBot="1">
      <c r="A3616" s="59">
        <v>3614</v>
      </c>
      <c r="B3616" s="67"/>
      <c r="C3616" s="67"/>
      <c r="D3616" s="67"/>
      <c r="E3616" s="67"/>
      <c r="F3616" s="68"/>
      <c r="G3616" s="67"/>
      <c r="H3616" s="68"/>
      <c r="I3616" s="67"/>
      <c r="J3616" s="67"/>
      <c r="K3616" s="67"/>
      <c r="L3616" s="67"/>
      <c r="M3616" s="68"/>
      <c r="N3616" s="67"/>
      <c r="O3616" s="67"/>
      <c r="P3616" s="67"/>
      <c r="Q3616" s="67"/>
      <c r="R3616" s="68"/>
      <c r="S3616" s="67"/>
      <c r="T3616" s="67"/>
      <c r="U3616" s="67"/>
      <c r="V3616" s="67"/>
      <c r="W3616" s="68"/>
      <c r="X3616" s="67"/>
      <c r="Y3616" s="60"/>
      <c r="Z3616" s="60"/>
      <c r="AA3616" s="60"/>
      <c r="AB3616" s="61"/>
    </row>
    <row r="3617" spans="1:28">
      <c r="A3617" s="47">
        <v>3615</v>
      </c>
      <c r="B3617" s="28"/>
      <c r="C3617" s="28"/>
      <c r="D3617" s="28"/>
      <c r="G3617" s="28"/>
      <c r="J3617" s="21"/>
      <c r="K3617" s="21"/>
      <c r="P3617" s="21"/>
      <c r="T3617" s="28"/>
      <c r="U3617" s="28"/>
      <c r="Y3617" s="28"/>
      <c r="Z3617" s="28"/>
    </row>
    <row r="3618" spans="1:28">
      <c r="A3618" s="47">
        <v>3616</v>
      </c>
      <c r="B3618" s="28"/>
      <c r="C3618" s="28"/>
      <c r="D3618" s="28"/>
      <c r="G3618" s="28"/>
      <c r="J3618" s="21"/>
      <c r="K3618" s="21"/>
      <c r="P3618" s="21"/>
      <c r="T3618" s="28"/>
      <c r="U3618" s="28"/>
      <c r="Y3618" s="28"/>
      <c r="Z3618" s="28"/>
    </row>
    <row r="3619" spans="1:28">
      <c r="A3619" s="47">
        <v>3617</v>
      </c>
      <c r="B3619" s="28"/>
      <c r="C3619" s="28"/>
      <c r="D3619" s="28"/>
      <c r="G3619" s="28"/>
      <c r="J3619" s="21"/>
      <c r="K3619" s="21"/>
      <c r="P3619" s="21"/>
      <c r="T3619" s="28"/>
      <c r="U3619" s="28"/>
      <c r="Y3619" s="28"/>
      <c r="Z3619" s="28"/>
    </row>
    <row r="3620" spans="1:28">
      <c r="A3620" s="47">
        <v>3618</v>
      </c>
      <c r="B3620" s="28"/>
      <c r="C3620" s="28"/>
      <c r="D3620" s="28"/>
      <c r="G3620" s="28"/>
      <c r="J3620" s="21"/>
      <c r="K3620" s="21"/>
      <c r="P3620" s="21"/>
      <c r="T3620" s="28"/>
      <c r="U3620" s="28"/>
      <c r="Y3620" s="28"/>
      <c r="Z3620" s="28"/>
    </row>
    <row r="3621" spans="1:28" ht="13.5" thickBot="1">
      <c r="A3621" s="59">
        <v>3619</v>
      </c>
      <c r="B3621" s="67"/>
      <c r="C3621" s="67"/>
      <c r="D3621" s="67"/>
      <c r="E3621" s="67"/>
      <c r="F3621" s="68"/>
      <c r="G3621" s="67"/>
      <c r="H3621" s="68"/>
      <c r="I3621" s="67"/>
      <c r="J3621" s="67"/>
      <c r="K3621" s="67"/>
      <c r="L3621" s="67"/>
      <c r="M3621" s="68"/>
      <c r="N3621" s="67"/>
      <c r="O3621" s="67"/>
      <c r="P3621" s="67"/>
      <c r="Q3621" s="67"/>
      <c r="R3621" s="68"/>
      <c r="S3621" s="67"/>
      <c r="T3621" s="67"/>
      <c r="U3621" s="67"/>
      <c r="V3621" s="67"/>
      <c r="W3621" s="68"/>
      <c r="X3621" s="67"/>
      <c r="Y3621" s="60"/>
      <c r="Z3621" s="60"/>
      <c r="AA3621" s="60"/>
      <c r="AB3621" s="61"/>
    </row>
    <row r="3622" spans="1:28">
      <c r="A3622" s="47">
        <v>3620</v>
      </c>
      <c r="B3622" s="28"/>
      <c r="C3622" s="28"/>
      <c r="D3622" s="28"/>
      <c r="G3622" s="28"/>
      <c r="J3622" s="21"/>
      <c r="K3622" s="21"/>
      <c r="P3622" s="21"/>
      <c r="T3622" s="28"/>
      <c r="U3622" s="28"/>
      <c r="Y3622" s="28"/>
      <c r="Z3622" s="28"/>
    </row>
    <row r="3623" spans="1:28">
      <c r="A3623" s="47">
        <v>3621</v>
      </c>
      <c r="B3623" s="28"/>
      <c r="C3623" s="28"/>
      <c r="D3623" s="28"/>
      <c r="G3623" s="28"/>
      <c r="J3623" s="21"/>
      <c r="K3623" s="21"/>
      <c r="P3623" s="21"/>
      <c r="T3623" s="28"/>
      <c r="U3623" s="28"/>
      <c r="Y3623" s="28"/>
      <c r="Z3623" s="28"/>
    </row>
    <row r="3624" spans="1:28">
      <c r="A3624" s="47">
        <v>3622</v>
      </c>
      <c r="B3624" s="28"/>
      <c r="C3624" s="28"/>
      <c r="D3624" s="28"/>
      <c r="G3624" s="28"/>
      <c r="J3624" s="21"/>
      <c r="K3624" s="21"/>
      <c r="P3624" s="21"/>
      <c r="T3624" s="28"/>
      <c r="U3624" s="28"/>
      <c r="Y3624" s="28"/>
      <c r="Z3624" s="28"/>
    </row>
    <row r="3625" spans="1:28">
      <c r="A3625" s="47">
        <v>3623</v>
      </c>
      <c r="B3625" s="28"/>
      <c r="C3625" s="28"/>
      <c r="D3625" s="28"/>
      <c r="G3625" s="28"/>
      <c r="J3625" s="21"/>
      <c r="K3625" s="21"/>
      <c r="P3625" s="21"/>
      <c r="T3625" s="28"/>
      <c r="U3625" s="28"/>
      <c r="Y3625" s="28"/>
      <c r="Z3625" s="28"/>
    </row>
    <row r="3626" spans="1:28" ht="13.5" thickBot="1">
      <c r="A3626" s="59">
        <v>3624</v>
      </c>
      <c r="B3626" s="67"/>
      <c r="C3626" s="67"/>
      <c r="D3626" s="67"/>
      <c r="E3626" s="67"/>
      <c r="F3626" s="68"/>
      <c r="G3626" s="67"/>
      <c r="H3626" s="68"/>
      <c r="I3626" s="67"/>
      <c r="J3626" s="67"/>
      <c r="K3626" s="67"/>
      <c r="L3626" s="67"/>
      <c r="M3626" s="68"/>
      <c r="N3626" s="67"/>
      <c r="O3626" s="67"/>
      <c r="P3626" s="67"/>
      <c r="Q3626" s="67"/>
      <c r="R3626" s="68"/>
      <c r="S3626" s="67"/>
      <c r="T3626" s="67"/>
      <c r="U3626" s="67"/>
      <c r="V3626" s="67"/>
      <c r="W3626" s="68"/>
      <c r="X3626" s="67"/>
      <c r="Y3626" s="60"/>
      <c r="Z3626" s="60"/>
      <c r="AA3626" s="60"/>
      <c r="AB3626" s="61"/>
    </row>
    <row r="3627" spans="1:28">
      <c r="A3627" s="47">
        <v>3625</v>
      </c>
      <c r="B3627" s="28"/>
      <c r="C3627" s="28"/>
      <c r="D3627" s="28"/>
      <c r="G3627" s="28"/>
      <c r="J3627" s="21"/>
      <c r="K3627" s="21"/>
      <c r="P3627" s="21"/>
      <c r="T3627" s="28"/>
      <c r="U3627" s="28"/>
      <c r="Y3627" s="28"/>
      <c r="Z3627" s="28"/>
    </row>
    <row r="3628" spans="1:28">
      <c r="A3628" s="47">
        <v>3626</v>
      </c>
      <c r="B3628" s="28"/>
      <c r="C3628" s="28"/>
      <c r="D3628" s="28"/>
      <c r="G3628" s="28"/>
      <c r="J3628" s="21"/>
      <c r="K3628" s="21"/>
      <c r="P3628" s="21"/>
      <c r="T3628" s="28"/>
      <c r="U3628" s="28"/>
      <c r="Y3628" s="28"/>
      <c r="Z3628" s="28"/>
    </row>
    <row r="3629" spans="1:28">
      <c r="A3629" s="47">
        <v>3627</v>
      </c>
      <c r="B3629" s="28"/>
      <c r="C3629" s="28"/>
      <c r="D3629" s="28"/>
      <c r="G3629" s="28"/>
      <c r="J3629" s="21"/>
      <c r="K3629" s="21"/>
      <c r="P3629" s="21"/>
      <c r="T3629" s="28"/>
      <c r="U3629" s="28"/>
      <c r="Y3629" s="28"/>
      <c r="Z3629" s="28"/>
    </row>
    <row r="3630" spans="1:28">
      <c r="A3630" s="47">
        <v>3628</v>
      </c>
      <c r="B3630" s="28"/>
      <c r="C3630" s="28"/>
      <c r="D3630" s="28"/>
      <c r="G3630" s="28"/>
      <c r="J3630" s="21"/>
      <c r="K3630" s="21"/>
      <c r="P3630" s="21"/>
      <c r="T3630" s="28"/>
      <c r="U3630" s="28"/>
      <c r="Y3630" s="28"/>
      <c r="Z3630" s="28"/>
    </row>
    <row r="3631" spans="1:28" ht="13.5" thickBot="1">
      <c r="A3631" s="59">
        <v>3629</v>
      </c>
      <c r="B3631" s="67"/>
      <c r="C3631" s="67"/>
      <c r="D3631" s="67"/>
      <c r="E3631" s="67"/>
      <c r="F3631" s="68"/>
      <c r="G3631" s="67"/>
      <c r="H3631" s="68"/>
      <c r="I3631" s="67"/>
      <c r="J3631" s="67"/>
      <c r="K3631" s="67"/>
      <c r="L3631" s="67"/>
      <c r="M3631" s="68"/>
      <c r="N3631" s="67"/>
      <c r="O3631" s="67"/>
      <c r="P3631" s="67"/>
      <c r="Q3631" s="67"/>
      <c r="R3631" s="68"/>
      <c r="S3631" s="67"/>
      <c r="T3631" s="67"/>
      <c r="U3631" s="67"/>
      <c r="V3631" s="67"/>
      <c r="W3631" s="68"/>
      <c r="X3631" s="67"/>
      <c r="Y3631" s="60"/>
      <c r="Z3631" s="60"/>
      <c r="AA3631" s="60"/>
      <c r="AB3631" s="61"/>
    </row>
    <row r="3632" spans="1:28">
      <c r="A3632" s="47">
        <v>3630</v>
      </c>
      <c r="B3632" s="28"/>
      <c r="C3632" s="28"/>
      <c r="D3632" s="28"/>
      <c r="G3632" s="28"/>
      <c r="J3632" s="21"/>
      <c r="K3632" s="21"/>
      <c r="P3632" s="21"/>
      <c r="T3632" s="28"/>
      <c r="U3632" s="28"/>
      <c r="Y3632" s="28"/>
      <c r="Z3632" s="28"/>
    </row>
    <row r="3633" spans="1:28">
      <c r="A3633" s="47">
        <v>3631</v>
      </c>
      <c r="B3633" s="28"/>
      <c r="C3633" s="28"/>
      <c r="D3633" s="28"/>
      <c r="G3633" s="28"/>
      <c r="J3633" s="21"/>
      <c r="K3633" s="21"/>
      <c r="P3633" s="21"/>
      <c r="T3633" s="28"/>
      <c r="U3633" s="28"/>
      <c r="Y3633" s="28"/>
      <c r="Z3633" s="28"/>
    </row>
    <row r="3634" spans="1:28">
      <c r="A3634" s="47">
        <v>3632</v>
      </c>
      <c r="B3634" s="28"/>
      <c r="C3634" s="28"/>
      <c r="D3634" s="28"/>
      <c r="G3634" s="28"/>
      <c r="J3634" s="21"/>
      <c r="K3634" s="21"/>
      <c r="P3634" s="21"/>
      <c r="T3634" s="28"/>
      <c r="U3634" s="28"/>
      <c r="Y3634" s="28"/>
      <c r="Z3634" s="28"/>
    </row>
    <row r="3635" spans="1:28">
      <c r="A3635" s="47">
        <v>3633</v>
      </c>
      <c r="B3635" s="28"/>
      <c r="C3635" s="28"/>
      <c r="D3635" s="28"/>
      <c r="G3635" s="28"/>
      <c r="J3635" s="21"/>
      <c r="K3635" s="21"/>
      <c r="P3635" s="21"/>
      <c r="T3635" s="28"/>
      <c r="U3635" s="28"/>
      <c r="Y3635" s="28"/>
      <c r="Z3635" s="28"/>
    </row>
    <row r="3636" spans="1:28" ht="13.5" thickBot="1">
      <c r="A3636" s="59">
        <v>3634</v>
      </c>
      <c r="B3636" s="67"/>
      <c r="C3636" s="67"/>
      <c r="D3636" s="67"/>
      <c r="E3636" s="67"/>
      <c r="F3636" s="68"/>
      <c r="G3636" s="67"/>
      <c r="H3636" s="68"/>
      <c r="I3636" s="67"/>
      <c r="J3636" s="67"/>
      <c r="K3636" s="67"/>
      <c r="L3636" s="67"/>
      <c r="M3636" s="68"/>
      <c r="N3636" s="67"/>
      <c r="O3636" s="67"/>
      <c r="P3636" s="67"/>
      <c r="Q3636" s="67"/>
      <c r="R3636" s="68"/>
      <c r="S3636" s="67"/>
      <c r="T3636" s="67"/>
      <c r="U3636" s="67"/>
      <c r="V3636" s="67"/>
      <c r="W3636" s="68"/>
      <c r="X3636" s="67"/>
      <c r="Y3636" s="60"/>
      <c r="Z3636" s="60"/>
      <c r="AA3636" s="60"/>
      <c r="AB3636" s="61"/>
    </row>
    <row r="3637" spans="1:28">
      <c r="A3637" s="47">
        <v>3635</v>
      </c>
      <c r="B3637" s="28"/>
      <c r="C3637" s="28"/>
      <c r="D3637" s="28"/>
      <c r="G3637" s="28"/>
      <c r="J3637" s="21"/>
      <c r="K3637" s="21"/>
      <c r="P3637" s="21"/>
      <c r="T3637" s="28"/>
      <c r="U3637" s="28"/>
      <c r="Y3637" s="28"/>
      <c r="Z3637" s="28"/>
    </row>
    <row r="3638" spans="1:28">
      <c r="A3638" s="47">
        <v>3636</v>
      </c>
      <c r="B3638" s="28"/>
      <c r="C3638" s="28"/>
      <c r="D3638" s="28"/>
      <c r="G3638" s="28"/>
      <c r="J3638" s="21"/>
      <c r="K3638" s="21"/>
      <c r="P3638" s="21"/>
      <c r="T3638" s="28"/>
      <c r="U3638" s="28"/>
      <c r="Y3638" s="28"/>
      <c r="Z3638" s="28"/>
    </row>
    <row r="3639" spans="1:28">
      <c r="A3639" s="47">
        <v>3637</v>
      </c>
      <c r="B3639" s="28"/>
      <c r="C3639" s="28"/>
      <c r="D3639" s="28"/>
      <c r="G3639" s="28"/>
      <c r="J3639" s="21"/>
      <c r="K3639" s="21"/>
      <c r="P3639" s="21"/>
      <c r="T3639" s="28"/>
      <c r="U3639" s="28"/>
      <c r="Y3639" s="28"/>
      <c r="Z3639" s="28"/>
    </row>
    <row r="3640" spans="1:28">
      <c r="A3640" s="47">
        <v>3638</v>
      </c>
      <c r="B3640" s="28"/>
      <c r="C3640" s="28"/>
      <c r="D3640" s="28"/>
      <c r="G3640" s="28"/>
      <c r="J3640" s="21"/>
      <c r="K3640" s="21"/>
      <c r="P3640" s="21"/>
      <c r="T3640" s="28"/>
      <c r="U3640" s="28"/>
      <c r="Y3640" s="28"/>
      <c r="Z3640" s="28"/>
    </row>
    <row r="3641" spans="1:28" ht="13.5" thickBot="1">
      <c r="A3641" s="59">
        <v>3639</v>
      </c>
      <c r="B3641" s="67"/>
      <c r="C3641" s="67"/>
      <c r="D3641" s="67"/>
      <c r="E3641" s="67"/>
      <c r="F3641" s="68"/>
      <c r="G3641" s="67"/>
      <c r="H3641" s="68"/>
      <c r="I3641" s="67"/>
      <c r="J3641" s="67"/>
      <c r="K3641" s="67"/>
      <c r="L3641" s="67"/>
      <c r="M3641" s="68"/>
      <c r="N3641" s="67"/>
      <c r="O3641" s="67"/>
      <c r="P3641" s="67"/>
      <c r="Q3641" s="67"/>
      <c r="R3641" s="68"/>
      <c r="S3641" s="67"/>
      <c r="T3641" s="67"/>
      <c r="U3641" s="67"/>
      <c r="V3641" s="67"/>
      <c r="W3641" s="68"/>
      <c r="X3641" s="67"/>
      <c r="Y3641" s="60"/>
      <c r="Z3641" s="60"/>
      <c r="AA3641" s="60"/>
      <c r="AB3641" s="61"/>
    </row>
    <row r="3642" spans="1:28">
      <c r="A3642" s="47">
        <v>3640</v>
      </c>
      <c r="B3642" s="28"/>
      <c r="C3642" s="28"/>
      <c r="D3642" s="28"/>
      <c r="G3642" s="28"/>
      <c r="J3642" s="21"/>
      <c r="K3642" s="21"/>
      <c r="P3642" s="21"/>
      <c r="T3642" s="28"/>
      <c r="U3642" s="28"/>
      <c r="Y3642" s="28"/>
      <c r="Z3642" s="28"/>
    </row>
    <row r="3643" spans="1:28">
      <c r="A3643" s="47">
        <v>3641</v>
      </c>
      <c r="B3643" s="28"/>
      <c r="C3643" s="28"/>
      <c r="D3643" s="28"/>
      <c r="G3643" s="28"/>
      <c r="J3643" s="21"/>
      <c r="K3643" s="21"/>
      <c r="P3643" s="21"/>
      <c r="T3643" s="28"/>
      <c r="U3643" s="28"/>
      <c r="Y3643" s="28"/>
      <c r="Z3643" s="28"/>
    </row>
    <row r="3644" spans="1:28">
      <c r="A3644" s="47">
        <v>3642</v>
      </c>
      <c r="B3644" s="28"/>
      <c r="C3644" s="28"/>
      <c r="D3644" s="28"/>
      <c r="G3644" s="28"/>
      <c r="J3644" s="21"/>
      <c r="K3644" s="21"/>
      <c r="P3644" s="21"/>
      <c r="T3644" s="28"/>
      <c r="U3644" s="28"/>
      <c r="Y3644" s="28"/>
      <c r="Z3644" s="28"/>
    </row>
    <row r="3645" spans="1:28">
      <c r="A3645" s="47">
        <v>3643</v>
      </c>
      <c r="B3645" s="28"/>
      <c r="C3645" s="28"/>
      <c r="D3645" s="28"/>
      <c r="G3645" s="28"/>
      <c r="J3645" s="21"/>
      <c r="K3645" s="21"/>
      <c r="P3645" s="21"/>
      <c r="T3645" s="28"/>
      <c r="U3645" s="28"/>
      <c r="Y3645" s="28"/>
      <c r="Z3645" s="28"/>
    </row>
    <row r="3646" spans="1:28" ht="13.5" thickBot="1">
      <c r="A3646" s="59">
        <v>3644</v>
      </c>
      <c r="B3646" s="67"/>
      <c r="C3646" s="67"/>
      <c r="D3646" s="67"/>
      <c r="E3646" s="67"/>
      <c r="F3646" s="68"/>
      <c r="G3646" s="67"/>
      <c r="H3646" s="68"/>
      <c r="I3646" s="67"/>
      <c r="J3646" s="67"/>
      <c r="K3646" s="67"/>
      <c r="L3646" s="67"/>
      <c r="M3646" s="68"/>
      <c r="N3646" s="67"/>
      <c r="O3646" s="67"/>
      <c r="P3646" s="67"/>
      <c r="Q3646" s="67"/>
      <c r="R3646" s="68"/>
      <c r="S3646" s="67"/>
      <c r="T3646" s="67"/>
      <c r="U3646" s="67"/>
      <c r="V3646" s="67"/>
      <c r="W3646" s="68"/>
      <c r="X3646" s="67"/>
      <c r="Y3646" s="60"/>
      <c r="Z3646" s="60"/>
      <c r="AA3646" s="60"/>
      <c r="AB3646" s="61"/>
    </row>
    <row r="3647" spans="1:28">
      <c r="A3647" s="47">
        <v>3645</v>
      </c>
      <c r="B3647" s="28"/>
      <c r="C3647" s="28"/>
      <c r="D3647" s="28"/>
      <c r="G3647" s="28"/>
      <c r="J3647" s="21"/>
      <c r="K3647" s="21"/>
      <c r="P3647" s="21"/>
      <c r="T3647" s="28"/>
      <c r="U3647" s="28"/>
      <c r="Y3647" s="28"/>
      <c r="Z3647" s="28"/>
    </row>
    <row r="3648" spans="1:28">
      <c r="A3648" s="47">
        <v>3646</v>
      </c>
      <c r="B3648" s="28"/>
      <c r="C3648" s="28"/>
      <c r="D3648" s="28"/>
      <c r="G3648" s="28"/>
      <c r="J3648" s="21"/>
      <c r="K3648" s="21"/>
      <c r="P3648" s="21"/>
      <c r="T3648" s="28"/>
      <c r="U3648" s="28"/>
      <c r="Y3648" s="28"/>
      <c r="Z3648" s="28"/>
    </row>
    <row r="3649" spans="1:28">
      <c r="A3649" s="47">
        <v>3647</v>
      </c>
      <c r="B3649" s="28"/>
      <c r="C3649" s="28"/>
      <c r="D3649" s="28"/>
      <c r="G3649" s="28"/>
      <c r="J3649" s="21"/>
      <c r="K3649" s="21"/>
      <c r="P3649" s="21"/>
      <c r="T3649" s="28"/>
      <c r="U3649" s="28"/>
      <c r="Y3649" s="28"/>
      <c r="Z3649" s="28"/>
    </row>
    <row r="3650" spans="1:28">
      <c r="A3650" s="47">
        <v>3648</v>
      </c>
      <c r="B3650" s="28"/>
      <c r="C3650" s="28"/>
      <c r="D3650" s="28"/>
      <c r="G3650" s="28"/>
      <c r="J3650" s="21"/>
      <c r="K3650" s="21"/>
      <c r="P3650" s="21"/>
      <c r="T3650" s="28"/>
      <c r="U3650" s="28"/>
      <c r="Y3650" s="28"/>
      <c r="Z3650" s="28"/>
    </row>
    <row r="3651" spans="1:28" ht="13.5" thickBot="1">
      <c r="A3651" s="59">
        <v>3649</v>
      </c>
      <c r="B3651" s="67"/>
      <c r="C3651" s="67"/>
      <c r="D3651" s="67"/>
      <c r="E3651" s="67"/>
      <c r="F3651" s="68"/>
      <c r="G3651" s="67"/>
      <c r="H3651" s="68"/>
      <c r="I3651" s="67"/>
      <c r="J3651" s="67"/>
      <c r="K3651" s="67"/>
      <c r="L3651" s="67"/>
      <c r="M3651" s="68"/>
      <c r="N3651" s="67"/>
      <c r="O3651" s="67"/>
      <c r="P3651" s="67"/>
      <c r="Q3651" s="67"/>
      <c r="R3651" s="68"/>
      <c r="S3651" s="67"/>
      <c r="T3651" s="67"/>
      <c r="U3651" s="67"/>
      <c r="V3651" s="67"/>
      <c r="W3651" s="68"/>
      <c r="X3651" s="67"/>
      <c r="Y3651" s="60"/>
      <c r="Z3651" s="60"/>
      <c r="AA3651" s="60"/>
      <c r="AB3651" s="61"/>
    </row>
    <row r="3652" spans="1:28">
      <c r="A3652" s="47">
        <v>3650</v>
      </c>
      <c r="B3652" s="28"/>
      <c r="C3652" s="28"/>
      <c r="D3652" s="28"/>
      <c r="G3652" s="28"/>
      <c r="J3652" s="21"/>
      <c r="K3652" s="21"/>
      <c r="P3652" s="21"/>
      <c r="T3652" s="28"/>
      <c r="U3652" s="28"/>
      <c r="Y3652" s="28"/>
      <c r="Z3652" s="28"/>
    </row>
    <row r="3653" spans="1:28">
      <c r="A3653" s="47">
        <v>3651</v>
      </c>
      <c r="B3653" s="28"/>
      <c r="C3653" s="28"/>
      <c r="D3653" s="28"/>
      <c r="G3653" s="28"/>
      <c r="J3653" s="21"/>
      <c r="K3653" s="21"/>
      <c r="P3653" s="21"/>
      <c r="T3653" s="28"/>
      <c r="U3653" s="28"/>
      <c r="Y3653" s="28"/>
      <c r="Z3653" s="28"/>
    </row>
    <row r="3654" spans="1:28">
      <c r="A3654" s="47">
        <v>3652</v>
      </c>
      <c r="B3654" s="28"/>
      <c r="C3654" s="28"/>
      <c r="D3654" s="28"/>
      <c r="G3654" s="28"/>
      <c r="J3654" s="21"/>
      <c r="K3654" s="21"/>
      <c r="P3654" s="21"/>
      <c r="T3654" s="28"/>
      <c r="U3654" s="28"/>
      <c r="Y3654" s="28"/>
      <c r="Z3654" s="28"/>
    </row>
    <row r="3655" spans="1:28">
      <c r="A3655" s="47">
        <v>3653</v>
      </c>
      <c r="B3655" s="28"/>
      <c r="C3655" s="28"/>
      <c r="D3655" s="28"/>
      <c r="G3655" s="28"/>
      <c r="J3655" s="21"/>
      <c r="K3655" s="21"/>
      <c r="P3655" s="21"/>
      <c r="T3655" s="28"/>
      <c r="U3655" s="28"/>
      <c r="Y3655" s="28"/>
      <c r="Z3655" s="28"/>
    </row>
    <row r="3656" spans="1:28" ht="13.5" thickBot="1">
      <c r="A3656" s="59">
        <v>3654</v>
      </c>
      <c r="B3656" s="67"/>
      <c r="C3656" s="67"/>
      <c r="D3656" s="67"/>
      <c r="E3656" s="67"/>
      <c r="F3656" s="68"/>
      <c r="G3656" s="67"/>
      <c r="H3656" s="68"/>
      <c r="I3656" s="67"/>
      <c r="J3656" s="67"/>
      <c r="K3656" s="67"/>
      <c r="L3656" s="67"/>
      <c r="M3656" s="68"/>
      <c r="N3656" s="67"/>
      <c r="O3656" s="67"/>
      <c r="P3656" s="67"/>
      <c r="Q3656" s="67"/>
      <c r="R3656" s="68"/>
      <c r="S3656" s="67"/>
      <c r="T3656" s="67"/>
      <c r="U3656" s="67"/>
      <c r="V3656" s="67"/>
      <c r="W3656" s="68"/>
      <c r="X3656" s="67"/>
      <c r="Y3656" s="60"/>
      <c r="Z3656" s="60"/>
      <c r="AA3656" s="60"/>
      <c r="AB3656" s="61"/>
    </row>
    <row r="3657" spans="1:28">
      <c r="A3657" s="47">
        <v>3655</v>
      </c>
      <c r="B3657" s="28"/>
      <c r="C3657" s="28"/>
      <c r="D3657" s="28"/>
      <c r="G3657" s="28"/>
      <c r="J3657" s="21"/>
      <c r="K3657" s="21"/>
      <c r="P3657" s="21"/>
      <c r="T3657" s="28"/>
      <c r="U3657" s="28"/>
      <c r="Y3657" s="28"/>
      <c r="Z3657" s="28"/>
    </row>
    <row r="3658" spans="1:28">
      <c r="A3658" s="47">
        <v>3656</v>
      </c>
      <c r="B3658" s="28"/>
      <c r="C3658" s="28"/>
      <c r="D3658" s="28"/>
      <c r="G3658" s="28"/>
      <c r="J3658" s="21"/>
      <c r="K3658" s="21"/>
      <c r="P3658" s="21"/>
      <c r="T3658" s="28"/>
      <c r="U3658" s="28"/>
      <c r="Y3658" s="28"/>
      <c r="Z3658" s="28"/>
    </row>
    <row r="3659" spans="1:28">
      <c r="A3659" s="47">
        <v>3657</v>
      </c>
      <c r="B3659" s="28"/>
      <c r="C3659" s="28"/>
      <c r="D3659" s="28"/>
      <c r="G3659" s="28"/>
      <c r="J3659" s="21"/>
      <c r="K3659" s="21"/>
      <c r="P3659" s="21"/>
      <c r="T3659" s="28"/>
      <c r="U3659" s="28"/>
      <c r="Y3659" s="28"/>
      <c r="Z3659" s="28"/>
    </row>
    <row r="3660" spans="1:28">
      <c r="A3660" s="47">
        <v>3658</v>
      </c>
      <c r="B3660" s="28"/>
      <c r="C3660" s="28"/>
      <c r="D3660" s="28"/>
      <c r="G3660" s="28"/>
      <c r="J3660" s="21"/>
      <c r="K3660" s="21"/>
      <c r="P3660" s="21"/>
      <c r="T3660" s="28"/>
      <c r="U3660" s="28"/>
      <c r="Y3660" s="28"/>
      <c r="Z3660" s="28"/>
    </row>
    <row r="3661" spans="1:28" ht="13.5" thickBot="1">
      <c r="A3661" s="59">
        <v>3659</v>
      </c>
      <c r="B3661" s="67"/>
      <c r="C3661" s="67"/>
      <c r="D3661" s="67"/>
      <c r="E3661" s="67"/>
      <c r="F3661" s="68"/>
      <c r="G3661" s="67"/>
      <c r="H3661" s="68"/>
      <c r="I3661" s="67"/>
      <c r="J3661" s="67"/>
      <c r="K3661" s="67"/>
      <c r="L3661" s="67"/>
      <c r="M3661" s="68"/>
      <c r="N3661" s="67"/>
      <c r="O3661" s="67"/>
      <c r="P3661" s="67"/>
      <c r="Q3661" s="67"/>
      <c r="R3661" s="68"/>
      <c r="S3661" s="67"/>
      <c r="T3661" s="67"/>
      <c r="U3661" s="67"/>
      <c r="V3661" s="67"/>
      <c r="W3661" s="68"/>
      <c r="X3661" s="67"/>
      <c r="Y3661" s="60"/>
      <c r="Z3661" s="60"/>
      <c r="AA3661" s="60"/>
      <c r="AB3661" s="61"/>
    </row>
    <row r="3662" spans="1:28">
      <c r="A3662" s="47">
        <v>3660</v>
      </c>
      <c r="B3662" s="28"/>
      <c r="C3662" s="28"/>
      <c r="D3662" s="28"/>
      <c r="G3662" s="28"/>
      <c r="J3662" s="21"/>
      <c r="K3662" s="21"/>
      <c r="P3662" s="21"/>
      <c r="T3662" s="28"/>
      <c r="U3662" s="28"/>
      <c r="Y3662" s="28"/>
      <c r="Z3662" s="28"/>
    </row>
    <row r="3663" spans="1:28">
      <c r="A3663" s="47">
        <v>3661</v>
      </c>
      <c r="B3663" s="28"/>
      <c r="C3663" s="28"/>
      <c r="D3663" s="28"/>
      <c r="G3663" s="28"/>
      <c r="J3663" s="21"/>
      <c r="K3663" s="21"/>
      <c r="P3663" s="21"/>
      <c r="T3663" s="28"/>
      <c r="U3663" s="28"/>
      <c r="Y3663" s="28"/>
      <c r="Z3663" s="28"/>
    </row>
    <row r="3664" spans="1:28">
      <c r="A3664" s="47">
        <v>3662</v>
      </c>
      <c r="B3664" s="28"/>
      <c r="C3664" s="28"/>
      <c r="D3664" s="28"/>
      <c r="G3664" s="28"/>
      <c r="J3664" s="21"/>
      <c r="K3664" s="21"/>
      <c r="P3664" s="21"/>
      <c r="T3664" s="28"/>
      <c r="U3664" s="28"/>
      <c r="Y3664" s="28"/>
      <c r="Z3664" s="28"/>
    </row>
    <row r="3665" spans="1:28">
      <c r="A3665" s="47">
        <v>3663</v>
      </c>
      <c r="B3665" s="28"/>
      <c r="C3665" s="28"/>
      <c r="D3665" s="28"/>
      <c r="G3665" s="28"/>
      <c r="J3665" s="21"/>
      <c r="K3665" s="21"/>
      <c r="P3665" s="21"/>
      <c r="T3665" s="28"/>
      <c r="U3665" s="28"/>
      <c r="Y3665" s="28"/>
      <c r="Z3665" s="28"/>
    </row>
    <row r="3666" spans="1:28" ht="13.5" thickBot="1">
      <c r="A3666" s="59">
        <v>3664</v>
      </c>
      <c r="B3666" s="67"/>
      <c r="C3666" s="67"/>
      <c r="D3666" s="67"/>
      <c r="E3666" s="67"/>
      <c r="F3666" s="68"/>
      <c r="G3666" s="67"/>
      <c r="H3666" s="68"/>
      <c r="I3666" s="67"/>
      <c r="J3666" s="67"/>
      <c r="K3666" s="67"/>
      <c r="L3666" s="67"/>
      <c r="M3666" s="68"/>
      <c r="N3666" s="67"/>
      <c r="O3666" s="67"/>
      <c r="P3666" s="67"/>
      <c r="Q3666" s="67"/>
      <c r="R3666" s="68"/>
      <c r="S3666" s="67"/>
      <c r="T3666" s="67"/>
      <c r="U3666" s="67"/>
      <c r="V3666" s="67"/>
      <c r="W3666" s="68"/>
      <c r="X3666" s="67"/>
      <c r="Y3666" s="60"/>
      <c r="Z3666" s="60"/>
      <c r="AA3666" s="60"/>
      <c r="AB3666" s="61"/>
    </row>
    <row r="3667" spans="1:28">
      <c r="A3667" s="47">
        <v>3665</v>
      </c>
      <c r="B3667" s="28"/>
      <c r="C3667" s="28"/>
      <c r="D3667" s="28"/>
      <c r="G3667" s="28"/>
      <c r="J3667" s="21"/>
      <c r="K3667" s="21"/>
      <c r="P3667" s="21"/>
      <c r="T3667" s="28"/>
      <c r="U3667" s="28"/>
      <c r="Y3667" s="28"/>
      <c r="Z3667" s="28"/>
    </row>
    <row r="3668" spans="1:28">
      <c r="A3668" s="47">
        <v>3666</v>
      </c>
      <c r="B3668" s="28"/>
      <c r="C3668" s="28"/>
      <c r="D3668" s="28"/>
      <c r="G3668" s="28"/>
      <c r="J3668" s="21"/>
      <c r="K3668" s="21"/>
      <c r="P3668" s="21"/>
      <c r="T3668" s="28"/>
      <c r="U3668" s="28"/>
      <c r="Y3668" s="28"/>
      <c r="Z3668" s="28"/>
    </row>
    <row r="3669" spans="1:28">
      <c r="A3669" s="47">
        <v>3667</v>
      </c>
      <c r="B3669" s="28"/>
      <c r="C3669" s="28"/>
      <c r="D3669" s="28"/>
      <c r="G3669" s="28"/>
      <c r="J3669" s="21"/>
      <c r="K3669" s="21"/>
      <c r="P3669" s="21"/>
      <c r="T3669" s="28"/>
      <c r="U3669" s="28"/>
      <c r="Y3669" s="28"/>
      <c r="Z3669" s="28"/>
    </row>
    <row r="3670" spans="1:28">
      <c r="A3670" s="47">
        <v>3668</v>
      </c>
      <c r="B3670" s="28"/>
      <c r="C3670" s="28"/>
      <c r="D3670" s="28"/>
      <c r="G3670" s="28"/>
      <c r="J3670" s="21"/>
      <c r="K3670" s="21"/>
      <c r="P3670" s="21"/>
      <c r="T3670" s="28"/>
      <c r="U3670" s="28"/>
      <c r="Y3670" s="28"/>
      <c r="Z3670" s="28"/>
    </row>
    <row r="3671" spans="1:28" ht="13.5" thickBot="1">
      <c r="A3671" s="59">
        <v>3669</v>
      </c>
      <c r="B3671" s="67"/>
      <c r="C3671" s="67"/>
      <c r="D3671" s="67"/>
      <c r="E3671" s="67"/>
      <c r="F3671" s="68"/>
      <c r="G3671" s="67"/>
      <c r="H3671" s="68"/>
      <c r="I3671" s="67"/>
      <c r="J3671" s="67"/>
      <c r="K3671" s="67"/>
      <c r="L3671" s="67"/>
      <c r="M3671" s="68"/>
      <c r="N3671" s="67"/>
      <c r="O3671" s="67"/>
      <c r="P3671" s="67"/>
      <c r="Q3671" s="67"/>
      <c r="R3671" s="68"/>
      <c r="S3671" s="67"/>
      <c r="T3671" s="67"/>
      <c r="U3671" s="67"/>
      <c r="V3671" s="67"/>
      <c r="W3671" s="68"/>
      <c r="X3671" s="67"/>
      <c r="Y3671" s="60"/>
      <c r="Z3671" s="60"/>
      <c r="AA3671" s="60"/>
      <c r="AB3671" s="61"/>
    </row>
    <row r="3672" spans="1:28">
      <c r="A3672" s="47">
        <v>3670</v>
      </c>
      <c r="B3672" s="28"/>
      <c r="C3672" s="28"/>
      <c r="D3672" s="28"/>
      <c r="G3672" s="28"/>
      <c r="J3672" s="21"/>
      <c r="K3672" s="21"/>
      <c r="P3672" s="21"/>
      <c r="T3672" s="28"/>
      <c r="U3672" s="28"/>
      <c r="Y3672" s="28"/>
      <c r="Z3672" s="28"/>
    </row>
    <row r="3673" spans="1:28">
      <c r="A3673" s="47">
        <v>3671</v>
      </c>
      <c r="B3673" s="28"/>
      <c r="C3673" s="28"/>
      <c r="D3673" s="28"/>
      <c r="G3673" s="28"/>
      <c r="J3673" s="21"/>
      <c r="K3673" s="21"/>
      <c r="P3673" s="21"/>
      <c r="T3673" s="28"/>
      <c r="U3673" s="28"/>
      <c r="Y3673" s="28"/>
      <c r="Z3673" s="28"/>
    </row>
    <row r="3674" spans="1:28">
      <c r="A3674" s="47">
        <v>3672</v>
      </c>
      <c r="B3674" s="28"/>
      <c r="C3674" s="28"/>
      <c r="D3674" s="28"/>
      <c r="G3674" s="28"/>
      <c r="J3674" s="21"/>
      <c r="K3674" s="21"/>
      <c r="P3674" s="21"/>
      <c r="T3674" s="28"/>
      <c r="U3674" s="28"/>
      <c r="Y3674" s="28"/>
      <c r="Z3674" s="28"/>
    </row>
    <row r="3675" spans="1:28">
      <c r="A3675" s="47">
        <v>3673</v>
      </c>
      <c r="B3675" s="28"/>
      <c r="C3675" s="28"/>
      <c r="D3675" s="28"/>
      <c r="G3675" s="28"/>
      <c r="J3675" s="21"/>
      <c r="K3675" s="21"/>
      <c r="P3675" s="21"/>
      <c r="T3675" s="28"/>
      <c r="U3675" s="28"/>
      <c r="Y3675" s="28"/>
      <c r="Z3675" s="28"/>
    </row>
    <row r="3676" spans="1:28" ht="13.5" thickBot="1">
      <c r="A3676" s="59">
        <v>3674</v>
      </c>
      <c r="B3676" s="67"/>
      <c r="C3676" s="67"/>
      <c r="D3676" s="67"/>
      <c r="E3676" s="67"/>
      <c r="F3676" s="68"/>
      <c r="G3676" s="67"/>
      <c r="H3676" s="68"/>
      <c r="I3676" s="67"/>
      <c r="J3676" s="67"/>
      <c r="K3676" s="67"/>
      <c r="L3676" s="67"/>
      <c r="M3676" s="68"/>
      <c r="N3676" s="67"/>
      <c r="O3676" s="67"/>
      <c r="P3676" s="67"/>
      <c r="Q3676" s="67"/>
      <c r="R3676" s="68"/>
      <c r="S3676" s="67"/>
      <c r="T3676" s="67"/>
      <c r="U3676" s="67"/>
      <c r="V3676" s="67"/>
      <c r="W3676" s="68"/>
      <c r="X3676" s="67"/>
      <c r="Y3676" s="60"/>
      <c r="Z3676" s="60"/>
      <c r="AA3676" s="60"/>
      <c r="AB3676" s="61"/>
    </row>
    <row r="3677" spans="1:28">
      <c r="A3677" s="47">
        <v>3675</v>
      </c>
      <c r="B3677" s="28"/>
      <c r="C3677" s="28"/>
      <c r="D3677" s="28"/>
      <c r="G3677" s="28"/>
      <c r="J3677" s="21"/>
      <c r="K3677" s="21"/>
      <c r="P3677" s="21"/>
      <c r="T3677" s="28"/>
      <c r="U3677" s="28"/>
      <c r="Y3677" s="28"/>
      <c r="Z3677" s="28"/>
    </row>
    <row r="3678" spans="1:28">
      <c r="A3678" s="47">
        <v>3676</v>
      </c>
      <c r="B3678" s="28"/>
      <c r="C3678" s="28"/>
      <c r="D3678" s="28"/>
      <c r="G3678" s="28"/>
      <c r="J3678" s="21"/>
      <c r="K3678" s="21"/>
      <c r="P3678" s="21"/>
      <c r="T3678" s="28"/>
      <c r="U3678" s="28"/>
      <c r="Y3678" s="28"/>
      <c r="Z3678" s="28"/>
    </row>
    <row r="3679" spans="1:28">
      <c r="A3679" s="47">
        <v>3677</v>
      </c>
      <c r="B3679" s="28"/>
      <c r="C3679" s="28"/>
      <c r="D3679" s="28"/>
      <c r="G3679" s="28"/>
      <c r="J3679" s="21"/>
      <c r="K3679" s="21"/>
      <c r="P3679" s="21"/>
      <c r="T3679" s="28"/>
      <c r="U3679" s="28"/>
      <c r="Y3679" s="28"/>
      <c r="Z3679" s="28"/>
    </row>
    <row r="3680" spans="1:28">
      <c r="A3680" s="47">
        <v>3678</v>
      </c>
      <c r="B3680" s="28"/>
      <c r="C3680" s="28"/>
      <c r="D3680" s="28"/>
      <c r="G3680" s="28"/>
      <c r="J3680" s="21"/>
      <c r="K3680" s="21"/>
      <c r="P3680" s="21"/>
      <c r="T3680" s="28"/>
      <c r="U3680" s="28"/>
      <c r="Y3680" s="28"/>
      <c r="Z3680" s="28"/>
    </row>
    <row r="3681" spans="1:28" ht="13.5" thickBot="1">
      <c r="A3681" s="59">
        <v>3679</v>
      </c>
      <c r="B3681" s="67"/>
      <c r="C3681" s="67"/>
      <c r="D3681" s="67"/>
      <c r="E3681" s="67"/>
      <c r="F3681" s="68"/>
      <c r="G3681" s="67"/>
      <c r="H3681" s="68"/>
      <c r="I3681" s="67"/>
      <c r="J3681" s="67"/>
      <c r="K3681" s="67"/>
      <c r="L3681" s="67"/>
      <c r="M3681" s="68"/>
      <c r="N3681" s="67"/>
      <c r="O3681" s="67"/>
      <c r="P3681" s="67"/>
      <c r="Q3681" s="67"/>
      <c r="R3681" s="68"/>
      <c r="S3681" s="67"/>
      <c r="T3681" s="67"/>
      <c r="U3681" s="67"/>
      <c r="V3681" s="67"/>
      <c r="W3681" s="68"/>
      <c r="X3681" s="67"/>
      <c r="Y3681" s="60"/>
      <c r="Z3681" s="60"/>
      <c r="AA3681" s="60"/>
      <c r="AB3681" s="61"/>
    </row>
    <row r="3682" spans="1:28">
      <c r="A3682" s="47">
        <v>3680</v>
      </c>
      <c r="B3682" s="28"/>
      <c r="C3682" s="28"/>
      <c r="D3682" s="28"/>
      <c r="G3682" s="28"/>
      <c r="J3682" s="21"/>
      <c r="K3682" s="21"/>
      <c r="P3682" s="21"/>
      <c r="T3682" s="28"/>
      <c r="U3682" s="28"/>
      <c r="Y3682" s="28"/>
      <c r="Z3682" s="28"/>
    </row>
    <row r="3683" spans="1:28">
      <c r="A3683" s="47">
        <v>3681</v>
      </c>
      <c r="B3683" s="28"/>
      <c r="C3683" s="28"/>
      <c r="D3683" s="28"/>
      <c r="G3683" s="28"/>
      <c r="J3683" s="21"/>
      <c r="K3683" s="21"/>
      <c r="P3683" s="21"/>
      <c r="T3683" s="28"/>
      <c r="U3683" s="28"/>
      <c r="Y3683" s="28"/>
      <c r="Z3683" s="28"/>
    </row>
    <row r="3684" spans="1:28">
      <c r="A3684" s="47">
        <v>3682</v>
      </c>
      <c r="B3684" s="28"/>
      <c r="C3684" s="28"/>
      <c r="D3684" s="28"/>
      <c r="G3684" s="28"/>
      <c r="J3684" s="21"/>
      <c r="K3684" s="21"/>
      <c r="P3684" s="21"/>
      <c r="T3684" s="28"/>
      <c r="U3684" s="28"/>
      <c r="Y3684" s="28"/>
      <c r="Z3684" s="28"/>
    </row>
    <row r="3685" spans="1:28">
      <c r="A3685" s="47">
        <v>3683</v>
      </c>
      <c r="B3685" s="28"/>
      <c r="C3685" s="28"/>
      <c r="D3685" s="28"/>
      <c r="G3685" s="28"/>
      <c r="J3685" s="21"/>
      <c r="K3685" s="21"/>
      <c r="P3685" s="21"/>
      <c r="T3685" s="28"/>
      <c r="U3685" s="28"/>
      <c r="Y3685" s="28"/>
      <c r="Z3685" s="28"/>
    </row>
    <row r="3686" spans="1:28" ht="13.5" thickBot="1">
      <c r="A3686" s="59">
        <v>3684</v>
      </c>
      <c r="B3686" s="67"/>
      <c r="C3686" s="67"/>
      <c r="D3686" s="67"/>
      <c r="E3686" s="67"/>
      <c r="F3686" s="68"/>
      <c r="G3686" s="67"/>
      <c r="H3686" s="68"/>
      <c r="I3686" s="67"/>
      <c r="J3686" s="67"/>
      <c r="K3686" s="67"/>
      <c r="L3686" s="67"/>
      <c r="M3686" s="68"/>
      <c r="N3686" s="67"/>
      <c r="O3686" s="67"/>
      <c r="P3686" s="67"/>
      <c r="Q3686" s="67"/>
      <c r="R3686" s="68"/>
      <c r="S3686" s="67"/>
      <c r="T3686" s="67"/>
      <c r="U3686" s="67"/>
      <c r="V3686" s="67"/>
      <c r="W3686" s="68"/>
      <c r="X3686" s="67"/>
      <c r="Y3686" s="60"/>
      <c r="Z3686" s="60"/>
      <c r="AA3686" s="60"/>
      <c r="AB3686" s="61"/>
    </row>
    <row r="3687" spans="1:28">
      <c r="A3687" s="47">
        <v>3685</v>
      </c>
      <c r="B3687" s="28"/>
      <c r="C3687" s="28"/>
      <c r="D3687" s="28"/>
      <c r="G3687" s="28"/>
      <c r="J3687" s="21"/>
      <c r="K3687" s="21"/>
      <c r="P3687" s="21"/>
      <c r="T3687" s="28"/>
      <c r="U3687" s="28"/>
      <c r="Y3687" s="28"/>
      <c r="Z3687" s="28"/>
    </row>
    <row r="3688" spans="1:28">
      <c r="A3688" s="47">
        <v>3686</v>
      </c>
      <c r="B3688" s="28"/>
      <c r="C3688" s="28"/>
      <c r="D3688" s="28"/>
      <c r="G3688" s="28"/>
      <c r="J3688" s="21"/>
      <c r="K3688" s="21"/>
      <c r="P3688" s="21"/>
      <c r="T3688" s="28"/>
      <c r="U3688" s="28"/>
      <c r="Y3688" s="28"/>
      <c r="Z3688" s="28"/>
    </row>
    <row r="3689" spans="1:28">
      <c r="A3689" s="47">
        <v>3687</v>
      </c>
      <c r="B3689" s="28"/>
      <c r="C3689" s="28"/>
      <c r="D3689" s="28"/>
      <c r="G3689" s="28"/>
      <c r="J3689" s="21"/>
      <c r="K3689" s="21"/>
      <c r="P3689" s="21"/>
      <c r="T3689" s="28"/>
      <c r="U3689" s="28"/>
      <c r="Y3689" s="28"/>
      <c r="Z3689" s="28"/>
    </row>
    <row r="3690" spans="1:28">
      <c r="A3690" s="47">
        <v>3688</v>
      </c>
      <c r="B3690" s="28"/>
      <c r="C3690" s="28"/>
      <c r="D3690" s="28"/>
      <c r="G3690" s="28"/>
      <c r="J3690" s="21"/>
      <c r="K3690" s="21"/>
      <c r="P3690" s="21"/>
      <c r="T3690" s="28"/>
      <c r="U3690" s="28"/>
      <c r="Y3690" s="28"/>
      <c r="Z3690" s="28"/>
    </row>
    <row r="3691" spans="1:28" ht="13.5" thickBot="1">
      <c r="A3691" s="59">
        <v>3689</v>
      </c>
      <c r="B3691" s="67"/>
      <c r="C3691" s="67"/>
      <c r="D3691" s="67"/>
      <c r="E3691" s="67"/>
      <c r="F3691" s="68"/>
      <c r="G3691" s="67"/>
      <c r="H3691" s="68"/>
      <c r="I3691" s="67"/>
      <c r="J3691" s="67"/>
      <c r="K3691" s="67"/>
      <c r="L3691" s="67"/>
      <c r="M3691" s="68"/>
      <c r="N3691" s="67"/>
      <c r="O3691" s="67"/>
      <c r="P3691" s="67"/>
      <c r="Q3691" s="67"/>
      <c r="R3691" s="68"/>
      <c r="S3691" s="67"/>
      <c r="T3691" s="67"/>
      <c r="U3691" s="67"/>
      <c r="V3691" s="67"/>
      <c r="W3691" s="68"/>
      <c r="X3691" s="67"/>
      <c r="Y3691" s="60"/>
      <c r="Z3691" s="60"/>
      <c r="AA3691" s="60"/>
      <c r="AB3691" s="61"/>
    </row>
    <row r="3692" spans="1:28">
      <c r="A3692" s="47">
        <v>3690</v>
      </c>
      <c r="B3692" s="28"/>
      <c r="C3692" s="28"/>
      <c r="D3692" s="28"/>
      <c r="G3692" s="28"/>
      <c r="J3692" s="21"/>
      <c r="K3692" s="21"/>
      <c r="P3692" s="21"/>
      <c r="T3692" s="28"/>
      <c r="U3692" s="28"/>
      <c r="Y3692" s="28"/>
      <c r="Z3692" s="28"/>
    </row>
    <row r="3693" spans="1:28">
      <c r="A3693" s="47">
        <v>3691</v>
      </c>
      <c r="B3693" s="28"/>
      <c r="C3693" s="28"/>
      <c r="D3693" s="28"/>
      <c r="G3693" s="28"/>
      <c r="J3693" s="21"/>
      <c r="K3693" s="21"/>
      <c r="P3693" s="21"/>
      <c r="T3693" s="28"/>
      <c r="U3693" s="28"/>
      <c r="Y3693" s="28"/>
      <c r="Z3693" s="28"/>
    </row>
    <row r="3694" spans="1:28">
      <c r="A3694" s="47">
        <v>3692</v>
      </c>
      <c r="B3694" s="28"/>
      <c r="C3694" s="28"/>
      <c r="D3694" s="28"/>
      <c r="G3694" s="28"/>
      <c r="J3694" s="21"/>
      <c r="K3694" s="21"/>
      <c r="P3694" s="21"/>
      <c r="T3694" s="28"/>
      <c r="U3694" s="28"/>
      <c r="Y3694" s="28"/>
      <c r="Z3694" s="28"/>
    </row>
    <row r="3695" spans="1:28">
      <c r="A3695" s="47">
        <v>3693</v>
      </c>
      <c r="B3695" s="28"/>
      <c r="C3695" s="28"/>
      <c r="D3695" s="28"/>
      <c r="G3695" s="28"/>
      <c r="J3695" s="21"/>
      <c r="K3695" s="21"/>
      <c r="P3695" s="21"/>
      <c r="T3695" s="28"/>
      <c r="U3695" s="28"/>
      <c r="Y3695" s="28"/>
      <c r="Z3695" s="28"/>
    </row>
    <row r="3696" spans="1:28" ht="13.5" thickBot="1">
      <c r="A3696" s="59">
        <v>3694</v>
      </c>
      <c r="B3696" s="67"/>
      <c r="C3696" s="67"/>
      <c r="D3696" s="67"/>
      <c r="E3696" s="67"/>
      <c r="F3696" s="68"/>
      <c r="G3696" s="67"/>
      <c r="H3696" s="68"/>
      <c r="I3696" s="67"/>
      <c r="J3696" s="67"/>
      <c r="K3696" s="67"/>
      <c r="L3696" s="67"/>
      <c r="M3696" s="68"/>
      <c r="N3696" s="67"/>
      <c r="O3696" s="67"/>
      <c r="P3696" s="67"/>
      <c r="Q3696" s="67"/>
      <c r="R3696" s="68"/>
      <c r="S3696" s="67"/>
      <c r="T3696" s="67"/>
      <c r="U3696" s="67"/>
      <c r="V3696" s="67"/>
      <c r="W3696" s="68"/>
      <c r="X3696" s="67"/>
      <c r="Y3696" s="60"/>
      <c r="Z3696" s="60"/>
      <c r="AA3696" s="60"/>
      <c r="AB3696" s="61"/>
    </row>
    <row r="3697" spans="1:28">
      <c r="A3697" s="47">
        <v>3695</v>
      </c>
      <c r="B3697" s="28"/>
      <c r="C3697" s="28"/>
      <c r="D3697" s="28"/>
      <c r="G3697" s="28"/>
      <c r="J3697" s="21"/>
      <c r="K3697" s="21"/>
      <c r="P3697" s="21"/>
      <c r="T3697" s="28"/>
      <c r="U3697" s="28"/>
      <c r="Y3697" s="28"/>
      <c r="Z3697" s="28"/>
    </row>
    <row r="3698" spans="1:28">
      <c r="A3698" s="47">
        <v>3696</v>
      </c>
      <c r="B3698" s="28"/>
      <c r="C3698" s="28"/>
      <c r="D3698" s="28"/>
      <c r="G3698" s="28"/>
      <c r="J3698" s="21"/>
      <c r="K3698" s="21"/>
      <c r="P3698" s="21"/>
      <c r="T3698" s="28"/>
      <c r="U3698" s="28"/>
      <c r="Y3698" s="28"/>
      <c r="Z3698" s="28"/>
    </row>
    <row r="3699" spans="1:28">
      <c r="A3699" s="47">
        <v>3697</v>
      </c>
      <c r="B3699" s="28"/>
      <c r="C3699" s="28"/>
      <c r="D3699" s="28"/>
      <c r="G3699" s="28"/>
      <c r="J3699" s="21"/>
      <c r="K3699" s="21"/>
      <c r="P3699" s="21"/>
      <c r="T3699" s="28"/>
      <c r="U3699" s="28"/>
      <c r="Y3699" s="28"/>
      <c r="Z3699" s="28"/>
    </row>
    <row r="3700" spans="1:28">
      <c r="A3700" s="47">
        <v>3698</v>
      </c>
      <c r="B3700" s="28"/>
      <c r="C3700" s="28"/>
      <c r="D3700" s="28"/>
      <c r="G3700" s="28"/>
      <c r="J3700" s="21"/>
      <c r="K3700" s="21"/>
      <c r="P3700" s="21"/>
      <c r="T3700" s="28"/>
      <c r="U3700" s="28"/>
      <c r="Y3700" s="28"/>
      <c r="Z3700" s="28"/>
    </row>
    <row r="3701" spans="1:28" ht="13.5" thickBot="1">
      <c r="A3701" s="59">
        <v>3699</v>
      </c>
      <c r="B3701" s="67"/>
      <c r="C3701" s="67"/>
      <c r="D3701" s="67"/>
      <c r="E3701" s="67"/>
      <c r="F3701" s="68"/>
      <c r="G3701" s="67"/>
      <c r="H3701" s="68"/>
      <c r="I3701" s="67"/>
      <c r="J3701" s="67"/>
      <c r="K3701" s="67"/>
      <c r="L3701" s="67"/>
      <c r="M3701" s="68"/>
      <c r="N3701" s="67"/>
      <c r="O3701" s="67"/>
      <c r="P3701" s="67"/>
      <c r="Q3701" s="67"/>
      <c r="R3701" s="68"/>
      <c r="S3701" s="67"/>
      <c r="T3701" s="67"/>
      <c r="U3701" s="67"/>
      <c r="V3701" s="67"/>
      <c r="W3701" s="68"/>
      <c r="X3701" s="67"/>
      <c r="Y3701" s="60"/>
      <c r="Z3701" s="60"/>
      <c r="AA3701" s="60"/>
      <c r="AB3701" s="61"/>
    </row>
    <row r="3702" spans="1:28">
      <c r="A3702" s="47">
        <v>3700</v>
      </c>
      <c r="B3702" s="28"/>
      <c r="C3702" s="28"/>
      <c r="D3702" s="28"/>
      <c r="G3702" s="28"/>
      <c r="J3702" s="21"/>
      <c r="K3702" s="21"/>
      <c r="P3702" s="21"/>
      <c r="T3702" s="28"/>
      <c r="U3702" s="28"/>
      <c r="Y3702" s="28"/>
      <c r="Z3702" s="28"/>
    </row>
    <row r="3703" spans="1:28">
      <c r="A3703" s="47">
        <v>3701</v>
      </c>
      <c r="B3703" s="28"/>
      <c r="C3703" s="28"/>
      <c r="D3703" s="28"/>
      <c r="G3703" s="28"/>
      <c r="J3703" s="21"/>
      <c r="K3703" s="21"/>
      <c r="P3703" s="21"/>
      <c r="T3703" s="28"/>
      <c r="U3703" s="28"/>
      <c r="Y3703" s="28"/>
      <c r="Z3703" s="28"/>
    </row>
    <row r="3704" spans="1:28">
      <c r="A3704" s="47">
        <v>3702</v>
      </c>
      <c r="B3704" s="28"/>
      <c r="C3704" s="28"/>
      <c r="D3704" s="28"/>
      <c r="G3704" s="28"/>
      <c r="J3704" s="21"/>
      <c r="K3704" s="21"/>
      <c r="P3704" s="21"/>
      <c r="T3704" s="28"/>
      <c r="U3704" s="28"/>
      <c r="Y3704" s="28"/>
      <c r="Z3704" s="28"/>
    </row>
    <row r="3705" spans="1:28">
      <c r="A3705" s="47">
        <v>3703</v>
      </c>
      <c r="B3705" s="28"/>
      <c r="C3705" s="28"/>
      <c r="D3705" s="28"/>
      <c r="G3705" s="28"/>
      <c r="J3705" s="21"/>
      <c r="K3705" s="21"/>
      <c r="P3705" s="21"/>
      <c r="T3705" s="28"/>
      <c r="U3705" s="28"/>
      <c r="Y3705" s="28"/>
      <c r="Z3705" s="28"/>
    </row>
    <row r="3706" spans="1:28" ht="13.5" thickBot="1">
      <c r="A3706" s="59">
        <v>3704</v>
      </c>
      <c r="B3706" s="67"/>
      <c r="C3706" s="67"/>
      <c r="D3706" s="67"/>
      <c r="E3706" s="67"/>
      <c r="F3706" s="68"/>
      <c r="G3706" s="67"/>
      <c r="H3706" s="68"/>
      <c r="I3706" s="67"/>
      <c r="J3706" s="67"/>
      <c r="K3706" s="67"/>
      <c r="L3706" s="67"/>
      <c r="M3706" s="68"/>
      <c r="N3706" s="67"/>
      <c r="O3706" s="67"/>
      <c r="P3706" s="67"/>
      <c r="Q3706" s="67"/>
      <c r="R3706" s="68"/>
      <c r="S3706" s="67"/>
      <c r="T3706" s="67"/>
      <c r="U3706" s="67"/>
      <c r="V3706" s="67"/>
      <c r="W3706" s="68"/>
      <c r="X3706" s="67"/>
      <c r="Y3706" s="60"/>
      <c r="Z3706" s="60"/>
      <c r="AA3706" s="60"/>
      <c r="AB3706" s="61"/>
    </row>
    <row r="3707" spans="1:28">
      <c r="A3707" s="47">
        <v>3705</v>
      </c>
      <c r="B3707" s="28"/>
      <c r="C3707" s="28"/>
      <c r="D3707" s="28"/>
      <c r="G3707" s="28"/>
      <c r="J3707" s="21"/>
      <c r="K3707" s="21"/>
      <c r="P3707" s="21"/>
      <c r="T3707" s="28"/>
      <c r="U3707" s="28"/>
      <c r="Y3707" s="28"/>
      <c r="Z3707" s="28"/>
    </row>
    <row r="3708" spans="1:28">
      <c r="A3708" s="47">
        <v>3706</v>
      </c>
      <c r="B3708" s="28"/>
      <c r="C3708" s="28"/>
      <c r="D3708" s="28"/>
      <c r="G3708" s="28"/>
      <c r="J3708" s="21"/>
      <c r="K3708" s="21"/>
      <c r="P3708" s="21"/>
      <c r="T3708" s="28"/>
      <c r="U3708" s="28"/>
      <c r="Y3708" s="28"/>
      <c r="Z3708" s="28"/>
    </row>
    <row r="3709" spans="1:28">
      <c r="A3709" s="47">
        <v>3707</v>
      </c>
      <c r="B3709" s="28"/>
      <c r="C3709" s="28"/>
      <c r="D3709" s="28"/>
      <c r="G3709" s="28"/>
      <c r="J3709" s="21"/>
      <c r="K3709" s="21"/>
      <c r="P3709" s="21"/>
      <c r="T3709" s="28"/>
      <c r="U3709" s="28"/>
      <c r="Y3709" s="28"/>
      <c r="Z3709" s="28"/>
    </row>
    <row r="3710" spans="1:28">
      <c r="A3710" s="47">
        <v>3708</v>
      </c>
      <c r="B3710" s="28"/>
      <c r="C3710" s="28"/>
      <c r="D3710" s="28"/>
      <c r="G3710" s="28"/>
      <c r="J3710" s="21"/>
      <c r="K3710" s="21"/>
      <c r="P3710" s="21"/>
      <c r="T3710" s="28"/>
      <c r="U3710" s="28"/>
      <c r="Y3710" s="28"/>
      <c r="Z3710" s="28"/>
    </row>
    <row r="3711" spans="1:28" ht="13.5" thickBot="1">
      <c r="A3711" s="59">
        <v>3709</v>
      </c>
      <c r="B3711" s="67"/>
      <c r="C3711" s="67"/>
      <c r="D3711" s="67"/>
      <c r="E3711" s="67"/>
      <c r="F3711" s="68"/>
      <c r="G3711" s="67"/>
      <c r="H3711" s="68"/>
      <c r="I3711" s="67"/>
      <c r="J3711" s="67"/>
      <c r="K3711" s="67"/>
      <c r="L3711" s="67"/>
      <c r="M3711" s="68"/>
      <c r="N3711" s="67"/>
      <c r="O3711" s="67"/>
      <c r="P3711" s="67"/>
      <c r="Q3711" s="67"/>
      <c r="R3711" s="68"/>
      <c r="S3711" s="67"/>
      <c r="T3711" s="67"/>
      <c r="U3711" s="67"/>
      <c r="V3711" s="67"/>
      <c r="W3711" s="68"/>
      <c r="X3711" s="67"/>
      <c r="Y3711" s="60"/>
      <c r="Z3711" s="60"/>
      <c r="AA3711" s="60"/>
      <c r="AB3711" s="61"/>
    </row>
    <row r="3712" spans="1:28">
      <c r="A3712" s="47">
        <v>3710</v>
      </c>
      <c r="B3712" s="28"/>
      <c r="C3712" s="28"/>
      <c r="D3712" s="28"/>
      <c r="G3712" s="28"/>
      <c r="J3712" s="21"/>
      <c r="K3712" s="21"/>
      <c r="P3712" s="21"/>
      <c r="T3712" s="28"/>
      <c r="U3712" s="28"/>
      <c r="Y3712" s="28"/>
      <c r="Z3712" s="28"/>
    </row>
    <row r="3713" spans="1:28">
      <c r="A3713" s="47">
        <v>3711</v>
      </c>
      <c r="B3713" s="28"/>
      <c r="C3713" s="28"/>
      <c r="D3713" s="28"/>
      <c r="G3713" s="28"/>
      <c r="J3713" s="21"/>
      <c r="K3713" s="21"/>
      <c r="P3713" s="21"/>
      <c r="T3713" s="28"/>
      <c r="U3713" s="28"/>
      <c r="Y3713" s="28"/>
      <c r="Z3713" s="28"/>
    </row>
    <row r="3714" spans="1:28">
      <c r="A3714" s="47">
        <v>3712</v>
      </c>
      <c r="B3714" s="28"/>
      <c r="C3714" s="28"/>
      <c r="D3714" s="28"/>
      <c r="G3714" s="28"/>
      <c r="J3714" s="21"/>
      <c r="K3714" s="21"/>
      <c r="P3714" s="21"/>
      <c r="T3714" s="28"/>
      <c r="U3714" s="28"/>
      <c r="Y3714" s="28"/>
      <c r="Z3714" s="28"/>
    </row>
    <row r="3715" spans="1:28">
      <c r="A3715" s="47">
        <v>3713</v>
      </c>
      <c r="B3715" s="28"/>
      <c r="C3715" s="28"/>
      <c r="D3715" s="28"/>
      <c r="G3715" s="28"/>
      <c r="J3715" s="21"/>
      <c r="K3715" s="21"/>
      <c r="P3715" s="21"/>
      <c r="T3715" s="28"/>
      <c r="U3715" s="28"/>
      <c r="Y3715" s="28"/>
      <c r="Z3715" s="28"/>
    </row>
    <row r="3716" spans="1:28" ht="13.5" thickBot="1">
      <c r="A3716" s="59">
        <v>3714</v>
      </c>
      <c r="B3716" s="67"/>
      <c r="C3716" s="67"/>
      <c r="D3716" s="67"/>
      <c r="E3716" s="67"/>
      <c r="F3716" s="68"/>
      <c r="G3716" s="67"/>
      <c r="H3716" s="68"/>
      <c r="I3716" s="67"/>
      <c r="J3716" s="67"/>
      <c r="K3716" s="67"/>
      <c r="L3716" s="67"/>
      <c r="M3716" s="68"/>
      <c r="N3716" s="67"/>
      <c r="O3716" s="67"/>
      <c r="P3716" s="67"/>
      <c r="Q3716" s="67"/>
      <c r="R3716" s="68"/>
      <c r="S3716" s="67"/>
      <c r="T3716" s="67"/>
      <c r="U3716" s="67"/>
      <c r="V3716" s="67"/>
      <c r="W3716" s="68"/>
      <c r="X3716" s="67"/>
      <c r="Y3716" s="60"/>
      <c r="Z3716" s="60"/>
      <c r="AA3716" s="60"/>
      <c r="AB3716" s="61"/>
    </row>
    <row r="3717" spans="1:28">
      <c r="A3717" s="47">
        <v>3715</v>
      </c>
      <c r="B3717" s="28"/>
      <c r="C3717" s="28"/>
      <c r="D3717" s="28"/>
      <c r="G3717" s="28"/>
      <c r="J3717" s="21"/>
      <c r="K3717" s="21"/>
      <c r="P3717" s="21"/>
      <c r="T3717" s="28"/>
      <c r="U3717" s="28"/>
      <c r="Y3717" s="28"/>
      <c r="Z3717" s="28"/>
    </row>
    <row r="3718" spans="1:28">
      <c r="A3718" s="47">
        <v>3716</v>
      </c>
      <c r="B3718" s="28"/>
      <c r="C3718" s="28"/>
      <c r="D3718" s="28"/>
      <c r="G3718" s="28"/>
      <c r="J3718" s="21"/>
      <c r="K3718" s="21"/>
      <c r="P3718" s="21"/>
      <c r="T3718" s="28"/>
      <c r="U3718" s="28"/>
      <c r="Y3718" s="28"/>
      <c r="Z3718" s="28"/>
    </row>
    <row r="3719" spans="1:28">
      <c r="A3719" s="47">
        <v>3717</v>
      </c>
      <c r="B3719" s="28"/>
      <c r="C3719" s="28"/>
      <c r="D3719" s="28"/>
      <c r="G3719" s="28"/>
      <c r="J3719" s="21"/>
      <c r="K3719" s="21"/>
      <c r="P3719" s="21"/>
      <c r="T3719" s="28"/>
      <c r="U3719" s="28"/>
      <c r="Y3719" s="28"/>
      <c r="Z3719" s="28"/>
    </row>
    <row r="3720" spans="1:28">
      <c r="A3720" s="47">
        <v>3718</v>
      </c>
      <c r="B3720" s="28"/>
      <c r="C3720" s="28"/>
      <c r="D3720" s="28"/>
      <c r="G3720" s="28"/>
      <c r="J3720" s="21"/>
      <c r="K3720" s="21"/>
      <c r="P3720" s="21"/>
      <c r="T3720" s="28"/>
      <c r="U3720" s="28"/>
      <c r="Y3720" s="28"/>
      <c r="Z3720" s="28"/>
    </row>
    <row r="3721" spans="1:28" ht="13.5" thickBot="1">
      <c r="A3721" s="59">
        <v>3719</v>
      </c>
      <c r="B3721" s="67"/>
      <c r="C3721" s="67"/>
      <c r="D3721" s="67"/>
      <c r="E3721" s="67"/>
      <c r="F3721" s="68"/>
      <c r="G3721" s="67"/>
      <c r="H3721" s="68"/>
      <c r="I3721" s="67"/>
      <c r="J3721" s="67"/>
      <c r="K3721" s="67"/>
      <c r="L3721" s="67"/>
      <c r="M3721" s="68"/>
      <c r="N3721" s="67"/>
      <c r="O3721" s="67"/>
      <c r="P3721" s="67"/>
      <c r="Q3721" s="67"/>
      <c r="R3721" s="68"/>
      <c r="S3721" s="67"/>
      <c r="T3721" s="67"/>
      <c r="U3721" s="67"/>
      <c r="V3721" s="67"/>
      <c r="W3721" s="68"/>
      <c r="X3721" s="67"/>
      <c r="Y3721" s="60"/>
      <c r="Z3721" s="60"/>
      <c r="AA3721" s="60"/>
      <c r="AB3721" s="61"/>
    </row>
    <row r="3722" spans="1:28">
      <c r="A3722" s="47">
        <v>3720</v>
      </c>
      <c r="B3722" s="28"/>
      <c r="C3722" s="28"/>
      <c r="D3722" s="28"/>
      <c r="G3722" s="28"/>
      <c r="J3722" s="21"/>
      <c r="K3722" s="21"/>
      <c r="P3722" s="21"/>
      <c r="T3722" s="28"/>
      <c r="U3722" s="28"/>
      <c r="Y3722" s="28"/>
      <c r="Z3722" s="28"/>
    </row>
    <row r="3723" spans="1:28">
      <c r="A3723" s="47">
        <v>3721</v>
      </c>
      <c r="B3723" s="28"/>
      <c r="C3723" s="28"/>
      <c r="D3723" s="28"/>
      <c r="G3723" s="28"/>
      <c r="J3723" s="21"/>
      <c r="K3723" s="21"/>
      <c r="P3723" s="21"/>
      <c r="T3723" s="28"/>
      <c r="U3723" s="28"/>
      <c r="Y3723" s="28"/>
      <c r="Z3723" s="28"/>
    </row>
    <row r="3724" spans="1:28">
      <c r="A3724" s="47">
        <v>3722</v>
      </c>
      <c r="B3724" s="28"/>
      <c r="C3724" s="28"/>
      <c r="D3724" s="28"/>
      <c r="G3724" s="28"/>
      <c r="J3724" s="21"/>
      <c r="K3724" s="21"/>
      <c r="P3724" s="21"/>
      <c r="T3724" s="28"/>
      <c r="U3724" s="28"/>
      <c r="Y3724" s="28"/>
      <c r="Z3724" s="28"/>
    </row>
    <row r="3725" spans="1:28">
      <c r="A3725" s="47">
        <v>3723</v>
      </c>
      <c r="B3725" s="28"/>
      <c r="C3725" s="28"/>
      <c r="D3725" s="28"/>
      <c r="G3725" s="28"/>
      <c r="J3725" s="21"/>
      <c r="K3725" s="21"/>
      <c r="P3725" s="21"/>
      <c r="T3725" s="28"/>
      <c r="U3725" s="28"/>
      <c r="Y3725" s="28"/>
      <c r="Z3725" s="28"/>
    </row>
    <row r="3726" spans="1:28" ht="13.5" thickBot="1">
      <c r="A3726" s="59">
        <v>3724</v>
      </c>
      <c r="B3726" s="67"/>
      <c r="C3726" s="67"/>
      <c r="D3726" s="67"/>
      <c r="E3726" s="67"/>
      <c r="F3726" s="68"/>
      <c r="G3726" s="67"/>
      <c r="H3726" s="68"/>
      <c r="I3726" s="67"/>
      <c r="J3726" s="67"/>
      <c r="K3726" s="67"/>
      <c r="L3726" s="67"/>
      <c r="M3726" s="68"/>
      <c r="N3726" s="67"/>
      <c r="O3726" s="67"/>
      <c r="P3726" s="67"/>
      <c r="Q3726" s="67"/>
      <c r="R3726" s="68"/>
      <c r="S3726" s="67"/>
      <c r="T3726" s="67"/>
      <c r="U3726" s="67"/>
      <c r="V3726" s="67"/>
      <c r="W3726" s="68"/>
      <c r="X3726" s="67"/>
      <c r="Y3726" s="60"/>
      <c r="Z3726" s="60"/>
      <c r="AA3726" s="60"/>
      <c r="AB3726" s="61"/>
    </row>
    <row r="3727" spans="1:28">
      <c r="A3727" s="47">
        <v>3725</v>
      </c>
      <c r="B3727" s="28"/>
      <c r="C3727" s="28"/>
      <c r="D3727" s="28"/>
      <c r="G3727" s="28"/>
      <c r="J3727" s="21"/>
      <c r="K3727" s="21"/>
      <c r="P3727" s="21"/>
      <c r="T3727" s="28"/>
      <c r="U3727" s="28"/>
      <c r="Y3727" s="28"/>
      <c r="Z3727" s="28"/>
    </row>
    <row r="3728" spans="1:28">
      <c r="A3728" s="47">
        <v>3726</v>
      </c>
      <c r="B3728" s="28"/>
      <c r="C3728" s="28"/>
      <c r="D3728" s="28"/>
      <c r="G3728" s="28"/>
      <c r="J3728" s="21"/>
      <c r="K3728" s="21"/>
      <c r="P3728" s="21"/>
      <c r="T3728" s="28"/>
      <c r="U3728" s="28"/>
      <c r="Y3728" s="28"/>
      <c r="Z3728" s="28"/>
    </row>
    <row r="3729" spans="1:28">
      <c r="A3729" s="47">
        <v>3727</v>
      </c>
      <c r="B3729" s="28"/>
      <c r="C3729" s="28"/>
      <c r="D3729" s="28"/>
      <c r="G3729" s="28"/>
      <c r="J3729" s="21"/>
      <c r="K3729" s="21"/>
      <c r="P3729" s="21"/>
      <c r="T3729" s="28"/>
      <c r="U3729" s="28"/>
      <c r="Y3729" s="28"/>
      <c r="Z3729" s="28"/>
    </row>
    <row r="3730" spans="1:28">
      <c r="A3730" s="47">
        <v>3728</v>
      </c>
      <c r="B3730" s="28"/>
      <c r="C3730" s="28"/>
      <c r="D3730" s="28"/>
      <c r="G3730" s="28"/>
      <c r="J3730" s="21"/>
      <c r="K3730" s="21"/>
      <c r="P3730" s="21"/>
      <c r="T3730" s="28"/>
      <c r="U3730" s="28"/>
      <c r="Y3730" s="28"/>
      <c r="Z3730" s="28"/>
    </row>
    <row r="3731" spans="1:28" ht="13.5" thickBot="1">
      <c r="A3731" s="59">
        <v>3729</v>
      </c>
      <c r="B3731" s="67"/>
      <c r="C3731" s="67"/>
      <c r="D3731" s="67"/>
      <c r="E3731" s="67"/>
      <c r="F3731" s="68"/>
      <c r="G3731" s="67"/>
      <c r="H3731" s="68"/>
      <c r="I3731" s="67"/>
      <c r="J3731" s="67"/>
      <c r="K3731" s="67"/>
      <c r="L3731" s="67"/>
      <c r="M3731" s="68"/>
      <c r="N3731" s="67"/>
      <c r="O3731" s="67"/>
      <c r="P3731" s="67"/>
      <c r="Q3731" s="67"/>
      <c r="R3731" s="68"/>
      <c r="S3731" s="67"/>
      <c r="T3731" s="67"/>
      <c r="U3731" s="67"/>
      <c r="V3731" s="67"/>
      <c r="W3731" s="68"/>
      <c r="X3731" s="67"/>
      <c r="Y3731" s="60"/>
      <c r="Z3731" s="60"/>
      <c r="AA3731" s="60"/>
      <c r="AB3731" s="61"/>
    </row>
    <row r="3732" spans="1:28">
      <c r="A3732" s="47">
        <v>3730</v>
      </c>
      <c r="B3732" s="28"/>
      <c r="C3732" s="28"/>
      <c r="D3732" s="28"/>
      <c r="G3732" s="28"/>
      <c r="J3732" s="21"/>
      <c r="K3732" s="21"/>
      <c r="P3732" s="21"/>
      <c r="T3732" s="28"/>
      <c r="U3732" s="28"/>
      <c r="Y3732" s="28"/>
      <c r="Z3732" s="28"/>
    </row>
    <row r="3733" spans="1:28">
      <c r="A3733" s="47">
        <v>3731</v>
      </c>
      <c r="B3733" s="28"/>
      <c r="C3733" s="28"/>
      <c r="D3733" s="28"/>
      <c r="G3733" s="28"/>
      <c r="J3733" s="21"/>
      <c r="K3733" s="21"/>
      <c r="P3733" s="21"/>
      <c r="T3733" s="28"/>
      <c r="U3733" s="28"/>
      <c r="Y3733" s="28"/>
      <c r="Z3733" s="28"/>
    </row>
    <row r="3734" spans="1:28">
      <c r="A3734" s="47">
        <v>3732</v>
      </c>
      <c r="B3734" s="28"/>
      <c r="C3734" s="28"/>
      <c r="D3734" s="28"/>
      <c r="G3734" s="28"/>
      <c r="J3734" s="21"/>
      <c r="K3734" s="21"/>
      <c r="P3734" s="21"/>
      <c r="T3734" s="28"/>
      <c r="U3734" s="28"/>
      <c r="Y3734" s="28"/>
      <c r="Z3734" s="28"/>
    </row>
    <row r="3735" spans="1:28">
      <c r="A3735" s="47">
        <v>3733</v>
      </c>
      <c r="B3735" s="28"/>
      <c r="C3735" s="28"/>
      <c r="D3735" s="28"/>
      <c r="G3735" s="28"/>
      <c r="J3735" s="21"/>
      <c r="K3735" s="21"/>
      <c r="P3735" s="21"/>
      <c r="T3735" s="28"/>
      <c r="U3735" s="28"/>
      <c r="Y3735" s="28"/>
      <c r="Z3735" s="28"/>
    </row>
    <row r="3736" spans="1:28" ht="13.5" thickBot="1">
      <c r="A3736" s="59">
        <v>3734</v>
      </c>
      <c r="B3736" s="67"/>
      <c r="C3736" s="67"/>
      <c r="D3736" s="67"/>
      <c r="E3736" s="67"/>
      <c r="F3736" s="68"/>
      <c r="G3736" s="67"/>
      <c r="H3736" s="68"/>
      <c r="I3736" s="67"/>
      <c r="J3736" s="67"/>
      <c r="K3736" s="67"/>
      <c r="L3736" s="67"/>
      <c r="M3736" s="68"/>
      <c r="N3736" s="67"/>
      <c r="O3736" s="67"/>
      <c r="P3736" s="67"/>
      <c r="Q3736" s="67"/>
      <c r="R3736" s="68"/>
      <c r="S3736" s="67"/>
      <c r="T3736" s="67"/>
      <c r="U3736" s="67"/>
      <c r="V3736" s="67"/>
      <c r="W3736" s="68"/>
      <c r="X3736" s="67"/>
      <c r="Y3736" s="60"/>
      <c r="Z3736" s="60"/>
      <c r="AA3736" s="60"/>
      <c r="AB3736" s="61"/>
    </row>
    <row r="3737" spans="1:28">
      <c r="A3737" s="47">
        <v>3735</v>
      </c>
      <c r="B3737" s="28"/>
      <c r="C3737" s="28"/>
      <c r="D3737" s="28"/>
      <c r="G3737" s="28"/>
      <c r="J3737" s="21"/>
      <c r="K3737" s="21"/>
      <c r="P3737" s="21"/>
      <c r="T3737" s="28"/>
      <c r="U3737" s="28"/>
      <c r="Y3737" s="28"/>
      <c r="Z3737" s="28"/>
    </row>
    <row r="3738" spans="1:28">
      <c r="A3738" s="47">
        <v>3736</v>
      </c>
      <c r="B3738" s="28"/>
      <c r="C3738" s="28"/>
      <c r="D3738" s="28"/>
      <c r="G3738" s="28"/>
      <c r="J3738" s="21"/>
      <c r="K3738" s="21"/>
      <c r="P3738" s="21"/>
      <c r="T3738" s="28"/>
      <c r="U3738" s="28"/>
      <c r="Y3738" s="28"/>
      <c r="Z3738" s="28"/>
    </row>
    <row r="3739" spans="1:28">
      <c r="A3739" s="47">
        <v>3737</v>
      </c>
      <c r="B3739" s="28"/>
      <c r="C3739" s="28"/>
      <c r="D3739" s="28"/>
      <c r="G3739" s="28"/>
      <c r="J3739" s="21"/>
      <c r="K3739" s="21"/>
      <c r="P3739" s="21"/>
      <c r="T3739" s="28"/>
      <c r="U3739" s="28"/>
      <c r="Y3739" s="28"/>
      <c r="Z3739" s="28"/>
    </row>
    <row r="3740" spans="1:28">
      <c r="A3740" s="47">
        <v>3738</v>
      </c>
      <c r="B3740" s="28"/>
      <c r="C3740" s="28"/>
      <c r="D3740" s="28"/>
      <c r="G3740" s="28"/>
      <c r="J3740" s="21"/>
      <c r="K3740" s="21"/>
      <c r="P3740" s="21"/>
      <c r="T3740" s="28"/>
      <c r="U3740" s="28"/>
      <c r="Y3740" s="28"/>
      <c r="Z3740" s="28"/>
    </row>
    <row r="3741" spans="1:28" ht="13.5" thickBot="1">
      <c r="A3741" s="59">
        <v>3739</v>
      </c>
      <c r="B3741" s="67"/>
      <c r="C3741" s="67"/>
      <c r="D3741" s="67"/>
      <c r="E3741" s="67"/>
      <c r="F3741" s="68"/>
      <c r="G3741" s="67"/>
      <c r="H3741" s="68"/>
      <c r="I3741" s="67"/>
      <c r="J3741" s="67"/>
      <c r="K3741" s="67"/>
      <c r="L3741" s="67"/>
      <c r="M3741" s="68"/>
      <c r="N3741" s="67"/>
      <c r="O3741" s="67"/>
      <c r="P3741" s="67"/>
      <c r="Q3741" s="67"/>
      <c r="R3741" s="68"/>
      <c r="S3741" s="67"/>
      <c r="T3741" s="67"/>
      <c r="U3741" s="67"/>
      <c r="V3741" s="67"/>
      <c r="W3741" s="68"/>
      <c r="X3741" s="67"/>
      <c r="Y3741" s="60"/>
      <c r="Z3741" s="60"/>
      <c r="AA3741" s="60"/>
      <c r="AB3741" s="61"/>
    </row>
    <row r="3742" spans="1:28">
      <c r="A3742" s="47">
        <v>3740</v>
      </c>
      <c r="B3742" s="28"/>
      <c r="C3742" s="28"/>
      <c r="D3742" s="28"/>
      <c r="G3742" s="28"/>
      <c r="J3742" s="21"/>
      <c r="K3742" s="21"/>
      <c r="P3742" s="21"/>
      <c r="T3742" s="28"/>
      <c r="U3742" s="28"/>
      <c r="Y3742" s="28"/>
      <c r="Z3742" s="28"/>
    </row>
    <row r="3743" spans="1:28">
      <c r="A3743" s="47">
        <v>3741</v>
      </c>
      <c r="B3743" s="28"/>
      <c r="C3743" s="28"/>
      <c r="D3743" s="28"/>
      <c r="G3743" s="28"/>
      <c r="J3743" s="21"/>
      <c r="K3743" s="21"/>
      <c r="P3743" s="21"/>
      <c r="T3743" s="28"/>
      <c r="U3743" s="28"/>
      <c r="Y3743" s="28"/>
      <c r="Z3743" s="28"/>
    </row>
    <row r="3744" spans="1:28">
      <c r="A3744" s="47">
        <v>3742</v>
      </c>
      <c r="B3744" s="28"/>
      <c r="C3744" s="28"/>
      <c r="D3744" s="28"/>
      <c r="G3744" s="28"/>
      <c r="J3744" s="21"/>
      <c r="K3744" s="21"/>
      <c r="P3744" s="21"/>
      <c r="T3744" s="28"/>
      <c r="U3744" s="28"/>
      <c r="Y3744" s="28"/>
      <c r="Z3744" s="28"/>
    </row>
    <row r="3745" spans="1:28">
      <c r="A3745" s="47">
        <v>3743</v>
      </c>
      <c r="B3745" s="28"/>
      <c r="C3745" s="28"/>
      <c r="D3745" s="28"/>
      <c r="G3745" s="28"/>
      <c r="J3745" s="21"/>
      <c r="K3745" s="21"/>
      <c r="P3745" s="21"/>
      <c r="T3745" s="28"/>
      <c r="U3745" s="28"/>
      <c r="Y3745" s="28"/>
      <c r="Z3745" s="28"/>
    </row>
    <row r="3746" spans="1:28" ht="13.5" thickBot="1">
      <c r="A3746" s="59">
        <v>3744</v>
      </c>
      <c r="B3746" s="67"/>
      <c r="C3746" s="67"/>
      <c r="D3746" s="67"/>
      <c r="E3746" s="67"/>
      <c r="F3746" s="68"/>
      <c r="G3746" s="67"/>
      <c r="H3746" s="68"/>
      <c r="I3746" s="67"/>
      <c r="J3746" s="67"/>
      <c r="K3746" s="67"/>
      <c r="L3746" s="67"/>
      <c r="M3746" s="68"/>
      <c r="N3746" s="67"/>
      <c r="O3746" s="67"/>
      <c r="P3746" s="67"/>
      <c r="Q3746" s="67"/>
      <c r="R3746" s="68"/>
      <c r="S3746" s="67"/>
      <c r="T3746" s="67"/>
      <c r="U3746" s="67"/>
      <c r="V3746" s="67"/>
      <c r="W3746" s="68"/>
      <c r="X3746" s="67"/>
      <c r="Y3746" s="60"/>
      <c r="Z3746" s="60"/>
      <c r="AA3746" s="60"/>
      <c r="AB3746" s="61"/>
    </row>
    <row r="3747" spans="1:28">
      <c r="A3747" s="47">
        <v>3745</v>
      </c>
      <c r="B3747" s="28"/>
      <c r="C3747" s="28"/>
      <c r="D3747" s="28"/>
      <c r="G3747" s="28"/>
      <c r="J3747" s="21"/>
      <c r="K3747" s="21"/>
      <c r="P3747" s="21"/>
      <c r="T3747" s="28"/>
      <c r="U3747" s="28"/>
      <c r="Y3747" s="28"/>
      <c r="Z3747" s="28"/>
    </row>
    <row r="3748" spans="1:28">
      <c r="A3748" s="47">
        <v>3746</v>
      </c>
      <c r="B3748" s="28"/>
      <c r="C3748" s="28"/>
      <c r="D3748" s="28"/>
      <c r="G3748" s="28"/>
      <c r="J3748" s="21"/>
      <c r="K3748" s="21"/>
      <c r="P3748" s="21"/>
      <c r="T3748" s="28"/>
      <c r="U3748" s="28"/>
      <c r="Y3748" s="28"/>
      <c r="Z3748" s="28"/>
    </row>
    <row r="3749" spans="1:28">
      <c r="A3749" s="47">
        <v>3747</v>
      </c>
      <c r="B3749" s="28"/>
      <c r="C3749" s="28"/>
      <c r="D3749" s="28"/>
      <c r="G3749" s="28"/>
      <c r="J3749" s="21"/>
      <c r="K3749" s="21"/>
      <c r="P3749" s="21"/>
      <c r="T3749" s="28"/>
      <c r="U3749" s="28"/>
      <c r="Y3749" s="28"/>
      <c r="Z3749" s="28"/>
    </row>
    <row r="3750" spans="1:28">
      <c r="A3750" s="47">
        <v>3748</v>
      </c>
      <c r="B3750" s="28"/>
      <c r="C3750" s="28"/>
      <c r="D3750" s="28"/>
      <c r="G3750" s="28"/>
      <c r="J3750" s="21"/>
      <c r="K3750" s="21"/>
      <c r="P3750" s="21"/>
      <c r="T3750" s="28"/>
      <c r="U3750" s="28"/>
      <c r="Y3750" s="28"/>
      <c r="Z3750" s="28"/>
    </row>
    <row r="3751" spans="1:28" ht="13.5" thickBot="1">
      <c r="A3751" s="59">
        <v>3749</v>
      </c>
      <c r="B3751" s="67"/>
      <c r="C3751" s="67"/>
      <c r="D3751" s="67"/>
      <c r="E3751" s="67"/>
      <c r="F3751" s="68"/>
      <c r="G3751" s="67"/>
      <c r="H3751" s="68"/>
      <c r="I3751" s="67"/>
      <c r="J3751" s="67"/>
      <c r="K3751" s="67"/>
      <c r="L3751" s="67"/>
      <c r="M3751" s="68"/>
      <c r="N3751" s="67"/>
      <c r="O3751" s="67"/>
      <c r="P3751" s="67"/>
      <c r="Q3751" s="67"/>
      <c r="R3751" s="68"/>
      <c r="S3751" s="67"/>
      <c r="T3751" s="67"/>
      <c r="U3751" s="67"/>
      <c r="V3751" s="67"/>
      <c r="W3751" s="68"/>
      <c r="X3751" s="67"/>
      <c r="Y3751" s="60"/>
      <c r="Z3751" s="60"/>
      <c r="AA3751" s="60"/>
      <c r="AB3751" s="61"/>
    </row>
    <row r="3752" spans="1:28">
      <c r="A3752" s="47">
        <v>3750</v>
      </c>
      <c r="B3752" s="28"/>
      <c r="C3752" s="28"/>
      <c r="D3752" s="28"/>
      <c r="G3752" s="28"/>
      <c r="J3752" s="21"/>
      <c r="K3752" s="21"/>
      <c r="P3752" s="21"/>
      <c r="T3752" s="28"/>
      <c r="U3752" s="28"/>
      <c r="Y3752" s="28"/>
      <c r="Z3752" s="28"/>
    </row>
    <row r="3753" spans="1:28">
      <c r="A3753" s="47">
        <v>3751</v>
      </c>
      <c r="B3753" s="28"/>
      <c r="C3753" s="28"/>
      <c r="D3753" s="28"/>
      <c r="G3753" s="28"/>
      <c r="J3753" s="21"/>
      <c r="K3753" s="21"/>
      <c r="P3753" s="21"/>
      <c r="T3753" s="28"/>
      <c r="U3753" s="28"/>
      <c r="Y3753" s="28"/>
      <c r="Z3753" s="28"/>
    </row>
    <row r="3754" spans="1:28">
      <c r="A3754" s="47">
        <v>3752</v>
      </c>
      <c r="B3754" s="28"/>
      <c r="C3754" s="28"/>
      <c r="D3754" s="28"/>
      <c r="G3754" s="28"/>
      <c r="J3754" s="21"/>
      <c r="K3754" s="21"/>
      <c r="P3754" s="21"/>
      <c r="T3754" s="28"/>
      <c r="U3754" s="28"/>
      <c r="Y3754" s="28"/>
      <c r="Z3754" s="28"/>
    </row>
    <row r="3755" spans="1:28">
      <c r="A3755" s="47">
        <v>3753</v>
      </c>
      <c r="B3755" s="28"/>
      <c r="C3755" s="28"/>
      <c r="D3755" s="28"/>
      <c r="G3755" s="28"/>
      <c r="J3755" s="21"/>
      <c r="K3755" s="21"/>
      <c r="P3755" s="21"/>
      <c r="T3755" s="28"/>
      <c r="U3755" s="28"/>
      <c r="Y3755" s="28"/>
      <c r="Z3755" s="28"/>
    </row>
    <row r="3756" spans="1:28" ht="13.5" thickBot="1">
      <c r="A3756" s="59">
        <v>3754</v>
      </c>
      <c r="B3756" s="67"/>
      <c r="C3756" s="67"/>
      <c r="D3756" s="67"/>
      <c r="E3756" s="67"/>
      <c r="F3756" s="68"/>
      <c r="G3756" s="67"/>
      <c r="H3756" s="68"/>
      <c r="I3756" s="67"/>
      <c r="J3756" s="67"/>
      <c r="K3756" s="67"/>
      <c r="L3756" s="67"/>
      <c r="M3756" s="68"/>
      <c r="N3756" s="67"/>
      <c r="O3756" s="67"/>
      <c r="P3756" s="67"/>
      <c r="Q3756" s="67"/>
      <c r="R3756" s="68"/>
      <c r="S3756" s="67"/>
      <c r="T3756" s="67"/>
      <c r="U3756" s="67"/>
      <c r="V3756" s="67"/>
      <c r="W3756" s="68"/>
      <c r="X3756" s="67"/>
      <c r="Y3756" s="60"/>
      <c r="Z3756" s="60"/>
      <c r="AA3756" s="60"/>
      <c r="AB3756" s="61"/>
    </row>
    <row r="3757" spans="1:28">
      <c r="A3757" s="47">
        <v>3755</v>
      </c>
      <c r="B3757" s="28"/>
      <c r="C3757" s="28"/>
      <c r="D3757" s="28"/>
      <c r="G3757" s="28"/>
      <c r="J3757" s="21"/>
      <c r="K3757" s="21"/>
      <c r="P3757" s="21"/>
      <c r="T3757" s="28"/>
      <c r="U3757" s="28"/>
      <c r="Y3757" s="28"/>
      <c r="Z3757" s="28"/>
    </row>
    <row r="3758" spans="1:28">
      <c r="A3758" s="47">
        <v>3756</v>
      </c>
      <c r="B3758" s="28"/>
      <c r="C3758" s="28"/>
      <c r="D3758" s="28"/>
      <c r="G3758" s="28"/>
      <c r="J3758" s="21"/>
      <c r="K3758" s="21"/>
      <c r="P3758" s="21"/>
      <c r="T3758" s="28"/>
      <c r="U3758" s="28"/>
      <c r="Y3758" s="28"/>
      <c r="Z3758" s="28"/>
    </row>
    <row r="3759" spans="1:28">
      <c r="A3759" s="47">
        <v>3757</v>
      </c>
      <c r="B3759" s="28"/>
      <c r="C3759" s="28"/>
      <c r="D3759" s="28"/>
      <c r="G3759" s="28"/>
      <c r="J3759" s="21"/>
      <c r="K3759" s="21"/>
      <c r="P3759" s="21"/>
      <c r="T3759" s="28"/>
      <c r="U3759" s="28"/>
      <c r="Y3759" s="28"/>
      <c r="Z3759" s="28"/>
    </row>
    <row r="3760" spans="1:28">
      <c r="A3760" s="47">
        <v>3758</v>
      </c>
      <c r="B3760" s="28"/>
      <c r="C3760" s="28"/>
      <c r="D3760" s="28"/>
      <c r="G3760" s="28"/>
      <c r="J3760" s="21"/>
      <c r="K3760" s="21"/>
      <c r="P3760" s="21"/>
      <c r="T3760" s="28"/>
      <c r="U3760" s="28"/>
      <c r="Y3760" s="28"/>
      <c r="Z3760" s="28"/>
    </row>
    <row r="3761" spans="1:28" ht="13.5" thickBot="1">
      <c r="A3761" s="59">
        <v>3759</v>
      </c>
      <c r="B3761" s="67"/>
      <c r="C3761" s="67"/>
      <c r="D3761" s="67"/>
      <c r="E3761" s="67"/>
      <c r="F3761" s="68"/>
      <c r="G3761" s="67"/>
      <c r="H3761" s="68"/>
      <c r="I3761" s="67"/>
      <c r="J3761" s="67"/>
      <c r="K3761" s="67"/>
      <c r="L3761" s="67"/>
      <c r="M3761" s="68"/>
      <c r="N3761" s="67"/>
      <c r="O3761" s="67"/>
      <c r="P3761" s="67"/>
      <c r="Q3761" s="67"/>
      <c r="R3761" s="68"/>
      <c r="S3761" s="67"/>
      <c r="T3761" s="67"/>
      <c r="U3761" s="67"/>
      <c r="V3761" s="67"/>
      <c r="W3761" s="68"/>
      <c r="X3761" s="67"/>
      <c r="Y3761" s="60"/>
      <c r="Z3761" s="60"/>
      <c r="AA3761" s="60"/>
      <c r="AB3761" s="61"/>
    </row>
    <row r="3762" spans="1:28">
      <c r="A3762" s="47">
        <v>3760</v>
      </c>
      <c r="B3762" s="28"/>
      <c r="C3762" s="28"/>
      <c r="D3762" s="28"/>
      <c r="G3762" s="28"/>
      <c r="J3762" s="21"/>
      <c r="K3762" s="21"/>
      <c r="P3762" s="21"/>
      <c r="T3762" s="28"/>
      <c r="U3762" s="28"/>
      <c r="Y3762" s="28"/>
      <c r="Z3762" s="28"/>
    </row>
    <row r="3763" spans="1:28">
      <c r="A3763" s="47">
        <v>3761</v>
      </c>
      <c r="B3763" s="28"/>
      <c r="C3763" s="28"/>
      <c r="D3763" s="28"/>
      <c r="G3763" s="28"/>
      <c r="J3763" s="21"/>
      <c r="K3763" s="21"/>
      <c r="P3763" s="21"/>
      <c r="T3763" s="28"/>
      <c r="U3763" s="28"/>
      <c r="Y3763" s="28"/>
      <c r="Z3763" s="28"/>
    </row>
    <row r="3764" spans="1:28">
      <c r="A3764" s="47">
        <v>3762</v>
      </c>
      <c r="B3764" s="28"/>
      <c r="C3764" s="28"/>
      <c r="D3764" s="28"/>
      <c r="G3764" s="28"/>
      <c r="J3764" s="21"/>
      <c r="K3764" s="21"/>
      <c r="P3764" s="21"/>
      <c r="T3764" s="28"/>
      <c r="U3764" s="28"/>
      <c r="Y3764" s="28"/>
      <c r="Z3764" s="28"/>
    </row>
    <row r="3765" spans="1:28">
      <c r="A3765" s="47">
        <v>3763</v>
      </c>
      <c r="B3765" s="28"/>
      <c r="C3765" s="28"/>
      <c r="D3765" s="28"/>
      <c r="G3765" s="28"/>
      <c r="J3765" s="21"/>
      <c r="K3765" s="21"/>
      <c r="P3765" s="21"/>
      <c r="T3765" s="28"/>
      <c r="U3765" s="28"/>
      <c r="Y3765" s="28"/>
      <c r="Z3765" s="28"/>
    </row>
    <row r="3766" spans="1:28" ht="13.5" thickBot="1">
      <c r="A3766" s="59">
        <v>3764</v>
      </c>
      <c r="B3766" s="67"/>
      <c r="C3766" s="67"/>
      <c r="D3766" s="67"/>
      <c r="E3766" s="67"/>
      <c r="F3766" s="68"/>
      <c r="G3766" s="67"/>
      <c r="H3766" s="68"/>
      <c r="I3766" s="67"/>
      <c r="J3766" s="67"/>
      <c r="K3766" s="67"/>
      <c r="L3766" s="67"/>
      <c r="M3766" s="68"/>
      <c r="N3766" s="67"/>
      <c r="O3766" s="67"/>
      <c r="P3766" s="67"/>
      <c r="Q3766" s="67"/>
      <c r="R3766" s="68"/>
      <c r="S3766" s="67"/>
      <c r="T3766" s="67"/>
      <c r="U3766" s="67"/>
      <c r="V3766" s="67"/>
      <c r="W3766" s="68"/>
      <c r="X3766" s="67"/>
      <c r="Y3766" s="60"/>
      <c r="Z3766" s="60"/>
      <c r="AA3766" s="60"/>
      <c r="AB3766" s="61"/>
    </row>
    <row r="3767" spans="1:28">
      <c r="A3767" s="47">
        <v>3765</v>
      </c>
      <c r="B3767" s="28"/>
      <c r="C3767" s="28"/>
      <c r="D3767" s="28"/>
      <c r="G3767" s="28"/>
      <c r="J3767" s="21"/>
      <c r="K3767" s="21"/>
      <c r="P3767" s="21"/>
      <c r="T3767" s="28"/>
      <c r="U3767" s="28"/>
      <c r="Y3767" s="28"/>
      <c r="Z3767" s="28"/>
    </row>
    <row r="3768" spans="1:28">
      <c r="A3768" s="47">
        <v>3766</v>
      </c>
      <c r="B3768" s="28"/>
      <c r="C3768" s="28"/>
      <c r="D3768" s="28"/>
      <c r="G3768" s="28"/>
      <c r="J3768" s="21"/>
      <c r="K3768" s="21"/>
      <c r="P3768" s="21"/>
      <c r="T3768" s="28"/>
      <c r="U3768" s="28"/>
      <c r="Y3768" s="28"/>
      <c r="Z3768" s="28"/>
    </row>
    <row r="3769" spans="1:28">
      <c r="A3769" s="47">
        <v>3767</v>
      </c>
      <c r="B3769" s="28"/>
      <c r="C3769" s="28"/>
      <c r="D3769" s="28"/>
      <c r="G3769" s="28"/>
      <c r="J3769" s="21"/>
      <c r="K3769" s="21"/>
      <c r="P3769" s="21"/>
      <c r="T3769" s="28"/>
      <c r="U3769" s="28"/>
      <c r="Y3769" s="28"/>
      <c r="Z3769" s="28"/>
    </row>
    <row r="3770" spans="1:28">
      <c r="A3770" s="47">
        <v>3768</v>
      </c>
      <c r="B3770" s="28"/>
      <c r="C3770" s="28"/>
      <c r="D3770" s="28"/>
      <c r="G3770" s="28"/>
      <c r="J3770" s="21"/>
      <c r="K3770" s="21"/>
      <c r="P3770" s="21"/>
      <c r="T3770" s="28"/>
      <c r="U3770" s="28"/>
      <c r="Y3770" s="28"/>
      <c r="Z3770" s="28"/>
    </row>
    <row r="3771" spans="1:28" ht="13.5" thickBot="1">
      <c r="A3771" s="59">
        <v>3769</v>
      </c>
      <c r="B3771" s="67"/>
      <c r="C3771" s="67"/>
      <c r="D3771" s="67"/>
      <c r="E3771" s="67"/>
      <c r="F3771" s="68"/>
      <c r="G3771" s="67"/>
      <c r="H3771" s="68"/>
      <c r="I3771" s="67"/>
      <c r="J3771" s="67"/>
      <c r="K3771" s="67"/>
      <c r="L3771" s="67"/>
      <c r="M3771" s="68"/>
      <c r="N3771" s="67"/>
      <c r="O3771" s="67"/>
      <c r="P3771" s="67"/>
      <c r="Q3771" s="67"/>
      <c r="R3771" s="68"/>
      <c r="S3771" s="67"/>
      <c r="T3771" s="67"/>
      <c r="U3771" s="67"/>
      <c r="V3771" s="67"/>
      <c r="W3771" s="68"/>
      <c r="X3771" s="67"/>
      <c r="Y3771" s="60"/>
      <c r="Z3771" s="60"/>
      <c r="AA3771" s="60"/>
      <c r="AB3771" s="61"/>
    </row>
    <row r="3772" spans="1:28">
      <c r="A3772" s="47">
        <v>3770</v>
      </c>
      <c r="B3772" s="28"/>
      <c r="C3772" s="28"/>
      <c r="D3772" s="28"/>
      <c r="G3772" s="28"/>
      <c r="J3772" s="21"/>
      <c r="K3772" s="21"/>
      <c r="P3772" s="21"/>
      <c r="T3772" s="28"/>
      <c r="U3772" s="28"/>
      <c r="Y3772" s="28"/>
      <c r="Z3772" s="28"/>
    </row>
    <row r="3773" spans="1:28">
      <c r="A3773" s="47">
        <v>3771</v>
      </c>
      <c r="B3773" s="28"/>
      <c r="C3773" s="28"/>
      <c r="D3773" s="28"/>
      <c r="G3773" s="28"/>
      <c r="J3773" s="21"/>
      <c r="K3773" s="21"/>
      <c r="P3773" s="21"/>
      <c r="T3773" s="28"/>
      <c r="U3773" s="28"/>
      <c r="Y3773" s="28"/>
      <c r="Z3773" s="28"/>
    </row>
    <row r="3774" spans="1:28">
      <c r="A3774" s="47">
        <v>3772</v>
      </c>
      <c r="B3774" s="28"/>
      <c r="C3774" s="28"/>
      <c r="D3774" s="28"/>
      <c r="G3774" s="28"/>
      <c r="J3774" s="21"/>
      <c r="K3774" s="21"/>
      <c r="P3774" s="21"/>
      <c r="T3774" s="28"/>
      <c r="U3774" s="28"/>
      <c r="Y3774" s="28"/>
      <c r="Z3774" s="28"/>
    </row>
    <row r="3775" spans="1:28">
      <c r="A3775" s="47">
        <v>3773</v>
      </c>
      <c r="B3775" s="28"/>
      <c r="C3775" s="28"/>
      <c r="D3775" s="28"/>
      <c r="G3775" s="28"/>
      <c r="J3775" s="21"/>
      <c r="K3775" s="21"/>
      <c r="P3775" s="21"/>
      <c r="T3775" s="28"/>
      <c r="U3775" s="28"/>
      <c r="Y3775" s="28"/>
      <c r="Z3775" s="28"/>
    </row>
    <row r="3776" spans="1:28" ht="13.5" thickBot="1">
      <c r="A3776" s="59">
        <v>3774</v>
      </c>
      <c r="B3776" s="67"/>
      <c r="C3776" s="67"/>
      <c r="D3776" s="67"/>
      <c r="E3776" s="67"/>
      <c r="F3776" s="68"/>
      <c r="G3776" s="67"/>
      <c r="H3776" s="68"/>
      <c r="I3776" s="67"/>
      <c r="J3776" s="67"/>
      <c r="K3776" s="67"/>
      <c r="L3776" s="67"/>
      <c r="M3776" s="68"/>
      <c r="N3776" s="67"/>
      <c r="O3776" s="67"/>
      <c r="P3776" s="67"/>
      <c r="Q3776" s="67"/>
      <c r="R3776" s="68"/>
      <c r="S3776" s="67"/>
      <c r="T3776" s="67"/>
      <c r="U3776" s="67"/>
      <c r="V3776" s="67"/>
      <c r="W3776" s="68"/>
      <c r="X3776" s="67"/>
      <c r="Y3776" s="60"/>
      <c r="Z3776" s="60"/>
      <c r="AA3776" s="60"/>
      <c r="AB3776" s="61"/>
    </row>
    <row r="3777" spans="1:28">
      <c r="A3777" s="47">
        <v>3775</v>
      </c>
      <c r="B3777" s="28"/>
      <c r="C3777" s="28"/>
      <c r="D3777" s="28"/>
      <c r="G3777" s="28"/>
      <c r="J3777" s="21"/>
      <c r="K3777" s="21"/>
      <c r="P3777" s="21"/>
      <c r="T3777" s="28"/>
      <c r="U3777" s="28"/>
      <c r="Y3777" s="28"/>
      <c r="Z3777" s="28"/>
    </row>
    <row r="3778" spans="1:28">
      <c r="A3778" s="47">
        <v>3776</v>
      </c>
      <c r="B3778" s="28"/>
      <c r="C3778" s="28"/>
      <c r="D3778" s="28"/>
      <c r="G3778" s="28"/>
      <c r="J3778" s="21"/>
      <c r="K3778" s="21"/>
      <c r="P3778" s="21"/>
      <c r="T3778" s="28"/>
      <c r="U3778" s="28"/>
      <c r="Y3778" s="28"/>
      <c r="Z3778" s="28"/>
    </row>
    <row r="3779" spans="1:28">
      <c r="A3779" s="47">
        <v>3777</v>
      </c>
      <c r="B3779" s="28"/>
      <c r="C3779" s="28"/>
      <c r="D3779" s="28"/>
      <c r="G3779" s="28"/>
      <c r="J3779" s="21"/>
      <c r="K3779" s="21"/>
      <c r="P3779" s="21"/>
      <c r="T3779" s="28"/>
      <c r="U3779" s="28"/>
      <c r="Y3779" s="28"/>
      <c r="Z3779" s="28"/>
    </row>
    <row r="3780" spans="1:28">
      <c r="A3780" s="47">
        <v>3778</v>
      </c>
      <c r="B3780" s="28"/>
      <c r="C3780" s="28"/>
      <c r="D3780" s="28"/>
      <c r="G3780" s="28"/>
      <c r="J3780" s="21"/>
      <c r="K3780" s="21"/>
      <c r="P3780" s="21"/>
      <c r="T3780" s="28"/>
      <c r="U3780" s="28"/>
      <c r="Y3780" s="28"/>
      <c r="Z3780" s="28"/>
    </row>
    <row r="3781" spans="1:28" ht="13.5" thickBot="1">
      <c r="A3781" s="59">
        <v>3779</v>
      </c>
      <c r="B3781" s="67"/>
      <c r="C3781" s="67"/>
      <c r="D3781" s="67"/>
      <c r="E3781" s="67"/>
      <c r="F3781" s="68"/>
      <c r="G3781" s="67"/>
      <c r="H3781" s="68"/>
      <c r="I3781" s="67"/>
      <c r="J3781" s="67"/>
      <c r="K3781" s="67"/>
      <c r="L3781" s="67"/>
      <c r="M3781" s="68"/>
      <c r="N3781" s="67"/>
      <c r="O3781" s="67"/>
      <c r="P3781" s="67"/>
      <c r="Q3781" s="67"/>
      <c r="R3781" s="68"/>
      <c r="S3781" s="67"/>
      <c r="T3781" s="67"/>
      <c r="U3781" s="67"/>
      <c r="V3781" s="67"/>
      <c r="W3781" s="68"/>
      <c r="X3781" s="67"/>
      <c r="Y3781" s="60"/>
      <c r="Z3781" s="60"/>
      <c r="AA3781" s="60"/>
      <c r="AB3781" s="61"/>
    </row>
    <row r="3782" spans="1:28">
      <c r="A3782" s="47">
        <v>3780</v>
      </c>
      <c r="B3782" s="28"/>
      <c r="C3782" s="28"/>
      <c r="D3782" s="28"/>
      <c r="G3782" s="28"/>
      <c r="J3782" s="21"/>
      <c r="K3782" s="21"/>
      <c r="P3782" s="21"/>
      <c r="T3782" s="28"/>
      <c r="U3782" s="28"/>
      <c r="Y3782" s="28"/>
      <c r="Z3782" s="28"/>
    </row>
    <row r="3783" spans="1:28">
      <c r="A3783" s="47">
        <v>3781</v>
      </c>
      <c r="B3783" s="28"/>
      <c r="C3783" s="28"/>
      <c r="D3783" s="28"/>
      <c r="G3783" s="28"/>
      <c r="J3783" s="21"/>
      <c r="K3783" s="21"/>
      <c r="P3783" s="21"/>
      <c r="T3783" s="28"/>
      <c r="U3783" s="28"/>
      <c r="Y3783" s="28"/>
      <c r="Z3783" s="28"/>
    </row>
    <row r="3784" spans="1:28">
      <c r="A3784" s="47">
        <v>3782</v>
      </c>
      <c r="B3784" s="28"/>
      <c r="C3784" s="28"/>
      <c r="D3784" s="28"/>
      <c r="G3784" s="28"/>
      <c r="J3784" s="21"/>
      <c r="K3784" s="21"/>
      <c r="P3784" s="21"/>
      <c r="T3784" s="28"/>
      <c r="U3784" s="28"/>
      <c r="Y3784" s="28"/>
      <c r="Z3784" s="28"/>
    </row>
    <row r="3785" spans="1:28">
      <c r="A3785" s="47">
        <v>3783</v>
      </c>
      <c r="B3785" s="28"/>
      <c r="C3785" s="28"/>
      <c r="D3785" s="28"/>
      <c r="G3785" s="28"/>
      <c r="J3785" s="21"/>
      <c r="K3785" s="21"/>
      <c r="P3785" s="21"/>
      <c r="T3785" s="28"/>
      <c r="U3785" s="28"/>
      <c r="Y3785" s="28"/>
      <c r="Z3785" s="28"/>
    </row>
    <row r="3786" spans="1:28" ht="13.5" thickBot="1">
      <c r="A3786" s="59">
        <v>3784</v>
      </c>
      <c r="B3786" s="67"/>
      <c r="C3786" s="67"/>
      <c r="D3786" s="67"/>
      <c r="E3786" s="67"/>
      <c r="F3786" s="68"/>
      <c r="G3786" s="67"/>
      <c r="H3786" s="68"/>
      <c r="I3786" s="67"/>
      <c r="J3786" s="67"/>
      <c r="K3786" s="67"/>
      <c r="L3786" s="67"/>
      <c r="M3786" s="68"/>
      <c r="N3786" s="67"/>
      <c r="O3786" s="67"/>
      <c r="P3786" s="67"/>
      <c r="Q3786" s="67"/>
      <c r="R3786" s="68"/>
      <c r="S3786" s="67"/>
      <c r="T3786" s="67"/>
      <c r="U3786" s="67"/>
      <c r="V3786" s="67"/>
      <c r="W3786" s="68"/>
      <c r="X3786" s="67"/>
      <c r="Y3786" s="60"/>
      <c r="Z3786" s="60"/>
      <c r="AA3786" s="60"/>
      <c r="AB3786" s="61"/>
    </row>
    <row r="3787" spans="1:28">
      <c r="A3787" s="47">
        <v>3785</v>
      </c>
      <c r="B3787" s="28"/>
      <c r="C3787" s="28"/>
      <c r="D3787" s="28"/>
      <c r="G3787" s="28"/>
      <c r="J3787" s="21"/>
      <c r="K3787" s="21"/>
      <c r="P3787" s="21"/>
      <c r="T3787" s="28"/>
      <c r="U3787" s="28"/>
      <c r="Y3787" s="28"/>
      <c r="Z3787" s="28"/>
    </row>
    <row r="3788" spans="1:28">
      <c r="A3788" s="47">
        <v>3786</v>
      </c>
      <c r="B3788" s="28"/>
      <c r="C3788" s="28"/>
      <c r="D3788" s="28"/>
      <c r="G3788" s="28"/>
      <c r="J3788" s="21"/>
      <c r="K3788" s="21"/>
      <c r="P3788" s="21"/>
      <c r="T3788" s="28"/>
      <c r="U3788" s="28"/>
      <c r="Y3788" s="28"/>
      <c r="Z3788" s="28"/>
    </row>
    <row r="3789" spans="1:28">
      <c r="A3789" s="47">
        <v>3787</v>
      </c>
      <c r="B3789" s="28"/>
      <c r="C3789" s="28"/>
      <c r="D3789" s="28"/>
      <c r="G3789" s="28"/>
      <c r="J3789" s="21"/>
      <c r="K3789" s="21"/>
      <c r="P3789" s="21"/>
      <c r="T3789" s="28"/>
      <c r="U3789" s="28"/>
      <c r="Y3789" s="28"/>
      <c r="Z3789" s="28"/>
    </row>
    <row r="3790" spans="1:28">
      <c r="A3790" s="47">
        <v>3788</v>
      </c>
      <c r="B3790" s="28"/>
      <c r="C3790" s="28"/>
      <c r="D3790" s="28"/>
      <c r="G3790" s="28"/>
      <c r="J3790" s="21"/>
      <c r="K3790" s="21"/>
      <c r="P3790" s="21"/>
      <c r="T3790" s="28"/>
      <c r="U3790" s="28"/>
      <c r="Y3790" s="28"/>
      <c r="Z3790" s="28"/>
    </row>
    <row r="3791" spans="1:28" ht="13.5" thickBot="1">
      <c r="A3791" s="59">
        <v>3789</v>
      </c>
      <c r="B3791" s="67"/>
      <c r="C3791" s="67"/>
      <c r="D3791" s="67"/>
      <c r="E3791" s="67"/>
      <c r="F3791" s="68"/>
      <c r="G3791" s="67"/>
      <c r="H3791" s="68"/>
      <c r="I3791" s="67"/>
      <c r="J3791" s="67"/>
      <c r="K3791" s="67"/>
      <c r="L3791" s="67"/>
      <c r="M3791" s="68"/>
      <c r="N3791" s="67"/>
      <c r="O3791" s="67"/>
      <c r="P3791" s="67"/>
      <c r="Q3791" s="67"/>
      <c r="R3791" s="68"/>
      <c r="S3791" s="67"/>
      <c r="T3791" s="67"/>
      <c r="U3791" s="67"/>
      <c r="V3791" s="67"/>
      <c r="W3791" s="68"/>
      <c r="X3791" s="67"/>
      <c r="Y3791" s="60"/>
      <c r="Z3791" s="60"/>
      <c r="AA3791" s="60"/>
      <c r="AB3791" s="61"/>
    </row>
    <row r="3792" spans="1:28">
      <c r="A3792" s="47">
        <v>3790</v>
      </c>
      <c r="B3792" s="28"/>
      <c r="C3792" s="28"/>
      <c r="D3792" s="28"/>
      <c r="G3792" s="28"/>
      <c r="J3792" s="21"/>
      <c r="K3792" s="21"/>
      <c r="P3792" s="21"/>
      <c r="T3792" s="28"/>
      <c r="U3792" s="28"/>
      <c r="Y3792" s="28"/>
      <c r="Z3792" s="28"/>
    </row>
    <row r="3793" spans="1:28">
      <c r="A3793" s="47">
        <v>3791</v>
      </c>
      <c r="B3793" s="28"/>
      <c r="C3793" s="28"/>
      <c r="D3793" s="28"/>
      <c r="G3793" s="28"/>
      <c r="J3793" s="21"/>
      <c r="K3793" s="21"/>
      <c r="P3793" s="21"/>
      <c r="T3793" s="28"/>
      <c r="U3793" s="28"/>
      <c r="Y3793" s="28"/>
      <c r="Z3793" s="28"/>
    </row>
    <row r="3794" spans="1:28">
      <c r="A3794" s="47">
        <v>3792</v>
      </c>
      <c r="B3794" s="28"/>
      <c r="C3794" s="28"/>
      <c r="D3794" s="28"/>
      <c r="G3794" s="28"/>
      <c r="J3794" s="21"/>
      <c r="K3794" s="21"/>
      <c r="P3794" s="21"/>
      <c r="T3794" s="28"/>
      <c r="U3794" s="28"/>
      <c r="Y3794" s="28"/>
      <c r="Z3794" s="28"/>
    </row>
    <row r="3795" spans="1:28">
      <c r="A3795" s="47">
        <v>3793</v>
      </c>
      <c r="B3795" s="28"/>
      <c r="C3795" s="28"/>
      <c r="D3795" s="28"/>
      <c r="G3795" s="28"/>
      <c r="J3795" s="21"/>
      <c r="K3795" s="21"/>
      <c r="P3795" s="21"/>
      <c r="T3795" s="28"/>
      <c r="U3795" s="28"/>
      <c r="Y3795" s="28"/>
      <c r="Z3795" s="28"/>
    </row>
    <row r="3796" spans="1:28" ht="13.5" thickBot="1">
      <c r="A3796" s="59">
        <v>3794</v>
      </c>
      <c r="B3796" s="67"/>
      <c r="C3796" s="67"/>
      <c r="D3796" s="67"/>
      <c r="E3796" s="67"/>
      <c r="F3796" s="68"/>
      <c r="G3796" s="67"/>
      <c r="H3796" s="68"/>
      <c r="I3796" s="67"/>
      <c r="J3796" s="67"/>
      <c r="K3796" s="67"/>
      <c r="L3796" s="67"/>
      <c r="M3796" s="68"/>
      <c r="N3796" s="67"/>
      <c r="O3796" s="67"/>
      <c r="P3796" s="67"/>
      <c r="Q3796" s="67"/>
      <c r="R3796" s="68"/>
      <c r="S3796" s="67"/>
      <c r="T3796" s="67"/>
      <c r="U3796" s="67"/>
      <c r="V3796" s="67"/>
      <c r="W3796" s="68"/>
      <c r="X3796" s="67"/>
      <c r="Y3796" s="60"/>
      <c r="Z3796" s="60"/>
      <c r="AA3796" s="60"/>
      <c r="AB3796" s="61"/>
    </row>
    <row r="3797" spans="1:28">
      <c r="A3797" s="47">
        <v>3795</v>
      </c>
      <c r="B3797" s="28"/>
      <c r="C3797" s="28"/>
      <c r="D3797" s="28"/>
      <c r="G3797" s="28"/>
      <c r="J3797" s="21"/>
      <c r="K3797" s="21"/>
      <c r="P3797" s="21"/>
      <c r="T3797" s="28"/>
      <c r="U3797" s="28"/>
      <c r="Y3797" s="28"/>
      <c r="Z3797" s="28"/>
    </row>
    <row r="3798" spans="1:28">
      <c r="A3798" s="47">
        <v>3796</v>
      </c>
      <c r="B3798" s="28"/>
      <c r="C3798" s="28"/>
      <c r="D3798" s="28"/>
      <c r="G3798" s="28"/>
      <c r="J3798" s="21"/>
      <c r="K3798" s="21"/>
      <c r="P3798" s="21"/>
      <c r="T3798" s="28"/>
      <c r="U3798" s="28"/>
      <c r="Y3798" s="28"/>
      <c r="Z3798" s="28"/>
    </row>
    <row r="3799" spans="1:28">
      <c r="A3799" s="47">
        <v>3797</v>
      </c>
      <c r="B3799" s="28"/>
      <c r="C3799" s="28"/>
      <c r="D3799" s="28"/>
      <c r="G3799" s="28"/>
      <c r="J3799" s="21"/>
      <c r="K3799" s="21"/>
      <c r="P3799" s="21"/>
      <c r="T3799" s="28"/>
      <c r="U3799" s="28"/>
      <c r="Y3799" s="28"/>
      <c r="Z3799" s="28"/>
    </row>
    <row r="3800" spans="1:28">
      <c r="A3800" s="47">
        <v>3798</v>
      </c>
      <c r="B3800" s="28"/>
      <c r="C3800" s="28"/>
      <c r="D3800" s="28"/>
      <c r="G3800" s="28"/>
      <c r="J3800" s="21"/>
      <c r="K3800" s="21"/>
      <c r="P3800" s="21"/>
      <c r="T3800" s="28"/>
      <c r="U3800" s="28"/>
      <c r="Y3800" s="28"/>
      <c r="Z3800" s="28"/>
    </row>
    <row r="3801" spans="1:28" ht="13.5" thickBot="1">
      <c r="A3801" s="59">
        <v>3799</v>
      </c>
      <c r="B3801" s="67"/>
      <c r="C3801" s="67"/>
      <c r="D3801" s="67"/>
      <c r="E3801" s="67"/>
      <c r="F3801" s="68"/>
      <c r="G3801" s="67"/>
      <c r="H3801" s="68"/>
      <c r="I3801" s="67"/>
      <c r="J3801" s="67"/>
      <c r="K3801" s="67"/>
      <c r="L3801" s="67"/>
      <c r="M3801" s="68"/>
      <c r="N3801" s="67"/>
      <c r="O3801" s="67"/>
      <c r="P3801" s="67"/>
      <c r="Q3801" s="67"/>
      <c r="R3801" s="68"/>
      <c r="S3801" s="67"/>
      <c r="T3801" s="67"/>
      <c r="U3801" s="67"/>
      <c r="V3801" s="67"/>
      <c r="W3801" s="68"/>
      <c r="X3801" s="67"/>
      <c r="Y3801" s="60"/>
      <c r="Z3801" s="60"/>
      <c r="AA3801" s="60"/>
      <c r="AB3801" s="61"/>
    </row>
    <row r="3802" spans="1:28">
      <c r="A3802" s="47">
        <v>3800</v>
      </c>
      <c r="B3802" s="28"/>
      <c r="C3802" s="28"/>
      <c r="D3802" s="28"/>
      <c r="G3802" s="28"/>
      <c r="J3802" s="21"/>
      <c r="K3802" s="21"/>
      <c r="P3802" s="21"/>
      <c r="T3802" s="28"/>
      <c r="U3802" s="28"/>
      <c r="Y3802" s="28"/>
      <c r="Z3802" s="28"/>
    </row>
    <row r="3803" spans="1:28">
      <c r="A3803" s="47">
        <v>3801</v>
      </c>
      <c r="B3803" s="28"/>
      <c r="C3803" s="28"/>
      <c r="D3803" s="28"/>
      <c r="G3803" s="28"/>
      <c r="J3803" s="21"/>
      <c r="K3803" s="21"/>
      <c r="P3803" s="21"/>
      <c r="T3803" s="28"/>
      <c r="U3803" s="28"/>
      <c r="Y3803" s="28"/>
      <c r="Z3803" s="28"/>
    </row>
    <row r="3804" spans="1:28">
      <c r="A3804" s="47">
        <v>3802</v>
      </c>
      <c r="B3804" s="28"/>
      <c r="C3804" s="28"/>
      <c r="D3804" s="28"/>
      <c r="G3804" s="28"/>
      <c r="J3804" s="21"/>
      <c r="K3804" s="21"/>
      <c r="P3804" s="21"/>
      <c r="T3804" s="28"/>
      <c r="U3804" s="28"/>
      <c r="Y3804" s="28"/>
      <c r="Z3804" s="28"/>
    </row>
    <row r="3805" spans="1:28">
      <c r="A3805" s="47">
        <v>3803</v>
      </c>
      <c r="B3805" s="28"/>
      <c r="C3805" s="28"/>
      <c r="D3805" s="28"/>
      <c r="G3805" s="28"/>
      <c r="J3805" s="21"/>
      <c r="K3805" s="21"/>
      <c r="P3805" s="21"/>
      <c r="T3805" s="28"/>
      <c r="U3805" s="28"/>
      <c r="Y3805" s="28"/>
      <c r="Z3805" s="28"/>
    </row>
    <row r="3806" spans="1:28" ht="13.5" thickBot="1">
      <c r="A3806" s="59">
        <v>3804</v>
      </c>
      <c r="B3806" s="67"/>
      <c r="C3806" s="67"/>
      <c r="D3806" s="67"/>
      <c r="E3806" s="67"/>
      <c r="F3806" s="68"/>
      <c r="G3806" s="67"/>
      <c r="H3806" s="68"/>
      <c r="I3806" s="67"/>
      <c r="J3806" s="67"/>
      <c r="K3806" s="67"/>
      <c r="L3806" s="67"/>
      <c r="M3806" s="68"/>
      <c r="N3806" s="67"/>
      <c r="O3806" s="67"/>
      <c r="P3806" s="67"/>
      <c r="Q3806" s="67"/>
      <c r="R3806" s="68"/>
      <c r="S3806" s="67"/>
      <c r="T3806" s="67"/>
      <c r="U3806" s="67"/>
      <c r="V3806" s="67"/>
      <c r="W3806" s="68"/>
      <c r="X3806" s="67"/>
      <c r="Y3806" s="60"/>
      <c r="Z3806" s="60"/>
      <c r="AA3806" s="60"/>
      <c r="AB3806" s="61"/>
    </row>
    <row r="3807" spans="1:28">
      <c r="A3807" s="47">
        <v>3805</v>
      </c>
      <c r="B3807" s="28"/>
      <c r="C3807" s="28"/>
      <c r="D3807" s="28"/>
      <c r="G3807" s="28"/>
      <c r="J3807" s="21"/>
      <c r="K3807" s="21"/>
      <c r="P3807" s="21"/>
      <c r="T3807" s="28"/>
      <c r="U3807" s="28"/>
      <c r="Y3807" s="28"/>
      <c r="Z3807" s="28"/>
    </row>
    <row r="3808" spans="1:28">
      <c r="A3808" s="47">
        <v>3806</v>
      </c>
      <c r="B3808" s="28"/>
      <c r="C3808" s="28"/>
      <c r="D3808" s="28"/>
      <c r="G3808" s="28"/>
      <c r="J3808" s="21"/>
      <c r="K3808" s="21"/>
      <c r="P3808" s="21"/>
      <c r="T3808" s="28"/>
      <c r="U3808" s="28"/>
      <c r="Y3808" s="28"/>
      <c r="Z3808" s="28"/>
    </row>
    <row r="3809" spans="1:28">
      <c r="A3809" s="47">
        <v>3807</v>
      </c>
      <c r="B3809" s="28"/>
      <c r="C3809" s="28"/>
      <c r="D3809" s="28"/>
      <c r="G3809" s="28"/>
      <c r="J3809" s="21"/>
      <c r="K3809" s="21"/>
      <c r="P3809" s="21"/>
      <c r="T3809" s="28"/>
      <c r="U3809" s="28"/>
      <c r="Y3809" s="28"/>
      <c r="Z3809" s="28"/>
    </row>
    <row r="3810" spans="1:28">
      <c r="A3810" s="47">
        <v>3808</v>
      </c>
      <c r="B3810" s="28"/>
      <c r="C3810" s="28"/>
      <c r="D3810" s="28"/>
      <c r="G3810" s="28"/>
      <c r="J3810" s="21"/>
      <c r="K3810" s="21"/>
      <c r="P3810" s="21"/>
      <c r="T3810" s="28"/>
      <c r="U3810" s="28"/>
      <c r="Y3810" s="28"/>
      <c r="Z3810" s="28"/>
    </row>
    <row r="3811" spans="1:28" ht="13.5" thickBot="1">
      <c r="A3811" s="59">
        <v>3809</v>
      </c>
      <c r="B3811" s="67"/>
      <c r="C3811" s="67"/>
      <c r="D3811" s="67"/>
      <c r="E3811" s="67"/>
      <c r="F3811" s="68"/>
      <c r="G3811" s="67"/>
      <c r="H3811" s="68"/>
      <c r="I3811" s="67"/>
      <c r="J3811" s="67"/>
      <c r="K3811" s="67"/>
      <c r="L3811" s="67"/>
      <c r="M3811" s="68"/>
      <c r="N3811" s="67"/>
      <c r="O3811" s="67"/>
      <c r="P3811" s="67"/>
      <c r="Q3811" s="67"/>
      <c r="R3811" s="68"/>
      <c r="S3811" s="67"/>
      <c r="T3811" s="67"/>
      <c r="U3811" s="67"/>
      <c r="V3811" s="67"/>
      <c r="W3811" s="68"/>
      <c r="X3811" s="67"/>
      <c r="Y3811" s="60"/>
      <c r="Z3811" s="60"/>
      <c r="AA3811" s="60"/>
      <c r="AB3811" s="61"/>
    </row>
    <row r="3812" spans="1:28">
      <c r="A3812" s="47">
        <v>3810</v>
      </c>
      <c r="B3812" s="28"/>
      <c r="C3812" s="28"/>
      <c r="D3812" s="28"/>
      <c r="G3812" s="28"/>
      <c r="J3812" s="21"/>
      <c r="K3812" s="21"/>
      <c r="P3812" s="21"/>
      <c r="T3812" s="28"/>
      <c r="U3812" s="28"/>
      <c r="Y3812" s="28"/>
      <c r="Z3812" s="28"/>
    </row>
    <row r="3813" spans="1:28">
      <c r="A3813" s="47">
        <v>3811</v>
      </c>
      <c r="B3813" s="28"/>
      <c r="C3813" s="28"/>
      <c r="D3813" s="28"/>
      <c r="G3813" s="28"/>
      <c r="J3813" s="21"/>
      <c r="K3813" s="21"/>
      <c r="P3813" s="21"/>
      <c r="T3813" s="28"/>
      <c r="U3813" s="28"/>
      <c r="Y3813" s="28"/>
      <c r="Z3813" s="28"/>
    </row>
    <row r="3814" spans="1:28">
      <c r="A3814" s="47">
        <v>3812</v>
      </c>
      <c r="B3814" s="28"/>
      <c r="C3814" s="28"/>
      <c r="D3814" s="28"/>
      <c r="G3814" s="28"/>
      <c r="J3814" s="21"/>
      <c r="K3814" s="21"/>
      <c r="P3814" s="21"/>
      <c r="T3814" s="28"/>
      <c r="U3814" s="28"/>
      <c r="Y3814" s="28"/>
      <c r="Z3814" s="28"/>
    </row>
    <row r="3815" spans="1:28">
      <c r="A3815" s="47">
        <v>3813</v>
      </c>
      <c r="B3815" s="28"/>
      <c r="C3815" s="28"/>
      <c r="D3815" s="28"/>
      <c r="G3815" s="28"/>
      <c r="J3815" s="21"/>
      <c r="K3815" s="21"/>
      <c r="P3815" s="21"/>
      <c r="T3815" s="28"/>
      <c r="U3815" s="28"/>
      <c r="Y3815" s="28"/>
      <c r="Z3815" s="28"/>
    </row>
    <row r="3816" spans="1:28" ht="13.5" thickBot="1">
      <c r="A3816" s="59">
        <v>3814</v>
      </c>
      <c r="B3816" s="67"/>
      <c r="C3816" s="67"/>
      <c r="D3816" s="67"/>
      <c r="E3816" s="67"/>
      <c r="F3816" s="68"/>
      <c r="G3816" s="67"/>
      <c r="H3816" s="68"/>
      <c r="I3816" s="67"/>
      <c r="J3816" s="67"/>
      <c r="K3816" s="67"/>
      <c r="L3816" s="67"/>
      <c r="M3816" s="68"/>
      <c r="N3816" s="67"/>
      <c r="O3816" s="67"/>
      <c r="P3816" s="67"/>
      <c r="Q3816" s="67"/>
      <c r="R3816" s="68"/>
      <c r="S3816" s="67"/>
      <c r="T3816" s="67"/>
      <c r="U3816" s="67"/>
      <c r="V3816" s="67"/>
      <c r="W3816" s="68"/>
      <c r="X3816" s="67"/>
      <c r="Y3816" s="60"/>
      <c r="Z3816" s="60"/>
      <c r="AA3816" s="60"/>
      <c r="AB3816" s="61"/>
    </row>
    <row r="3817" spans="1:28">
      <c r="A3817" s="47">
        <v>3815</v>
      </c>
      <c r="B3817" s="28"/>
      <c r="C3817" s="28"/>
      <c r="D3817" s="28"/>
      <c r="G3817" s="28"/>
      <c r="J3817" s="21"/>
      <c r="K3817" s="21"/>
      <c r="P3817" s="21"/>
      <c r="T3817" s="28"/>
      <c r="U3817" s="28"/>
      <c r="Y3817" s="28"/>
      <c r="Z3817" s="28"/>
    </row>
    <row r="3818" spans="1:28">
      <c r="A3818" s="47">
        <v>3816</v>
      </c>
      <c r="B3818" s="28"/>
      <c r="C3818" s="28"/>
      <c r="D3818" s="28"/>
      <c r="G3818" s="28"/>
      <c r="J3818" s="21"/>
      <c r="K3818" s="21"/>
      <c r="P3818" s="21"/>
      <c r="T3818" s="28"/>
      <c r="U3818" s="28"/>
      <c r="Y3818" s="28"/>
      <c r="Z3818" s="28"/>
    </row>
    <row r="3819" spans="1:28">
      <c r="A3819" s="47">
        <v>3817</v>
      </c>
      <c r="B3819" s="28"/>
      <c r="C3819" s="28"/>
      <c r="D3819" s="28"/>
      <c r="G3819" s="28"/>
      <c r="J3819" s="21"/>
      <c r="K3819" s="21"/>
      <c r="P3819" s="21"/>
      <c r="T3819" s="28"/>
      <c r="U3819" s="28"/>
      <c r="Y3819" s="28"/>
      <c r="Z3819" s="28"/>
    </row>
    <row r="3820" spans="1:28">
      <c r="A3820" s="47">
        <v>3818</v>
      </c>
      <c r="B3820" s="28"/>
      <c r="C3820" s="28"/>
      <c r="D3820" s="28"/>
      <c r="G3820" s="28"/>
      <c r="J3820" s="21"/>
      <c r="K3820" s="21"/>
      <c r="P3820" s="21"/>
      <c r="T3820" s="28"/>
      <c r="U3820" s="28"/>
      <c r="Y3820" s="28"/>
      <c r="Z3820" s="28"/>
    </row>
    <row r="3821" spans="1:28" ht="13.5" thickBot="1">
      <c r="A3821" s="59">
        <v>3819</v>
      </c>
      <c r="B3821" s="67"/>
      <c r="C3821" s="67"/>
      <c r="D3821" s="67"/>
      <c r="E3821" s="67"/>
      <c r="F3821" s="68"/>
      <c r="G3821" s="67"/>
      <c r="H3821" s="68"/>
      <c r="I3821" s="67"/>
      <c r="J3821" s="67"/>
      <c r="K3821" s="67"/>
      <c r="L3821" s="67"/>
      <c r="M3821" s="68"/>
      <c r="N3821" s="67"/>
      <c r="O3821" s="67"/>
      <c r="P3821" s="67"/>
      <c r="Q3821" s="67"/>
      <c r="R3821" s="68"/>
      <c r="S3821" s="67"/>
      <c r="T3821" s="67"/>
      <c r="U3821" s="67"/>
      <c r="V3821" s="67"/>
      <c r="W3821" s="68"/>
      <c r="X3821" s="67"/>
      <c r="Y3821" s="60"/>
      <c r="Z3821" s="60"/>
      <c r="AA3821" s="60"/>
      <c r="AB3821" s="61"/>
    </row>
    <row r="3822" spans="1:28">
      <c r="A3822" s="47">
        <v>3820</v>
      </c>
      <c r="B3822" s="28"/>
      <c r="C3822" s="28"/>
      <c r="D3822" s="28"/>
      <c r="G3822" s="28"/>
      <c r="J3822" s="21"/>
      <c r="K3822" s="21"/>
      <c r="P3822" s="21"/>
      <c r="T3822" s="28"/>
      <c r="U3822" s="28"/>
      <c r="Y3822" s="28"/>
      <c r="Z3822" s="28"/>
    </row>
    <row r="3823" spans="1:28">
      <c r="A3823" s="47">
        <v>3821</v>
      </c>
      <c r="B3823" s="28"/>
      <c r="C3823" s="28"/>
      <c r="D3823" s="28"/>
      <c r="G3823" s="28"/>
      <c r="J3823" s="21"/>
      <c r="K3823" s="21"/>
      <c r="P3823" s="21"/>
      <c r="T3823" s="28"/>
      <c r="U3823" s="28"/>
      <c r="Y3823" s="28"/>
      <c r="Z3823" s="28"/>
    </row>
    <row r="3824" spans="1:28">
      <c r="A3824" s="47">
        <v>3822</v>
      </c>
      <c r="B3824" s="28"/>
      <c r="C3824" s="28"/>
      <c r="D3824" s="28"/>
      <c r="G3824" s="28"/>
      <c r="J3824" s="21"/>
      <c r="K3824" s="21"/>
      <c r="P3824" s="21"/>
      <c r="T3824" s="28"/>
      <c r="U3824" s="28"/>
      <c r="Y3824" s="28"/>
      <c r="Z3824" s="28"/>
    </row>
    <row r="3825" spans="1:28">
      <c r="A3825" s="47">
        <v>3823</v>
      </c>
      <c r="B3825" s="28"/>
      <c r="C3825" s="28"/>
      <c r="D3825" s="28"/>
      <c r="G3825" s="28"/>
      <c r="J3825" s="21"/>
      <c r="K3825" s="21"/>
      <c r="P3825" s="21"/>
      <c r="T3825" s="28"/>
      <c r="U3825" s="28"/>
      <c r="Y3825" s="28"/>
      <c r="Z3825" s="28"/>
    </row>
    <row r="3826" spans="1:28" ht="13.5" thickBot="1">
      <c r="A3826" s="59">
        <v>3824</v>
      </c>
      <c r="B3826" s="67"/>
      <c r="C3826" s="67"/>
      <c r="D3826" s="67"/>
      <c r="E3826" s="67"/>
      <c r="F3826" s="68"/>
      <c r="G3826" s="67"/>
      <c r="H3826" s="68"/>
      <c r="I3826" s="67"/>
      <c r="J3826" s="67"/>
      <c r="K3826" s="67"/>
      <c r="L3826" s="67"/>
      <c r="M3826" s="68"/>
      <c r="N3826" s="67"/>
      <c r="O3826" s="67"/>
      <c r="P3826" s="67"/>
      <c r="Q3826" s="67"/>
      <c r="R3826" s="68"/>
      <c r="S3826" s="67"/>
      <c r="T3826" s="67"/>
      <c r="U3826" s="67"/>
      <c r="V3826" s="67"/>
      <c r="W3826" s="68"/>
      <c r="X3826" s="67"/>
      <c r="Y3826" s="60"/>
      <c r="Z3826" s="60"/>
      <c r="AA3826" s="60"/>
      <c r="AB3826" s="61"/>
    </row>
    <row r="3827" spans="1:28">
      <c r="A3827" s="47">
        <v>3825</v>
      </c>
      <c r="B3827" s="28"/>
      <c r="C3827" s="28"/>
      <c r="D3827" s="28"/>
      <c r="G3827" s="28"/>
      <c r="J3827" s="21"/>
      <c r="K3827" s="21"/>
      <c r="P3827" s="21"/>
      <c r="T3827" s="28"/>
      <c r="U3827" s="28"/>
      <c r="Y3827" s="28"/>
      <c r="Z3827" s="28"/>
    </row>
    <row r="3828" spans="1:28">
      <c r="A3828" s="47">
        <v>3826</v>
      </c>
      <c r="B3828" s="28"/>
      <c r="C3828" s="28"/>
      <c r="D3828" s="28"/>
      <c r="G3828" s="28"/>
      <c r="J3828" s="21"/>
      <c r="K3828" s="21"/>
      <c r="P3828" s="21"/>
      <c r="T3828" s="28"/>
      <c r="U3828" s="28"/>
      <c r="Y3828" s="28"/>
      <c r="Z3828" s="28"/>
    </row>
    <row r="3829" spans="1:28">
      <c r="A3829" s="47">
        <v>3827</v>
      </c>
      <c r="B3829" s="28"/>
      <c r="C3829" s="28"/>
      <c r="D3829" s="28"/>
      <c r="G3829" s="28"/>
      <c r="J3829" s="21"/>
      <c r="K3829" s="21"/>
      <c r="P3829" s="21"/>
      <c r="T3829" s="28"/>
      <c r="U3829" s="28"/>
      <c r="Y3829" s="28"/>
      <c r="Z3829" s="28"/>
    </row>
    <row r="3830" spans="1:28">
      <c r="A3830" s="47">
        <v>3828</v>
      </c>
      <c r="B3830" s="28"/>
      <c r="C3830" s="28"/>
      <c r="D3830" s="28"/>
      <c r="G3830" s="28"/>
      <c r="J3830" s="21"/>
      <c r="K3830" s="21"/>
      <c r="P3830" s="21"/>
      <c r="T3830" s="28"/>
      <c r="U3830" s="28"/>
      <c r="Y3830" s="28"/>
      <c r="Z3830" s="28"/>
    </row>
    <row r="3831" spans="1:28" ht="13.5" thickBot="1">
      <c r="A3831" s="59">
        <v>3829</v>
      </c>
      <c r="B3831" s="67"/>
      <c r="C3831" s="67"/>
      <c r="D3831" s="67"/>
      <c r="E3831" s="67"/>
      <c r="F3831" s="68"/>
      <c r="G3831" s="67"/>
      <c r="H3831" s="68"/>
      <c r="I3831" s="67"/>
      <c r="J3831" s="67"/>
      <c r="K3831" s="67"/>
      <c r="L3831" s="67"/>
      <c r="M3831" s="68"/>
      <c r="N3831" s="67"/>
      <c r="O3831" s="67"/>
      <c r="P3831" s="67"/>
      <c r="Q3831" s="67"/>
      <c r="R3831" s="68"/>
      <c r="S3831" s="67"/>
      <c r="T3831" s="67"/>
      <c r="U3831" s="67"/>
      <c r="V3831" s="67"/>
      <c r="W3831" s="68"/>
      <c r="X3831" s="67"/>
      <c r="Y3831" s="60"/>
      <c r="Z3831" s="60"/>
      <c r="AA3831" s="60"/>
      <c r="AB3831" s="61"/>
    </row>
    <row r="3832" spans="1:28">
      <c r="A3832" s="47">
        <v>3830</v>
      </c>
      <c r="B3832" s="28"/>
      <c r="C3832" s="28"/>
      <c r="D3832" s="28"/>
      <c r="G3832" s="28"/>
      <c r="J3832" s="21"/>
      <c r="K3832" s="21"/>
      <c r="P3832" s="21"/>
      <c r="T3832" s="28"/>
      <c r="U3832" s="28"/>
      <c r="Y3832" s="28"/>
      <c r="Z3832" s="28"/>
    </row>
    <row r="3833" spans="1:28">
      <c r="A3833" s="47">
        <v>3831</v>
      </c>
      <c r="B3833" s="28"/>
      <c r="C3833" s="28"/>
      <c r="D3833" s="28"/>
      <c r="G3833" s="28"/>
      <c r="J3833" s="21"/>
      <c r="K3833" s="21"/>
      <c r="P3833" s="21"/>
      <c r="T3833" s="28"/>
      <c r="U3833" s="28"/>
      <c r="Y3833" s="28"/>
      <c r="Z3833" s="28"/>
    </row>
    <row r="3834" spans="1:28">
      <c r="A3834" s="47">
        <v>3832</v>
      </c>
      <c r="B3834" s="28"/>
      <c r="C3834" s="28"/>
      <c r="D3834" s="28"/>
      <c r="G3834" s="28"/>
      <c r="J3834" s="21"/>
      <c r="K3834" s="21"/>
      <c r="P3834" s="21"/>
      <c r="T3834" s="28"/>
      <c r="U3834" s="28"/>
      <c r="Y3834" s="28"/>
      <c r="Z3834" s="28"/>
    </row>
    <row r="3835" spans="1:28">
      <c r="A3835" s="47">
        <v>3833</v>
      </c>
      <c r="B3835" s="28"/>
      <c r="C3835" s="28"/>
      <c r="D3835" s="28"/>
      <c r="G3835" s="28"/>
      <c r="J3835" s="21"/>
      <c r="K3835" s="21"/>
      <c r="P3835" s="21"/>
      <c r="T3835" s="28"/>
      <c r="U3835" s="28"/>
      <c r="Y3835" s="28"/>
      <c r="Z3835" s="28"/>
    </row>
    <row r="3836" spans="1:28" ht="13.5" thickBot="1">
      <c r="A3836" s="59">
        <v>3834</v>
      </c>
      <c r="B3836" s="67"/>
      <c r="C3836" s="67"/>
      <c r="D3836" s="67"/>
      <c r="E3836" s="67"/>
      <c r="F3836" s="68"/>
      <c r="G3836" s="67"/>
      <c r="H3836" s="68"/>
      <c r="I3836" s="67"/>
      <c r="J3836" s="67"/>
      <c r="K3836" s="67"/>
      <c r="L3836" s="67"/>
      <c r="M3836" s="68"/>
      <c r="N3836" s="67"/>
      <c r="O3836" s="67"/>
      <c r="P3836" s="67"/>
      <c r="Q3836" s="67"/>
      <c r="R3836" s="68"/>
      <c r="S3836" s="67"/>
      <c r="T3836" s="67"/>
      <c r="U3836" s="67"/>
      <c r="V3836" s="67"/>
      <c r="W3836" s="68"/>
      <c r="X3836" s="67"/>
      <c r="Y3836" s="60"/>
      <c r="Z3836" s="60"/>
      <c r="AA3836" s="60"/>
      <c r="AB3836" s="61"/>
    </row>
    <row r="3837" spans="1:28">
      <c r="A3837" s="47">
        <v>3835</v>
      </c>
      <c r="B3837" s="28"/>
      <c r="C3837" s="28"/>
      <c r="D3837" s="28"/>
      <c r="G3837" s="28"/>
      <c r="J3837" s="21"/>
      <c r="K3837" s="21"/>
      <c r="P3837" s="21"/>
      <c r="T3837" s="28"/>
      <c r="U3837" s="28"/>
      <c r="Y3837" s="28"/>
      <c r="Z3837" s="28"/>
    </row>
    <row r="3838" spans="1:28">
      <c r="A3838" s="47">
        <v>3836</v>
      </c>
      <c r="B3838" s="28"/>
      <c r="C3838" s="28"/>
      <c r="D3838" s="28"/>
      <c r="G3838" s="28"/>
      <c r="J3838" s="21"/>
      <c r="K3838" s="21"/>
      <c r="P3838" s="21"/>
      <c r="T3838" s="28"/>
      <c r="U3838" s="28"/>
      <c r="Y3838" s="28"/>
      <c r="Z3838" s="28"/>
    </row>
    <row r="3839" spans="1:28">
      <c r="A3839" s="47">
        <v>3837</v>
      </c>
      <c r="B3839" s="28"/>
      <c r="C3839" s="28"/>
      <c r="D3839" s="28"/>
      <c r="G3839" s="28"/>
      <c r="J3839" s="21"/>
      <c r="K3839" s="21"/>
      <c r="P3839" s="21"/>
      <c r="T3839" s="28"/>
      <c r="U3839" s="28"/>
      <c r="Y3839" s="28"/>
      <c r="Z3839" s="28"/>
    </row>
    <row r="3840" spans="1:28">
      <c r="A3840" s="47">
        <v>3838</v>
      </c>
      <c r="B3840" s="28"/>
      <c r="C3840" s="28"/>
      <c r="D3840" s="28"/>
      <c r="G3840" s="28"/>
      <c r="J3840" s="21"/>
      <c r="K3840" s="21"/>
      <c r="P3840" s="21"/>
      <c r="T3840" s="28"/>
      <c r="U3840" s="28"/>
      <c r="Y3840" s="28"/>
      <c r="Z3840" s="28"/>
    </row>
    <row r="3841" spans="1:28" ht="13.5" thickBot="1">
      <c r="A3841" s="59">
        <v>3839</v>
      </c>
      <c r="B3841" s="67"/>
      <c r="C3841" s="67"/>
      <c r="D3841" s="67"/>
      <c r="E3841" s="67"/>
      <c r="F3841" s="68"/>
      <c r="G3841" s="67"/>
      <c r="H3841" s="68"/>
      <c r="I3841" s="67"/>
      <c r="J3841" s="67"/>
      <c r="K3841" s="67"/>
      <c r="L3841" s="67"/>
      <c r="M3841" s="68"/>
      <c r="N3841" s="67"/>
      <c r="O3841" s="67"/>
      <c r="P3841" s="67"/>
      <c r="Q3841" s="67"/>
      <c r="R3841" s="68"/>
      <c r="S3841" s="67"/>
      <c r="T3841" s="67"/>
      <c r="U3841" s="67"/>
      <c r="V3841" s="67"/>
      <c r="W3841" s="68"/>
      <c r="X3841" s="67"/>
      <c r="Y3841" s="60"/>
      <c r="Z3841" s="60"/>
      <c r="AA3841" s="60"/>
      <c r="AB3841" s="61"/>
    </row>
    <row r="3842" spans="1:28">
      <c r="A3842" s="47">
        <v>3840</v>
      </c>
      <c r="B3842" s="28"/>
      <c r="C3842" s="28"/>
      <c r="D3842" s="28"/>
      <c r="G3842" s="28"/>
      <c r="J3842" s="21"/>
      <c r="K3842" s="21"/>
      <c r="P3842" s="21"/>
      <c r="T3842" s="28"/>
      <c r="U3842" s="28"/>
      <c r="Y3842" s="28"/>
      <c r="Z3842" s="28"/>
    </row>
    <row r="3843" spans="1:28">
      <c r="A3843" s="47">
        <v>3841</v>
      </c>
      <c r="B3843" s="28"/>
      <c r="C3843" s="28"/>
      <c r="D3843" s="28"/>
      <c r="G3843" s="28"/>
      <c r="J3843" s="21"/>
      <c r="K3843" s="21"/>
      <c r="P3843" s="21"/>
      <c r="T3843" s="28"/>
      <c r="U3843" s="28"/>
      <c r="Y3843" s="28"/>
      <c r="Z3843" s="28"/>
    </row>
    <row r="3844" spans="1:28">
      <c r="A3844" s="47">
        <v>3842</v>
      </c>
      <c r="B3844" s="28"/>
      <c r="C3844" s="28"/>
      <c r="D3844" s="28"/>
      <c r="G3844" s="28"/>
      <c r="J3844" s="21"/>
      <c r="K3844" s="21"/>
      <c r="P3844" s="21"/>
      <c r="T3844" s="28"/>
      <c r="U3844" s="28"/>
      <c r="Y3844" s="28"/>
      <c r="Z3844" s="28"/>
    </row>
    <row r="3845" spans="1:28">
      <c r="A3845" s="47">
        <v>3843</v>
      </c>
      <c r="B3845" s="28"/>
      <c r="C3845" s="28"/>
      <c r="D3845" s="28"/>
      <c r="G3845" s="28"/>
      <c r="J3845" s="21"/>
      <c r="K3845" s="21"/>
      <c r="P3845" s="21"/>
      <c r="T3845" s="28"/>
      <c r="U3845" s="28"/>
      <c r="Y3845" s="28"/>
      <c r="Z3845" s="28"/>
    </row>
    <row r="3846" spans="1:28" ht="13.5" thickBot="1">
      <c r="A3846" s="59">
        <v>3844</v>
      </c>
      <c r="B3846" s="67"/>
      <c r="C3846" s="67"/>
      <c r="D3846" s="67"/>
      <c r="E3846" s="67"/>
      <c r="F3846" s="68"/>
      <c r="G3846" s="67"/>
      <c r="H3846" s="68"/>
      <c r="I3846" s="67"/>
      <c r="J3846" s="67"/>
      <c r="K3846" s="67"/>
      <c r="L3846" s="67"/>
      <c r="M3846" s="68"/>
      <c r="N3846" s="67"/>
      <c r="O3846" s="67"/>
      <c r="P3846" s="67"/>
      <c r="Q3846" s="67"/>
      <c r="R3846" s="68"/>
      <c r="S3846" s="67"/>
      <c r="T3846" s="67"/>
      <c r="U3846" s="67"/>
      <c r="V3846" s="67"/>
      <c r="W3846" s="68"/>
      <c r="X3846" s="67"/>
      <c r="Y3846" s="60"/>
      <c r="Z3846" s="60"/>
      <c r="AA3846" s="60"/>
      <c r="AB3846" s="61"/>
    </row>
    <row r="3847" spans="1:28">
      <c r="A3847" s="47">
        <v>3845</v>
      </c>
      <c r="B3847" s="28"/>
      <c r="C3847" s="28"/>
      <c r="D3847" s="28"/>
      <c r="G3847" s="28"/>
      <c r="J3847" s="21"/>
      <c r="K3847" s="21"/>
      <c r="P3847" s="21"/>
      <c r="T3847" s="28"/>
      <c r="U3847" s="28"/>
      <c r="Y3847" s="28"/>
      <c r="Z3847" s="28"/>
    </row>
    <row r="3848" spans="1:28">
      <c r="A3848" s="47">
        <v>3846</v>
      </c>
      <c r="B3848" s="28"/>
      <c r="C3848" s="28"/>
      <c r="D3848" s="28"/>
      <c r="G3848" s="28"/>
      <c r="J3848" s="21"/>
      <c r="K3848" s="21"/>
      <c r="P3848" s="21"/>
      <c r="T3848" s="28"/>
      <c r="U3848" s="28"/>
      <c r="Y3848" s="28"/>
      <c r="Z3848" s="28"/>
    </row>
    <row r="3849" spans="1:28">
      <c r="A3849" s="47">
        <v>3847</v>
      </c>
      <c r="B3849" s="28"/>
      <c r="C3849" s="28"/>
      <c r="D3849" s="28"/>
      <c r="G3849" s="28"/>
      <c r="J3849" s="21"/>
      <c r="K3849" s="21"/>
      <c r="P3849" s="21"/>
      <c r="T3849" s="28"/>
      <c r="U3849" s="28"/>
      <c r="Y3849" s="28"/>
      <c r="Z3849" s="28"/>
    </row>
    <row r="3850" spans="1:28">
      <c r="A3850" s="47">
        <v>3848</v>
      </c>
      <c r="B3850" s="28"/>
      <c r="C3850" s="28"/>
      <c r="D3850" s="28"/>
      <c r="G3850" s="28"/>
      <c r="J3850" s="21"/>
      <c r="K3850" s="21"/>
      <c r="P3850" s="21"/>
      <c r="T3850" s="28"/>
      <c r="U3850" s="28"/>
      <c r="Y3850" s="28"/>
      <c r="Z3850" s="28"/>
    </row>
    <row r="3851" spans="1:28" ht="13.5" thickBot="1">
      <c r="A3851" s="59">
        <v>3849</v>
      </c>
      <c r="B3851" s="67"/>
      <c r="C3851" s="67"/>
      <c r="D3851" s="67"/>
      <c r="E3851" s="67"/>
      <c r="F3851" s="68"/>
      <c r="G3851" s="67"/>
      <c r="H3851" s="68"/>
      <c r="I3851" s="67"/>
      <c r="J3851" s="67"/>
      <c r="K3851" s="67"/>
      <c r="L3851" s="67"/>
      <c r="M3851" s="68"/>
      <c r="N3851" s="67"/>
      <c r="O3851" s="67"/>
      <c r="P3851" s="67"/>
      <c r="Q3851" s="67"/>
      <c r="R3851" s="68"/>
      <c r="S3851" s="67"/>
      <c r="T3851" s="67"/>
      <c r="U3851" s="67"/>
      <c r="V3851" s="67"/>
      <c r="W3851" s="68"/>
      <c r="X3851" s="67"/>
      <c r="Y3851" s="60"/>
      <c r="Z3851" s="60"/>
      <c r="AA3851" s="60"/>
      <c r="AB3851" s="61"/>
    </row>
    <row r="3852" spans="1:28">
      <c r="A3852" s="47">
        <v>3850</v>
      </c>
      <c r="B3852" s="28"/>
      <c r="C3852" s="28"/>
      <c r="D3852" s="28"/>
      <c r="G3852" s="28"/>
      <c r="J3852" s="21"/>
      <c r="K3852" s="21"/>
      <c r="P3852" s="21"/>
      <c r="T3852" s="28"/>
      <c r="U3852" s="28"/>
      <c r="Y3852" s="28"/>
      <c r="Z3852" s="28"/>
    </row>
    <row r="3853" spans="1:28">
      <c r="A3853" s="47">
        <v>3851</v>
      </c>
      <c r="B3853" s="28"/>
      <c r="C3853" s="28"/>
      <c r="D3853" s="28"/>
      <c r="G3853" s="28"/>
      <c r="J3853" s="21"/>
      <c r="K3853" s="21"/>
      <c r="P3853" s="21"/>
      <c r="T3853" s="28"/>
      <c r="U3853" s="28"/>
      <c r="Y3853" s="28"/>
      <c r="Z3853" s="28"/>
    </row>
    <row r="3854" spans="1:28">
      <c r="A3854" s="47">
        <v>3852</v>
      </c>
      <c r="B3854" s="28"/>
      <c r="C3854" s="28"/>
      <c r="D3854" s="28"/>
      <c r="G3854" s="28"/>
      <c r="J3854" s="21"/>
      <c r="K3854" s="21"/>
      <c r="P3854" s="21"/>
      <c r="T3854" s="28"/>
      <c r="U3854" s="28"/>
      <c r="Y3854" s="28"/>
      <c r="Z3854" s="28"/>
    </row>
    <row r="3855" spans="1:28">
      <c r="A3855" s="47">
        <v>3853</v>
      </c>
      <c r="B3855" s="28"/>
      <c r="C3855" s="28"/>
      <c r="D3855" s="28"/>
      <c r="G3855" s="28"/>
      <c r="J3855" s="21"/>
      <c r="K3855" s="21"/>
      <c r="P3855" s="21"/>
      <c r="T3855" s="28"/>
      <c r="U3855" s="28"/>
      <c r="Y3855" s="28"/>
      <c r="Z3855" s="28"/>
    </row>
    <row r="3856" spans="1:28" ht="13.5" thickBot="1">
      <c r="A3856" s="59">
        <v>3854</v>
      </c>
      <c r="B3856" s="67"/>
      <c r="C3856" s="67"/>
      <c r="D3856" s="67"/>
      <c r="E3856" s="67"/>
      <c r="F3856" s="68"/>
      <c r="G3856" s="67"/>
      <c r="H3856" s="68"/>
      <c r="I3856" s="67"/>
      <c r="J3856" s="67"/>
      <c r="K3856" s="67"/>
      <c r="L3856" s="67"/>
      <c r="M3856" s="68"/>
      <c r="N3856" s="67"/>
      <c r="O3856" s="67"/>
      <c r="P3856" s="67"/>
      <c r="Q3856" s="67"/>
      <c r="R3856" s="68"/>
      <c r="S3856" s="67"/>
      <c r="T3856" s="67"/>
      <c r="U3856" s="67"/>
      <c r="V3856" s="67"/>
      <c r="W3856" s="68"/>
      <c r="X3856" s="67"/>
      <c r="Y3856" s="60"/>
      <c r="Z3856" s="60"/>
      <c r="AA3856" s="60"/>
      <c r="AB3856" s="61"/>
    </row>
    <row r="3857" spans="1:28">
      <c r="A3857" s="47">
        <v>3855</v>
      </c>
      <c r="B3857" s="28"/>
      <c r="C3857" s="28"/>
      <c r="D3857" s="28"/>
      <c r="G3857" s="28"/>
      <c r="J3857" s="21"/>
      <c r="K3857" s="21"/>
      <c r="P3857" s="21"/>
      <c r="T3857" s="28"/>
      <c r="U3857" s="28"/>
      <c r="Y3857" s="28"/>
      <c r="Z3857" s="28"/>
    </row>
    <row r="3858" spans="1:28">
      <c r="A3858" s="47">
        <v>3856</v>
      </c>
      <c r="B3858" s="28"/>
      <c r="C3858" s="28"/>
      <c r="D3858" s="28"/>
      <c r="G3858" s="28"/>
      <c r="J3858" s="21"/>
      <c r="K3858" s="21"/>
      <c r="P3858" s="21"/>
      <c r="T3858" s="28"/>
      <c r="U3858" s="28"/>
      <c r="Y3858" s="28"/>
      <c r="Z3858" s="28"/>
    </row>
    <row r="3859" spans="1:28">
      <c r="A3859" s="47">
        <v>3857</v>
      </c>
      <c r="B3859" s="28"/>
      <c r="C3859" s="28"/>
      <c r="D3859" s="28"/>
      <c r="G3859" s="28"/>
      <c r="J3859" s="21"/>
      <c r="K3859" s="21"/>
      <c r="P3859" s="21"/>
      <c r="T3859" s="28"/>
      <c r="U3859" s="28"/>
      <c r="Y3859" s="28"/>
      <c r="Z3859" s="28"/>
    </row>
    <row r="3860" spans="1:28">
      <c r="A3860" s="47">
        <v>3858</v>
      </c>
      <c r="B3860" s="28"/>
      <c r="C3860" s="28"/>
      <c r="D3860" s="28"/>
      <c r="G3860" s="28"/>
      <c r="J3860" s="21"/>
      <c r="K3860" s="21"/>
      <c r="P3860" s="21"/>
      <c r="T3860" s="28"/>
      <c r="U3860" s="28"/>
      <c r="Y3860" s="28"/>
      <c r="Z3860" s="28"/>
    </row>
    <row r="3861" spans="1:28" ht="13.5" thickBot="1">
      <c r="A3861" s="59">
        <v>3859</v>
      </c>
      <c r="B3861" s="67"/>
      <c r="C3861" s="67"/>
      <c r="D3861" s="67"/>
      <c r="E3861" s="67"/>
      <c r="F3861" s="68"/>
      <c r="G3861" s="67"/>
      <c r="H3861" s="68"/>
      <c r="I3861" s="67"/>
      <c r="J3861" s="67"/>
      <c r="K3861" s="67"/>
      <c r="L3861" s="67"/>
      <c r="M3861" s="68"/>
      <c r="N3861" s="67"/>
      <c r="O3861" s="67"/>
      <c r="P3861" s="67"/>
      <c r="Q3861" s="67"/>
      <c r="R3861" s="68"/>
      <c r="S3861" s="67"/>
      <c r="T3861" s="67"/>
      <c r="U3861" s="67"/>
      <c r="V3861" s="67"/>
      <c r="W3861" s="68"/>
      <c r="X3861" s="67"/>
      <c r="Y3861" s="60"/>
      <c r="Z3861" s="60"/>
      <c r="AA3861" s="60"/>
      <c r="AB3861" s="61"/>
    </row>
    <row r="3862" spans="1:28">
      <c r="A3862" s="47">
        <v>3860</v>
      </c>
      <c r="B3862" s="28"/>
      <c r="C3862" s="28"/>
      <c r="D3862" s="28"/>
      <c r="G3862" s="28"/>
      <c r="J3862" s="21"/>
      <c r="K3862" s="21"/>
      <c r="P3862" s="21"/>
      <c r="T3862" s="28"/>
      <c r="U3862" s="28"/>
      <c r="Y3862" s="28"/>
      <c r="Z3862" s="28"/>
    </row>
    <row r="3863" spans="1:28">
      <c r="A3863" s="47">
        <v>3861</v>
      </c>
      <c r="B3863" s="28"/>
      <c r="C3863" s="28"/>
      <c r="D3863" s="28"/>
      <c r="G3863" s="28"/>
      <c r="J3863" s="21"/>
      <c r="K3863" s="21"/>
      <c r="P3863" s="21"/>
      <c r="T3863" s="28"/>
      <c r="U3863" s="28"/>
      <c r="Y3863" s="28"/>
      <c r="Z3863" s="28"/>
    </row>
    <row r="3864" spans="1:28">
      <c r="A3864" s="47">
        <v>3862</v>
      </c>
      <c r="B3864" s="28"/>
      <c r="C3864" s="28"/>
      <c r="D3864" s="28"/>
      <c r="G3864" s="28"/>
      <c r="J3864" s="21"/>
      <c r="K3864" s="21"/>
      <c r="P3864" s="21"/>
      <c r="T3864" s="28"/>
      <c r="U3864" s="28"/>
      <c r="Y3864" s="28"/>
      <c r="Z3864" s="28"/>
    </row>
    <row r="3865" spans="1:28">
      <c r="A3865" s="47">
        <v>3863</v>
      </c>
      <c r="B3865" s="28"/>
      <c r="C3865" s="28"/>
      <c r="D3865" s="28"/>
      <c r="G3865" s="28"/>
      <c r="J3865" s="21"/>
      <c r="K3865" s="21"/>
      <c r="P3865" s="21"/>
      <c r="T3865" s="28"/>
      <c r="U3865" s="28"/>
      <c r="Y3865" s="28"/>
      <c r="Z3865" s="28"/>
    </row>
    <row r="3866" spans="1:28" ht="13.5" thickBot="1">
      <c r="A3866" s="59">
        <v>3864</v>
      </c>
      <c r="B3866" s="67"/>
      <c r="C3866" s="67"/>
      <c r="D3866" s="67"/>
      <c r="E3866" s="67"/>
      <c r="F3866" s="68"/>
      <c r="G3866" s="67"/>
      <c r="H3866" s="68"/>
      <c r="I3866" s="67"/>
      <c r="J3866" s="67"/>
      <c r="K3866" s="67"/>
      <c r="L3866" s="67"/>
      <c r="M3866" s="68"/>
      <c r="N3866" s="67"/>
      <c r="O3866" s="67"/>
      <c r="P3866" s="67"/>
      <c r="Q3866" s="67"/>
      <c r="R3866" s="68"/>
      <c r="S3866" s="67"/>
      <c r="T3866" s="67"/>
      <c r="U3866" s="67"/>
      <c r="V3866" s="67"/>
      <c r="W3866" s="68"/>
      <c r="X3866" s="67"/>
      <c r="Y3866" s="60"/>
      <c r="Z3866" s="60"/>
      <c r="AA3866" s="60"/>
      <c r="AB3866" s="61"/>
    </row>
    <row r="3867" spans="1:28">
      <c r="A3867" s="47">
        <v>3865</v>
      </c>
      <c r="B3867" s="28"/>
      <c r="C3867" s="28"/>
      <c r="D3867" s="28"/>
      <c r="G3867" s="28"/>
      <c r="J3867" s="21"/>
      <c r="K3867" s="21"/>
      <c r="P3867" s="21"/>
      <c r="T3867" s="28"/>
      <c r="U3867" s="28"/>
      <c r="Y3867" s="28"/>
      <c r="Z3867" s="28"/>
    </row>
    <row r="3868" spans="1:28">
      <c r="A3868" s="47">
        <v>3866</v>
      </c>
      <c r="B3868" s="28"/>
      <c r="C3868" s="28"/>
      <c r="D3868" s="28"/>
      <c r="G3868" s="28"/>
      <c r="J3868" s="21"/>
      <c r="K3868" s="21"/>
      <c r="P3868" s="21"/>
      <c r="T3868" s="28"/>
      <c r="U3868" s="28"/>
      <c r="Y3868" s="28"/>
      <c r="Z3868" s="28"/>
    </row>
    <row r="3869" spans="1:28">
      <c r="A3869" s="47">
        <v>3867</v>
      </c>
      <c r="B3869" s="28"/>
      <c r="C3869" s="28"/>
      <c r="D3869" s="28"/>
      <c r="G3869" s="28"/>
      <c r="J3869" s="21"/>
      <c r="K3869" s="21"/>
      <c r="P3869" s="21"/>
      <c r="T3869" s="28"/>
      <c r="U3869" s="28"/>
      <c r="Y3869" s="28"/>
      <c r="Z3869" s="28"/>
    </row>
    <row r="3870" spans="1:28">
      <c r="A3870" s="47">
        <v>3868</v>
      </c>
      <c r="B3870" s="28"/>
      <c r="C3870" s="28"/>
      <c r="D3870" s="28"/>
      <c r="G3870" s="28"/>
      <c r="J3870" s="21"/>
      <c r="K3870" s="21"/>
      <c r="P3870" s="21"/>
      <c r="T3870" s="28"/>
      <c r="U3870" s="28"/>
      <c r="Y3870" s="28"/>
      <c r="Z3870" s="28"/>
    </row>
    <row r="3871" spans="1:28" ht="13.5" thickBot="1">
      <c r="A3871" s="59">
        <v>3869</v>
      </c>
      <c r="B3871" s="67"/>
      <c r="C3871" s="67"/>
      <c r="D3871" s="67"/>
      <c r="E3871" s="67"/>
      <c r="F3871" s="68"/>
      <c r="G3871" s="67"/>
      <c r="H3871" s="68"/>
      <c r="I3871" s="67"/>
      <c r="J3871" s="67"/>
      <c r="K3871" s="67"/>
      <c r="L3871" s="67"/>
      <c r="M3871" s="68"/>
      <c r="N3871" s="67"/>
      <c r="O3871" s="67"/>
      <c r="P3871" s="67"/>
      <c r="Q3871" s="67"/>
      <c r="R3871" s="68"/>
      <c r="S3871" s="67"/>
      <c r="T3871" s="67"/>
      <c r="U3871" s="67"/>
      <c r="V3871" s="67"/>
      <c r="W3871" s="68"/>
      <c r="X3871" s="67"/>
      <c r="Y3871" s="60"/>
      <c r="Z3871" s="60"/>
      <c r="AA3871" s="60"/>
      <c r="AB3871" s="61"/>
    </row>
    <row r="3872" spans="1:28">
      <c r="A3872" s="47">
        <v>3870</v>
      </c>
      <c r="B3872" s="28"/>
      <c r="C3872" s="28"/>
      <c r="D3872" s="28"/>
      <c r="G3872" s="28"/>
      <c r="J3872" s="21"/>
      <c r="K3872" s="21"/>
      <c r="P3872" s="21"/>
      <c r="T3872" s="28"/>
      <c r="U3872" s="28"/>
      <c r="Y3872" s="28"/>
      <c r="Z3872" s="28"/>
    </row>
    <row r="3873" spans="1:28">
      <c r="A3873" s="47">
        <v>3871</v>
      </c>
      <c r="B3873" s="28"/>
      <c r="C3873" s="28"/>
      <c r="D3873" s="28"/>
      <c r="G3873" s="28"/>
      <c r="J3873" s="21"/>
      <c r="K3873" s="21"/>
      <c r="P3873" s="21"/>
      <c r="T3873" s="28"/>
      <c r="U3873" s="28"/>
      <c r="Y3873" s="28"/>
      <c r="Z3873" s="28"/>
    </row>
    <row r="3874" spans="1:28">
      <c r="A3874" s="47">
        <v>3872</v>
      </c>
      <c r="B3874" s="28"/>
      <c r="C3874" s="28"/>
      <c r="D3874" s="28"/>
      <c r="G3874" s="28"/>
      <c r="J3874" s="21"/>
      <c r="K3874" s="21"/>
      <c r="P3874" s="21"/>
      <c r="T3874" s="28"/>
      <c r="U3874" s="28"/>
      <c r="Y3874" s="28"/>
      <c r="Z3874" s="28"/>
    </row>
    <row r="3875" spans="1:28">
      <c r="A3875" s="47">
        <v>3873</v>
      </c>
      <c r="B3875" s="28"/>
      <c r="C3875" s="28"/>
      <c r="D3875" s="28"/>
      <c r="G3875" s="28"/>
      <c r="J3875" s="21"/>
      <c r="K3875" s="21"/>
      <c r="P3875" s="21"/>
      <c r="T3875" s="28"/>
      <c r="U3875" s="28"/>
      <c r="Y3875" s="28"/>
      <c r="Z3875" s="28"/>
    </row>
    <row r="3876" spans="1:28" ht="13.5" thickBot="1">
      <c r="A3876" s="59">
        <v>3874</v>
      </c>
      <c r="B3876" s="67"/>
      <c r="C3876" s="67"/>
      <c r="D3876" s="67"/>
      <c r="E3876" s="67"/>
      <c r="F3876" s="68"/>
      <c r="G3876" s="67"/>
      <c r="H3876" s="68"/>
      <c r="I3876" s="67"/>
      <c r="J3876" s="67"/>
      <c r="K3876" s="67"/>
      <c r="L3876" s="67"/>
      <c r="M3876" s="68"/>
      <c r="N3876" s="67"/>
      <c r="O3876" s="67"/>
      <c r="P3876" s="67"/>
      <c r="Q3876" s="67"/>
      <c r="R3876" s="68"/>
      <c r="S3876" s="67"/>
      <c r="T3876" s="67"/>
      <c r="U3876" s="67"/>
      <c r="V3876" s="67"/>
      <c r="W3876" s="68"/>
      <c r="X3876" s="67"/>
      <c r="Y3876" s="60"/>
      <c r="Z3876" s="60"/>
      <c r="AA3876" s="60"/>
      <c r="AB3876" s="61"/>
    </row>
    <row r="3877" spans="1:28">
      <c r="A3877" s="47">
        <v>3875</v>
      </c>
      <c r="B3877" s="28"/>
      <c r="C3877" s="28"/>
      <c r="D3877" s="28"/>
      <c r="G3877" s="28"/>
      <c r="J3877" s="21"/>
      <c r="K3877" s="21"/>
      <c r="P3877" s="21"/>
      <c r="T3877" s="28"/>
      <c r="U3877" s="28"/>
      <c r="Y3877" s="28"/>
      <c r="Z3877" s="28"/>
    </row>
    <row r="3878" spans="1:28">
      <c r="A3878" s="47">
        <v>3876</v>
      </c>
      <c r="B3878" s="28"/>
      <c r="C3878" s="28"/>
      <c r="D3878" s="28"/>
      <c r="G3878" s="28"/>
      <c r="J3878" s="21"/>
      <c r="K3878" s="21"/>
      <c r="P3878" s="21"/>
      <c r="T3878" s="28"/>
      <c r="U3878" s="28"/>
      <c r="Y3878" s="28"/>
      <c r="Z3878" s="28"/>
    </row>
    <row r="3879" spans="1:28">
      <c r="A3879" s="47">
        <v>3877</v>
      </c>
      <c r="B3879" s="28"/>
      <c r="C3879" s="28"/>
      <c r="D3879" s="28"/>
      <c r="G3879" s="28"/>
      <c r="J3879" s="21"/>
      <c r="K3879" s="21"/>
      <c r="P3879" s="21"/>
      <c r="T3879" s="28"/>
      <c r="U3879" s="28"/>
      <c r="Y3879" s="28"/>
      <c r="Z3879" s="28"/>
    </row>
    <row r="3880" spans="1:28">
      <c r="A3880" s="47">
        <v>3878</v>
      </c>
      <c r="B3880" s="28"/>
      <c r="C3880" s="28"/>
      <c r="D3880" s="28"/>
      <c r="G3880" s="28"/>
      <c r="J3880" s="21"/>
      <c r="K3880" s="21"/>
      <c r="P3880" s="21"/>
      <c r="T3880" s="28"/>
      <c r="U3880" s="28"/>
      <c r="Y3880" s="28"/>
      <c r="Z3880" s="28"/>
    </row>
    <row r="3881" spans="1:28" ht="13.5" thickBot="1">
      <c r="A3881" s="59">
        <v>3879</v>
      </c>
      <c r="B3881" s="67"/>
      <c r="C3881" s="67"/>
      <c r="D3881" s="67"/>
      <c r="E3881" s="67"/>
      <c r="F3881" s="68"/>
      <c r="G3881" s="67"/>
      <c r="H3881" s="68"/>
      <c r="I3881" s="67"/>
      <c r="J3881" s="67"/>
      <c r="K3881" s="67"/>
      <c r="L3881" s="67"/>
      <c r="M3881" s="68"/>
      <c r="N3881" s="67"/>
      <c r="O3881" s="67"/>
      <c r="P3881" s="67"/>
      <c r="Q3881" s="67"/>
      <c r="R3881" s="68"/>
      <c r="S3881" s="67"/>
      <c r="T3881" s="67"/>
      <c r="U3881" s="67"/>
      <c r="V3881" s="67"/>
      <c r="W3881" s="68"/>
      <c r="X3881" s="67"/>
      <c r="Y3881" s="60"/>
      <c r="Z3881" s="60"/>
      <c r="AA3881" s="60"/>
      <c r="AB3881" s="61"/>
    </row>
    <row r="3882" spans="1:28">
      <c r="A3882" s="47">
        <v>3880</v>
      </c>
      <c r="B3882" s="28"/>
      <c r="C3882" s="28"/>
      <c r="D3882" s="28"/>
      <c r="G3882" s="28"/>
      <c r="J3882" s="21"/>
      <c r="K3882" s="21"/>
      <c r="P3882" s="21"/>
      <c r="T3882" s="28"/>
      <c r="U3882" s="28"/>
      <c r="Y3882" s="28"/>
      <c r="Z3882" s="28"/>
    </row>
    <row r="3883" spans="1:28">
      <c r="A3883" s="47">
        <v>3881</v>
      </c>
      <c r="B3883" s="28"/>
      <c r="C3883" s="28"/>
      <c r="D3883" s="28"/>
      <c r="G3883" s="28"/>
      <c r="J3883" s="21"/>
      <c r="K3883" s="21"/>
      <c r="P3883" s="21"/>
      <c r="T3883" s="28"/>
      <c r="U3883" s="28"/>
      <c r="Y3883" s="28"/>
      <c r="Z3883" s="28"/>
    </row>
    <row r="3884" spans="1:28">
      <c r="A3884" s="47">
        <v>3882</v>
      </c>
      <c r="B3884" s="28"/>
      <c r="C3884" s="28"/>
      <c r="D3884" s="28"/>
      <c r="G3884" s="28"/>
      <c r="J3884" s="21"/>
      <c r="K3884" s="21"/>
      <c r="P3884" s="21"/>
      <c r="T3884" s="28"/>
      <c r="U3884" s="28"/>
      <c r="Y3884" s="28"/>
      <c r="Z3884" s="28"/>
    </row>
    <row r="3885" spans="1:28">
      <c r="A3885" s="47">
        <v>3883</v>
      </c>
      <c r="B3885" s="28"/>
      <c r="C3885" s="28"/>
      <c r="D3885" s="28"/>
      <c r="G3885" s="28"/>
      <c r="J3885" s="21"/>
      <c r="K3885" s="21"/>
      <c r="P3885" s="21"/>
      <c r="T3885" s="28"/>
      <c r="U3885" s="28"/>
      <c r="Y3885" s="28"/>
      <c r="Z3885" s="28"/>
    </row>
    <row r="3886" spans="1:28" ht="13.5" thickBot="1">
      <c r="A3886" s="59">
        <v>3884</v>
      </c>
      <c r="B3886" s="67"/>
      <c r="C3886" s="67"/>
      <c r="D3886" s="67"/>
      <c r="E3886" s="67"/>
      <c r="F3886" s="68"/>
      <c r="G3886" s="67"/>
      <c r="H3886" s="68"/>
      <c r="I3886" s="67"/>
      <c r="J3886" s="67"/>
      <c r="K3886" s="67"/>
      <c r="L3886" s="67"/>
      <c r="M3886" s="68"/>
      <c r="N3886" s="67"/>
      <c r="O3886" s="67"/>
      <c r="P3886" s="67"/>
      <c r="Q3886" s="67"/>
      <c r="R3886" s="68"/>
      <c r="S3886" s="67"/>
      <c r="T3886" s="67"/>
      <c r="U3886" s="67"/>
      <c r="V3886" s="67"/>
      <c r="W3886" s="68"/>
      <c r="X3886" s="67"/>
      <c r="Y3886" s="60"/>
      <c r="Z3886" s="60"/>
      <c r="AA3886" s="60"/>
      <c r="AB3886" s="61"/>
    </row>
    <row r="3887" spans="1:28">
      <c r="A3887" s="47">
        <v>3885</v>
      </c>
      <c r="B3887" s="28"/>
      <c r="C3887" s="28"/>
      <c r="D3887" s="28"/>
      <c r="G3887" s="28"/>
      <c r="J3887" s="21"/>
      <c r="K3887" s="21"/>
      <c r="P3887" s="21"/>
      <c r="T3887" s="28"/>
      <c r="U3887" s="28"/>
      <c r="Y3887" s="28"/>
      <c r="Z3887" s="28"/>
    </row>
    <row r="3888" spans="1:28">
      <c r="A3888" s="47">
        <v>3886</v>
      </c>
      <c r="B3888" s="28"/>
      <c r="C3888" s="28"/>
      <c r="D3888" s="28"/>
      <c r="G3888" s="28"/>
      <c r="J3888" s="21"/>
      <c r="K3888" s="21"/>
      <c r="P3888" s="21"/>
      <c r="T3888" s="28"/>
      <c r="U3888" s="28"/>
      <c r="Y3888" s="28"/>
      <c r="Z3888" s="28"/>
    </row>
    <row r="3889" spans="1:28">
      <c r="A3889" s="47">
        <v>3887</v>
      </c>
      <c r="B3889" s="28"/>
      <c r="C3889" s="28"/>
      <c r="D3889" s="28"/>
      <c r="G3889" s="28"/>
      <c r="J3889" s="21"/>
      <c r="K3889" s="21"/>
      <c r="P3889" s="21"/>
      <c r="T3889" s="28"/>
      <c r="U3889" s="28"/>
      <c r="Y3889" s="28"/>
      <c r="Z3889" s="28"/>
    </row>
    <row r="3890" spans="1:28">
      <c r="A3890" s="47">
        <v>3888</v>
      </c>
      <c r="B3890" s="28"/>
      <c r="C3890" s="28"/>
      <c r="D3890" s="28"/>
      <c r="G3890" s="28"/>
      <c r="J3890" s="21"/>
      <c r="K3890" s="21"/>
      <c r="P3890" s="21"/>
      <c r="T3890" s="28"/>
      <c r="U3890" s="28"/>
      <c r="Y3890" s="28"/>
      <c r="Z3890" s="28"/>
    </row>
    <row r="3891" spans="1:28" ht="13.5" thickBot="1">
      <c r="A3891" s="59">
        <v>3889</v>
      </c>
      <c r="B3891" s="67"/>
      <c r="C3891" s="67"/>
      <c r="D3891" s="67"/>
      <c r="E3891" s="67"/>
      <c r="F3891" s="68"/>
      <c r="G3891" s="67"/>
      <c r="H3891" s="68"/>
      <c r="I3891" s="67"/>
      <c r="J3891" s="67"/>
      <c r="K3891" s="67"/>
      <c r="L3891" s="67"/>
      <c r="M3891" s="68"/>
      <c r="N3891" s="67"/>
      <c r="O3891" s="67"/>
      <c r="P3891" s="67"/>
      <c r="Q3891" s="67"/>
      <c r="R3891" s="68"/>
      <c r="S3891" s="67"/>
      <c r="T3891" s="67"/>
      <c r="U3891" s="67"/>
      <c r="V3891" s="67"/>
      <c r="W3891" s="68"/>
      <c r="X3891" s="67"/>
      <c r="Y3891" s="60"/>
      <c r="Z3891" s="60"/>
      <c r="AA3891" s="60"/>
      <c r="AB3891" s="61"/>
    </row>
    <row r="3892" spans="1:28">
      <c r="A3892" s="47">
        <v>3890</v>
      </c>
      <c r="B3892" s="28"/>
      <c r="C3892" s="28"/>
      <c r="D3892" s="28"/>
      <c r="G3892" s="28"/>
      <c r="J3892" s="21"/>
      <c r="K3892" s="21"/>
      <c r="P3892" s="21"/>
      <c r="T3892" s="28"/>
      <c r="U3892" s="28"/>
      <c r="Y3892" s="28"/>
      <c r="Z3892" s="28"/>
    </row>
    <row r="3893" spans="1:28">
      <c r="A3893" s="47">
        <v>3891</v>
      </c>
      <c r="B3893" s="28"/>
      <c r="C3893" s="28"/>
      <c r="D3893" s="28"/>
      <c r="G3893" s="28"/>
      <c r="J3893" s="21"/>
      <c r="K3893" s="21"/>
      <c r="P3893" s="21"/>
      <c r="T3893" s="28"/>
      <c r="U3893" s="28"/>
      <c r="Y3893" s="28"/>
      <c r="Z3893" s="28"/>
    </row>
    <row r="3894" spans="1:28">
      <c r="A3894" s="47">
        <v>3892</v>
      </c>
      <c r="B3894" s="28"/>
      <c r="C3894" s="28"/>
      <c r="D3894" s="28"/>
      <c r="G3894" s="28"/>
      <c r="J3894" s="21"/>
      <c r="K3894" s="21"/>
      <c r="P3894" s="21"/>
      <c r="T3894" s="28"/>
      <c r="U3894" s="28"/>
      <c r="Y3894" s="28"/>
      <c r="Z3894" s="28"/>
    </row>
    <row r="3895" spans="1:28">
      <c r="A3895" s="47">
        <v>3893</v>
      </c>
      <c r="B3895" s="28"/>
      <c r="C3895" s="28"/>
      <c r="D3895" s="28"/>
      <c r="G3895" s="28"/>
      <c r="J3895" s="21"/>
      <c r="K3895" s="21"/>
      <c r="P3895" s="21"/>
      <c r="T3895" s="28"/>
      <c r="U3895" s="28"/>
      <c r="Y3895" s="28"/>
      <c r="Z3895" s="28"/>
    </row>
    <row r="3896" spans="1:28" ht="13.5" thickBot="1">
      <c r="A3896" s="59">
        <v>3894</v>
      </c>
      <c r="B3896" s="67"/>
      <c r="C3896" s="67"/>
      <c r="D3896" s="67"/>
      <c r="E3896" s="67"/>
      <c r="F3896" s="68"/>
      <c r="G3896" s="67"/>
      <c r="H3896" s="68"/>
      <c r="I3896" s="67"/>
      <c r="J3896" s="67"/>
      <c r="K3896" s="67"/>
      <c r="L3896" s="67"/>
      <c r="M3896" s="68"/>
      <c r="N3896" s="67"/>
      <c r="O3896" s="67"/>
      <c r="P3896" s="67"/>
      <c r="Q3896" s="67"/>
      <c r="R3896" s="68"/>
      <c r="S3896" s="67"/>
      <c r="T3896" s="67"/>
      <c r="U3896" s="67"/>
      <c r="V3896" s="67"/>
      <c r="W3896" s="68"/>
      <c r="X3896" s="67"/>
      <c r="Y3896" s="60"/>
      <c r="Z3896" s="60"/>
      <c r="AA3896" s="60"/>
      <c r="AB3896" s="61"/>
    </row>
    <row r="3897" spans="1:28">
      <c r="A3897" s="47">
        <v>3895</v>
      </c>
      <c r="B3897" s="28"/>
      <c r="C3897" s="28"/>
      <c r="D3897" s="28"/>
      <c r="G3897" s="28"/>
      <c r="J3897" s="21"/>
      <c r="K3897" s="21"/>
      <c r="P3897" s="21"/>
      <c r="T3897" s="28"/>
      <c r="U3897" s="28"/>
      <c r="Y3897" s="28"/>
      <c r="Z3897" s="28"/>
    </row>
    <row r="3898" spans="1:28">
      <c r="A3898" s="47">
        <v>3896</v>
      </c>
      <c r="B3898" s="28"/>
      <c r="C3898" s="28"/>
      <c r="D3898" s="28"/>
      <c r="G3898" s="28"/>
      <c r="J3898" s="21"/>
      <c r="K3898" s="21"/>
      <c r="P3898" s="21"/>
      <c r="T3898" s="28"/>
      <c r="U3898" s="28"/>
      <c r="Y3898" s="28"/>
      <c r="Z3898" s="28"/>
    </row>
    <row r="3899" spans="1:28">
      <c r="A3899" s="47">
        <v>3897</v>
      </c>
      <c r="B3899" s="28"/>
      <c r="C3899" s="28"/>
      <c r="D3899" s="28"/>
      <c r="G3899" s="28"/>
      <c r="J3899" s="21"/>
      <c r="K3899" s="21"/>
      <c r="P3899" s="21"/>
      <c r="T3899" s="28"/>
      <c r="U3899" s="28"/>
      <c r="Y3899" s="28"/>
      <c r="Z3899" s="28"/>
    </row>
    <row r="3900" spans="1:28">
      <c r="A3900" s="47">
        <v>3898</v>
      </c>
      <c r="B3900" s="28"/>
      <c r="C3900" s="28"/>
      <c r="D3900" s="28"/>
      <c r="G3900" s="28"/>
      <c r="J3900" s="21"/>
      <c r="K3900" s="21"/>
      <c r="P3900" s="21"/>
      <c r="T3900" s="28"/>
      <c r="U3900" s="28"/>
      <c r="Y3900" s="28"/>
      <c r="Z3900" s="28"/>
    </row>
    <row r="3901" spans="1:28" ht="13.5" thickBot="1">
      <c r="A3901" s="59">
        <v>3899</v>
      </c>
      <c r="B3901" s="67"/>
      <c r="C3901" s="67"/>
      <c r="D3901" s="67"/>
      <c r="E3901" s="67"/>
      <c r="F3901" s="68"/>
      <c r="G3901" s="67"/>
      <c r="H3901" s="68"/>
      <c r="I3901" s="67"/>
      <c r="J3901" s="67"/>
      <c r="K3901" s="67"/>
      <c r="L3901" s="67"/>
      <c r="M3901" s="68"/>
      <c r="N3901" s="67"/>
      <c r="O3901" s="67"/>
      <c r="P3901" s="67"/>
      <c r="Q3901" s="67"/>
      <c r="R3901" s="68"/>
      <c r="S3901" s="67"/>
      <c r="T3901" s="67"/>
      <c r="U3901" s="67"/>
      <c r="V3901" s="67"/>
      <c r="W3901" s="68"/>
      <c r="X3901" s="67"/>
      <c r="Y3901" s="60"/>
      <c r="Z3901" s="60"/>
      <c r="AA3901" s="60"/>
      <c r="AB3901" s="61"/>
    </row>
    <row r="3902" spans="1:28">
      <c r="A3902" s="47">
        <v>3900</v>
      </c>
      <c r="B3902" s="28"/>
      <c r="C3902" s="28"/>
      <c r="D3902" s="28"/>
      <c r="G3902" s="28"/>
      <c r="J3902" s="21"/>
      <c r="K3902" s="21"/>
      <c r="P3902" s="21"/>
      <c r="T3902" s="28"/>
      <c r="U3902" s="28"/>
      <c r="Y3902" s="28"/>
      <c r="Z3902" s="28"/>
    </row>
    <row r="3903" spans="1:28">
      <c r="A3903" s="47">
        <v>3901</v>
      </c>
      <c r="B3903" s="28"/>
      <c r="C3903" s="28"/>
      <c r="D3903" s="28"/>
      <c r="G3903" s="28"/>
      <c r="J3903" s="21"/>
      <c r="K3903" s="21"/>
      <c r="P3903" s="21"/>
      <c r="T3903" s="28"/>
      <c r="U3903" s="28"/>
      <c r="Y3903" s="28"/>
      <c r="Z3903" s="28"/>
    </row>
    <row r="3904" spans="1:28">
      <c r="A3904" s="47">
        <v>3902</v>
      </c>
      <c r="B3904" s="28"/>
      <c r="C3904" s="28"/>
      <c r="D3904" s="28"/>
      <c r="G3904" s="28"/>
      <c r="J3904" s="21"/>
      <c r="K3904" s="21"/>
      <c r="P3904" s="21"/>
      <c r="T3904" s="28"/>
      <c r="U3904" s="28"/>
      <c r="Y3904" s="28"/>
      <c r="Z3904" s="28"/>
    </row>
    <row r="3905" spans="1:28">
      <c r="A3905" s="47">
        <v>3903</v>
      </c>
      <c r="B3905" s="28"/>
      <c r="C3905" s="28"/>
      <c r="D3905" s="28"/>
      <c r="G3905" s="28"/>
      <c r="J3905" s="21"/>
      <c r="K3905" s="21"/>
      <c r="P3905" s="21"/>
      <c r="T3905" s="28"/>
      <c r="U3905" s="28"/>
      <c r="Y3905" s="28"/>
      <c r="Z3905" s="28"/>
    </row>
    <row r="3906" spans="1:28" ht="13.5" thickBot="1">
      <c r="A3906" s="59">
        <v>3904</v>
      </c>
      <c r="B3906" s="67"/>
      <c r="C3906" s="67"/>
      <c r="D3906" s="67"/>
      <c r="E3906" s="67"/>
      <c r="F3906" s="68"/>
      <c r="G3906" s="67"/>
      <c r="H3906" s="68"/>
      <c r="I3906" s="67"/>
      <c r="J3906" s="67"/>
      <c r="K3906" s="67"/>
      <c r="L3906" s="67"/>
      <c r="M3906" s="68"/>
      <c r="N3906" s="67"/>
      <c r="O3906" s="67"/>
      <c r="P3906" s="67"/>
      <c r="Q3906" s="67"/>
      <c r="R3906" s="68"/>
      <c r="S3906" s="67"/>
      <c r="T3906" s="67"/>
      <c r="U3906" s="67"/>
      <c r="V3906" s="67"/>
      <c r="W3906" s="68"/>
      <c r="X3906" s="67"/>
      <c r="Y3906" s="60"/>
      <c r="Z3906" s="60"/>
      <c r="AA3906" s="60"/>
      <c r="AB3906" s="61"/>
    </row>
    <row r="3907" spans="1:28">
      <c r="A3907" s="47">
        <v>3905</v>
      </c>
      <c r="B3907" s="28"/>
      <c r="C3907" s="28"/>
      <c r="D3907" s="28"/>
      <c r="G3907" s="28"/>
      <c r="J3907" s="21"/>
      <c r="K3907" s="21"/>
      <c r="P3907" s="21"/>
      <c r="T3907" s="28"/>
      <c r="U3907" s="28"/>
      <c r="Y3907" s="28"/>
      <c r="Z3907" s="28"/>
    </row>
    <row r="3908" spans="1:28">
      <c r="A3908" s="47">
        <v>3906</v>
      </c>
      <c r="B3908" s="28"/>
      <c r="C3908" s="28"/>
      <c r="D3908" s="28"/>
      <c r="G3908" s="28"/>
      <c r="J3908" s="21"/>
      <c r="K3908" s="21"/>
      <c r="P3908" s="21"/>
      <c r="T3908" s="28"/>
      <c r="U3908" s="28"/>
      <c r="Y3908" s="28"/>
      <c r="Z3908" s="28"/>
    </row>
    <row r="3909" spans="1:28">
      <c r="A3909" s="47">
        <v>3907</v>
      </c>
      <c r="B3909" s="28"/>
      <c r="C3909" s="28"/>
      <c r="D3909" s="28"/>
      <c r="G3909" s="28"/>
      <c r="J3909" s="21"/>
      <c r="K3909" s="21"/>
      <c r="P3909" s="21"/>
      <c r="T3909" s="28"/>
      <c r="U3909" s="28"/>
      <c r="Y3909" s="28"/>
      <c r="Z3909" s="28"/>
    </row>
    <row r="3910" spans="1:28">
      <c r="A3910" s="47">
        <v>3908</v>
      </c>
      <c r="B3910" s="28"/>
      <c r="C3910" s="28"/>
      <c r="D3910" s="28"/>
      <c r="G3910" s="28"/>
      <c r="J3910" s="21"/>
      <c r="K3910" s="21"/>
      <c r="P3910" s="21"/>
      <c r="T3910" s="28"/>
      <c r="U3910" s="28"/>
      <c r="Y3910" s="28"/>
      <c r="Z3910" s="28"/>
    </row>
    <row r="3911" spans="1:28" ht="13.5" thickBot="1">
      <c r="A3911" s="59">
        <v>3909</v>
      </c>
      <c r="B3911" s="67"/>
      <c r="C3911" s="67"/>
      <c r="D3911" s="67"/>
      <c r="E3911" s="67"/>
      <c r="F3911" s="68"/>
      <c r="G3911" s="67"/>
      <c r="H3911" s="68"/>
      <c r="I3911" s="67"/>
      <c r="J3911" s="67"/>
      <c r="K3911" s="67"/>
      <c r="L3911" s="67"/>
      <c r="M3911" s="68"/>
      <c r="N3911" s="67"/>
      <c r="O3911" s="67"/>
      <c r="P3911" s="67"/>
      <c r="Q3911" s="67"/>
      <c r="R3911" s="68"/>
      <c r="S3911" s="67"/>
      <c r="T3911" s="67"/>
      <c r="U3911" s="67"/>
      <c r="V3911" s="67"/>
      <c r="W3911" s="68"/>
      <c r="X3911" s="67"/>
      <c r="Y3911" s="60"/>
      <c r="Z3911" s="60"/>
      <c r="AA3911" s="60"/>
      <c r="AB3911" s="61"/>
    </row>
    <row r="3912" spans="1:28">
      <c r="A3912" s="47">
        <v>3910</v>
      </c>
      <c r="B3912" s="28"/>
      <c r="C3912" s="28"/>
      <c r="D3912" s="28"/>
      <c r="G3912" s="28"/>
      <c r="J3912" s="21"/>
      <c r="K3912" s="21"/>
      <c r="P3912" s="21"/>
      <c r="T3912" s="28"/>
      <c r="U3912" s="28"/>
      <c r="Y3912" s="28"/>
      <c r="Z3912" s="28"/>
    </row>
    <row r="3913" spans="1:28">
      <c r="A3913" s="47">
        <v>3911</v>
      </c>
      <c r="B3913" s="28"/>
      <c r="C3913" s="28"/>
      <c r="D3913" s="28"/>
      <c r="G3913" s="28"/>
      <c r="J3913" s="21"/>
      <c r="K3913" s="21"/>
      <c r="P3913" s="21"/>
      <c r="T3913" s="28"/>
      <c r="U3913" s="28"/>
      <c r="Y3913" s="28"/>
      <c r="Z3913" s="28"/>
    </row>
    <row r="3914" spans="1:28">
      <c r="A3914" s="47">
        <v>3912</v>
      </c>
      <c r="B3914" s="28"/>
      <c r="C3914" s="28"/>
      <c r="D3914" s="28"/>
      <c r="G3914" s="28"/>
      <c r="J3914" s="21"/>
      <c r="K3914" s="21"/>
      <c r="P3914" s="21"/>
      <c r="T3914" s="28"/>
      <c r="U3914" s="28"/>
      <c r="Y3914" s="28"/>
      <c r="Z3914" s="28"/>
    </row>
    <row r="3915" spans="1:28">
      <c r="A3915" s="47">
        <v>3913</v>
      </c>
      <c r="B3915" s="28"/>
      <c r="C3915" s="28"/>
      <c r="D3915" s="28"/>
      <c r="G3915" s="28"/>
      <c r="J3915" s="21"/>
      <c r="K3915" s="21"/>
      <c r="P3915" s="21"/>
      <c r="T3915" s="28"/>
      <c r="U3915" s="28"/>
      <c r="Y3915" s="28"/>
      <c r="Z3915" s="28"/>
    </row>
    <row r="3916" spans="1:28" ht="13.5" thickBot="1">
      <c r="A3916" s="59">
        <v>3914</v>
      </c>
      <c r="B3916" s="67"/>
      <c r="C3916" s="67"/>
      <c r="D3916" s="67"/>
      <c r="E3916" s="67"/>
      <c r="F3916" s="68"/>
      <c r="G3916" s="67"/>
      <c r="H3916" s="68"/>
      <c r="I3916" s="67"/>
      <c r="J3916" s="67"/>
      <c r="K3916" s="67"/>
      <c r="L3916" s="67"/>
      <c r="M3916" s="68"/>
      <c r="N3916" s="67"/>
      <c r="O3916" s="67"/>
      <c r="P3916" s="67"/>
      <c r="Q3916" s="67"/>
      <c r="R3916" s="68"/>
      <c r="S3916" s="67"/>
      <c r="T3916" s="67"/>
      <c r="U3916" s="67"/>
      <c r="V3916" s="67"/>
      <c r="W3916" s="68"/>
      <c r="X3916" s="67"/>
      <c r="Y3916" s="60"/>
      <c r="Z3916" s="60"/>
      <c r="AA3916" s="60"/>
      <c r="AB3916" s="61"/>
    </row>
    <row r="3917" spans="1:28">
      <c r="A3917" s="47">
        <v>3915</v>
      </c>
      <c r="B3917" s="28"/>
      <c r="C3917" s="28"/>
      <c r="D3917" s="28"/>
      <c r="G3917" s="28"/>
      <c r="J3917" s="21"/>
      <c r="K3917" s="21"/>
      <c r="P3917" s="21"/>
      <c r="T3917" s="28"/>
      <c r="U3917" s="28"/>
      <c r="Y3917" s="28"/>
      <c r="Z3917" s="28"/>
    </row>
    <row r="3918" spans="1:28">
      <c r="A3918" s="47">
        <v>3916</v>
      </c>
      <c r="B3918" s="28"/>
      <c r="C3918" s="28"/>
      <c r="D3918" s="28"/>
      <c r="G3918" s="28"/>
      <c r="J3918" s="21"/>
      <c r="K3918" s="21"/>
      <c r="P3918" s="21"/>
      <c r="T3918" s="28"/>
      <c r="U3918" s="28"/>
      <c r="Y3918" s="28"/>
      <c r="Z3918" s="28"/>
    </row>
    <row r="3919" spans="1:28">
      <c r="A3919" s="47">
        <v>3917</v>
      </c>
      <c r="B3919" s="28"/>
      <c r="C3919" s="28"/>
      <c r="D3919" s="28"/>
      <c r="G3919" s="28"/>
      <c r="J3919" s="21"/>
      <c r="K3919" s="21"/>
      <c r="P3919" s="21"/>
      <c r="T3919" s="28"/>
      <c r="U3919" s="28"/>
      <c r="Y3919" s="28"/>
      <c r="Z3919" s="28"/>
    </row>
    <row r="3920" spans="1:28">
      <c r="A3920" s="47">
        <v>3918</v>
      </c>
      <c r="B3920" s="28"/>
      <c r="C3920" s="28"/>
      <c r="D3920" s="28"/>
      <c r="G3920" s="28"/>
      <c r="J3920" s="21"/>
      <c r="K3920" s="21"/>
      <c r="P3920" s="21"/>
      <c r="T3920" s="28"/>
      <c r="U3920" s="28"/>
      <c r="Y3920" s="28"/>
      <c r="Z3920" s="28"/>
    </row>
    <row r="3921" spans="1:28" ht="13.5" thickBot="1">
      <c r="A3921" s="59">
        <v>3919</v>
      </c>
      <c r="B3921" s="67"/>
      <c r="C3921" s="67"/>
      <c r="D3921" s="67"/>
      <c r="E3921" s="67"/>
      <c r="F3921" s="68"/>
      <c r="G3921" s="67"/>
      <c r="H3921" s="68"/>
      <c r="I3921" s="67"/>
      <c r="J3921" s="67"/>
      <c r="K3921" s="67"/>
      <c r="L3921" s="67"/>
      <c r="M3921" s="68"/>
      <c r="N3921" s="67"/>
      <c r="O3921" s="67"/>
      <c r="P3921" s="67"/>
      <c r="Q3921" s="67"/>
      <c r="R3921" s="68"/>
      <c r="S3921" s="67"/>
      <c r="T3921" s="67"/>
      <c r="U3921" s="67"/>
      <c r="V3921" s="67"/>
      <c r="W3921" s="68"/>
      <c r="X3921" s="67"/>
      <c r="Y3921" s="60"/>
      <c r="Z3921" s="60"/>
      <c r="AA3921" s="60"/>
      <c r="AB3921" s="61"/>
    </row>
    <row r="3922" spans="1:28">
      <c r="A3922" s="47">
        <v>3920</v>
      </c>
      <c r="B3922" s="28"/>
      <c r="C3922" s="28"/>
      <c r="D3922" s="28"/>
      <c r="G3922" s="28"/>
      <c r="J3922" s="21"/>
      <c r="K3922" s="21"/>
      <c r="P3922" s="21"/>
      <c r="T3922" s="28"/>
      <c r="U3922" s="28"/>
      <c r="Y3922" s="28"/>
      <c r="Z3922" s="28"/>
    </row>
    <row r="3923" spans="1:28">
      <c r="A3923" s="47">
        <v>3921</v>
      </c>
      <c r="B3923" s="28"/>
      <c r="C3923" s="28"/>
      <c r="D3923" s="28"/>
      <c r="G3923" s="28"/>
      <c r="J3923" s="21"/>
      <c r="K3923" s="21"/>
      <c r="P3923" s="21"/>
      <c r="T3923" s="28"/>
      <c r="U3923" s="28"/>
      <c r="Y3923" s="28"/>
      <c r="Z3923" s="28"/>
    </row>
    <row r="3924" spans="1:28">
      <c r="A3924" s="47">
        <v>3922</v>
      </c>
      <c r="B3924" s="28"/>
      <c r="C3924" s="28"/>
      <c r="D3924" s="28"/>
      <c r="G3924" s="28"/>
      <c r="J3924" s="21"/>
      <c r="K3924" s="21"/>
      <c r="P3924" s="21"/>
      <c r="T3924" s="28"/>
      <c r="U3924" s="28"/>
      <c r="Y3924" s="28"/>
      <c r="Z3924" s="28"/>
    </row>
    <row r="3925" spans="1:28">
      <c r="A3925" s="47">
        <v>3923</v>
      </c>
      <c r="B3925" s="28"/>
      <c r="C3925" s="28"/>
      <c r="D3925" s="28"/>
      <c r="G3925" s="28"/>
      <c r="J3925" s="21"/>
      <c r="K3925" s="21"/>
      <c r="P3925" s="21"/>
      <c r="T3925" s="28"/>
      <c r="U3925" s="28"/>
      <c r="Y3925" s="28"/>
      <c r="Z3925" s="28"/>
    </row>
    <row r="3926" spans="1:28" ht="13.5" thickBot="1">
      <c r="A3926" s="59">
        <v>3924</v>
      </c>
      <c r="B3926" s="67"/>
      <c r="C3926" s="67"/>
      <c r="D3926" s="67"/>
      <c r="E3926" s="67"/>
      <c r="F3926" s="68"/>
      <c r="G3926" s="67"/>
      <c r="H3926" s="68"/>
      <c r="I3926" s="67"/>
      <c r="J3926" s="67"/>
      <c r="K3926" s="67"/>
      <c r="L3926" s="67"/>
      <c r="M3926" s="68"/>
      <c r="N3926" s="67"/>
      <c r="O3926" s="67"/>
      <c r="P3926" s="67"/>
      <c r="Q3926" s="67"/>
      <c r="R3926" s="68"/>
      <c r="S3926" s="67"/>
      <c r="T3926" s="67"/>
      <c r="U3926" s="67"/>
      <c r="V3926" s="67"/>
      <c r="W3926" s="68"/>
      <c r="X3926" s="67"/>
      <c r="Y3926" s="60"/>
      <c r="Z3926" s="60"/>
      <c r="AA3926" s="60"/>
      <c r="AB3926" s="61"/>
    </row>
    <row r="3927" spans="1:28">
      <c r="A3927" s="47">
        <v>3925</v>
      </c>
      <c r="B3927" s="28"/>
      <c r="C3927" s="28"/>
      <c r="D3927" s="28"/>
      <c r="G3927" s="28"/>
      <c r="J3927" s="21"/>
      <c r="K3927" s="21"/>
      <c r="P3927" s="21"/>
      <c r="T3927" s="28"/>
      <c r="U3927" s="28"/>
      <c r="Y3927" s="28"/>
      <c r="Z3927" s="28"/>
    </row>
    <row r="3928" spans="1:28">
      <c r="A3928" s="47">
        <v>3926</v>
      </c>
      <c r="B3928" s="28"/>
      <c r="C3928" s="28"/>
      <c r="D3928" s="28"/>
      <c r="G3928" s="28"/>
      <c r="J3928" s="21"/>
      <c r="K3928" s="21"/>
      <c r="P3928" s="21"/>
      <c r="T3928" s="28"/>
      <c r="U3928" s="28"/>
      <c r="Y3928" s="28"/>
      <c r="Z3928" s="28"/>
    </row>
    <row r="3929" spans="1:28">
      <c r="A3929" s="47">
        <v>3927</v>
      </c>
      <c r="B3929" s="28"/>
      <c r="C3929" s="28"/>
      <c r="D3929" s="28"/>
      <c r="G3929" s="28"/>
      <c r="J3929" s="21"/>
      <c r="K3929" s="21"/>
      <c r="P3929" s="21"/>
      <c r="T3929" s="28"/>
      <c r="U3929" s="28"/>
      <c r="Y3929" s="28"/>
      <c r="Z3929" s="28"/>
    </row>
    <row r="3930" spans="1:28">
      <c r="A3930" s="47">
        <v>3928</v>
      </c>
      <c r="B3930" s="28"/>
      <c r="C3930" s="28"/>
      <c r="D3930" s="28"/>
      <c r="G3930" s="28"/>
      <c r="J3930" s="21"/>
      <c r="K3930" s="21"/>
      <c r="P3930" s="21"/>
      <c r="T3930" s="28"/>
      <c r="U3930" s="28"/>
      <c r="Y3930" s="28"/>
      <c r="Z3930" s="28"/>
    </row>
    <row r="3931" spans="1:28" ht="13.5" thickBot="1">
      <c r="A3931" s="59">
        <v>3929</v>
      </c>
      <c r="B3931" s="67"/>
      <c r="C3931" s="67"/>
      <c r="D3931" s="67"/>
      <c r="E3931" s="67"/>
      <c r="F3931" s="68"/>
      <c r="G3931" s="67"/>
      <c r="H3931" s="68"/>
      <c r="I3931" s="67"/>
      <c r="J3931" s="67"/>
      <c r="K3931" s="67"/>
      <c r="L3931" s="67"/>
      <c r="M3931" s="68"/>
      <c r="N3931" s="67"/>
      <c r="O3931" s="67"/>
      <c r="P3931" s="67"/>
      <c r="Q3931" s="67"/>
      <c r="R3931" s="68"/>
      <c r="S3931" s="67"/>
      <c r="T3931" s="67"/>
      <c r="U3931" s="67"/>
      <c r="V3931" s="67"/>
      <c r="W3931" s="68"/>
      <c r="X3931" s="67"/>
      <c r="Y3931" s="60"/>
      <c r="Z3931" s="60"/>
      <c r="AA3931" s="60"/>
      <c r="AB3931" s="61"/>
    </row>
    <row r="3932" spans="1:28">
      <c r="A3932" s="47">
        <v>3930</v>
      </c>
      <c r="B3932" s="28"/>
      <c r="C3932" s="28"/>
      <c r="D3932" s="28"/>
      <c r="G3932" s="28"/>
      <c r="J3932" s="21"/>
      <c r="K3932" s="21"/>
      <c r="P3932" s="21"/>
      <c r="T3932" s="28"/>
      <c r="U3932" s="28"/>
      <c r="Y3932" s="28"/>
      <c r="Z3932" s="28"/>
    </row>
    <row r="3933" spans="1:28">
      <c r="A3933" s="47">
        <v>3931</v>
      </c>
      <c r="B3933" s="28"/>
      <c r="C3933" s="28"/>
      <c r="D3933" s="28"/>
      <c r="G3933" s="28"/>
      <c r="J3933" s="21"/>
      <c r="K3933" s="21"/>
      <c r="P3933" s="21"/>
      <c r="T3933" s="28"/>
      <c r="U3933" s="28"/>
      <c r="Y3933" s="28"/>
      <c r="Z3933" s="28"/>
    </row>
    <row r="3934" spans="1:28">
      <c r="A3934" s="47">
        <v>3932</v>
      </c>
      <c r="B3934" s="28"/>
      <c r="C3934" s="28"/>
      <c r="D3934" s="28"/>
      <c r="G3934" s="28"/>
      <c r="J3934" s="21"/>
      <c r="K3934" s="21"/>
      <c r="P3934" s="21"/>
      <c r="T3934" s="28"/>
      <c r="U3934" s="28"/>
      <c r="Y3934" s="28"/>
      <c r="Z3934" s="28"/>
    </row>
    <row r="3935" spans="1:28">
      <c r="A3935" s="47">
        <v>3933</v>
      </c>
      <c r="B3935" s="28"/>
      <c r="C3935" s="28"/>
      <c r="D3935" s="28"/>
      <c r="G3935" s="28"/>
      <c r="J3935" s="21"/>
      <c r="K3935" s="21"/>
      <c r="P3935" s="21"/>
      <c r="T3935" s="28"/>
      <c r="U3935" s="28"/>
      <c r="Y3935" s="28"/>
      <c r="Z3935" s="28"/>
    </row>
    <row r="3936" spans="1:28" ht="13.5" thickBot="1">
      <c r="A3936" s="59">
        <v>3934</v>
      </c>
      <c r="B3936" s="67"/>
      <c r="C3936" s="67"/>
      <c r="D3936" s="67"/>
      <c r="E3936" s="67"/>
      <c r="F3936" s="68"/>
      <c r="G3936" s="67"/>
      <c r="H3936" s="68"/>
      <c r="I3936" s="67"/>
      <c r="J3936" s="67"/>
      <c r="K3936" s="67"/>
      <c r="L3936" s="67"/>
      <c r="M3936" s="68"/>
      <c r="N3936" s="67"/>
      <c r="O3936" s="67"/>
      <c r="P3936" s="67"/>
      <c r="Q3936" s="67"/>
      <c r="R3936" s="68"/>
      <c r="S3936" s="67"/>
      <c r="T3936" s="67"/>
      <c r="U3936" s="67"/>
      <c r="V3936" s="67"/>
      <c r="W3936" s="68"/>
      <c r="X3936" s="67"/>
      <c r="Y3936" s="60"/>
      <c r="Z3936" s="60"/>
      <c r="AA3936" s="60"/>
      <c r="AB3936" s="61"/>
    </row>
    <row r="3937" spans="1:28">
      <c r="A3937" s="47">
        <v>3935</v>
      </c>
      <c r="B3937" s="28"/>
      <c r="C3937" s="28"/>
      <c r="D3937" s="28"/>
      <c r="G3937" s="28"/>
      <c r="J3937" s="21"/>
      <c r="K3937" s="21"/>
      <c r="P3937" s="21"/>
      <c r="T3937" s="28"/>
      <c r="U3937" s="28"/>
      <c r="Y3937" s="28"/>
      <c r="Z3937" s="28"/>
    </row>
    <row r="3938" spans="1:28">
      <c r="A3938" s="47">
        <v>3936</v>
      </c>
      <c r="B3938" s="28"/>
      <c r="C3938" s="28"/>
      <c r="D3938" s="28"/>
      <c r="G3938" s="28"/>
      <c r="J3938" s="21"/>
      <c r="K3938" s="21"/>
      <c r="P3938" s="21"/>
      <c r="T3938" s="28"/>
      <c r="U3938" s="28"/>
      <c r="Y3938" s="28"/>
      <c r="Z3938" s="28"/>
    </row>
    <row r="3939" spans="1:28">
      <c r="A3939" s="47">
        <v>3937</v>
      </c>
      <c r="B3939" s="28"/>
      <c r="C3939" s="28"/>
      <c r="D3939" s="28"/>
      <c r="G3939" s="28"/>
      <c r="J3939" s="21"/>
      <c r="K3939" s="21"/>
      <c r="P3939" s="21"/>
      <c r="T3939" s="28"/>
      <c r="U3939" s="28"/>
      <c r="Y3939" s="28"/>
      <c r="Z3939" s="28"/>
    </row>
    <row r="3940" spans="1:28">
      <c r="A3940" s="47">
        <v>3938</v>
      </c>
      <c r="B3940" s="28"/>
      <c r="C3940" s="28"/>
      <c r="D3940" s="28"/>
      <c r="G3940" s="28"/>
      <c r="J3940" s="21"/>
      <c r="K3940" s="21"/>
      <c r="P3940" s="21"/>
      <c r="T3940" s="28"/>
      <c r="U3940" s="28"/>
      <c r="Y3940" s="28"/>
      <c r="Z3940" s="28"/>
    </row>
    <row r="3941" spans="1:28" ht="13.5" thickBot="1">
      <c r="A3941" s="59">
        <v>3939</v>
      </c>
      <c r="B3941" s="67"/>
      <c r="C3941" s="67"/>
      <c r="D3941" s="67"/>
      <c r="E3941" s="67"/>
      <c r="F3941" s="68"/>
      <c r="G3941" s="67"/>
      <c r="H3941" s="68"/>
      <c r="I3941" s="67"/>
      <c r="J3941" s="67"/>
      <c r="K3941" s="67"/>
      <c r="L3941" s="67"/>
      <c r="M3941" s="68"/>
      <c r="N3941" s="67"/>
      <c r="O3941" s="67"/>
      <c r="P3941" s="67"/>
      <c r="Q3941" s="67"/>
      <c r="R3941" s="68"/>
      <c r="S3941" s="67"/>
      <c r="T3941" s="67"/>
      <c r="U3941" s="67"/>
      <c r="V3941" s="67"/>
      <c r="W3941" s="68"/>
      <c r="X3941" s="67"/>
      <c r="Y3941" s="60"/>
      <c r="Z3941" s="60"/>
      <c r="AA3941" s="60"/>
      <c r="AB3941" s="61"/>
    </row>
    <row r="3942" spans="1:28">
      <c r="A3942" s="47">
        <v>3940</v>
      </c>
      <c r="B3942" s="28"/>
      <c r="C3942" s="28"/>
      <c r="D3942" s="28"/>
      <c r="G3942" s="28"/>
      <c r="J3942" s="21"/>
      <c r="K3942" s="21"/>
      <c r="P3942" s="21"/>
      <c r="T3942" s="28"/>
      <c r="U3942" s="28"/>
      <c r="Y3942" s="28"/>
      <c r="Z3942" s="28"/>
    </row>
    <row r="3943" spans="1:28">
      <c r="A3943" s="47">
        <v>3941</v>
      </c>
      <c r="B3943" s="28"/>
      <c r="C3943" s="28"/>
      <c r="D3943" s="28"/>
      <c r="G3943" s="28"/>
      <c r="J3943" s="21"/>
      <c r="K3943" s="21"/>
      <c r="P3943" s="21"/>
      <c r="T3943" s="28"/>
      <c r="U3943" s="28"/>
      <c r="Y3943" s="28"/>
      <c r="Z3943" s="28"/>
    </row>
    <row r="3944" spans="1:28">
      <c r="A3944" s="47">
        <v>3942</v>
      </c>
      <c r="B3944" s="28"/>
      <c r="C3944" s="28"/>
      <c r="D3944" s="28"/>
      <c r="G3944" s="28"/>
      <c r="J3944" s="21"/>
      <c r="K3944" s="21"/>
      <c r="P3944" s="21"/>
      <c r="T3944" s="28"/>
      <c r="U3944" s="28"/>
      <c r="Y3944" s="28"/>
      <c r="Z3944" s="28"/>
    </row>
    <row r="3945" spans="1:28">
      <c r="A3945" s="47">
        <v>3943</v>
      </c>
      <c r="B3945" s="28"/>
      <c r="C3945" s="28"/>
      <c r="D3945" s="28"/>
      <c r="G3945" s="28"/>
      <c r="J3945" s="21"/>
      <c r="K3945" s="21"/>
      <c r="P3945" s="21"/>
      <c r="T3945" s="28"/>
      <c r="U3945" s="28"/>
      <c r="Y3945" s="28"/>
      <c r="Z3945" s="28"/>
    </row>
    <row r="3946" spans="1:28" ht="13.5" thickBot="1">
      <c r="A3946" s="59">
        <v>3944</v>
      </c>
      <c r="B3946" s="67"/>
      <c r="C3946" s="67"/>
      <c r="D3946" s="67"/>
      <c r="E3946" s="67"/>
      <c r="F3946" s="68"/>
      <c r="G3946" s="67"/>
      <c r="H3946" s="68"/>
      <c r="I3946" s="67"/>
      <c r="J3946" s="67"/>
      <c r="K3946" s="67"/>
      <c r="L3946" s="67"/>
      <c r="M3946" s="68"/>
      <c r="N3946" s="67"/>
      <c r="O3946" s="67"/>
      <c r="P3946" s="67"/>
      <c r="Q3946" s="67"/>
      <c r="R3946" s="68"/>
      <c r="S3946" s="67"/>
      <c r="T3946" s="67"/>
      <c r="U3946" s="67"/>
      <c r="V3946" s="67"/>
      <c r="W3946" s="68"/>
      <c r="X3946" s="67"/>
      <c r="Y3946" s="60"/>
      <c r="Z3946" s="60"/>
      <c r="AA3946" s="60"/>
      <c r="AB3946" s="61"/>
    </row>
    <row r="3947" spans="1:28">
      <c r="A3947" s="47">
        <v>3945</v>
      </c>
      <c r="B3947" s="28"/>
      <c r="C3947" s="28"/>
      <c r="D3947" s="28"/>
      <c r="G3947" s="28"/>
      <c r="J3947" s="21"/>
      <c r="K3947" s="21"/>
      <c r="P3947" s="21"/>
      <c r="T3947" s="28"/>
      <c r="U3947" s="28"/>
      <c r="Y3947" s="28"/>
      <c r="Z3947" s="28"/>
    </row>
    <row r="3948" spans="1:28">
      <c r="A3948" s="47">
        <v>3946</v>
      </c>
      <c r="B3948" s="28"/>
      <c r="C3948" s="28"/>
      <c r="D3948" s="28"/>
      <c r="G3948" s="28"/>
      <c r="J3948" s="21"/>
      <c r="K3948" s="21"/>
      <c r="P3948" s="21"/>
      <c r="T3948" s="28"/>
      <c r="U3948" s="28"/>
      <c r="Y3948" s="28"/>
      <c r="Z3948" s="28"/>
    </row>
    <row r="3949" spans="1:28">
      <c r="A3949" s="47">
        <v>3947</v>
      </c>
      <c r="B3949" s="28"/>
      <c r="C3949" s="28"/>
      <c r="D3949" s="28"/>
      <c r="G3949" s="28"/>
      <c r="J3949" s="21"/>
      <c r="K3949" s="21"/>
      <c r="P3949" s="21"/>
      <c r="T3949" s="28"/>
      <c r="U3949" s="28"/>
      <c r="Y3949" s="28"/>
      <c r="Z3949" s="28"/>
    </row>
    <row r="3950" spans="1:28">
      <c r="A3950" s="47">
        <v>3948</v>
      </c>
      <c r="B3950" s="28"/>
      <c r="C3950" s="28"/>
      <c r="D3950" s="28"/>
      <c r="G3950" s="28"/>
      <c r="J3950" s="21"/>
      <c r="K3950" s="21"/>
      <c r="P3950" s="21"/>
      <c r="T3950" s="28"/>
      <c r="U3950" s="28"/>
      <c r="Y3950" s="28"/>
      <c r="Z3950" s="28"/>
    </row>
    <row r="3951" spans="1:28" ht="13.5" thickBot="1">
      <c r="A3951" s="59">
        <v>3949</v>
      </c>
      <c r="B3951" s="67"/>
      <c r="C3951" s="67"/>
      <c r="D3951" s="67"/>
      <c r="E3951" s="67"/>
      <c r="F3951" s="68"/>
      <c r="G3951" s="67"/>
      <c r="H3951" s="68"/>
      <c r="I3951" s="67"/>
      <c r="J3951" s="67"/>
      <c r="K3951" s="67"/>
      <c r="L3951" s="67"/>
      <c r="M3951" s="68"/>
      <c r="N3951" s="67"/>
      <c r="O3951" s="67"/>
      <c r="P3951" s="67"/>
      <c r="Q3951" s="67"/>
      <c r="R3951" s="68"/>
      <c r="S3951" s="67"/>
      <c r="T3951" s="67"/>
      <c r="U3951" s="67"/>
      <c r="V3951" s="67"/>
      <c r="W3951" s="68"/>
      <c r="X3951" s="67"/>
      <c r="Y3951" s="60"/>
      <c r="Z3951" s="60"/>
      <c r="AA3951" s="60"/>
      <c r="AB3951" s="61"/>
    </row>
    <row r="3952" spans="1:28">
      <c r="A3952" s="47">
        <v>3950</v>
      </c>
      <c r="B3952" s="28"/>
      <c r="C3952" s="28"/>
      <c r="D3952" s="28"/>
      <c r="G3952" s="28"/>
      <c r="J3952" s="21"/>
      <c r="K3952" s="21"/>
      <c r="P3952" s="21"/>
      <c r="T3952" s="28"/>
      <c r="U3952" s="28"/>
      <c r="Y3952" s="28"/>
      <c r="Z3952" s="28"/>
    </row>
    <row r="3953" spans="1:28">
      <c r="A3953" s="47">
        <v>3951</v>
      </c>
      <c r="B3953" s="28"/>
      <c r="C3953" s="28"/>
      <c r="D3953" s="28"/>
      <c r="G3953" s="28"/>
      <c r="J3953" s="21"/>
      <c r="K3953" s="21"/>
      <c r="P3953" s="21"/>
      <c r="T3953" s="28"/>
      <c r="U3953" s="28"/>
      <c r="Y3953" s="28"/>
      <c r="Z3953" s="28"/>
    </row>
    <row r="3954" spans="1:28">
      <c r="A3954" s="47">
        <v>3952</v>
      </c>
      <c r="B3954" s="28"/>
      <c r="C3954" s="28"/>
      <c r="D3954" s="28"/>
      <c r="G3954" s="28"/>
      <c r="J3954" s="21"/>
      <c r="K3954" s="21"/>
      <c r="P3954" s="21"/>
      <c r="T3954" s="28"/>
      <c r="U3954" s="28"/>
      <c r="Y3954" s="28"/>
      <c r="Z3954" s="28"/>
    </row>
    <row r="3955" spans="1:28">
      <c r="A3955" s="47">
        <v>3953</v>
      </c>
      <c r="B3955" s="28"/>
      <c r="C3955" s="28"/>
      <c r="D3955" s="28"/>
      <c r="G3955" s="28"/>
      <c r="J3955" s="21"/>
      <c r="K3955" s="21"/>
      <c r="P3955" s="21"/>
      <c r="T3955" s="28"/>
      <c r="U3955" s="28"/>
      <c r="Y3955" s="28"/>
      <c r="Z3955" s="28"/>
    </row>
    <row r="3956" spans="1:28" ht="13.5" thickBot="1">
      <c r="A3956" s="59">
        <v>3954</v>
      </c>
      <c r="B3956" s="67"/>
      <c r="C3956" s="67"/>
      <c r="D3956" s="67"/>
      <c r="E3956" s="67"/>
      <c r="F3956" s="68"/>
      <c r="G3956" s="67"/>
      <c r="H3956" s="68"/>
      <c r="I3956" s="67"/>
      <c r="J3956" s="67"/>
      <c r="K3956" s="67"/>
      <c r="L3956" s="67"/>
      <c r="M3956" s="68"/>
      <c r="N3956" s="67"/>
      <c r="O3956" s="67"/>
      <c r="P3956" s="67"/>
      <c r="Q3956" s="67"/>
      <c r="R3956" s="68"/>
      <c r="S3956" s="67"/>
      <c r="T3956" s="67"/>
      <c r="U3956" s="67"/>
      <c r="V3956" s="67"/>
      <c r="W3956" s="68"/>
      <c r="X3956" s="67"/>
      <c r="Y3956" s="60"/>
      <c r="Z3956" s="60"/>
      <c r="AA3956" s="60"/>
      <c r="AB3956" s="61"/>
    </row>
    <row r="3957" spans="1:28">
      <c r="A3957" s="47">
        <v>3955</v>
      </c>
      <c r="B3957" s="28"/>
      <c r="C3957" s="28"/>
      <c r="D3957" s="28"/>
      <c r="G3957" s="28"/>
      <c r="J3957" s="21"/>
      <c r="K3957" s="21"/>
      <c r="P3957" s="21"/>
      <c r="T3957" s="28"/>
      <c r="U3957" s="28"/>
      <c r="Y3957" s="28"/>
      <c r="Z3957" s="28"/>
    </row>
    <row r="3958" spans="1:28">
      <c r="A3958" s="47">
        <v>3956</v>
      </c>
      <c r="B3958" s="28"/>
      <c r="C3958" s="28"/>
      <c r="D3958" s="28"/>
      <c r="G3958" s="28"/>
      <c r="J3958" s="21"/>
      <c r="K3958" s="21"/>
      <c r="P3958" s="21"/>
      <c r="T3958" s="28"/>
      <c r="U3958" s="28"/>
      <c r="Y3958" s="28"/>
      <c r="Z3958" s="28"/>
    </row>
    <row r="3959" spans="1:28">
      <c r="A3959" s="47">
        <v>3957</v>
      </c>
      <c r="B3959" s="28"/>
      <c r="C3959" s="28"/>
      <c r="D3959" s="28"/>
      <c r="G3959" s="28"/>
      <c r="J3959" s="21"/>
      <c r="K3959" s="21"/>
      <c r="P3959" s="21"/>
      <c r="T3959" s="28"/>
      <c r="U3959" s="28"/>
      <c r="Y3959" s="28"/>
      <c r="Z3959" s="28"/>
    </row>
    <row r="3960" spans="1:28">
      <c r="A3960" s="47">
        <v>3958</v>
      </c>
      <c r="B3960" s="28"/>
      <c r="C3960" s="28"/>
      <c r="D3960" s="28"/>
      <c r="G3960" s="28"/>
      <c r="J3960" s="21"/>
      <c r="K3960" s="21"/>
      <c r="P3960" s="21"/>
      <c r="T3960" s="28"/>
      <c r="U3960" s="28"/>
      <c r="Y3960" s="28"/>
      <c r="Z3960" s="28"/>
    </row>
    <row r="3961" spans="1:28" ht="13.5" thickBot="1">
      <c r="A3961" s="59">
        <v>3959</v>
      </c>
      <c r="B3961" s="67"/>
      <c r="C3961" s="67"/>
      <c r="D3961" s="67"/>
      <c r="E3961" s="67"/>
      <c r="F3961" s="68"/>
      <c r="G3961" s="67"/>
      <c r="H3961" s="68"/>
      <c r="I3961" s="67"/>
      <c r="J3961" s="67"/>
      <c r="K3961" s="67"/>
      <c r="L3961" s="67"/>
      <c r="M3961" s="68"/>
      <c r="N3961" s="67"/>
      <c r="O3961" s="67"/>
      <c r="P3961" s="67"/>
      <c r="Q3961" s="67"/>
      <c r="R3961" s="68"/>
      <c r="S3961" s="67"/>
      <c r="T3961" s="67"/>
      <c r="U3961" s="67"/>
      <c r="V3961" s="67"/>
      <c r="W3961" s="68"/>
      <c r="X3961" s="67"/>
      <c r="Y3961" s="60"/>
      <c r="Z3961" s="60"/>
      <c r="AA3961" s="60"/>
      <c r="AB3961" s="61"/>
    </row>
    <row r="3962" spans="1:28">
      <c r="A3962" s="47">
        <v>3960</v>
      </c>
      <c r="B3962" s="28"/>
      <c r="C3962" s="28"/>
      <c r="D3962" s="28"/>
      <c r="G3962" s="28"/>
      <c r="J3962" s="21"/>
      <c r="K3962" s="21"/>
      <c r="P3962" s="21"/>
      <c r="T3962" s="28"/>
      <c r="U3962" s="28"/>
      <c r="Y3962" s="28"/>
      <c r="Z3962" s="28"/>
    </row>
    <row r="3963" spans="1:28">
      <c r="A3963" s="47">
        <v>3961</v>
      </c>
      <c r="B3963" s="28"/>
      <c r="C3963" s="28"/>
      <c r="D3963" s="28"/>
      <c r="G3963" s="28"/>
      <c r="J3963" s="21"/>
      <c r="K3963" s="21"/>
      <c r="P3963" s="21"/>
      <c r="T3963" s="28"/>
      <c r="U3963" s="28"/>
      <c r="Y3963" s="28"/>
      <c r="Z3963" s="28"/>
    </row>
    <row r="3964" spans="1:28">
      <c r="A3964" s="47">
        <v>3962</v>
      </c>
      <c r="B3964" s="28"/>
      <c r="C3964" s="28"/>
      <c r="D3964" s="28"/>
      <c r="G3964" s="28"/>
      <c r="J3964" s="21"/>
      <c r="K3964" s="21"/>
      <c r="P3964" s="21"/>
      <c r="T3964" s="28"/>
      <c r="U3964" s="28"/>
      <c r="Y3964" s="28"/>
      <c r="Z3964" s="28"/>
    </row>
    <row r="3965" spans="1:28">
      <c r="A3965" s="47">
        <v>3963</v>
      </c>
      <c r="B3965" s="28"/>
      <c r="C3965" s="28"/>
      <c r="D3965" s="28"/>
      <c r="G3965" s="28"/>
      <c r="J3965" s="21"/>
      <c r="K3965" s="21"/>
      <c r="P3965" s="21"/>
      <c r="T3965" s="28"/>
      <c r="U3965" s="28"/>
      <c r="Y3965" s="28"/>
      <c r="Z3965" s="28"/>
    </row>
    <row r="3966" spans="1:28" ht="13.5" thickBot="1">
      <c r="A3966" s="59">
        <v>3964</v>
      </c>
      <c r="B3966" s="67"/>
      <c r="C3966" s="67"/>
      <c r="D3966" s="67"/>
      <c r="E3966" s="67"/>
      <c r="F3966" s="68"/>
      <c r="G3966" s="67"/>
      <c r="H3966" s="68"/>
      <c r="I3966" s="67"/>
      <c r="J3966" s="67"/>
      <c r="K3966" s="67"/>
      <c r="L3966" s="67"/>
      <c r="M3966" s="68"/>
      <c r="N3966" s="67"/>
      <c r="O3966" s="67"/>
      <c r="P3966" s="67"/>
      <c r="Q3966" s="67"/>
      <c r="R3966" s="68"/>
      <c r="S3966" s="67"/>
      <c r="T3966" s="67"/>
      <c r="U3966" s="67"/>
      <c r="V3966" s="67"/>
      <c r="W3966" s="68"/>
      <c r="X3966" s="67"/>
      <c r="Y3966" s="60"/>
      <c r="Z3966" s="60"/>
      <c r="AA3966" s="60"/>
      <c r="AB3966" s="61"/>
    </row>
    <row r="3967" spans="1:28">
      <c r="A3967" s="47">
        <v>3965</v>
      </c>
      <c r="B3967" s="28"/>
      <c r="C3967" s="28"/>
      <c r="D3967" s="28"/>
      <c r="G3967" s="28"/>
      <c r="J3967" s="21"/>
      <c r="K3967" s="21"/>
      <c r="P3967" s="21"/>
      <c r="T3967" s="28"/>
      <c r="U3967" s="28"/>
      <c r="Y3967" s="28"/>
      <c r="Z3967" s="28"/>
    </row>
    <row r="3968" spans="1:28">
      <c r="A3968" s="47">
        <v>3966</v>
      </c>
      <c r="B3968" s="28"/>
      <c r="C3968" s="28"/>
      <c r="D3968" s="28"/>
      <c r="G3968" s="28"/>
      <c r="J3968" s="21"/>
      <c r="K3968" s="21"/>
      <c r="P3968" s="21"/>
      <c r="T3968" s="28"/>
      <c r="U3968" s="28"/>
      <c r="Y3968" s="28"/>
      <c r="Z3968" s="28"/>
    </row>
    <row r="3969" spans="1:28">
      <c r="A3969" s="47">
        <v>3967</v>
      </c>
      <c r="B3969" s="28"/>
      <c r="C3969" s="28"/>
      <c r="D3969" s="28"/>
      <c r="G3969" s="28"/>
      <c r="J3969" s="21"/>
      <c r="K3969" s="21"/>
      <c r="P3969" s="21"/>
      <c r="T3969" s="28"/>
      <c r="U3969" s="28"/>
      <c r="Y3969" s="28"/>
      <c r="Z3969" s="28"/>
    </row>
    <row r="3970" spans="1:28">
      <c r="A3970" s="47">
        <v>3968</v>
      </c>
      <c r="B3970" s="28"/>
      <c r="C3970" s="28"/>
      <c r="D3970" s="28"/>
      <c r="G3970" s="28"/>
      <c r="J3970" s="21"/>
      <c r="K3970" s="21"/>
      <c r="P3970" s="21"/>
      <c r="T3970" s="28"/>
      <c r="U3970" s="28"/>
      <c r="Y3970" s="28"/>
      <c r="Z3970" s="28"/>
    </row>
    <row r="3971" spans="1:28" ht="13.5" thickBot="1">
      <c r="A3971" s="59">
        <v>3969</v>
      </c>
      <c r="B3971" s="67"/>
      <c r="C3971" s="67"/>
      <c r="D3971" s="67"/>
      <c r="E3971" s="67"/>
      <c r="F3971" s="68"/>
      <c r="G3971" s="67"/>
      <c r="H3971" s="68"/>
      <c r="I3971" s="67"/>
      <c r="J3971" s="67"/>
      <c r="K3971" s="67"/>
      <c r="L3971" s="67"/>
      <c r="M3971" s="68"/>
      <c r="N3971" s="67"/>
      <c r="O3971" s="67"/>
      <c r="P3971" s="67"/>
      <c r="Q3971" s="67"/>
      <c r="R3971" s="68"/>
      <c r="S3971" s="67"/>
      <c r="T3971" s="67"/>
      <c r="U3971" s="67"/>
      <c r="V3971" s="67"/>
      <c r="W3971" s="68"/>
      <c r="X3971" s="67"/>
      <c r="Y3971" s="60"/>
      <c r="Z3971" s="60"/>
      <c r="AA3971" s="60"/>
      <c r="AB3971" s="61"/>
    </row>
    <row r="3972" spans="1:28">
      <c r="A3972" s="47">
        <v>3970</v>
      </c>
      <c r="B3972" s="28"/>
      <c r="C3972" s="28"/>
      <c r="D3972" s="28"/>
      <c r="G3972" s="28"/>
      <c r="J3972" s="21"/>
      <c r="K3972" s="21"/>
      <c r="P3972" s="21"/>
      <c r="T3972" s="28"/>
      <c r="U3972" s="28"/>
      <c r="Y3972" s="28"/>
      <c r="Z3972" s="28"/>
    </row>
    <row r="3973" spans="1:28">
      <c r="A3973" s="47">
        <v>3971</v>
      </c>
      <c r="B3973" s="28"/>
      <c r="C3973" s="28"/>
      <c r="D3973" s="28"/>
      <c r="G3973" s="28"/>
      <c r="J3973" s="21"/>
      <c r="K3973" s="21"/>
      <c r="P3973" s="21"/>
      <c r="T3973" s="28"/>
      <c r="U3973" s="28"/>
      <c r="Y3973" s="28"/>
      <c r="Z3973" s="28"/>
    </row>
    <row r="3974" spans="1:28">
      <c r="A3974" s="47">
        <v>3972</v>
      </c>
      <c r="B3974" s="28"/>
      <c r="C3974" s="28"/>
      <c r="D3974" s="28"/>
      <c r="G3974" s="28"/>
      <c r="J3974" s="21"/>
      <c r="K3974" s="21"/>
      <c r="P3974" s="21"/>
      <c r="T3974" s="28"/>
      <c r="U3974" s="28"/>
      <c r="Y3974" s="28"/>
      <c r="Z3974" s="28"/>
    </row>
    <row r="3975" spans="1:28">
      <c r="A3975" s="47">
        <v>3973</v>
      </c>
      <c r="B3975" s="28"/>
      <c r="C3975" s="28"/>
      <c r="D3975" s="28"/>
      <c r="G3975" s="28"/>
      <c r="J3975" s="21"/>
      <c r="K3975" s="21"/>
      <c r="P3975" s="21"/>
      <c r="T3975" s="28"/>
      <c r="U3975" s="28"/>
      <c r="Y3975" s="28"/>
      <c r="Z3975" s="28"/>
    </row>
    <row r="3976" spans="1:28" ht="13.5" thickBot="1">
      <c r="A3976" s="59">
        <v>3974</v>
      </c>
      <c r="B3976" s="67"/>
      <c r="C3976" s="67"/>
      <c r="D3976" s="67"/>
      <c r="E3976" s="67"/>
      <c r="F3976" s="68"/>
      <c r="G3976" s="67"/>
      <c r="H3976" s="68"/>
      <c r="I3976" s="67"/>
      <c r="J3976" s="67"/>
      <c r="K3976" s="67"/>
      <c r="L3976" s="67"/>
      <c r="M3976" s="68"/>
      <c r="N3976" s="67"/>
      <c r="O3976" s="67"/>
      <c r="P3976" s="67"/>
      <c r="Q3976" s="67"/>
      <c r="R3976" s="68"/>
      <c r="S3976" s="67"/>
      <c r="T3976" s="67"/>
      <c r="U3976" s="67"/>
      <c r="V3976" s="67"/>
      <c r="W3976" s="68"/>
      <c r="X3976" s="67"/>
      <c r="Y3976" s="60"/>
      <c r="Z3976" s="60"/>
      <c r="AA3976" s="60"/>
      <c r="AB3976" s="61"/>
    </row>
    <row r="3977" spans="1:28">
      <c r="A3977" s="47">
        <v>3975</v>
      </c>
      <c r="B3977" s="28"/>
      <c r="C3977" s="28"/>
      <c r="D3977" s="28"/>
      <c r="G3977" s="28"/>
      <c r="J3977" s="21"/>
      <c r="K3977" s="21"/>
      <c r="P3977" s="21"/>
      <c r="T3977" s="28"/>
      <c r="U3977" s="28"/>
      <c r="Y3977" s="28"/>
      <c r="Z3977" s="28"/>
    </row>
    <row r="3978" spans="1:28">
      <c r="A3978" s="47">
        <v>3976</v>
      </c>
      <c r="B3978" s="28"/>
      <c r="C3978" s="28"/>
      <c r="D3978" s="28"/>
      <c r="G3978" s="28"/>
      <c r="J3978" s="21"/>
      <c r="K3978" s="21"/>
      <c r="P3978" s="21"/>
      <c r="T3978" s="28"/>
      <c r="U3978" s="28"/>
      <c r="Y3978" s="28"/>
      <c r="Z3978" s="28"/>
    </row>
    <row r="3979" spans="1:28">
      <c r="A3979" s="47">
        <v>3977</v>
      </c>
      <c r="B3979" s="28"/>
      <c r="C3979" s="28"/>
      <c r="D3979" s="28"/>
      <c r="G3979" s="28"/>
      <c r="J3979" s="21"/>
      <c r="K3979" s="21"/>
      <c r="P3979" s="21"/>
      <c r="T3979" s="28"/>
      <c r="U3979" s="28"/>
      <c r="Y3979" s="28"/>
      <c r="Z3979" s="28"/>
    </row>
    <row r="3980" spans="1:28">
      <c r="A3980" s="47">
        <v>3978</v>
      </c>
      <c r="B3980" s="28"/>
      <c r="C3980" s="28"/>
      <c r="D3980" s="28"/>
      <c r="G3980" s="28"/>
      <c r="J3980" s="21"/>
      <c r="K3980" s="21"/>
      <c r="P3980" s="21"/>
      <c r="T3980" s="28"/>
      <c r="U3980" s="28"/>
      <c r="Y3980" s="28"/>
      <c r="Z3980" s="28"/>
    </row>
    <row r="3981" spans="1:28" ht="13.5" thickBot="1">
      <c r="A3981" s="59">
        <v>3979</v>
      </c>
      <c r="B3981" s="67"/>
      <c r="C3981" s="67"/>
      <c r="D3981" s="67"/>
      <c r="E3981" s="67"/>
      <c r="F3981" s="68"/>
      <c r="G3981" s="67"/>
      <c r="H3981" s="68"/>
      <c r="I3981" s="67"/>
      <c r="J3981" s="67"/>
      <c r="K3981" s="67"/>
      <c r="L3981" s="67"/>
      <c r="M3981" s="68"/>
      <c r="N3981" s="67"/>
      <c r="O3981" s="67"/>
      <c r="P3981" s="67"/>
      <c r="Q3981" s="67"/>
      <c r="R3981" s="68"/>
      <c r="S3981" s="67"/>
      <c r="T3981" s="67"/>
      <c r="U3981" s="67"/>
      <c r="V3981" s="67"/>
      <c r="W3981" s="68"/>
      <c r="X3981" s="67"/>
      <c r="Y3981" s="60"/>
      <c r="Z3981" s="60"/>
      <c r="AA3981" s="60"/>
      <c r="AB3981" s="61"/>
    </row>
    <row r="3982" spans="1:28">
      <c r="A3982" s="47">
        <v>3980</v>
      </c>
      <c r="B3982" s="28"/>
      <c r="C3982" s="28"/>
      <c r="D3982" s="28"/>
      <c r="G3982" s="28"/>
      <c r="J3982" s="21"/>
      <c r="K3982" s="21"/>
      <c r="P3982" s="21"/>
      <c r="T3982" s="28"/>
      <c r="U3982" s="28"/>
      <c r="Y3982" s="28"/>
      <c r="Z3982" s="28"/>
    </row>
    <row r="3983" spans="1:28">
      <c r="A3983" s="47">
        <v>3981</v>
      </c>
      <c r="B3983" s="28"/>
      <c r="C3983" s="28"/>
      <c r="D3983" s="28"/>
      <c r="G3983" s="28"/>
      <c r="J3983" s="21"/>
      <c r="K3983" s="21"/>
      <c r="P3983" s="21"/>
      <c r="T3983" s="28"/>
      <c r="U3983" s="28"/>
      <c r="Y3983" s="28"/>
      <c r="Z3983" s="28"/>
    </row>
    <row r="3984" spans="1:28">
      <c r="A3984" s="47">
        <v>3982</v>
      </c>
      <c r="B3984" s="28"/>
      <c r="C3984" s="28"/>
      <c r="D3984" s="28"/>
      <c r="G3984" s="28"/>
      <c r="J3984" s="21"/>
      <c r="K3984" s="21"/>
      <c r="P3984" s="21"/>
      <c r="T3984" s="28"/>
      <c r="U3984" s="28"/>
      <c r="Y3984" s="28"/>
      <c r="Z3984" s="28"/>
    </row>
    <row r="3985" spans="1:28">
      <c r="A3985" s="47">
        <v>3983</v>
      </c>
      <c r="B3985" s="28"/>
      <c r="C3985" s="28"/>
      <c r="D3985" s="28"/>
      <c r="G3985" s="28"/>
      <c r="J3985" s="21"/>
      <c r="K3985" s="21"/>
      <c r="P3985" s="21"/>
      <c r="T3985" s="28"/>
      <c r="U3985" s="28"/>
      <c r="Y3985" s="28"/>
      <c r="Z3985" s="28"/>
    </row>
    <row r="3986" spans="1:28" ht="13.5" thickBot="1">
      <c r="A3986" s="59">
        <v>3984</v>
      </c>
      <c r="B3986" s="67"/>
      <c r="C3986" s="67"/>
      <c r="D3986" s="67"/>
      <c r="E3986" s="67"/>
      <c r="F3986" s="68"/>
      <c r="G3986" s="67"/>
      <c r="H3986" s="68"/>
      <c r="I3986" s="67"/>
      <c r="J3986" s="67"/>
      <c r="K3986" s="67"/>
      <c r="L3986" s="67"/>
      <c r="M3986" s="68"/>
      <c r="N3986" s="67"/>
      <c r="O3986" s="67"/>
      <c r="P3986" s="67"/>
      <c r="Q3986" s="67"/>
      <c r="R3986" s="68"/>
      <c r="S3986" s="67"/>
      <c r="T3986" s="67"/>
      <c r="U3986" s="67"/>
      <c r="V3986" s="67"/>
      <c r="W3986" s="68"/>
      <c r="X3986" s="67"/>
      <c r="Y3986" s="60"/>
      <c r="Z3986" s="60"/>
      <c r="AA3986" s="60"/>
      <c r="AB3986" s="61"/>
    </row>
    <row r="3987" spans="1:28">
      <c r="A3987" s="47">
        <v>3985</v>
      </c>
      <c r="B3987" s="28"/>
      <c r="C3987" s="28"/>
      <c r="D3987" s="28"/>
      <c r="G3987" s="28"/>
      <c r="J3987" s="21"/>
      <c r="K3987" s="21"/>
      <c r="P3987" s="21"/>
      <c r="T3987" s="28"/>
      <c r="U3987" s="28"/>
      <c r="Y3987" s="28"/>
      <c r="Z3987" s="28"/>
    </row>
    <row r="3988" spans="1:28">
      <c r="A3988" s="47">
        <v>3986</v>
      </c>
      <c r="B3988" s="28"/>
      <c r="C3988" s="28"/>
      <c r="D3988" s="28"/>
      <c r="G3988" s="28"/>
      <c r="J3988" s="21"/>
      <c r="K3988" s="21"/>
      <c r="P3988" s="21"/>
      <c r="T3988" s="28"/>
      <c r="U3988" s="28"/>
      <c r="Y3988" s="28"/>
      <c r="Z3988" s="28"/>
    </row>
    <row r="3989" spans="1:28">
      <c r="A3989" s="47">
        <v>3987</v>
      </c>
      <c r="B3989" s="28"/>
      <c r="C3989" s="28"/>
      <c r="D3989" s="28"/>
      <c r="G3989" s="28"/>
      <c r="J3989" s="21"/>
      <c r="K3989" s="21"/>
      <c r="P3989" s="21"/>
      <c r="T3989" s="28"/>
      <c r="U3989" s="28"/>
      <c r="Y3989" s="28"/>
      <c r="Z3989" s="28"/>
    </row>
    <row r="3990" spans="1:28">
      <c r="A3990" s="47">
        <v>3988</v>
      </c>
      <c r="B3990" s="28"/>
      <c r="C3990" s="28"/>
      <c r="D3990" s="28"/>
      <c r="G3990" s="28"/>
      <c r="J3990" s="21"/>
      <c r="K3990" s="21"/>
      <c r="P3990" s="21"/>
      <c r="T3990" s="28"/>
      <c r="U3990" s="28"/>
      <c r="Y3990" s="28"/>
      <c r="Z3990" s="28"/>
    </row>
    <row r="3991" spans="1:28" ht="13.5" thickBot="1">
      <c r="A3991" s="59">
        <v>3989</v>
      </c>
      <c r="B3991" s="67"/>
      <c r="C3991" s="67"/>
      <c r="D3991" s="67"/>
      <c r="E3991" s="67"/>
      <c r="F3991" s="68"/>
      <c r="G3991" s="67"/>
      <c r="H3991" s="68"/>
      <c r="I3991" s="67"/>
      <c r="J3991" s="67"/>
      <c r="K3991" s="67"/>
      <c r="L3991" s="67"/>
      <c r="M3991" s="68"/>
      <c r="N3991" s="67"/>
      <c r="O3991" s="67"/>
      <c r="P3991" s="67"/>
      <c r="Q3991" s="67"/>
      <c r="R3991" s="68"/>
      <c r="S3991" s="67"/>
      <c r="T3991" s="67"/>
      <c r="U3991" s="67"/>
      <c r="V3991" s="67"/>
      <c r="W3991" s="68"/>
      <c r="X3991" s="67"/>
      <c r="Y3991" s="60"/>
      <c r="Z3991" s="60"/>
      <c r="AA3991" s="60"/>
      <c r="AB3991" s="61"/>
    </row>
    <row r="3992" spans="1:28">
      <c r="A3992" s="47">
        <v>3990</v>
      </c>
      <c r="B3992" s="28"/>
      <c r="C3992" s="28"/>
      <c r="D3992" s="28"/>
      <c r="G3992" s="28"/>
      <c r="J3992" s="21"/>
      <c r="K3992" s="21"/>
      <c r="P3992" s="21"/>
      <c r="T3992" s="28"/>
      <c r="U3992" s="28"/>
      <c r="Y3992" s="28"/>
      <c r="Z3992" s="28"/>
    </row>
    <row r="3993" spans="1:28">
      <c r="A3993" s="47">
        <v>3991</v>
      </c>
      <c r="B3993" s="28"/>
      <c r="C3993" s="28"/>
      <c r="D3993" s="28"/>
      <c r="G3993" s="28"/>
      <c r="J3993" s="21"/>
      <c r="K3993" s="21"/>
      <c r="P3993" s="21"/>
      <c r="T3993" s="28"/>
      <c r="U3993" s="28"/>
      <c r="Y3993" s="28"/>
      <c r="Z3993" s="28"/>
    </row>
    <row r="3994" spans="1:28">
      <c r="A3994" s="47">
        <v>3992</v>
      </c>
      <c r="B3994" s="28"/>
      <c r="C3994" s="28"/>
      <c r="D3994" s="28"/>
      <c r="G3994" s="28"/>
      <c r="J3994" s="21"/>
      <c r="K3994" s="21"/>
      <c r="P3994" s="21"/>
      <c r="T3994" s="28"/>
      <c r="U3994" s="28"/>
      <c r="Y3994" s="28"/>
      <c r="Z3994" s="28"/>
    </row>
    <row r="3995" spans="1:28">
      <c r="A3995" s="47">
        <v>3993</v>
      </c>
      <c r="B3995" s="28"/>
      <c r="C3995" s="28"/>
      <c r="D3995" s="28"/>
      <c r="G3995" s="28"/>
      <c r="J3995" s="21"/>
      <c r="K3995" s="21"/>
      <c r="P3995" s="21"/>
      <c r="T3995" s="28"/>
      <c r="U3995" s="28"/>
      <c r="Y3995" s="28"/>
      <c r="Z3995" s="28"/>
    </row>
    <row r="3996" spans="1:28" ht="13.5" thickBot="1">
      <c r="A3996" s="59">
        <v>3994</v>
      </c>
      <c r="B3996" s="67"/>
      <c r="C3996" s="67"/>
      <c r="D3996" s="67"/>
      <c r="E3996" s="67"/>
      <c r="F3996" s="68"/>
      <c r="G3996" s="67"/>
      <c r="H3996" s="68"/>
      <c r="I3996" s="67"/>
      <c r="J3996" s="67"/>
      <c r="K3996" s="67"/>
      <c r="L3996" s="67"/>
      <c r="M3996" s="68"/>
      <c r="N3996" s="67"/>
      <c r="O3996" s="67"/>
      <c r="P3996" s="67"/>
      <c r="Q3996" s="67"/>
      <c r="R3996" s="68"/>
      <c r="S3996" s="67"/>
      <c r="T3996" s="67"/>
      <c r="U3996" s="67"/>
      <c r="V3996" s="67"/>
      <c r="W3996" s="68"/>
      <c r="X3996" s="67"/>
      <c r="Y3996" s="60"/>
      <c r="Z3996" s="60"/>
      <c r="AA3996" s="60"/>
      <c r="AB3996" s="61"/>
    </row>
    <row r="3997" spans="1:28">
      <c r="A3997" s="47">
        <v>3995</v>
      </c>
      <c r="B3997" s="28"/>
      <c r="C3997" s="28"/>
      <c r="D3997" s="28"/>
      <c r="G3997" s="28"/>
      <c r="J3997" s="21"/>
      <c r="K3997" s="21"/>
      <c r="P3997" s="21"/>
      <c r="T3997" s="28"/>
      <c r="U3997" s="28"/>
      <c r="Y3997" s="28"/>
      <c r="Z3997" s="28"/>
    </row>
    <row r="3998" spans="1:28">
      <c r="A3998" s="47">
        <v>3996</v>
      </c>
      <c r="B3998" s="28"/>
      <c r="C3998" s="28"/>
      <c r="D3998" s="28"/>
      <c r="G3998" s="28"/>
      <c r="J3998" s="21"/>
      <c r="K3998" s="21"/>
      <c r="P3998" s="21"/>
      <c r="T3998" s="28"/>
      <c r="U3998" s="28"/>
      <c r="Y3998" s="28"/>
      <c r="Z3998" s="28"/>
    </row>
    <row r="3999" spans="1:28">
      <c r="A3999" s="47">
        <v>3997</v>
      </c>
      <c r="B3999" s="28"/>
      <c r="C3999" s="28"/>
      <c r="D3999" s="28"/>
      <c r="G3999" s="28"/>
      <c r="J3999" s="21"/>
      <c r="K3999" s="21"/>
      <c r="P3999" s="21"/>
      <c r="T3999" s="28"/>
      <c r="U3999" s="28"/>
      <c r="Y3999" s="28"/>
      <c r="Z3999" s="28"/>
    </row>
    <row r="4000" spans="1:28">
      <c r="A4000" s="47">
        <v>3998</v>
      </c>
      <c r="B4000" s="28"/>
      <c r="C4000" s="28"/>
      <c r="D4000" s="28"/>
      <c r="G4000" s="28"/>
      <c r="J4000" s="21"/>
      <c r="K4000" s="21"/>
      <c r="P4000" s="21"/>
      <c r="T4000" s="28"/>
      <c r="U4000" s="28"/>
      <c r="Y4000" s="28"/>
      <c r="Z4000" s="28"/>
    </row>
    <row r="4001" spans="1:28" ht="13.5" thickBot="1">
      <c r="A4001" s="59">
        <v>3999</v>
      </c>
      <c r="B4001" s="67"/>
      <c r="C4001" s="67"/>
      <c r="D4001" s="67"/>
      <c r="E4001" s="67"/>
      <c r="F4001" s="68"/>
      <c r="G4001" s="67"/>
      <c r="H4001" s="68"/>
      <c r="I4001" s="67"/>
      <c r="J4001" s="67"/>
      <c r="K4001" s="67"/>
      <c r="L4001" s="67"/>
      <c r="M4001" s="68"/>
      <c r="N4001" s="67"/>
      <c r="O4001" s="67"/>
      <c r="P4001" s="67"/>
      <c r="Q4001" s="67"/>
      <c r="R4001" s="68"/>
      <c r="S4001" s="67"/>
      <c r="T4001" s="67"/>
      <c r="U4001" s="67"/>
      <c r="V4001" s="67"/>
      <c r="W4001" s="68"/>
      <c r="X4001" s="67"/>
      <c r="Y4001" s="60"/>
      <c r="Z4001" s="60"/>
      <c r="AA4001" s="60"/>
      <c r="AB4001" s="61"/>
    </row>
    <row r="4002" spans="1:28">
      <c r="A4002" s="47">
        <v>4000</v>
      </c>
      <c r="B4002" s="28"/>
      <c r="C4002" s="28"/>
      <c r="D4002" s="28"/>
      <c r="G4002" s="28"/>
      <c r="J4002" s="21"/>
      <c r="K4002" s="21"/>
      <c r="P4002" s="21"/>
      <c r="T4002" s="28"/>
      <c r="U4002" s="28"/>
      <c r="Y4002" s="28"/>
      <c r="Z4002" s="28"/>
    </row>
    <row r="4003" spans="1:28">
      <c r="A4003" s="70"/>
      <c r="B4003" s="28"/>
      <c r="C4003" s="28"/>
      <c r="D4003" s="28"/>
      <c r="F4003" s="28"/>
      <c r="G4003" s="28"/>
      <c r="H4003" s="28"/>
      <c r="J4003" s="21"/>
      <c r="K4003" s="21"/>
      <c r="M4003" s="21"/>
      <c r="P4003" s="21"/>
      <c r="R4003" s="21"/>
      <c r="T4003" s="28"/>
      <c r="U4003" s="28"/>
      <c r="W4003" s="28"/>
      <c r="Y4003" s="28"/>
      <c r="Z4003" s="28"/>
      <c r="AB4003" s="28"/>
    </row>
    <row r="4004" spans="1:28">
      <c r="A4004" s="70"/>
      <c r="B4004" s="28"/>
      <c r="C4004" s="28"/>
      <c r="D4004" s="28"/>
      <c r="F4004" s="28"/>
      <c r="G4004" s="28"/>
      <c r="H4004" s="28"/>
      <c r="J4004" s="21"/>
      <c r="K4004" s="21"/>
      <c r="M4004" s="21"/>
      <c r="P4004" s="21"/>
      <c r="R4004" s="21"/>
      <c r="T4004" s="28"/>
      <c r="U4004" s="28"/>
      <c r="W4004" s="28"/>
      <c r="Y4004" s="28"/>
      <c r="Z4004" s="28"/>
      <c r="AB4004" s="28"/>
    </row>
    <row r="4005" spans="1:28">
      <c r="A4005" s="70"/>
      <c r="B4005" s="28"/>
      <c r="C4005" s="28"/>
      <c r="D4005" s="28"/>
      <c r="F4005" s="28"/>
      <c r="G4005" s="28"/>
      <c r="H4005" s="28"/>
      <c r="J4005" s="21"/>
      <c r="K4005" s="21"/>
      <c r="M4005" s="21"/>
      <c r="P4005" s="21"/>
      <c r="R4005" s="21"/>
      <c r="T4005" s="28"/>
      <c r="U4005" s="28"/>
      <c r="W4005" s="28"/>
      <c r="Y4005" s="28"/>
      <c r="Z4005" s="28"/>
      <c r="AB4005" s="28"/>
    </row>
    <row r="4006" spans="1:28">
      <c r="A4006" s="70"/>
      <c r="B4006" s="28"/>
      <c r="C4006" s="28"/>
      <c r="D4006" s="28"/>
      <c r="F4006" s="28"/>
      <c r="G4006" s="28"/>
      <c r="H4006" s="28"/>
      <c r="J4006" s="21"/>
      <c r="K4006" s="21"/>
      <c r="M4006" s="21"/>
      <c r="P4006" s="21"/>
      <c r="R4006" s="21"/>
      <c r="T4006" s="28"/>
      <c r="U4006" s="28"/>
      <c r="W4006" s="28"/>
      <c r="Y4006" s="28"/>
      <c r="Z4006" s="28"/>
      <c r="AB4006" s="28"/>
    </row>
    <row r="4007" spans="1:28">
      <c r="A4007" s="70"/>
      <c r="B4007" s="28"/>
      <c r="C4007" s="28"/>
      <c r="D4007" s="28"/>
      <c r="F4007" s="28"/>
      <c r="G4007" s="28"/>
      <c r="H4007" s="28"/>
      <c r="J4007" s="21"/>
      <c r="K4007" s="21"/>
      <c r="M4007" s="21"/>
      <c r="P4007" s="21"/>
      <c r="R4007" s="21"/>
      <c r="T4007" s="28"/>
      <c r="U4007" s="28"/>
      <c r="W4007" s="28"/>
      <c r="Y4007" s="28"/>
      <c r="Z4007" s="28"/>
      <c r="AB4007" s="28"/>
    </row>
    <row r="4008" spans="1:28">
      <c r="A4008" s="70"/>
      <c r="B4008" s="28"/>
      <c r="C4008" s="28"/>
      <c r="D4008" s="28"/>
      <c r="F4008" s="28"/>
      <c r="G4008" s="28"/>
      <c r="H4008" s="28"/>
      <c r="J4008" s="21"/>
      <c r="K4008" s="21"/>
      <c r="M4008" s="21"/>
      <c r="P4008" s="21"/>
      <c r="R4008" s="21"/>
      <c r="T4008" s="28"/>
      <c r="U4008" s="28"/>
      <c r="W4008" s="28"/>
      <c r="Y4008" s="28"/>
      <c r="Z4008" s="28"/>
      <c r="AB4008" s="28"/>
    </row>
    <row r="4009" spans="1:28">
      <c r="A4009" s="70"/>
      <c r="B4009" s="28"/>
      <c r="C4009" s="28"/>
      <c r="D4009" s="28"/>
      <c r="F4009" s="28"/>
      <c r="G4009" s="28"/>
      <c r="H4009" s="28"/>
      <c r="J4009" s="21"/>
      <c r="K4009" s="21"/>
      <c r="M4009" s="21"/>
      <c r="P4009" s="21"/>
      <c r="R4009" s="21"/>
      <c r="T4009" s="28"/>
      <c r="U4009" s="28"/>
      <c r="W4009" s="28"/>
      <c r="Y4009" s="28"/>
      <c r="Z4009" s="28"/>
      <c r="AB4009" s="28"/>
    </row>
    <row r="4010" spans="1:28">
      <c r="A4010" s="70"/>
      <c r="B4010" s="28"/>
      <c r="C4010" s="28"/>
      <c r="D4010" s="28"/>
      <c r="F4010" s="28"/>
      <c r="G4010" s="28"/>
      <c r="H4010" s="28"/>
      <c r="J4010" s="21"/>
      <c r="K4010" s="21"/>
      <c r="M4010" s="21"/>
      <c r="P4010" s="21"/>
      <c r="R4010" s="21"/>
      <c r="T4010" s="28"/>
      <c r="U4010" s="28"/>
      <c r="W4010" s="28"/>
      <c r="Y4010" s="28"/>
      <c r="Z4010" s="28"/>
      <c r="AB4010" s="28"/>
    </row>
    <row r="4011" spans="1:28">
      <c r="A4011" s="70"/>
      <c r="B4011" s="28"/>
      <c r="C4011" s="28"/>
      <c r="D4011" s="28"/>
      <c r="F4011" s="28"/>
      <c r="G4011" s="28"/>
      <c r="H4011" s="28"/>
      <c r="J4011" s="21"/>
      <c r="K4011" s="21"/>
      <c r="M4011" s="21"/>
      <c r="P4011" s="21"/>
      <c r="R4011" s="21"/>
      <c r="T4011" s="28"/>
      <c r="U4011" s="28"/>
      <c r="W4011" s="28"/>
      <c r="Y4011" s="28"/>
      <c r="Z4011" s="28"/>
      <c r="AB4011" s="28"/>
    </row>
    <row r="4012" spans="1:28">
      <c r="A4012" s="70"/>
      <c r="B4012" s="28"/>
      <c r="C4012" s="28"/>
      <c r="D4012" s="28"/>
      <c r="F4012" s="28"/>
      <c r="G4012" s="28"/>
      <c r="H4012" s="28"/>
      <c r="J4012" s="21"/>
      <c r="K4012" s="21"/>
      <c r="M4012" s="21"/>
      <c r="P4012" s="21"/>
      <c r="R4012" s="21"/>
      <c r="T4012" s="28"/>
      <c r="U4012" s="28"/>
      <c r="W4012" s="28"/>
      <c r="Y4012" s="28"/>
      <c r="Z4012" s="28"/>
      <c r="AB4012" s="28"/>
    </row>
    <row r="4013" spans="1:28">
      <c r="A4013" s="70"/>
      <c r="B4013" s="28"/>
      <c r="C4013" s="28"/>
      <c r="D4013" s="28"/>
      <c r="F4013" s="28"/>
      <c r="G4013" s="28"/>
      <c r="H4013" s="28"/>
      <c r="J4013" s="21"/>
      <c r="K4013" s="21"/>
      <c r="M4013" s="21"/>
      <c r="P4013" s="21"/>
      <c r="R4013" s="21"/>
      <c r="T4013" s="28"/>
      <c r="U4013" s="28"/>
      <c r="W4013" s="28"/>
      <c r="Y4013" s="28"/>
      <c r="Z4013" s="28"/>
      <c r="AB4013" s="28"/>
    </row>
    <row r="4014" spans="1:28">
      <c r="A4014" s="70"/>
      <c r="B4014" s="28"/>
      <c r="C4014" s="28"/>
      <c r="D4014" s="28"/>
      <c r="F4014" s="28"/>
      <c r="G4014" s="28"/>
      <c r="H4014" s="28"/>
      <c r="J4014" s="21"/>
      <c r="K4014" s="21"/>
      <c r="M4014" s="21"/>
      <c r="P4014" s="21"/>
      <c r="R4014" s="21"/>
      <c r="T4014" s="28"/>
      <c r="U4014" s="28"/>
      <c r="W4014" s="28"/>
      <c r="Y4014" s="28"/>
      <c r="Z4014" s="28"/>
      <c r="AB4014" s="28"/>
    </row>
    <row r="4015" spans="1:28">
      <c r="A4015" s="70"/>
      <c r="B4015" s="28"/>
      <c r="C4015" s="28"/>
      <c r="D4015" s="28"/>
      <c r="F4015" s="28"/>
      <c r="G4015" s="28"/>
      <c r="H4015" s="28"/>
      <c r="J4015" s="21"/>
      <c r="K4015" s="21"/>
      <c r="M4015" s="21"/>
      <c r="P4015" s="21"/>
      <c r="R4015" s="21"/>
      <c r="T4015" s="28"/>
      <c r="U4015" s="28"/>
      <c r="W4015" s="28"/>
      <c r="Y4015" s="28"/>
      <c r="Z4015" s="28"/>
      <c r="AB4015" s="28"/>
    </row>
    <row r="4016" spans="1:28">
      <c r="A4016" s="70"/>
      <c r="B4016" s="28"/>
      <c r="C4016" s="28"/>
      <c r="D4016" s="28"/>
      <c r="F4016" s="28"/>
      <c r="G4016" s="28"/>
      <c r="H4016" s="28"/>
      <c r="J4016" s="21"/>
      <c r="K4016" s="21"/>
      <c r="M4016" s="21"/>
      <c r="P4016" s="21"/>
      <c r="R4016" s="21"/>
      <c r="T4016" s="28"/>
      <c r="U4016" s="28"/>
      <c r="W4016" s="28"/>
      <c r="Y4016" s="28"/>
      <c r="Z4016" s="28"/>
      <c r="AB4016" s="28"/>
    </row>
    <row r="4017" spans="1:28">
      <c r="A4017" s="70"/>
      <c r="B4017" s="28"/>
      <c r="C4017" s="28"/>
      <c r="D4017" s="28"/>
      <c r="F4017" s="28"/>
      <c r="G4017" s="28"/>
      <c r="H4017" s="28"/>
      <c r="J4017" s="21"/>
      <c r="K4017" s="21"/>
      <c r="M4017" s="21"/>
      <c r="P4017" s="21"/>
      <c r="R4017" s="21"/>
      <c r="T4017" s="28"/>
      <c r="U4017" s="28"/>
      <c r="W4017" s="28"/>
      <c r="Y4017" s="28"/>
      <c r="Z4017" s="28"/>
      <c r="AB4017" s="28"/>
    </row>
    <row r="4018" spans="1:28">
      <c r="A4018" s="70"/>
      <c r="B4018" s="28"/>
      <c r="C4018" s="28"/>
      <c r="D4018" s="28"/>
      <c r="F4018" s="28"/>
      <c r="G4018" s="28"/>
      <c r="H4018" s="28"/>
      <c r="J4018" s="21"/>
      <c r="K4018" s="21"/>
      <c r="M4018" s="21"/>
      <c r="P4018" s="21"/>
      <c r="R4018" s="21"/>
      <c r="T4018" s="28"/>
      <c r="U4018" s="28"/>
      <c r="W4018" s="28"/>
      <c r="Y4018" s="28"/>
      <c r="Z4018" s="28"/>
      <c r="AB4018" s="28"/>
    </row>
    <row r="4019" spans="1:28">
      <c r="A4019" s="70"/>
      <c r="B4019" s="28"/>
      <c r="C4019" s="28"/>
      <c r="D4019" s="28"/>
      <c r="F4019" s="28"/>
      <c r="G4019" s="28"/>
      <c r="H4019" s="28"/>
      <c r="J4019" s="21"/>
      <c r="K4019" s="21"/>
      <c r="M4019" s="21"/>
      <c r="P4019" s="21"/>
      <c r="R4019" s="21"/>
      <c r="T4019" s="28"/>
      <c r="U4019" s="28"/>
      <c r="W4019" s="28"/>
      <c r="Y4019" s="28"/>
      <c r="Z4019" s="28"/>
      <c r="AB4019" s="28"/>
    </row>
    <row r="4020" spans="1:28">
      <c r="A4020" s="70"/>
      <c r="B4020" s="28"/>
      <c r="C4020" s="28"/>
      <c r="D4020" s="28"/>
      <c r="F4020" s="28"/>
      <c r="G4020" s="28"/>
      <c r="H4020" s="28"/>
      <c r="J4020" s="21"/>
      <c r="K4020" s="21"/>
      <c r="M4020" s="21"/>
      <c r="P4020" s="21"/>
      <c r="R4020" s="21"/>
      <c r="T4020" s="28"/>
      <c r="U4020" s="28"/>
      <c r="W4020" s="28"/>
      <c r="Y4020" s="28"/>
      <c r="Z4020" s="28"/>
      <c r="AB4020" s="28"/>
    </row>
    <row r="4021" spans="1:28">
      <c r="A4021" s="70"/>
      <c r="B4021" s="28"/>
      <c r="C4021" s="28"/>
      <c r="D4021" s="28"/>
      <c r="F4021" s="28"/>
      <c r="G4021" s="28"/>
      <c r="H4021" s="28"/>
      <c r="J4021" s="21"/>
      <c r="K4021" s="21"/>
      <c r="M4021" s="21"/>
      <c r="P4021" s="21"/>
      <c r="R4021" s="21"/>
      <c r="T4021" s="28"/>
      <c r="U4021" s="28"/>
      <c r="W4021" s="28"/>
      <c r="Y4021" s="28"/>
      <c r="Z4021" s="28"/>
      <c r="AB4021" s="28"/>
    </row>
    <row r="4022" spans="1:28">
      <c r="A4022" s="70"/>
      <c r="B4022" s="28"/>
      <c r="C4022" s="28"/>
      <c r="D4022" s="28"/>
      <c r="F4022" s="28"/>
      <c r="G4022" s="28"/>
      <c r="H4022" s="28"/>
      <c r="J4022" s="21"/>
      <c r="K4022" s="21"/>
      <c r="M4022" s="21"/>
      <c r="P4022" s="21"/>
      <c r="R4022" s="21"/>
      <c r="T4022" s="28"/>
      <c r="U4022" s="28"/>
      <c r="W4022" s="28"/>
      <c r="Y4022" s="28"/>
      <c r="Z4022" s="28"/>
      <c r="AB4022" s="28"/>
    </row>
    <row r="4023" spans="1:28">
      <c r="A4023" s="70"/>
      <c r="B4023" s="28"/>
      <c r="C4023" s="28"/>
      <c r="D4023" s="28"/>
      <c r="F4023" s="28"/>
      <c r="G4023" s="28"/>
      <c r="H4023" s="28"/>
      <c r="J4023" s="21"/>
      <c r="K4023" s="21"/>
      <c r="M4023" s="21"/>
      <c r="P4023" s="21"/>
      <c r="R4023" s="21"/>
      <c r="T4023" s="28"/>
      <c r="U4023" s="28"/>
      <c r="W4023" s="28"/>
      <c r="Y4023" s="28"/>
      <c r="Z4023" s="28"/>
      <c r="AB4023" s="28"/>
    </row>
    <row r="4024" spans="1:28">
      <c r="A4024" s="70"/>
      <c r="B4024" s="28"/>
      <c r="C4024" s="28"/>
      <c r="D4024" s="28"/>
      <c r="F4024" s="28"/>
      <c r="G4024" s="28"/>
      <c r="H4024" s="28"/>
      <c r="J4024" s="21"/>
      <c r="K4024" s="21"/>
      <c r="M4024" s="21"/>
      <c r="P4024" s="21"/>
      <c r="R4024" s="21"/>
      <c r="T4024" s="28"/>
      <c r="U4024" s="28"/>
      <c r="W4024" s="28"/>
      <c r="Y4024" s="28"/>
      <c r="Z4024" s="28"/>
      <c r="AB4024" s="28"/>
    </row>
    <row r="4025" spans="1:28">
      <c r="A4025" s="70"/>
      <c r="B4025" s="28"/>
      <c r="C4025" s="28"/>
      <c r="D4025" s="28"/>
      <c r="F4025" s="28"/>
      <c r="G4025" s="28"/>
      <c r="H4025" s="28"/>
      <c r="J4025" s="21"/>
      <c r="K4025" s="21"/>
      <c r="M4025" s="21"/>
      <c r="P4025" s="21"/>
      <c r="R4025" s="21"/>
      <c r="T4025" s="28"/>
      <c r="U4025" s="28"/>
      <c r="W4025" s="28"/>
      <c r="Y4025" s="28"/>
      <c r="Z4025" s="28"/>
      <c r="AB4025" s="28"/>
    </row>
    <row r="4026" spans="1:28">
      <c r="A4026" s="70"/>
      <c r="B4026" s="28"/>
      <c r="C4026" s="28"/>
      <c r="D4026" s="28"/>
      <c r="F4026" s="28"/>
      <c r="G4026" s="28"/>
      <c r="H4026" s="28"/>
      <c r="J4026" s="21"/>
      <c r="K4026" s="21"/>
      <c r="M4026" s="21"/>
      <c r="P4026" s="21"/>
      <c r="R4026" s="21"/>
      <c r="T4026" s="28"/>
      <c r="U4026" s="28"/>
      <c r="W4026" s="28"/>
      <c r="Y4026" s="28"/>
      <c r="Z4026" s="28"/>
      <c r="AB4026" s="28"/>
    </row>
    <row r="4027" spans="1:28">
      <c r="A4027" s="70"/>
      <c r="B4027" s="28"/>
      <c r="C4027" s="28"/>
      <c r="D4027" s="28"/>
      <c r="F4027" s="28"/>
      <c r="G4027" s="28"/>
      <c r="H4027" s="28"/>
      <c r="J4027" s="21"/>
      <c r="K4027" s="21"/>
      <c r="M4027" s="21"/>
      <c r="P4027" s="21"/>
      <c r="R4027" s="21"/>
      <c r="T4027" s="28"/>
      <c r="U4027" s="28"/>
      <c r="W4027" s="28"/>
      <c r="Y4027" s="28"/>
      <c r="Z4027" s="28"/>
      <c r="AB4027" s="28"/>
    </row>
    <row r="4028" spans="1:28">
      <c r="A4028" s="70"/>
      <c r="B4028" s="28"/>
      <c r="C4028" s="28"/>
      <c r="D4028" s="28"/>
      <c r="F4028" s="28"/>
      <c r="G4028" s="28"/>
      <c r="H4028" s="28"/>
      <c r="J4028" s="21"/>
      <c r="K4028" s="21"/>
      <c r="M4028" s="21"/>
      <c r="P4028" s="21"/>
      <c r="R4028" s="21"/>
      <c r="T4028" s="28"/>
      <c r="U4028" s="28"/>
      <c r="W4028" s="28"/>
      <c r="Y4028" s="28"/>
      <c r="Z4028" s="28"/>
      <c r="AB4028" s="28"/>
    </row>
    <row r="4029" spans="1:28">
      <c r="A4029" s="70"/>
      <c r="B4029" s="28"/>
      <c r="C4029" s="28"/>
      <c r="D4029" s="28"/>
      <c r="F4029" s="28"/>
      <c r="G4029" s="28"/>
      <c r="H4029" s="28"/>
      <c r="J4029" s="21"/>
      <c r="K4029" s="21"/>
      <c r="M4029" s="21"/>
      <c r="P4029" s="21"/>
      <c r="R4029" s="21"/>
      <c r="T4029" s="28"/>
      <c r="U4029" s="28"/>
      <c r="W4029" s="28"/>
      <c r="Y4029" s="28"/>
      <c r="Z4029" s="28"/>
      <c r="AB4029" s="28"/>
    </row>
    <row r="4030" spans="1:28">
      <c r="A4030" s="70"/>
      <c r="B4030" s="28"/>
      <c r="C4030" s="28"/>
      <c r="D4030" s="28"/>
      <c r="F4030" s="28"/>
      <c r="G4030" s="28"/>
      <c r="H4030" s="28"/>
      <c r="J4030" s="21"/>
      <c r="K4030" s="21"/>
      <c r="M4030" s="21"/>
      <c r="P4030" s="21"/>
      <c r="R4030" s="21"/>
      <c r="T4030" s="28"/>
      <c r="U4030" s="28"/>
      <c r="W4030" s="28"/>
      <c r="Y4030" s="28"/>
      <c r="Z4030" s="28"/>
      <c r="AB4030" s="28"/>
    </row>
    <row r="4031" spans="1:28">
      <c r="A4031" s="70"/>
      <c r="B4031" s="28"/>
      <c r="C4031" s="28"/>
      <c r="D4031" s="28"/>
      <c r="F4031" s="28"/>
      <c r="G4031" s="28"/>
      <c r="H4031" s="28"/>
      <c r="J4031" s="21"/>
      <c r="K4031" s="21"/>
      <c r="M4031" s="21"/>
      <c r="P4031" s="21"/>
      <c r="R4031" s="21"/>
      <c r="T4031" s="28"/>
      <c r="U4031" s="28"/>
      <c r="W4031" s="28"/>
      <c r="Y4031" s="28"/>
      <c r="Z4031" s="28"/>
      <c r="AB4031" s="28"/>
    </row>
    <row r="4032" spans="1:28">
      <c r="A4032" s="70"/>
      <c r="B4032" s="28"/>
      <c r="C4032" s="28"/>
      <c r="D4032" s="28"/>
      <c r="F4032" s="28"/>
      <c r="G4032" s="28"/>
      <c r="H4032" s="28"/>
      <c r="J4032" s="21"/>
      <c r="K4032" s="21"/>
      <c r="M4032" s="21"/>
      <c r="P4032" s="21"/>
      <c r="R4032" s="21"/>
      <c r="T4032" s="28"/>
      <c r="U4032" s="28"/>
      <c r="W4032" s="28"/>
      <c r="Y4032" s="28"/>
      <c r="Z4032" s="28"/>
      <c r="AB4032" s="28"/>
    </row>
    <row r="4033" spans="1:28">
      <c r="A4033" s="70"/>
      <c r="B4033" s="28"/>
      <c r="C4033" s="28"/>
      <c r="D4033" s="28"/>
      <c r="F4033" s="28"/>
      <c r="G4033" s="28"/>
      <c r="H4033" s="28"/>
      <c r="J4033" s="21"/>
      <c r="K4033" s="21"/>
      <c r="M4033" s="21"/>
      <c r="P4033" s="21"/>
      <c r="R4033" s="21"/>
      <c r="T4033" s="28"/>
      <c r="U4033" s="28"/>
      <c r="W4033" s="28"/>
      <c r="Y4033" s="28"/>
      <c r="Z4033" s="28"/>
      <c r="AB4033" s="28"/>
    </row>
    <row r="4034" spans="1:28">
      <c r="A4034" s="70"/>
      <c r="B4034" s="28"/>
      <c r="C4034" s="28"/>
      <c r="D4034" s="28"/>
      <c r="F4034" s="28"/>
      <c r="G4034" s="28"/>
      <c r="H4034" s="28"/>
      <c r="J4034" s="21"/>
      <c r="K4034" s="21"/>
      <c r="M4034" s="21"/>
      <c r="P4034" s="21"/>
      <c r="R4034" s="21"/>
      <c r="T4034" s="28"/>
      <c r="U4034" s="28"/>
      <c r="W4034" s="28"/>
      <c r="Y4034" s="28"/>
      <c r="Z4034" s="28"/>
      <c r="AB4034" s="28"/>
    </row>
    <row r="4035" spans="1:28">
      <c r="A4035" s="70"/>
      <c r="B4035" s="28"/>
      <c r="C4035" s="28"/>
      <c r="D4035" s="28"/>
      <c r="F4035" s="28"/>
      <c r="G4035" s="28"/>
      <c r="H4035" s="28"/>
      <c r="J4035" s="21"/>
      <c r="K4035" s="21"/>
      <c r="M4035" s="21"/>
      <c r="P4035" s="21"/>
      <c r="R4035" s="21"/>
      <c r="T4035" s="28"/>
      <c r="U4035" s="28"/>
      <c r="W4035" s="28"/>
      <c r="Y4035" s="28"/>
      <c r="Z4035" s="28"/>
      <c r="AB4035" s="28"/>
    </row>
    <row r="4036" spans="1:28">
      <c r="A4036" s="70"/>
      <c r="B4036" s="28"/>
      <c r="C4036" s="28"/>
      <c r="D4036" s="28"/>
      <c r="F4036" s="28"/>
      <c r="G4036" s="28"/>
      <c r="H4036" s="28"/>
      <c r="J4036" s="21"/>
      <c r="K4036" s="21"/>
      <c r="M4036" s="21"/>
      <c r="P4036" s="21"/>
      <c r="R4036" s="21"/>
      <c r="T4036" s="28"/>
      <c r="U4036" s="28"/>
      <c r="W4036" s="28"/>
      <c r="Y4036" s="28"/>
      <c r="Z4036" s="28"/>
      <c r="AB4036" s="28"/>
    </row>
    <row r="4037" spans="1:28">
      <c r="A4037" s="70"/>
      <c r="B4037" s="28"/>
      <c r="C4037" s="28"/>
      <c r="D4037" s="28"/>
      <c r="F4037" s="28"/>
      <c r="G4037" s="28"/>
      <c r="H4037" s="28"/>
      <c r="J4037" s="21"/>
      <c r="K4037" s="21"/>
      <c r="M4037" s="21"/>
      <c r="P4037" s="21"/>
      <c r="R4037" s="21"/>
      <c r="T4037" s="28"/>
      <c r="U4037" s="28"/>
      <c r="W4037" s="28"/>
      <c r="Y4037" s="28"/>
      <c r="Z4037" s="28"/>
      <c r="AB4037" s="28"/>
    </row>
    <row r="4038" spans="1:28">
      <c r="A4038" s="70"/>
      <c r="B4038" s="28"/>
      <c r="C4038" s="28"/>
      <c r="D4038" s="28"/>
      <c r="F4038" s="28"/>
      <c r="G4038" s="28"/>
      <c r="H4038" s="28"/>
      <c r="J4038" s="21"/>
      <c r="K4038" s="21"/>
      <c r="M4038" s="21"/>
      <c r="P4038" s="21"/>
      <c r="R4038" s="21"/>
      <c r="T4038" s="28"/>
      <c r="U4038" s="28"/>
      <c r="W4038" s="28"/>
      <c r="Y4038" s="28"/>
      <c r="Z4038" s="28"/>
      <c r="AB4038" s="28"/>
    </row>
    <row r="4039" spans="1:28">
      <c r="A4039" s="70"/>
      <c r="B4039" s="28"/>
      <c r="C4039" s="28"/>
      <c r="D4039" s="28"/>
      <c r="F4039" s="28"/>
      <c r="G4039" s="28"/>
      <c r="H4039" s="28"/>
      <c r="J4039" s="21"/>
      <c r="K4039" s="21"/>
      <c r="M4039" s="21"/>
      <c r="P4039" s="21"/>
      <c r="R4039" s="21"/>
      <c r="T4039" s="28"/>
      <c r="U4039" s="28"/>
      <c r="W4039" s="28"/>
      <c r="Y4039" s="28"/>
      <c r="Z4039" s="28"/>
      <c r="AB4039" s="28"/>
    </row>
    <row r="4040" spans="1:28">
      <c r="A4040" s="70"/>
      <c r="B4040" s="28"/>
      <c r="C4040" s="28"/>
      <c r="D4040" s="28"/>
      <c r="F4040" s="28"/>
      <c r="G4040" s="28"/>
      <c r="H4040" s="28"/>
      <c r="J4040" s="21"/>
      <c r="K4040" s="21"/>
      <c r="M4040" s="21"/>
      <c r="P4040" s="21"/>
      <c r="R4040" s="21"/>
      <c r="T4040" s="28"/>
      <c r="U4040" s="28"/>
      <c r="W4040" s="28"/>
      <c r="Y4040" s="28"/>
      <c r="Z4040" s="28"/>
      <c r="AB4040" s="28"/>
    </row>
    <row r="4041" spans="1:28">
      <c r="A4041" s="70"/>
      <c r="B4041" s="28"/>
      <c r="C4041" s="28"/>
      <c r="D4041" s="28"/>
      <c r="F4041" s="28"/>
      <c r="G4041" s="28"/>
      <c r="H4041" s="28"/>
      <c r="J4041" s="21"/>
      <c r="K4041" s="21"/>
      <c r="M4041" s="21"/>
      <c r="P4041" s="21"/>
      <c r="R4041" s="21"/>
      <c r="T4041" s="28"/>
      <c r="U4041" s="28"/>
      <c r="W4041" s="28"/>
      <c r="Y4041" s="28"/>
      <c r="Z4041" s="28"/>
      <c r="AB4041" s="28"/>
    </row>
    <row r="4042" spans="1:28">
      <c r="A4042" s="70"/>
      <c r="B4042" s="28"/>
      <c r="C4042" s="28"/>
      <c r="D4042" s="28"/>
      <c r="F4042" s="28"/>
      <c r="G4042" s="28"/>
      <c r="H4042" s="28"/>
      <c r="J4042" s="21"/>
      <c r="K4042" s="21"/>
      <c r="M4042" s="21"/>
      <c r="P4042" s="21"/>
      <c r="R4042" s="21"/>
      <c r="T4042" s="28"/>
      <c r="U4042" s="28"/>
      <c r="W4042" s="28"/>
      <c r="Y4042" s="28"/>
      <c r="Z4042" s="28"/>
      <c r="AB4042" s="28"/>
    </row>
    <row r="4043" spans="1:28">
      <c r="A4043" s="70"/>
      <c r="B4043" s="28"/>
      <c r="C4043" s="28"/>
      <c r="D4043" s="28"/>
      <c r="F4043" s="28"/>
      <c r="G4043" s="28"/>
      <c r="H4043" s="28"/>
      <c r="J4043" s="21"/>
      <c r="K4043" s="21"/>
      <c r="M4043" s="21"/>
      <c r="P4043" s="21"/>
      <c r="R4043" s="21"/>
      <c r="T4043" s="28"/>
      <c r="U4043" s="28"/>
      <c r="W4043" s="28"/>
      <c r="Y4043" s="28"/>
      <c r="Z4043" s="28"/>
      <c r="AB4043" s="28"/>
    </row>
    <row r="4044" spans="1:28">
      <c r="A4044" s="70"/>
      <c r="B4044" s="28"/>
      <c r="C4044" s="28"/>
      <c r="D4044" s="28"/>
      <c r="F4044" s="28"/>
      <c r="G4044" s="28"/>
      <c r="H4044" s="28"/>
      <c r="J4044" s="21"/>
      <c r="K4044" s="21"/>
      <c r="M4044" s="21"/>
      <c r="P4044" s="21"/>
      <c r="R4044" s="21"/>
      <c r="T4044" s="28"/>
      <c r="U4044" s="28"/>
      <c r="W4044" s="28"/>
      <c r="Y4044" s="28"/>
      <c r="Z4044" s="28"/>
      <c r="AB4044" s="28"/>
    </row>
    <row r="4045" spans="1:28">
      <c r="A4045" s="70"/>
      <c r="B4045" s="28"/>
      <c r="C4045" s="28"/>
      <c r="D4045" s="28"/>
      <c r="F4045" s="28"/>
      <c r="G4045" s="28"/>
      <c r="H4045" s="28"/>
      <c r="J4045" s="21"/>
      <c r="K4045" s="21"/>
      <c r="M4045" s="21"/>
      <c r="P4045" s="21"/>
      <c r="R4045" s="21"/>
      <c r="T4045" s="28"/>
      <c r="U4045" s="28"/>
      <c r="W4045" s="28"/>
      <c r="Y4045" s="28"/>
      <c r="Z4045" s="28"/>
      <c r="AB4045" s="28"/>
    </row>
    <row r="4046" spans="1:28">
      <c r="A4046" s="70"/>
      <c r="B4046" s="28"/>
      <c r="C4046" s="28"/>
      <c r="D4046" s="28"/>
      <c r="F4046" s="28"/>
      <c r="G4046" s="28"/>
      <c r="H4046" s="28"/>
      <c r="J4046" s="21"/>
      <c r="K4046" s="21"/>
      <c r="M4046" s="21"/>
      <c r="P4046" s="21"/>
      <c r="R4046" s="21"/>
      <c r="T4046" s="28"/>
      <c r="U4046" s="28"/>
      <c r="W4046" s="28"/>
      <c r="Y4046" s="28"/>
      <c r="Z4046" s="28"/>
      <c r="AB4046" s="28"/>
    </row>
    <row r="4047" spans="1:28">
      <c r="A4047" s="70"/>
      <c r="B4047" s="28"/>
      <c r="C4047" s="28"/>
      <c r="D4047" s="28"/>
      <c r="F4047" s="28"/>
      <c r="G4047" s="28"/>
      <c r="H4047" s="28"/>
      <c r="J4047" s="21"/>
      <c r="K4047" s="21"/>
      <c r="M4047" s="21"/>
      <c r="P4047" s="21"/>
      <c r="R4047" s="21"/>
      <c r="T4047" s="28"/>
      <c r="U4047" s="28"/>
      <c r="W4047" s="28"/>
      <c r="Y4047" s="28"/>
      <c r="Z4047" s="28"/>
      <c r="AB4047" s="28"/>
    </row>
    <row r="4048" spans="1:28">
      <c r="A4048" s="70"/>
      <c r="B4048" s="28"/>
      <c r="C4048" s="28"/>
      <c r="D4048" s="28"/>
      <c r="F4048" s="28"/>
      <c r="G4048" s="28"/>
      <c r="H4048" s="28"/>
      <c r="J4048" s="21"/>
      <c r="K4048" s="21"/>
      <c r="M4048" s="21"/>
      <c r="P4048" s="21"/>
      <c r="R4048" s="21"/>
      <c r="T4048" s="28"/>
      <c r="U4048" s="28"/>
      <c r="W4048" s="28"/>
      <c r="Y4048" s="28"/>
      <c r="Z4048" s="28"/>
      <c r="AB4048" s="28"/>
    </row>
    <row r="4049" spans="1:28">
      <c r="A4049" s="70"/>
      <c r="B4049" s="28"/>
      <c r="C4049" s="28"/>
      <c r="D4049" s="28"/>
      <c r="F4049" s="28"/>
      <c r="G4049" s="28"/>
      <c r="H4049" s="28"/>
      <c r="J4049" s="21"/>
      <c r="K4049" s="21"/>
      <c r="M4049" s="21"/>
      <c r="P4049" s="21"/>
      <c r="R4049" s="21"/>
      <c r="T4049" s="28"/>
      <c r="U4049" s="28"/>
      <c r="W4049" s="28"/>
      <c r="Y4049" s="28"/>
      <c r="Z4049" s="28"/>
      <c r="AB4049" s="28"/>
    </row>
    <row r="4050" spans="1:28">
      <c r="A4050" s="70"/>
      <c r="B4050" s="28"/>
      <c r="C4050" s="28"/>
      <c r="D4050" s="28"/>
      <c r="F4050" s="28"/>
      <c r="G4050" s="28"/>
      <c r="H4050" s="28"/>
      <c r="J4050" s="21"/>
      <c r="K4050" s="21"/>
      <c r="M4050" s="21"/>
      <c r="P4050" s="21"/>
      <c r="R4050" s="21"/>
      <c r="T4050" s="28"/>
      <c r="U4050" s="28"/>
      <c r="W4050" s="28"/>
      <c r="Y4050" s="28"/>
      <c r="Z4050" s="28"/>
      <c r="AB4050" s="28"/>
    </row>
    <row r="4051" spans="1:28">
      <c r="A4051" s="70"/>
      <c r="B4051" s="28"/>
      <c r="C4051" s="28"/>
      <c r="D4051" s="28"/>
      <c r="F4051" s="28"/>
      <c r="G4051" s="28"/>
      <c r="H4051" s="28"/>
      <c r="J4051" s="21"/>
      <c r="K4051" s="21"/>
      <c r="M4051" s="21"/>
      <c r="P4051" s="21"/>
      <c r="R4051" s="21"/>
      <c r="T4051" s="28"/>
      <c r="U4051" s="28"/>
      <c r="W4051" s="28"/>
      <c r="Y4051" s="28"/>
      <c r="Z4051" s="28"/>
      <c r="AB4051" s="28"/>
    </row>
    <row r="4052" spans="1:28">
      <c r="A4052" s="70"/>
      <c r="B4052" s="28"/>
      <c r="C4052" s="28"/>
      <c r="D4052" s="28"/>
      <c r="F4052" s="28"/>
      <c r="G4052" s="28"/>
      <c r="H4052" s="28"/>
      <c r="J4052" s="21"/>
      <c r="K4052" s="21"/>
      <c r="M4052" s="21"/>
      <c r="P4052" s="21"/>
      <c r="R4052" s="21"/>
      <c r="T4052" s="28"/>
      <c r="U4052" s="28"/>
      <c r="W4052" s="28"/>
      <c r="Y4052" s="28"/>
      <c r="Z4052" s="28"/>
      <c r="AB4052" s="28"/>
    </row>
    <row r="4053" spans="1:28">
      <c r="A4053" s="70"/>
      <c r="B4053" s="28"/>
      <c r="C4053" s="28"/>
      <c r="D4053" s="28"/>
      <c r="F4053" s="28"/>
      <c r="G4053" s="28"/>
      <c r="H4053" s="28"/>
      <c r="J4053" s="21"/>
      <c r="K4053" s="21"/>
      <c r="M4053" s="21"/>
      <c r="P4053" s="21"/>
      <c r="R4053" s="21"/>
      <c r="T4053" s="28"/>
      <c r="U4053" s="28"/>
      <c r="W4053" s="28"/>
      <c r="Y4053" s="28"/>
      <c r="Z4053" s="28"/>
      <c r="AB4053" s="28"/>
    </row>
    <row r="4054" spans="1:28">
      <c r="A4054" s="70"/>
      <c r="B4054" s="28"/>
      <c r="C4054" s="28"/>
      <c r="D4054" s="28"/>
      <c r="F4054" s="28"/>
      <c r="G4054" s="28"/>
      <c r="H4054" s="28"/>
      <c r="J4054" s="21"/>
      <c r="K4054" s="21"/>
      <c r="M4054" s="21"/>
      <c r="P4054" s="21"/>
      <c r="R4054" s="21"/>
      <c r="T4054" s="28"/>
      <c r="U4054" s="28"/>
      <c r="W4054" s="28"/>
      <c r="Y4054" s="28"/>
      <c r="Z4054" s="28"/>
      <c r="AB4054" s="28"/>
    </row>
    <row r="4055" spans="1:28">
      <c r="A4055" s="70"/>
      <c r="B4055" s="28"/>
      <c r="C4055" s="28"/>
      <c r="D4055" s="28"/>
      <c r="F4055" s="28"/>
      <c r="G4055" s="28"/>
      <c r="H4055" s="28"/>
      <c r="J4055" s="21"/>
      <c r="K4055" s="21"/>
      <c r="M4055" s="21"/>
      <c r="P4055" s="21"/>
      <c r="R4055" s="21"/>
      <c r="T4055" s="28"/>
      <c r="U4055" s="28"/>
      <c r="W4055" s="28"/>
      <c r="Y4055" s="28"/>
      <c r="Z4055" s="28"/>
      <c r="AB4055" s="28"/>
    </row>
    <row r="4056" spans="1:28">
      <c r="A4056" s="70"/>
      <c r="B4056" s="28"/>
      <c r="C4056" s="28"/>
      <c r="D4056" s="28"/>
      <c r="F4056" s="28"/>
      <c r="G4056" s="28"/>
      <c r="H4056" s="28"/>
      <c r="J4056" s="21"/>
      <c r="K4056" s="21"/>
      <c r="M4056" s="21"/>
      <c r="P4056" s="21"/>
      <c r="R4056" s="21"/>
      <c r="T4056" s="28"/>
      <c r="U4056" s="28"/>
      <c r="W4056" s="28"/>
      <c r="Y4056" s="28"/>
      <c r="Z4056" s="28"/>
      <c r="AB4056" s="28"/>
    </row>
    <row r="4057" spans="1:28">
      <c r="A4057" s="70"/>
      <c r="B4057" s="28"/>
      <c r="C4057" s="28"/>
      <c r="D4057" s="28"/>
      <c r="F4057" s="28"/>
      <c r="G4057" s="28"/>
      <c r="H4057" s="28"/>
      <c r="J4057" s="21"/>
      <c r="K4057" s="21"/>
      <c r="M4057" s="21"/>
      <c r="P4057" s="21"/>
      <c r="R4057" s="21"/>
      <c r="T4057" s="28"/>
      <c r="U4057" s="28"/>
      <c r="W4057" s="28"/>
      <c r="Y4057" s="28"/>
      <c r="Z4057" s="28"/>
      <c r="AB4057" s="28"/>
    </row>
    <row r="4058" spans="1:28">
      <c r="A4058" s="70"/>
      <c r="B4058" s="28"/>
      <c r="C4058" s="28"/>
      <c r="D4058" s="28"/>
      <c r="F4058" s="28"/>
      <c r="G4058" s="28"/>
      <c r="H4058" s="28"/>
      <c r="J4058" s="21"/>
      <c r="K4058" s="21"/>
      <c r="M4058" s="21"/>
      <c r="P4058" s="21"/>
      <c r="R4058" s="21"/>
      <c r="T4058" s="28"/>
      <c r="U4058" s="28"/>
      <c r="W4058" s="28"/>
      <c r="Y4058" s="28"/>
      <c r="Z4058" s="28"/>
      <c r="AB4058" s="28"/>
    </row>
    <row r="4059" spans="1:28">
      <c r="A4059" s="70"/>
      <c r="B4059" s="28"/>
      <c r="C4059" s="28"/>
      <c r="D4059" s="28"/>
      <c r="F4059" s="28"/>
      <c r="G4059" s="28"/>
      <c r="H4059" s="28"/>
      <c r="J4059" s="21"/>
      <c r="K4059" s="21"/>
      <c r="M4059" s="21"/>
      <c r="P4059" s="21"/>
      <c r="R4059" s="21"/>
      <c r="T4059" s="28"/>
      <c r="U4059" s="28"/>
      <c r="W4059" s="28"/>
      <c r="Y4059" s="28"/>
      <c r="Z4059" s="28"/>
      <c r="AB4059" s="28"/>
    </row>
    <row r="4060" spans="1:28">
      <c r="A4060" s="70"/>
      <c r="B4060" s="28"/>
      <c r="C4060" s="28"/>
      <c r="D4060" s="28"/>
      <c r="F4060" s="28"/>
      <c r="G4060" s="28"/>
      <c r="H4060" s="28"/>
      <c r="J4060" s="21"/>
      <c r="K4060" s="21"/>
      <c r="M4060" s="21"/>
      <c r="P4060" s="21"/>
      <c r="R4060" s="21"/>
      <c r="T4060" s="28"/>
      <c r="U4060" s="28"/>
      <c r="W4060" s="28"/>
      <c r="Y4060" s="28"/>
      <c r="Z4060" s="28"/>
      <c r="AB4060" s="28"/>
    </row>
    <row r="4061" spans="1:28">
      <c r="A4061" s="70"/>
      <c r="B4061" s="28"/>
      <c r="C4061" s="28"/>
      <c r="D4061" s="28"/>
      <c r="F4061" s="28"/>
      <c r="G4061" s="28"/>
      <c r="H4061" s="28"/>
      <c r="J4061" s="21"/>
      <c r="K4061" s="21"/>
      <c r="M4061" s="21"/>
      <c r="P4061" s="21"/>
      <c r="R4061" s="21"/>
      <c r="T4061" s="28"/>
      <c r="U4061" s="28"/>
      <c r="W4061" s="28"/>
      <c r="Y4061" s="28"/>
      <c r="Z4061" s="28"/>
      <c r="AB4061" s="28"/>
    </row>
    <row r="4062" spans="1:28">
      <c r="A4062" s="70"/>
      <c r="B4062" s="28"/>
      <c r="C4062" s="28"/>
      <c r="D4062" s="28"/>
      <c r="F4062" s="28"/>
      <c r="G4062" s="28"/>
      <c r="H4062" s="28"/>
      <c r="J4062" s="21"/>
      <c r="K4062" s="21"/>
      <c r="M4062" s="21"/>
      <c r="P4062" s="21"/>
      <c r="R4062" s="21"/>
      <c r="T4062" s="28"/>
      <c r="U4062" s="28"/>
      <c r="W4062" s="28"/>
      <c r="Y4062" s="28"/>
      <c r="Z4062" s="28"/>
      <c r="AB4062" s="28"/>
    </row>
    <row r="4063" spans="1:28">
      <c r="A4063" s="70"/>
      <c r="B4063" s="28"/>
      <c r="C4063" s="28"/>
      <c r="D4063" s="28"/>
      <c r="F4063" s="28"/>
      <c r="G4063" s="28"/>
      <c r="H4063" s="28"/>
      <c r="J4063" s="21"/>
      <c r="K4063" s="21"/>
      <c r="M4063" s="21"/>
      <c r="P4063" s="21"/>
      <c r="R4063" s="21"/>
      <c r="T4063" s="28"/>
      <c r="U4063" s="28"/>
      <c r="W4063" s="28"/>
      <c r="Y4063" s="28"/>
      <c r="Z4063" s="28"/>
      <c r="AB4063" s="28"/>
    </row>
    <row r="4064" spans="1:28">
      <c r="A4064" s="70"/>
      <c r="B4064" s="28"/>
      <c r="C4064" s="28"/>
      <c r="D4064" s="28"/>
      <c r="F4064" s="28"/>
      <c r="G4064" s="28"/>
      <c r="H4064" s="28"/>
      <c r="J4064" s="21"/>
      <c r="K4064" s="21"/>
      <c r="M4064" s="21"/>
      <c r="P4064" s="21"/>
      <c r="R4064" s="21"/>
      <c r="T4064" s="28"/>
      <c r="U4064" s="28"/>
      <c r="W4064" s="28"/>
      <c r="Y4064" s="28"/>
      <c r="Z4064" s="28"/>
      <c r="AB4064" s="28"/>
    </row>
    <row r="4065" spans="1:28">
      <c r="A4065" s="70"/>
      <c r="B4065" s="28"/>
      <c r="C4065" s="28"/>
      <c r="D4065" s="28"/>
      <c r="F4065" s="28"/>
      <c r="G4065" s="28"/>
      <c r="H4065" s="28"/>
      <c r="J4065" s="21"/>
      <c r="K4065" s="21"/>
      <c r="M4065" s="21"/>
      <c r="P4065" s="21"/>
      <c r="R4065" s="21"/>
      <c r="T4065" s="28"/>
      <c r="U4065" s="28"/>
      <c r="W4065" s="28"/>
      <c r="Y4065" s="28"/>
      <c r="Z4065" s="28"/>
      <c r="AB4065" s="28"/>
    </row>
    <row r="4066" spans="1:28">
      <c r="A4066" s="70"/>
      <c r="B4066" s="28"/>
      <c r="C4066" s="28"/>
      <c r="D4066" s="28"/>
      <c r="F4066" s="28"/>
      <c r="G4066" s="28"/>
      <c r="H4066" s="28"/>
      <c r="J4066" s="21"/>
      <c r="K4066" s="21"/>
      <c r="M4066" s="21"/>
      <c r="P4066" s="21"/>
      <c r="R4066" s="21"/>
      <c r="T4066" s="28"/>
      <c r="U4066" s="28"/>
      <c r="W4066" s="28"/>
      <c r="Y4066" s="28"/>
      <c r="Z4066" s="28"/>
      <c r="AB4066" s="28"/>
    </row>
    <row r="4067" spans="1:28">
      <c r="A4067" s="70"/>
      <c r="B4067" s="28"/>
      <c r="C4067" s="28"/>
      <c r="D4067" s="28"/>
      <c r="F4067" s="28"/>
      <c r="G4067" s="28"/>
      <c r="H4067" s="28"/>
      <c r="J4067" s="21"/>
      <c r="K4067" s="21"/>
      <c r="M4067" s="21"/>
      <c r="P4067" s="21"/>
      <c r="R4067" s="21"/>
      <c r="T4067" s="28"/>
      <c r="U4067" s="28"/>
      <c r="W4067" s="28"/>
      <c r="Y4067" s="28"/>
      <c r="Z4067" s="28"/>
      <c r="AB4067" s="28"/>
    </row>
    <row r="4068" spans="1:28">
      <c r="A4068" s="70"/>
      <c r="B4068" s="28"/>
      <c r="C4068" s="28"/>
      <c r="D4068" s="28"/>
      <c r="F4068" s="28"/>
      <c r="G4068" s="28"/>
      <c r="H4068" s="28"/>
      <c r="J4068" s="21"/>
      <c r="K4068" s="21"/>
      <c r="M4068" s="21"/>
      <c r="P4068" s="21"/>
      <c r="R4068" s="21"/>
      <c r="T4068" s="28"/>
      <c r="U4068" s="28"/>
      <c r="W4068" s="28"/>
      <c r="Y4068" s="28"/>
      <c r="Z4068" s="28"/>
      <c r="AB4068" s="28"/>
    </row>
    <row r="4069" spans="1:28">
      <c r="A4069" s="70"/>
      <c r="B4069" s="28"/>
      <c r="C4069" s="28"/>
      <c r="D4069" s="28"/>
      <c r="F4069" s="28"/>
      <c r="G4069" s="28"/>
      <c r="H4069" s="28"/>
      <c r="J4069" s="21"/>
      <c r="K4069" s="21"/>
      <c r="M4069" s="21"/>
      <c r="P4069" s="21"/>
      <c r="R4069" s="21"/>
      <c r="T4069" s="28"/>
      <c r="U4069" s="28"/>
      <c r="W4069" s="28"/>
      <c r="Y4069" s="28"/>
      <c r="Z4069" s="28"/>
      <c r="AB4069" s="28"/>
    </row>
    <row r="4070" spans="1:28">
      <c r="A4070" s="70"/>
      <c r="B4070" s="28"/>
      <c r="C4070" s="28"/>
      <c r="D4070" s="28"/>
      <c r="F4070" s="28"/>
      <c r="G4070" s="28"/>
      <c r="H4070" s="28"/>
      <c r="J4070" s="21"/>
      <c r="K4070" s="21"/>
      <c r="M4070" s="21"/>
      <c r="P4070" s="21"/>
      <c r="R4070" s="21"/>
      <c r="T4070" s="28"/>
      <c r="U4070" s="28"/>
      <c r="W4070" s="28"/>
      <c r="Y4070" s="28"/>
      <c r="Z4070" s="28"/>
      <c r="AB4070" s="28"/>
    </row>
    <row r="4071" spans="1:28">
      <c r="A4071" s="70"/>
      <c r="B4071" s="28"/>
      <c r="C4071" s="28"/>
      <c r="D4071" s="28"/>
      <c r="F4071" s="28"/>
      <c r="G4071" s="28"/>
      <c r="H4071" s="28"/>
      <c r="J4071" s="21"/>
      <c r="K4071" s="21"/>
      <c r="M4071" s="21"/>
      <c r="P4071" s="21"/>
      <c r="R4071" s="21"/>
      <c r="T4071" s="28"/>
      <c r="U4071" s="28"/>
      <c r="W4071" s="28"/>
      <c r="Y4071" s="28"/>
      <c r="Z4071" s="28"/>
      <c r="AB4071" s="28"/>
    </row>
    <row r="4072" spans="1:28">
      <c r="A4072" s="70"/>
      <c r="B4072" s="28"/>
      <c r="C4072" s="28"/>
      <c r="D4072" s="28"/>
      <c r="F4072" s="28"/>
      <c r="G4072" s="28"/>
      <c r="H4072" s="28"/>
      <c r="J4072" s="21"/>
      <c r="K4072" s="21"/>
      <c r="M4072" s="21"/>
      <c r="P4072" s="21"/>
      <c r="R4072" s="21"/>
      <c r="T4072" s="28"/>
      <c r="U4072" s="28"/>
      <c r="W4072" s="28"/>
      <c r="Y4072" s="28"/>
      <c r="Z4072" s="28"/>
      <c r="AB4072" s="28"/>
    </row>
    <row r="4073" spans="1:28">
      <c r="A4073" s="70"/>
      <c r="B4073" s="28"/>
      <c r="C4073" s="28"/>
      <c r="D4073" s="28"/>
      <c r="F4073" s="28"/>
      <c r="G4073" s="28"/>
      <c r="H4073" s="28"/>
      <c r="J4073" s="21"/>
      <c r="K4073" s="21"/>
      <c r="M4073" s="21"/>
      <c r="P4073" s="21"/>
      <c r="R4073" s="21"/>
      <c r="T4073" s="28"/>
      <c r="U4073" s="28"/>
      <c r="W4073" s="28"/>
      <c r="Y4073" s="28"/>
      <c r="Z4073" s="28"/>
      <c r="AB4073" s="28"/>
    </row>
    <row r="4074" spans="1:28">
      <c r="A4074" s="70"/>
      <c r="B4074" s="28"/>
      <c r="C4074" s="28"/>
      <c r="D4074" s="28"/>
      <c r="F4074" s="28"/>
      <c r="G4074" s="28"/>
      <c r="H4074" s="28"/>
      <c r="J4074" s="21"/>
      <c r="K4074" s="21"/>
      <c r="M4074" s="21"/>
      <c r="P4074" s="21"/>
      <c r="R4074" s="21"/>
      <c r="T4074" s="28"/>
      <c r="U4074" s="28"/>
      <c r="W4074" s="28"/>
      <c r="Y4074" s="28"/>
      <c r="Z4074" s="28"/>
      <c r="AB4074" s="28"/>
    </row>
    <row r="4075" spans="1:28">
      <c r="A4075" s="70"/>
      <c r="B4075" s="28"/>
      <c r="C4075" s="28"/>
      <c r="D4075" s="28"/>
      <c r="F4075" s="28"/>
      <c r="G4075" s="28"/>
      <c r="H4075" s="28"/>
      <c r="J4075" s="21"/>
      <c r="K4075" s="21"/>
      <c r="M4075" s="21"/>
      <c r="P4075" s="21"/>
      <c r="R4075" s="21"/>
      <c r="T4075" s="28"/>
      <c r="U4075" s="28"/>
      <c r="W4075" s="28"/>
      <c r="Y4075" s="28"/>
      <c r="Z4075" s="28"/>
      <c r="AB4075" s="28"/>
    </row>
    <row r="4076" spans="1:28">
      <c r="A4076" s="70"/>
      <c r="B4076" s="28"/>
      <c r="C4076" s="28"/>
      <c r="D4076" s="28"/>
      <c r="F4076" s="28"/>
      <c r="G4076" s="28"/>
      <c r="H4076" s="28"/>
      <c r="J4076" s="21"/>
      <c r="K4076" s="21"/>
      <c r="M4076" s="21"/>
      <c r="P4076" s="21"/>
      <c r="R4076" s="21"/>
      <c r="T4076" s="28"/>
      <c r="U4076" s="28"/>
      <c r="W4076" s="28"/>
      <c r="Y4076" s="28"/>
      <c r="Z4076" s="28"/>
      <c r="AB4076" s="28"/>
    </row>
    <row r="4077" spans="1:28">
      <c r="A4077" s="70"/>
      <c r="B4077" s="28"/>
      <c r="C4077" s="28"/>
      <c r="D4077" s="28"/>
      <c r="F4077" s="28"/>
      <c r="G4077" s="28"/>
      <c r="H4077" s="28"/>
      <c r="J4077" s="21"/>
      <c r="K4077" s="21"/>
      <c r="M4077" s="21"/>
      <c r="P4077" s="21"/>
      <c r="R4077" s="21"/>
      <c r="T4077" s="28"/>
      <c r="U4077" s="28"/>
      <c r="W4077" s="28"/>
      <c r="Y4077" s="28"/>
      <c r="Z4077" s="28"/>
      <c r="AB4077" s="28"/>
    </row>
    <row r="4078" spans="1:28">
      <c r="A4078" s="70"/>
      <c r="B4078" s="28"/>
      <c r="C4078" s="28"/>
      <c r="D4078" s="28"/>
      <c r="F4078" s="28"/>
      <c r="G4078" s="28"/>
      <c r="H4078" s="28"/>
      <c r="J4078" s="21"/>
      <c r="K4078" s="21"/>
      <c r="M4078" s="21"/>
      <c r="P4078" s="21"/>
      <c r="R4078" s="21"/>
      <c r="T4078" s="28"/>
      <c r="U4078" s="28"/>
      <c r="W4078" s="28"/>
      <c r="Y4078" s="28"/>
      <c r="Z4078" s="28"/>
      <c r="AB4078" s="28"/>
    </row>
    <row r="4079" spans="1:28">
      <c r="A4079" s="70"/>
      <c r="B4079" s="28"/>
      <c r="C4079" s="28"/>
      <c r="D4079" s="28"/>
      <c r="F4079" s="28"/>
      <c r="G4079" s="28"/>
      <c r="H4079" s="28"/>
      <c r="J4079" s="21"/>
      <c r="K4079" s="21"/>
      <c r="M4079" s="21"/>
      <c r="P4079" s="21"/>
      <c r="R4079" s="21"/>
      <c r="T4079" s="28"/>
      <c r="U4079" s="28"/>
      <c r="W4079" s="28"/>
      <c r="Y4079" s="28"/>
      <c r="Z4079" s="28"/>
      <c r="AB4079" s="28"/>
    </row>
    <row r="4080" spans="1:28">
      <c r="A4080" s="70"/>
      <c r="B4080" s="28"/>
      <c r="C4080" s="28"/>
      <c r="D4080" s="28"/>
      <c r="F4080" s="28"/>
      <c r="G4080" s="28"/>
      <c r="H4080" s="28"/>
      <c r="J4080" s="21"/>
      <c r="K4080" s="21"/>
      <c r="M4080" s="21"/>
      <c r="P4080" s="21"/>
      <c r="R4080" s="21"/>
      <c r="T4080" s="28"/>
      <c r="U4080" s="28"/>
      <c r="W4080" s="28"/>
      <c r="Y4080" s="28"/>
      <c r="Z4080" s="28"/>
      <c r="AB4080" s="28"/>
    </row>
    <row r="4081" spans="1:28">
      <c r="A4081" s="70"/>
      <c r="B4081" s="28"/>
      <c r="C4081" s="28"/>
      <c r="D4081" s="28"/>
      <c r="F4081" s="28"/>
      <c r="G4081" s="28"/>
      <c r="H4081" s="28"/>
      <c r="J4081" s="21"/>
      <c r="K4081" s="21"/>
      <c r="M4081" s="21"/>
      <c r="P4081" s="21"/>
      <c r="R4081" s="21"/>
      <c r="T4081" s="28"/>
      <c r="U4081" s="28"/>
      <c r="W4081" s="28"/>
      <c r="Y4081" s="28"/>
      <c r="Z4081" s="28"/>
      <c r="AB4081" s="28"/>
    </row>
    <row r="4082" spans="1:28">
      <c r="A4082" s="70"/>
      <c r="B4082" s="28"/>
      <c r="C4082" s="28"/>
      <c r="D4082" s="28"/>
      <c r="F4082" s="28"/>
      <c r="G4082" s="28"/>
      <c r="H4082" s="28"/>
      <c r="J4082" s="21"/>
      <c r="K4082" s="21"/>
      <c r="M4082" s="21"/>
      <c r="P4082" s="21"/>
      <c r="R4082" s="21"/>
      <c r="T4082" s="28"/>
      <c r="U4082" s="28"/>
      <c r="W4082" s="28"/>
      <c r="Y4082" s="28"/>
      <c r="Z4082" s="28"/>
      <c r="AB4082" s="28"/>
    </row>
    <row r="4083" spans="1:28">
      <c r="A4083" s="70"/>
      <c r="B4083" s="28"/>
      <c r="C4083" s="28"/>
      <c r="D4083" s="28"/>
      <c r="F4083" s="28"/>
      <c r="G4083" s="28"/>
      <c r="H4083" s="28"/>
      <c r="J4083" s="21"/>
      <c r="K4083" s="21"/>
      <c r="M4083" s="21"/>
      <c r="P4083" s="21"/>
      <c r="R4083" s="21"/>
      <c r="T4083" s="28"/>
      <c r="U4083" s="28"/>
      <c r="W4083" s="28"/>
      <c r="Y4083" s="28"/>
      <c r="Z4083" s="28"/>
      <c r="AB4083" s="28"/>
    </row>
    <row r="4084" spans="1:28">
      <c r="A4084" s="70"/>
      <c r="B4084" s="28"/>
      <c r="C4084" s="28"/>
      <c r="D4084" s="28"/>
      <c r="F4084" s="28"/>
      <c r="G4084" s="28"/>
      <c r="H4084" s="28"/>
      <c r="J4084" s="21"/>
      <c r="K4084" s="21"/>
      <c r="M4084" s="21"/>
      <c r="P4084" s="21"/>
      <c r="R4084" s="21"/>
      <c r="T4084" s="28"/>
      <c r="U4084" s="28"/>
      <c r="W4084" s="28"/>
      <c r="Y4084" s="28"/>
      <c r="Z4084" s="28"/>
      <c r="AB4084" s="28"/>
    </row>
    <row r="4085" spans="1:28">
      <c r="A4085" s="70"/>
      <c r="B4085" s="28"/>
      <c r="C4085" s="28"/>
      <c r="D4085" s="28"/>
      <c r="F4085" s="28"/>
      <c r="G4085" s="28"/>
      <c r="H4085" s="28"/>
      <c r="J4085" s="21"/>
      <c r="K4085" s="21"/>
      <c r="M4085" s="21"/>
      <c r="P4085" s="21"/>
      <c r="R4085" s="21"/>
      <c r="T4085" s="28"/>
      <c r="U4085" s="28"/>
      <c r="W4085" s="28"/>
      <c r="Y4085" s="28"/>
      <c r="Z4085" s="28"/>
      <c r="AB4085" s="28"/>
    </row>
    <row r="4086" spans="1:28">
      <c r="A4086" s="70"/>
      <c r="B4086" s="28"/>
      <c r="C4086" s="28"/>
      <c r="D4086" s="28"/>
      <c r="F4086" s="28"/>
      <c r="G4086" s="28"/>
      <c r="H4086" s="28"/>
      <c r="J4086" s="21"/>
      <c r="K4086" s="21"/>
      <c r="M4086" s="21"/>
      <c r="P4086" s="21"/>
      <c r="R4086" s="21"/>
      <c r="T4086" s="28"/>
      <c r="U4086" s="28"/>
      <c r="W4086" s="28"/>
      <c r="Y4086" s="28"/>
      <c r="Z4086" s="28"/>
      <c r="AB4086" s="28"/>
    </row>
    <row r="4087" spans="1:28">
      <c r="A4087" s="70"/>
      <c r="B4087" s="28"/>
      <c r="C4087" s="28"/>
      <c r="D4087" s="28"/>
      <c r="F4087" s="28"/>
      <c r="G4087" s="28"/>
      <c r="H4087" s="28"/>
      <c r="J4087" s="21"/>
      <c r="K4087" s="21"/>
      <c r="M4087" s="21"/>
      <c r="P4087" s="21"/>
      <c r="R4087" s="21"/>
      <c r="T4087" s="28"/>
      <c r="U4087" s="28"/>
      <c r="W4087" s="28"/>
      <c r="Y4087" s="28"/>
      <c r="Z4087" s="28"/>
      <c r="AB4087" s="28"/>
    </row>
    <row r="4088" spans="1:28">
      <c r="A4088" s="70"/>
      <c r="B4088" s="28"/>
      <c r="C4088" s="28"/>
      <c r="D4088" s="28"/>
      <c r="F4088" s="28"/>
      <c r="G4088" s="28"/>
      <c r="H4088" s="28"/>
      <c r="J4088" s="21"/>
      <c r="K4088" s="21"/>
      <c r="M4088" s="21"/>
      <c r="P4088" s="21"/>
      <c r="R4088" s="21"/>
      <c r="T4088" s="28"/>
      <c r="U4088" s="28"/>
      <c r="W4088" s="28"/>
      <c r="Y4088" s="28"/>
      <c r="Z4088" s="28"/>
      <c r="AB4088" s="28"/>
    </row>
    <row r="4089" spans="1:28">
      <c r="A4089" s="70"/>
      <c r="B4089" s="28"/>
      <c r="C4089" s="28"/>
      <c r="D4089" s="28"/>
      <c r="F4089" s="28"/>
      <c r="G4089" s="28"/>
      <c r="H4089" s="28"/>
      <c r="J4089" s="21"/>
      <c r="K4089" s="21"/>
      <c r="M4089" s="21"/>
      <c r="P4089" s="21"/>
      <c r="R4089" s="21"/>
      <c r="T4089" s="28"/>
      <c r="U4089" s="28"/>
      <c r="W4089" s="28"/>
      <c r="Y4089" s="28"/>
      <c r="Z4089" s="28"/>
      <c r="AB4089" s="28"/>
    </row>
    <row r="4090" spans="1:28">
      <c r="A4090" s="70"/>
      <c r="B4090" s="28"/>
      <c r="C4090" s="28"/>
      <c r="D4090" s="28"/>
      <c r="F4090" s="28"/>
      <c r="G4090" s="28"/>
      <c r="H4090" s="28"/>
      <c r="J4090" s="21"/>
      <c r="K4090" s="21"/>
      <c r="M4090" s="21"/>
      <c r="P4090" s="21"/>
      <c r="R4090" s="21"/>
      <c r="T4090" s="28"/>
      <c r="U4090" s="28"/>
      <c r="W4090" s="28"/>
      <c r="Y4090" s="28"/>
      <c r="Z4090" s="28"/>
      <c r="AB4090" s="28"/>
    </row>
    <row r="4091" spans="1:28">
      <c r="A4091" s="70"/>
      <c r="B4091" s="28"/>
      <c r="C4091" s="28"/>
      <c r="D4091" s="28"/>
      <c r="F4091" s="28"/>
      <c r="G4091" s="28"/>
      <c r="H4091" s="28"/>
      <c r="J4091" s="21"/>
      <c r="K4091" s="21"/>
      <c r="M4091" s="21"/>
      <c r="P4091" s="21"/>
      <c r="R4091" s="21"/>
      <c r="T4091" s="28"/>
      <c r="U4091" s="28"/>
      <c r="W4091" s="28"/>
      <c r="Y4091" s="28"/>
      <c r="Z4091" s="28"/>
      <c r="AB4091" s="28"/>
    </row>
    <row r="4092" spans="1:28">
      <c r="A4092" s="70"/>
      <c r="B4092" s="28"/>
      <c r="C4092" s="28"/>
      <c r="D4092" s="28"/>
      <c r="F4092" s="28"/>
      <c r="G4092" s="28"/>
      <c r="H4092" s="28"/>
      <c r="J4092" s="21"/>
      <c r="K4092" s="21"/>
      <c r="M4092" s="21"/>
      <c r="P4092" s="21"/>
      <c r="R4092" s="21"/>
      <c r="T4092" s="28"/>
      <c r="U4092" s="28"/>
      <c r="W4092" s="28"/>
      <c r="Y4092" s="28"/>
      <c r="Z4092" s="28"/>
      <c r="AB4092" s="28"/>
    </row>
    <row r="4093" spans="1:28">
      <c r="A4093" s="70"/>
      <c r="B4093" s="28"/>
      <c r="C4093" s="28"/>
      <c r="D4093" s="28"/>
      <c r="F4093" s="28"/>
      <c r="G4093" s="28"/>
      <c r="H4093" s="28"/>
      <c r="J4093" s="21"/>
      <c r="K4093" s="21"/>
      <c r="M4093" s="21"/>
      <c r="P4093" s="21"/>
      <c r="R4093" s="21"/>
      <c r="T4093" s="28"/>
      <c r="U4093" s="28"/>
      <c r="W4093" s="28"/>
      <c r="Y4093" s="28"/>
      <c r="Z4093" s="28"/>
      <c r="AB4093" s="28"/>
    </row>
    <row r="4094" spans="1:28">
      <c r="A4094" s="70"/>
      <c r="B4094" s="28"/>
      <c r="C4094" s="28"/>
      <c r="D4094" s="28"/>
      <c r="F4094" s="28"/>
      <c r="G4094" s="28"/>
      <c r="H4094" s="28"/>
      <c r="J4094" s="21"/>
      <c r="K4094" s="21"/>
      <c r="M4094" s="21"/>
      <c r="P4094" s="21"/>
      <c r="R4094" s="21"/>
      <c r="T4094" s="28"/>
      <c r="U4094" s="28"/>
      <c r="W4094" s="28"/>
      <c r="Y4094" s="28"/>
      <c r="Z4094" s="28"/>
      <c r="AB4094" s="28"/>
    </row>
    <row r="4095" spans="1:28">
      <c r="A4095" s="70"/>
      <c r="B4095" s="28"/>
      <c r="C4095" s="28"/>
      <c r="D4095" s="28"/>
      <c r="F4095" s="28"/>
      <c r="G4095" s="28"/>
      <c r="H4095" s="28"/>
      <c r="J4095" s="21"/>
      <c r="K4095" s="21"/>
      <c r="M4095" s="21"/>
      <c r="P4095" s="21"/>
      <c r="R4095" s="21"/>
      <c r="T4095" s="28"/>
      <c r="U4095" s="28"/>
      <c r="W4095" s="28"/>
      <c r="Y4095" s="28"/>
      <c r="Z4095" s="28"/>
      <c r="AB4095" s="28"/>
    </row>
    <row r="4096" spans="1:28">
      <c r="A4096" s="70"/>
      <c r="B4096" s="28"/>
      <c r="C4096" s="28"/>
      <c r="D4096" s="28"/>
      <c r="F4096" s="28"/>
      <c r="G4096" s="28"/>
      <c r="H4096" s="28"/>
      <c r="J4096" s="21"/>
      <c r="K4096" s="21"/>
      <c r="M4096" s="21"/>
      <c r="P4096" s="21"/>
      <c r="R4096" s="21"/>
      <c r="T4096" s="28"/>
      <c r="U4096" s="28"/>
      <c r="W4096" s="28"/>
      <c r="Y4096" s="28"/>
      <c r="Z4096" s="28"/>
      <c r="AB4096" s="28"/>
    </row>
    <row r="4097" spans="1:28">
      <c r="A4097" s="70"/>
      <c r="B4097" s="28"/>
      <c r="C4097" s="28"/>
      <c r="D4097" s="28"/>
      <c r="F4097" s="28"/>
      <c r="G4097" s="28"/>
      <c r="H4097" s="28"/>
      <c r="J4097" s="21"/>
      <c r="K4097" s="21"/>
      <c r="M4097" s="21"/>
      <c r="P4097" s="21"/>
      <c r="R4097" s="21"/>
      <c r="T4097" s="28"/>
      <c r="U4097" s="28"/>
      <c r="W4097" s="28"/>
      <c r="Y4097" s="28"/>
      <c r="Z4097" s="28"/>
      <c r="AB4097" s="28"/>
    </row>
    <row r="4098" spans="1:28">
      <c r="A4098" s="70"/>
      <c r="B4098" s="28"/>
      <c r="C4098" s="28"/>
      <c r="D4098" s="28"/>
      <c r="F4098" s="28"/>
      <c r="G4098" s="28"/>
      <c r="H4098" s="28"/>
      <c r="J4098" s="21"/>
      <c r="K4098" s="21"/>
      <c r="M4098" s="21"/>
      <c r="P4098" s="21"/>
      <c r="R4098" s="21"/>
      <c r="T4098" s="28"/>
      <c r="U4098" s="28"/>
      <c r="W4098" s="28"/>
      <c r="Y4098" s="28"/>
      <c r="Z4098" s="28"/>
      <c r="AB4098" s="28"/>
    </row>
    <row r="4099" spans="1:28">
      <c r="A4099" s="70"/>
      <c r="B4099" s="28"/>
      <c r="C4099" s="28"/>
      <c r="D4099" s="28"/>
      <c r="F4099" s="28"/>
      <c r="G4099" s="28"/>
      <c r="H4099" s="28"/>
      <c r="J4099" s="21"/>
      <c r="K4099" s="21"/>
      <c r="M4099" s="21"/>
      <c r="P4099" s="21"/>
      <c r="R4099" s="21"/>
      <c r="T4099" s="28"/>
      <c r="U4099" s="28"/>
      <c r="W4099" s="28"/>
      <c r="Y4099" s="28"/>
      <c r="Z4099" s="28"/>
      <c r="AB4099" s="28"/>
    </row>
    <row r="4100" spans="1:28">
      <c r="A4100" s="70"/>
      <c r="B4100" s="28"/>
      <c r="C4100" s="28"/>
      <c r="D4100" s="28"/>
      <c r="F4100" s="28"/>
      <c r="G4100" s="28"/>
      <c r="H4100" s="28"/>
      <c r="J4100" s="21"/>
      <c r="K4100" s="21"/>
      <c r="M4100" s="21"/>
      <c r="P4100" s="21"/>
      <c r="R4100" s="21"/>
      <c r="T4100" s="28"/>
      <c r="U4100" s="28"/>
      <c r="W4100" s="28"/>
      <c r="Y4100" s="28"/>
      <c r="Z4100" s="28"/>
      <c r="AB4100" s="28"/>
    </row>
    <row r="4101" spans="1:28">
      <c r="A4101" s="70"/>
      <c r="B4101" s="28"/>
      <c r="C4101" s="28"/>
      <c r="D4101" s="28"/>
      <c r="F4101" s="28"/>
      <c r="G4101" s="28"/>
      <c r="H4101" s="28"/>
      <c r="J4101" s="21"/>
      <c r="K4101" s="21"/>
      <c r="M4101" s="21"/>
      <c r="P4101" s="21"/>
      <c r="R4101" s="21"/>
      <c r="T4101" s="28"/>
      <c r="U4101" s="28"/>
      <c r="W4101" s="28"/>
      <c r="Y4101" s="28"/>
      <c r="Z4101" s="28"/>
      <c r="AB4101" s="28"/>
    </row>
    <row r="4102" spans="1:28">
      <c r="A4102" s="70"/>
      <c r="B4102" s="28"/>
      <c r="C4102" s="28"/>
      <c r="D4102" s="28"/>
      <c r="F4102" s="28"/>
      <c r="G4102" s="28"/>
      <c r="H4102" s="28"/>
      <c r="J4102" s="21"/>
      <c r="K4102" s="21"/>
      <c r="M4102" s="21"/>
      <c r="P4102" s="21"/>
      <c r="R4102" s="21"/>
      <c r="T4102" s="28"/>
      <c r="U4102" s="28"/>
      <c r="W4102" s="28"/>
      <c r="Y4102" s="28"/>
      <c r="Z4102" s="28"/>
      <c r="AB4102" s="28"/>
    </row>
    <row r="4103" spans="1:28">
      <c r="A4103" s="70"/>
      <c r="B4103" s="28"/>
      <c r="C4103" s="28"/>
      <c r="D4103" s="28"/>
      <c r="F4103" s="28"/>
      <c r="G4103" s="28"/>
      <c r="H4103" s="28"/>
      <c r="J4103" s="21"/>
      <c r="K4103" s="21"/>
      <c r="M4103" s="21"/>
      <c r="P4103" s="21"/>
      <c r="R4103" s="21"/>
      <c r="T4103" s="28"/>
      <c r="U4103" s="28"/>
      <c r="W4103" s="28"/>
      <c r="Y4103" s="28"/>
      <c r="Z4103" s="28"/>
      <c r="AB4103" s="28"/>
    </row>
    <row r="4104" spans="1:28">
      <c r="A4104" s="70"/>
      <c r="B4104" s="28"/>
      <c r="C4104" s="28"/>
      <c r="D4104" s="28"/>
      <c r="F4104" s="28"/>
      <c r="G4104" s="28"/>
      <c r="H4104" s="28"/>
      <c r="J4104" s="21"/>
      <c r="K4104" s="21"/>
      <c r="M4104" s="21"/>
      <c r="P4104" s="21"/>
      <c r="R4104" s="21"/>
      <c r="T4104" s="28"/>
      <c r="U4104" s="28"/>
      <c r="W4104" s="28"/>
      <c r="Y4104" s="28"/>
      <c r="Z4104" s="28"/>
      <c r="AB4104" s="28"/>
    </row>
    <row r="4105" spans="1:28">
      <c r="A4105" s="70"/>
      <c r="B4105" s="28"/>
      <c r="C4105" s="28"/>
      <c r="D4105" s="28"/>
      <c r="F4105" s="28"/>
      <c r="G4105" s="28"/>
      <c r="H4105" s="28"/>
      <c r="J4105" s="21"/>
      <c r="K4105" s="21"/>
      <c r="M4105" s="21"/>
      <c r="P4105" s="21"/>
      <c r="R4105" s="21"/>
      <c r="T4105" s="28"/>
      <c r="U4105" s="28"/>
      <c r="W4105" s="28"/>
      <c r="Y4105" s="28"/>
      <c r="Z4105" s="28"/>
      <c r="AB4105" s="28"/>
    </row>
    <row r="4106" spans="1:28">
      <c r="A4106" s="70"/>
      <c r="B4106" s="28"/>
      <c r="C4106" s="28"/>
      <c r="D4106" s="28"/>
      <c r="F4106" s="28"/>
      <c r="G4106" s="28"/>
      <c r="H4106" s="28"/>
      <c r="J4106" s="21"/>
      <c r="K4106" s="21"/>
      <c r="M4106" s="21"/>
      <c r="P4106" s="21"/>
      <c r="R4106" s="21"/>
      <c r="T4106" s="28"/>
      <c r="U4106" s="28"/>
      <c r="W4106" s="28"/>
      <c r="Y4106" s="28"/>
      <c r="Z4106" s="28"/>
      <c r="AB4106" s="28"/>
    </row>
    <row r="4107" spans="1:28">
      <c r="A4107" s="70"/>
      <c r="B4107" s="28"/>
      <c r="C4107" s="28"/>
      <c r="D4107" s="28"/>
      <c r="F4107" s="28"/>
      <c r="G4107" s="28"/>
      <c r="H4107" s="28"/>
      <c r="J4107" s="21"/>
      <c r="K4107" s="21"/>
      <c r="M4107" s="21"/>
      <c r="P4107" s="21"/>
      <c r="R4107" s="21"/>
      <c r="T4107" s="28"/>
      <c r="U4107" s="28"/>
      <c r="W4107" s="28"/>
      <c r="Y4107" s="28"/>
      <c r="Z4107" s="28"/>
      <c r="AB4107" s="28"/>
    </row>
    <row r="4108" spans="1:28">
      <c r="A4108" s="70"/>
      <c r="B4108" s="28"/>
      <c r="C4108" s="28"/>
      <c r="D4108" s="28"/>
      <c r="F4108" s="28"/>
      <c r="G4108" s="28"/>
      <c r="H4108" s="28"/>
      <c r="J4108" s="21"/>
      <c r="K4108" s="21"/>
      <c r="M4108" s="21"/>
      <c r="P4108" s="21"/>
      <c r="R4108" s="21"/>
      <c r="T4108" s="28"/>
      <c r="U4108" s="28"/>
      <c r="W4108" s="28"/>
      <c r="Y4108" s="28"/>
      <c r="Z4108" s="28"/>
      <c r="AB4108" s="28"/>
    </row>
    <row r="4109" spans="1:28">
      <c r="A4109" s="70"/>
      <c r="B4109" s="28"/>
      <c r="C4109" s="28"/>
      <c r="D4109" s="28"/>
      <c r="F4109" s="28"/>
      <c r="G4109" s="28"/>
      <c r="H4109" s="28"/>
      <c r="J4109" s="21"/>
      <c r="K4109" s="21"/>
      <c r="M4109" s="21"/>
      <c r="P4109" s="21"/>
      <c r="R4109" s="21"/>
      <c r="T4109" s="28"/>
      <c r="U4109" s="28"/>
      <c r="W4109" s="28"/>
      <c r="Y4109" s="28"/>
      <c r="Z4109" s="28"/>
      <c r="AB4109" s="28"/>
    </row>
    <row r="4110" spans="1:28">
      <c r="A4110" s="70"/>
      <c r="B4110" s="28"/>
      <c r="C4110" s="28"/>
      <c r="D4110" s="28"/>
      <c r="F4110" s="28"/>
      <c r="G4110" s="28"/>
      <c r="H4110" s="28"/>
      <c r="J4110" s="21"/>
      <c r="K4110" s="21"/>
      <c r="M4110" s="21"/>
      <c r="P4110" s="21"/>
      <c r="R4110" s="21"/>
      <c r="T4110" s="28"/>
      <c r="U4110" s="28"/>
      <c r="W4110" s="28"/>
      <c r="Y4110" s="28"/>
      <c r="Z4110" s="28"/>
      <c r="AB4110" s="28"/>
    </row>
    <row r="4111" spans="1:28">
      <c r="A4111" s="70"/>
      <c r="B4111" s="28"/>
      <c r="C4111" s="28"/>
      <c r="D4111" s="28"/>
      <c r="F4111" s="28"/>
      <c r="G4111" s="28"/>
      <c r="H4111" s="28"/>
      <c r="J4111" s="21"/>
      <c r="K4111" s="21"/>
      <c r="M4111" s="21"/>
      <c r="P4111" s="21"/>
      <c r="R4111" s="21"/>
      <c r="T4111" s="28"/>
      <c r="U4111" s="28"/>
      <c r="W4111" s="28"/>
      <c r="Y4111" s="28"/>
      <c r="Z4111" s="28"/>
      <c r="AB4111" s="28"/>
    </row>
    <row r="4112" spans="1:28">
      <c r="A4112" s="70"/>
      <c r="B4112" s="28"/>
      <c r="C4112" s="28"/>
      <c r="D4112" s="28"/>
      <c r="F4112" s="28"/>
      <c r="G4112" s="28"/>
      <c r="H4112" s="28"/>
      <c r="J4112" s="21"/>
      <c r="K4112" s="21"/>
      <c r="M4112" s="21"/>
      <c r="P4112" s="21"/>
      <c r="R4112" s="21"/>
      <c r="T4112" s="28"/>
      <c r="U4112" s="28"/>
      <c r="W4112" s="28"/>
      <c r="Y4112" s="28"/>
      <c r="Z4112" s="28"/>
      <c r="AB4112" s="28"/>
    </row>
    <row r="4113" spans="1:28">
      <c r="A4113" s="70"/>
      <c r="B4113" s="28"/>
      <c r="C4113" s="28"/>
      <c r="D4113" s="28"/>
      <c r="F4113" s="28"/>
      <c r="G4113" s="28"/>
      <c r="H4113" s="28"/>
      <c r="J4113" s="21"/>
      <c r="K4113" s="21"/>
      <c r="M4113" s="21"/>
      <c r="P4113" s="21"/>
      <c r="R4113" s="21"/>
      <c r="T4113" s="28"/>
      <c r="U4113" s="28"/>
      <c r="W4113" s="28"/>
      <c r="Y4113" s="28"/>
      <c r="Z4113" s="28"/>
      <c r="AB4113" s="28"/>
    </row>
    <row r="4114" spans="1:28">
      <c r="A4114" s="70"/>
      <c r="B4114" s="28"/>
      <c r="C4114" s="28"/>
      <c r="D4114" s="28"/>
      <c r="F4114" s="28"/>
      <c r="G4114" s="28"/>
      <c r="H4114" s="28"/>
      <c r="J4114" s="21"/>
      <c r="K4114" s="21"/>
      <c r="M4114" s="21"/>
      <c r="P4114" s="21"/>
      <c r="R4114" s="21"/>
      <c r="T4114" s="28"/>
      <c r="U4114" s="28"/>
      <c r="W4114" s="28"/>
      <c r="Y4114" s="28"/>
      <c r="Z4114" s="28"/>
      <c r="AB4114" s="28"/>
    </row>
    <row r="4115" spans="1:28">
      <c r="A4115" s="70"/>
      <c r="B4115" s="28"/>
      <c r="C4115" s="28"/>
      <c r="D4115" s="28"/>
      <c r="F4115" s="28"/>
      <c r="G4115" s="28"/>
      <c r="H4115" s="28"/>
      <c r="J4115" s="21"/>
      <c r="K4115" s="21"/>
      <c r="M4115" s="21"/>
      <c r="P4115" s="21"/>
      <c r="R4115" s="21"/>
      <c r="T4115" s="28"/>
      <c r="U4115" s="28"/>
      <c r="W4115" s="28"/>
      <c r="Y4115" s="28"/>
      <c r="Z4115" s="28"/>
      <c r="AB4115" s="28"/>
    </row>
    <row r="4116" spans="1:28">
      <c r="A4116" s="70"/>
      <c r="B4116" s="28"/>
      <c r="C4116" s="28"/>
      <c r="D4116" s="28"/>
      <c r="F4116" s="28"/>
      <c r="G4116" s="28"/>
      <c r="H4116" s="28"/>
      <c r="J4116" s="21"/>
      <c r="K4116" s="21"/>
      <c r="M4116" s="21"/>
      <c r="P4116" s="21"/>
      <c r="R4116" s="21"/>
      <c r="T4116" s="28"/>
      <c r="U4116" s="28"/>
      <c r="W4116" s="28"/>
      <c r="Y4116" s="28"/>
      <c r="Z4116" s="28"/>
      <c r="AB4116" s="28"/>
    </row>
    <row r="4117" spans="1:28">
      <c r="A4117" s="70"/>
      <c r="B4117" s="28"/>
      <c r="C4117" s="28"/>
      <c r="D4117" s="28"/>
      <c r="F4117" s="28"/>
      <c r="G4117" s="28"/>
      <c r="H4117" s="28"/>
      <c r="J4117" s="21"/>
      <c r="K4117" s="21"/>
      <c r="M4117" s="21"/>
      <c r="P4117" s="21"/>
      <c r="R4117" s="21"/>
      <c r="T4117" s="28"/>
      <c r="U4117" s="28"/>
      <c r="W4117" s="28"/>
      <c r="Y4117" s="28"/>
      <c r="Z4117" s="28"/>
      <c r="AB4117" s="28"/>
    </row>
    <row r="4118" spans="1:28">
      <c r="A4118" s="70"/>
      <c r="B4118" s="28"/>
      <c r="C4118" s="28"/>
      <c r="D4118" s="28"/>
      <c r="F4118" s="28"/>
      <c r="G4118" s="28"/>
      <c r="H4118" s="28"/>
      <c r="J4118" s="21"/>
      <c r="K4118" s="21"/>
      <c r="M4118" s="21"/>
      <c r="P4118" s="21"/>
      <c r="R4118" s="21"/>
      <c r="T4118" s="28"/>
      <c r="U4118" s="28"/>
      <c r="W4118" s="28"/>
      <c r="Y4118" s="28"/>
      <c r="Z4118" s="28"/>
      <c r="AB4118" s="28"/>
    </row>
    <row r="4119" spans="1:28">
      <c r="A4119" s="70"/>
      <c r="B4119" s="28"/>
      <c r="C4119" s="28"/>
      <c r="D4119" s="28"/>
      <c r="F4119" s="28"/>
      <c r="G4119" s="28"/>
      <c r="H4119" s="28"/>
      <c r="J4119" s="21"/>
      <c r="K4119" s="21"/>
      <c r="M4119" s="21"/>
      <c r="P4119" s="21"/>
      <c r="R4119" s="21"/>
      <c r="T4119" s="28"/>
      <c r="U4119" s="28"/>
      <c r="W4119" s="28"/>
      <c r="Y4119" s="28"/>
      <c r="Z4119" s="28"/>
      <c r="AB4119" s="28"/>
    </row>
    <row r="4120" spans="1:28">
      <c r="A4120" s="70"/>
      <c r="B4120" s="28"/>
      <c r="C4120" s="28"/>
      <c r="D4120" s="28"/>
      <c r="F4120" s="28"/>
      <c r="G4120" s="28"/>
      <c r="H4120" s="28"/>
      <c r="J4120" s="21"/>
      <c r="K4120" s="21"/>
      <c r="M4120" s="21"/>
      <c r="P4120" s="21"/>
      <c r="R4120" s="21"/>
      <c r="T4120" s="28"/>
      <c r="U4120" s="28"/>
      <c r="W4120" s="28"/>
      <c r="Y4120" s="28"/>
      <c r="Z4120" s="28"/>
      <c r="AB4120" s="28"/>
    </row>
    <row r="4121" spans="1:28">
      <c r="A4121" s="70"/>
      <c r="B4121" s="28"/>
      <c r="C4121" s="28"/>
      <c r="D4121" s="28"/>
      <c r="F4121" s="28"/>
      <c r="G4121" s="28"/>
      <c r="H4121" s="28"/>
      <c r="J4121" s="21"/>
      <c r="K4121" s="21"/>
      <c r="M4121" s="21"/>
      <c r="P4121" s="21"/>
      <c r="R4121" s="21"/>
      <c r="T4121" s="28"/>
      <c r="U4121" s="28"/>
      <c r="W4121" s="28"/>
      <c r="Y4121" s="28"/>
      <c r="Z4121" s="28"/>
      <c r="AB4121" s="28"/>
    </row>
    <row r="4122" spans="1:28">
      <c r="A4122" s="70"/>
      <c r="B4122" s="28"/>
      <c r="C4122" s="28"/>
      <c r="D4122" s="28"/>
      <c r="F4122" s="28"/>
      <c r="G4122" s="28"/>
      <c r="H4122" s="28"/>
      <c r="J4122" s="21"/>
      <c r="K4122" s="21"/>
      <c r="M4122" s="21"/>
      <c r="P4122" s="21"/>
      <c r="R4122" s="21"/>
      <c r="T4122" s="28"/>
      <c r="U4122" s="28"/>
      <c r="W4122" s="28"/>
      <c r="Y4122" s="28"/>
      <c r="Z4122" s="28"/>
      <c r="AB4122" s="28"/>
    </row>
    <row r="4123" spans="1:28">
      <c r="A4123" s="70"/>
      <c r="B4123" s="28"/>
      <c r="C4123" s="28"/>
      <c r="D4123" s="28"/>
      <c r="F4123" s="28"/>
      <c r="G4123" s="28"/>
      <c r="H4123" s="28"/>
      <c r="J4123" s="21"/>
      <c r="K4123" s="21"/>
      <c r="M4123" s="21"/>
      <c r="P4123" s="21"/>
      <c r="R4123" s="21"/>
      <c r="T4123" s="28"/>
      <c r="U4123" s="28"/>
      <c r="W4123" s="28"/>
      <c r="Y4123" s="28"/>
      <c r="Z4123" s="28"/>
      <c r="AB4123" s="28"/>
    </row>
    <row r="4124" spans="1:28">
      <c r="A4124" s="70"/>
      <c r="B4124" s="28"/>
      <c r="C4124" s="28"/>
      <c r="D4124" s="28"/>
      <c r="F4124" s="28"/>
      <c r="G4124" s="28"/>
      <c r="H4124" s="28"/>
      <c r="J4124" s="21"/>
      <c r="K4124" s="21"/>
      <c r="M4124" s="21"/>
      <c r="P4124" s="21"/>
      <c r="R4124" s="21"/>
      <c r="T4124" s="28"/>
      <c r="U4124" s="28"/>
      <c r="W4124" s="28"/>
      <c r="Y4124" s="28"/>
      <c r="Z4124" s="28"/>
      <c r="AB4124" s="28"/>
    </row>
    <row r="4125" spans="1:28">
      <c r="A4125" s="70"/>
      <c r="B4125" s="28"/>
      <c r="C4125" s="28"/>
      <c r="D4125" s="28"/>
      <c r="F4125" s="28"/>
      <c r="G4125" s="28"/>
      <c r="H4125" s="28"/>
      <c r="J4125" s="21"/>
      <c r="K4125" s="21"/>
      <c r="M4125" s="21"/>
      <c r="P4125" s="21"/>
      <c r="R4125" s="21"/>
      <c r="T4125" s="28"/>
      <c r="U4125" s="28"/>
      <c r="W4125" s="28"/>
      <c r="Y4125" s="28"/>
      <c r="Z4125" s="28"/>
      <c r="AB4125" s="28"/>
    </row>
    <row r="4126" spans="1:28">
      <c r="A4126" s="70"/>
      <c r="B4126" s="28"/>
      <c r="C4126" s="28"/>
      <c r="D4126" s="28"/>
      <c r="F4126" s="28"/>
      <c r="G4126" s="28"/>
      <c r="H4126" s="28"/>
      <c r="J4126" s="21"/>
      <c r="K4126" s="21"/>
      <c r="M4126" s="21"/>
      <c r="P4126" s="21"/>
      <c r="R4126" s="21"/>
      <c r="T4126" s="28"/>
      <c r="U4126" s="28"/>
      <c r="W4126" s="28"/>
      <c r="Y4126" s="28"/>
      <c r="Z4126" s="28"/>
      <c r="AB4126" s="28"/>
    </row>
    <row r="4127" spans="1:28">
      <c r="A4127" s="70"/>
      <c r="B4127" s="28"/>
      <c r="C4127" s="28"/>
      <c r="D4127" s="28"/>
      <c r="F4127" s="28"/>
      <c r="G4127" s="28"/>
      <c r="H4127" s="28"/>
      <c r="J4127" s="21"/>
      <c r="K4127" s="21"/>
      <c r="M4127" s="21"/>
      <c r="P4127" s="21"/>
      <c r="R4127" s="21"/>
      <c r="T4127" s="28"/>
      <c r="U4127" s="28"/>
      <c r="W4127" s="28"/>
      <c r="Y4127" s="28"/>
      <c r="Z4127" s="28"/>
      <c r="AB4127" s="28"/>
    </row>
    <row r="4128" spans="1:28">
      <c r="A4128" s="70"/>
      <c r="B4128" s="28"/>
      <c r="C4128" s="28"/>
      <c r="D4128" s="28"/>
      <c r="F4128" s="28"/>
      <c r="G4128" s="28"/>
      <c r="H4128" s="28"/>
      <c r="J4128" s="21"/>
      <c r="K4128" s="21"/>
      <c r="M4128" s="21"/>
      <c r="P4128" s="21"/>
      <c r="R4128" s="21"/>
      <c r="T4128" s="28"/>
      <c r="U4128" s="28"/>
      <c r="W4128" s="28"/>
      <c r="Y4128" s="28"/>
      <c r="Z4128" s="28"/>
      <c r="AB4128" s="28"/>
    </row>
    <row r="4129" spans="1:28">
      <c r="A4129" s="70"/>
      <c r="B4129" s="28"/>
      <c r="C4129" s="28"/>
      <c r="D4129" s="28"/>
      <c r="F4129" s="28"/>
      <c r="G4129" s="28"/>
      <c r="H4129" s="28"/>
      <c r="J4129" s="21"/>
      <c r="K4129" s="21"/>
      <c r="M4129" s="21"/>
      <c r="P4129" s="21"/>
      <c r="R4129" s="21"/>
      <c r="T4129" s="28"/>
      <c r="U4129" s="28"/>
      <c r="W4129" s="28"/>
      <c r="Y4129" s="28"/>
      <c r="Z4129" s="28"/>
      <c r="AB4129" s="28"/>
    </row>
    <row r="4130" spans="1:28">
      <c r="A4130" s="70"/>
      <c r="B4130" s="28"/>
      <c r="C4130" s="28"/>
      <c r="D4130" s="28"/>
      <c r="F4130" s="28"/>
      <c r="G4130" s="28"/>
      <c r="H4130" s="28"/>
      <c r="J4130" s="21"/>
      <c r="K4130" s="21"/>
      <c r="M4130" s="21"/>
      <c r="P4130" s="21"/>
      <c r="R4130" s="21"/>
      <c r="T4130" s="28"/>
      <c r="U4130" s="28"/>
      <c r="W4130" s="28"/>
      <c r="Y4130" s="28"/>
      <c r="Z4130" s="28"/>
      <c r="AB4130" s="28"/>
    </row>
    <row r="4131" spans="1:28">
      <c r="A4131" s="70"/>
      <c r="B4131" s="28"/>
      <c r="C4131" s="28"/>
      <c r="D4131" s="28"/>
      <c r="F4131" s="28"/>
      <c r="G4131" s="28"/>
      <c r="H4131" s="28"/>
      <c r="J4131" s="21"/>
      <c r="K4131" s="21"/>
      <c r="M4131" s="21"/>
      <c r="P4131" s="21"/>
      <c r="R4131" s="21"/>
      <c r="T4131" s="28"/>
      <c r="U4131" s="28"/>
      <c r="W4131" s="28"/>
      <c r="Y4131" s="28"/>
      <c r="Z4131" s="28"/>
      <c r="AB4131" s="28"/>
    </row>
    <row r="4132" spans="1:28">
      <c r="A4132" s="70"/>
      <c r="B4132" s="28"/>
      <c r="C4132" s="28"/>
      <c r="D4132" s="28"/>
      <c r="F4132" s="28"/>
      <c r="G4132" s="28"/>
      <c r="H4132" s="28"/>
      <c r="J4132" s="21"/>
      <c r="K4132" s="21"/>
      <c r="M4132" s="21"/>
      <c r="P4132" s="21"/>
      <c r="R4132" s="21"/>
      <c r="T4132" s="28"/>
      <c r="U4132" s="28"/>
      <c r="W4132" s="28"/>
      <c r="Y4132" s="28"/>
      <c r="Z4132" s="28"/>
      <c r="AB4132" s="28"/>
    </row>
    <row r="4133" spans="1:28">
      <c r="A4133" s="70"/>
      <c r="B4133" s="28"/>
      <c r="C4133" s="28"/>
      <c r="D4133" s="28"/>
      <c r="F4133" s="28"/>
      <c r="G4133" s="28"/>
      <c r="H4133" s="28"/>
      <c r="J4133" s="21"/>
      <c r="K4133" s="21"/>
      <c r="M4133" s="21"/>
      <c r="P4133" s="21"/>
      <c r="R4133" s="21"/>
      <c r="T4133" s="28"/>
      <c r="U4133" s="28"/>
      <c r="W4133" s="28"/>
      <c r="Y4133" s="28"/>
      <c r="Z4133" s="28"/>
      <c r="AB4133" s="28"/>
    </row>
    <row r="4134" spans="1:28">
      <c r="A4134" s="70"/>
      <c r="B4134" s="28"/>
      <c r="C4134" s="28"/>
      <c r="D4134" s="28"/>
      <c r="F4134" s="28"/>
      <c r="G4134" s="28"/>
      <c r="H4134" s="28"/>
      <c r="J4134" s="21"/>
      <c r="K4134" s="21"/>
      <c r="M4134" s="21"/>
      <c r="P4134" s="21"/>
      <c r="R4134" s="21"/>
      <c r="T4134" s="28"/>
      <c r="U4134" s="28"/>
      <c r="W4134" s="28"/>
      <c r="Y4134" s="28"/>
      <c r="Z4134" s="28"/>
      <c r="AB4134" s="28"/>
    </row>
    <row r="4135" spans="1:28">
      <c r="A4135" s="70"/>
      <c r="B4135" s="28"/>
      <c r="C4135" s="28"/>
      <c r="D4135" s="28"/>
      <c r="F4135" s="28"/>
      <c r="G4135" s="28"/>
      <c r="H4135" s="28"/>
      <c r="J4135" s="21"/>
      <c r="K4135" s="21"/>
      <c r="M4135" s="21"/>
      <c r="P4135" s="21"/>
      <c r="R4135" s="21"/>
      <c r="T4135" s="28"/>
      <c r="U4135" s="28"/>
      <c r="W4135" s="28"/>
      <c r="Y4135" s="28"/>
      <c r="Z4135" s="28"/>
      <c r="AB4135" s="28"/>
    </row>
    <row r="4136" spans="1:28">
      <c r="A4136" s="70"/>
      <c r="B4136" s="28"/>
      <c r="C4136" s="28"/>
      <c r="D4136" s="28"/>
      <c r="F4136" s="28"/>
      <c r="G4136" s="28"/>
      <c r="H4136" s="28"/>
      <c r="J4136" s="21"/>
      <c r="K4136" s="21"/>
      <c r="M4136" s="21"/>
      <c r="P4136" s="21"/>
      <c r="R4136" s="21"/>
      <c r="T4136" s="28"/>
      <c r="U4136" s="28"/>
      <c r="W4136" s="28"/>
      <c r="Y4136" s="28"/>
      <c r="Z4136" s="28"/>
      <c r="AB4136" s="28"/>
    </row>
    <row r="4137" spans="1:28">
      <c r="A4137" s="70"/>
      <c r="B4137" s="28"/>
      <c r="C4137" s="28"/>
      <c r="D4137" s="28"/>
      <c r="F4137" s="28"/>
      <c r="G4137" s="28"/>
      <c r="H4137" s="28"/>
      <c r="J4137" s="21"/>
      <c r="K4137" s="21"/>
      <c r="M4137" s="21"/>
      <c r="P4137" s="21"/>
      <c r="R4137" s="21"/>
      <c r="T4137" s="28"/>
      <c r="U4137" s="28"/>
      <c r="W4137" s="28"/>
      <c r="Y4137" s="28"/>
      <c r="Z4137" s="28"/>
      <c r="AB4137" s="28"/>
    </row>
    <row r="4138" spans="1:28">
      <c r="A4138" s="70"/>
      <c r="B4138" s="28"/>
      <c r="C4138" s="28"/>
      <c r="D4138" s="28"/>
      <c r="F4138" s="28"/>
      <c r="G4138" s="28"/>
      <c r="H4138" s="28"/>
      <c r="J4138" s="21"/>
      <c r="K4138" s="21"/>
      <c r="M4138" s="21"/>
      <c r="P4138" s="21"/>
      <c r="R4138" s="21"/>
      <c r="T4138" s="28"/>
      <c r="U4138" s="28"/>
      <c r="W4138" s="28"/>
      <c r="Y4138" s="28"/>
      <c r="Z4138" s="28"/>
      <c r="AB4138" s="28"/>
    </row>
    <row r="4139" spans="1:28">
      <c r="A4139" s="70"/>
      <c r="B4139" s="28"/>
      <c r="C4139" s="28"/>
      <c r="D4139" s="28"/>
      <c r="F4139" s="28"/>
      <c r="G4139" s="28"/>
      <c r="H4139" s="28"/>
      <c r="J4139" s="21"/>
      <c r="K4139" s="21"/>
      <c r="M4139" s="21"/>
      <c r="P4139" s="21"/>
      <c r="R4139" s="21"/>
      <c r="T4139" s="28"/>
      <c r="U4139" s="28"/>
      <c r="W4139" s="28"/>
      <c r="Y4139" s="28"/>
      <c r="Z4139" s="28"/>
      <c r="AB4139" s="28"/>
    </row>
    <row r="4140" spans="1:28">
      <c r="A4140" s="70"/>
      <c r="B4140" s="28"/>
      <c r="C4140" s="28"/>
      <c r="D4140" s="28"/>
      <c r="F4140" s="28"/>
      <c r="G4140" s="28"/>
      <c r="H4140" s="28"/>
      <c r="J4140" s="21"/>
      <c r="K4140" s="21"/>
      <c r="M4140" s="21"/>
      <c r="P4140" s="21"/>
      <c r="R4140" s="21"/>
      <c r="T4140" s="28"/>
      <c r="U4140" s="28"/>
      <c r="W4140" s="28"/>
      <c r="Y4140" s="28"/>
      <c r="Z4140" s="28"/>
      <c r="AB4140" s="28"/>
    </row>
    <row r="4141" spans="1:28">
      <c r="A4141" s="70"/>
      <c r="B4141" s="28"/>
      <c r="C4141" s="28"/>
      <c r="D4141" s="28"/>
      <c r="F4141" s="28"/>
      <c r="G4141" s="28"/>
      <c r="H4141" s="28"/>
      <c r="J4141" s="21"/>
      <c r="K4141" s="21"/>
      <c r="M4141" s="21"/>
      <c r="P4141" s="21"/>
      <c r="R4141" s="21"/>
      <c r="T4141" s="28"/>
      <c r="U4141" s="28"/>
      <c r="W4141" s="28"/>
      <c r="Y4141" s="28"/>
      <c r="Z4141" s="28"/>
      <c r="AB4141" s="28"/>
    </row>
    <row r="4142" spans="1:28">
      <c r="A4142" s="70"/>
      <c r="B4142" s="28"/>
      <c r="C4142" s="28"/>
      <c r="D4142" s="28"/>
      <c r="F4142" s="28"/>
      <c r="G4142" s="28"/>
      <c r="H4142" s="28"/>
      <c r="J4142" s="21"/>
      <c r="K4142" s="21"/>
      <c r="M4142" s="21"/>
      <c r="P4142" s="21"/>
      <c r="R4142" s="21"/>
      <c r="T4142" s="28"/>
      <c r="U4142" s="28"/>
      <c r="W4142" s="28"/>
      <c r="Y4142" s="28"/>
      <c r="Z4142" s="28"/>
      <c r="AB4142" s="28"/>
    </row>
    <row r="4143" spans="1:28">
      <c r="A4143" s="70"/>
      <c r="B4143" s="28"/>
      <c r="C4143" s="28"/>
      <c r="D4143" s="28"/>
      <c r="F4143" s="28"/>
      <c r="G4143" s="28"/>
      <c r="H4143" s="28"/>
      <c r="J4143" s="21"/>
      <c r="K4143" s="21"/>
      <c r="M4143" s="21"/>
      <c r="P4143" s="21"/>
      <c r="R4143" s="21"/>
      <c r="T4143" s="28"/>
      <c r="U4143" s="28"/>
      <c r="W4143" s="28"/>
      <c r="Y4143" s="28"/>
      <c r="Z4143" s="28"/>
      <c r="AB4143" s="28"/>
    </row>
    <row r="4144" spans="1:28">
      <c r="A4144" s="70"/>
      <c r="B4144" s="28"/>
      <c r="C4144" s="28"/>
      <c r="D4144" s="28"/>
      <c r="F4144" s="28"/>
      <c r="G4144" s="28"/>
      <c r="H4144" s="28"/>
      <c r="J4144" s="21"/>
      <c r="K4144" s="21"/>
      <c r="M4144" s="21"/>
      <c r="P4144" s="21"/>
      <c r="R4144" s="21"/>
      <c r="T4144" s="28"/>
      <c r="U4144" s="28"/>
      <c r="W4144" s="28"/>
      <c r="Y4144" s="28"/>
      <c r="Z4144" s="28"/>
      <c r="AB4144" s="28"/>
    </row>
    <row r="4145" spans="1:28">
      <c r="A4145" s="70"/>
      <c r="B4145" s="28"/>
      <c r="C4145" s="28"/>
      <c r="D4145" s="28"/>
      <c r="F4145" s="28"/>
      <c r="G4145" s="28"/>
      <c r="H4145" s="28"/>
      <c r="J4145" s="21"/>
      <c r="K4145" s="21"/>
      <c r="M4145" s="21"/>
      <c r="P4145" s="21"/>
      <c r="R4145" s="21"/>
      <c r="T4145" s="28"/>
      <c r="U4145" s="28"/>
      <c r="W4145" s="28"/>
      <c r="Y4145" s="28"/>
      <c r="Z4145" s="28"/>
      <c r="AB4145" s="28"/>
    </row>
    <row r="4146" spans="1:28">
      <c r="A4146" s="70"/>
      <c r="B4146" s="28"/>
      <c r="C4146" s="28"/>
      <c r="D4146" s="28"/>
      <c r="F4146" s="28"/>
      <c r="G4146" s="28"/>
      <c r="H4146" s="28"/>
      <c r="J4146" s="21"/>
      <c r="K4146" s="21"/>
      <c r="M4146" s="21"/>
      <c r="P4146" s="21"/>
      <c r="R4146" s="21"/>
      <c r="T4146" s="28"/>
      <c r="U4146" s="28"/>
      <c r="W4146" s="28"/>
      <c r="Y4146" s="28"/>
      <c r="Z4146" s="28"/>
      <c r="AB4146" s="28"/>
    </row>
    <row r="4147" spans="1:28">
      <c r="A4147" s="70"/>
      <c r="B4147" s="28"/>
      <c r="C4147" s="28"/>
      <c r="D4147" s="28"/>
      <c r="F4147" s="28"/>
      <c r="G4147" s="28"/>
      <c r="H4147" s="28"/>
      <c r="J4147" s="21"/>
      <c r="K4147" s="21"/>
      <c r="M4147" s="21"/>
      <c r="P4147" s="21"/>
      <c r="R4147" s="21"/>
      <c r="T4147" s="28"/>
      <c r="U4147" s="28"/>
      <c r="W4147" s="28"/>
      <c r="Y4147" s="28"/>
      <c r="Z4147" s="28"/>
      <c r="AB4147" s="28"/>
    </row>
    <row r="4148" spans="1:28">
      <c r="A4148" s="70"/>
      <c r="B4148" s="28"/>
      <c r="C4148" s="28"/>
      <c r="D4148" s="28"/>
      <c r="F4148" s="28"/>
      <c r="G4148" s="28"/>
      <c r="H4148" s="28"/>
      <c r="J4148" s="21"/>
      <c r="K4148" s="21"/>
      <c r="M4148" s="21"/>
      <c r="P4148" s="21"/>
      <c r="R4148" s="21"/>
      <c r="T4148" s="28"/>
      <c r="U4148" s="28"/>
      <c r="W4148" s="28"/>
      <c r="Y4148" s="28"/>
      <c r="Z4148" s="28"/>
      <c r="AB4148" s="28"/>
    </row>
    <row r="4149" spans="1:28">
      <c r="A4149" s="70"/>
      <c r="B4149" s="28"/>
      <c r="C4149" s="28"/>
      <c r="D4149" s="28"/>
      <c r="F4149" s="28"/>
      <c r="G4149" s="28"/>
      <c r="H4149" s="28"/>
      <c r="J4149" s="21"/>
      <c r="K4149" s="21"/>
      <c r="M4149" s="21"/>
      <c r="P4149" s="21"/>
      <c r="R4149" s="21"/>
      <c r="T4149" s="28"/>
      <c r="U4149" s="28"/>
      <c r="W4149" s="28"/>
      <c r="Y4149" s="28"/>
      <c r="Z4149" s="28"/>
      <c r="AB4149" s="28"/>
    </row>
    <row r="4150" spans="1:28">
      <c r="A4150" s="70"/>
      <c r="B4150" s="28"/>
      <c r="C4150" s="28"/>
      <c r="D4150" s="28"/>
      <c r="F4150" s="28"/>
      <c r="G4150" s="28"/>
      <c r="H4150" s="28"/>
      <c r="J4150" s="21"/>
      <c r="K4150" s="21"/>
      <c r="M4150" s="21"/>
      <c r="P4150" s="21"/>
      <c r="R4150" s="21"/>
      <c r="T4150" s="28"/>
      <c r="U4150" s="28"/>
      <c r="W4150" s="28"/>
      <c r="Y4150" s="28"/>
      <c r="Z4150" s="28"/>
      <c r="AB4150" s="28"/>
    </row>
    <row r="4151" spans="1:28">
      <c r="A4151" s="70"/>
      <c r="B4151" s="28"/>
      <c r="C4151" s="28"/>
      <c r="D4151" s="28"/>
      <c r="F4151" s="28"/>
      <c r="G4151" s="28"/>
      <c r="H4151" s="28"/>
      <c r="J4151" s="21"/>
      <c r="K4151" s="21"/>
      <c r="M4151" s="21"/>
      <c r="P4151" s="21"/>
      <c r="R4151" s="21"/>
      <c r="T4151" s="28"/>
      <c r="U4151" s="28"/>
      <c r="W4151" s="28"/>
      <c r="Y4151" s="28"/>
      <c r="Z4151" s="28"/>
      <c r="AB4151" s="28"/>
    </row>
    <row r="4152" spans="1:28">
      <c r="A4152" s="70"/>
      <c r="B4152" s="28"/>
      <c r="C4152" s="28"/>
      <c r="D4152" s="28"/>
      <c r="F4152" s="28"/>
      <c r="G4152" s="28"/>
      <c r="H4152" s="28"/>
      <c r="J4152" s="21"/>
      <c r="K4152" s="21"/>
      <c r="M4152" s="21"/>
      <c r="P4152" s="21"/>
      <c r="R4152" s="21"/>
      <c r="T4152" s="28"/>
      <c r="U4152" s="28"/>
      <c r="W4152" s="28"/>
      <c r="Y4152" s="28"/>
      <c r="Z4152" s="28"/>
      <c r="AB4152" s="28"/>
    </row>
    <row r="4153" spans="1:28">
      <c r="A4153" s="70"/>
      <c r="B4153" s="28"/>
      <c r="C4153" s="28"/>
      <c r="D4153" s="28"/>
      <c r="F4153" s="28"/>
      <c r="G4153" s="28"/>
      <c r="H4153" s="28"/>
      <c r="J4153" s="21"/>
      <c r="K4153" s="21"/>
      <c r="M4153" s="21"/>
      <c r="P4153" s="21"/>
      <c r="R4153" s="21"/>
      <c r="T4153" s="28"/>
      <c r="U4153" s="28"/>
      <c r="W4153" s="28"/>
      <c r="Y4153" s="28"/>
      <c r="Z4153" s="28"/>
      <c r="AB4153" s="28"/>
    </row>
    <row r="4154" spans="1:28">
      <c r="A4154" s="70"/>
      <c r="B4154" s="28"/>
      <c r="C4154" s="28"/>
      <c r="D4154" s="28"/>
      <c r="F4154" s="28"/>
      <c r="G4154" s="28"/>
      <c r="H4154" s="28"/>
      <c r="J4154" s="21"/>
      <c r="K4154" s="21"/>
      <c r="M4154" s="21"/>
      <c r="P4154" s="21"/>
      <c r="R4154" s="21"/>
      <c r="T4154" s="28"/>
      <c r="U4154" s="28"/>
      <c r="W4154" s="28"/>
      <c r="Y4154" s="28"/>
      <c r="Z4154" s="28"/>
      <c r="AB4154" s="28"/>
    </row>
    <row r="4155" spans="1:28">
      <c r="A4155" s="70"/>
      <c r="B4155" s="28"/>
      <c r="C4155" s="28"/>
      <c r="D4155" s="28"/>
      <c r="F4155" s="28"/>
      <c r="G4155" s="28"/>
      <c r="H4155" s="28"/>
      <c r="J4155" s="21"/>
      <c r="K4155" s="21"/>
      <c r="M4155" s="21"/>
      <c r="P4155" s="21"/>
      <c r="R4155" s="21"/>
      <c r="T4155" s="28"/>
      <c r="U4155" s="28"/>
      <c r="W4155" s="28"/>
      <c r="Y4155" s="28"/>
      <c r="Z4155" s="28"/>
      <c r="AB4155" s="28"/>
    </row>
    <row r="4156" spans="1:28">
      <c r="A4156" s="70"/>
      <c r="B4156" s="28"/>
      <c r="C4156" s="28"/>
      <c r="D4156" s="28"/>
      <c r="F4156" s="28"/>
      <c r="G4156" s="28"/>
      <c r="H4156" s="28"/>
      <c r="J4156" s="21"/>
      <c r="K4156" s="21"/>
      <c r="M4156" s="21"/>
      <c r="P4156" s="21"/>
      <c r="R4156" s="21"/>
      <c r="T4156" s="28"/>
      <c r="U4156" s="28"/>
      <c r="W4156" s="28"/>
      <c r="Y4156" s="28"/>
      <c r="Z4156" s="28"/>
      <c r="AB4156" s="28"/>
    </row>
    <row r="4157" spans="1:28">
      <c r="A4157" s="70"/>
      <c r="B4157" s="28"/>
      <c r="C4157" s="28"/>
      <c r="D4157" s="28"/>
      <c r="F4157" s="28"/>
      <c r="G4157" s="28"/>
      <c r="H4157" s="28"/>
      <c r="J4157" s="21"/>
      <c r="K4157" s="21"/>
      <c r="M4157" s="21"/>
      <c r="P4157" s="21"/>
      <c r="R4157" s="21"/>
      <c r="T4157" s="28"/>
      <c r="U4157" s="28"/>
      <c r="W4157" s="28"/>
      <c r="Y4157" s="28"/>
      <c r="Z4157" s="28"/>
      <c r="AB4157" s="28"/>
    </row>
    <row r="4158" spans="1:28">
      <c r="A4158" s="70"/>
      <c r="B4158" s="28"/>
      <c r="C4158" s="28"/>
      <c r="D4158" s="28"/>
      <c r="F4158" s="28"/>
      <c r="G4158" s="28"/>
      <c r="H4158" s="28"/>
      <c r="J4158" s="21"/>
      <c r="K4158" s="21"/>
      <c r="M4158" s="21"/>
      <c r="P4158" s="21"/>
      <c r="R4158" s="21"/>
      <c r="T4158" s="28"/>
      <c r="U4158" s="28"/>
      <c r="W4158" s="28"/>
      <c r="Y4158" s="28"/>
      <c r="Z4158" s="28"/>
      <c r="AB4158" s="28"/>
    </row>
    <row r="4159" spans="1:28">
      <c r="A4159" s="70"/>
      <c r="B4159" s="28"/>
      <c r="C4159" s="28"/>
      <c r="D4159" s="28"/>
      <c r="F4159" s="28"/>
      <c r="G4159" s="28"/>
      <c r="H4159" s="28"/>
      <c r="J4159" s="21"/>
      <c r="K4159" s="21"/>
      <c r="M4159" s="21"/>
      <c r="P4159" s="21"/>
      <c r="R4159" s="21"/>
      <c r="T4159" s="28"/>
      <c r="U4159" s="28"/>
      <c r="W4159" s="28"/>
      <c r="Y4159" s="28"/>
      <c r="Z4159" s="28"/>
      <c r="AB4159" s="28"/>
    </row>
    <row r="4160" spans="1:28">
      <c r="A4160" s="70"/>
      <c r="B4160" s="28"/>
      <c r="C4160" s="28"/>
      <c r="D4160" s="28"/>
      <c r="F4160" s="28"/>
      <c r="G4160" s="28"/>
      <c r="H4160" s="28"/>
      <c r="J4160" s="21"/>
      <c r="K4160" s="21"/>
      <c r="M4160" s="21"/>
      <c r="P4160" s="21"/>
      <c r="R4160" s="21"/>
      <c r="T4160" s="28"/>
      <c r="U4160" s="28"/>
      <c r="W4160" s="28"/>
      <c r="Y4160" s="28"/>
      <c r="Z4160" s="28"/>
      <c r="AB4160" s="28"/>
    </row>
    <row r="4161" spans="1:28">
      <c r="A4161" s="70"/>
      <c r="B4161" s="28"/>
      <c r="C4161" s="28"/>
      <c r="D4161" s="28"/>
      <c r="F4161" s="28"/>
      <c r="G4161" s="28"/>
      <c r="H4161" s="28"/>
      <c r="J4161" s="21"/>
      <c r="K4161" s="21"/>
      <c r="M4161" s="21"/>
      <c r="P4161" s="21"/>
      <c r="R4161" s="21"/>
      <c r="T4161" s="28"/>
      <c r="U4161" s="28"/>
      <c r="W4161" s="28"/>
      <c r="Y4161" s="28"/>
      <c r="Z4161" s="28"/>
      <c r="AB4161" s="28"/>
    </row>
    <row r="4162" spans="1:28">
      <c r="A4162" s="70"/>
      <c r="B4162" s="28"/>
      <c r="C4162" s="28"/>
      <c r="D4162" s="28"/>
      <c r="F4162" s="28"/>
      <c r="G4162" s="28"/>
      <c r="H4162" s="28"/>
      <c r="J4162" s="21"/>
      <c r="K4162" s="21"/>
      <c r="M4162" s="21"/>
      <c r="P4162" s="21"/>
      <c r="R4162" s="21"/>
      <c r="T4162" s="28"/>
      <c r="U4162" s="28"/>
      <c r="W4162" s="28"/>
      <c r="Y4162" s="28"/>
      <c r="Z4162" s="28"/>
      <c r="AB4162" s="28"/>
    </row>
    <row r="4163" spans="1:28">
      <c r="A4163" s="70"/>
      <c r="B4163" s="28"/>
      <c r="C4163" s="28"/>
      <c r="D4163" s="28"/>
      <c r="F4163" s="28"/>
      <c r="G4163" s="28"/>
      <c r="H4163" s="28"/>
      <c r="J4163" s="21"/>
      <c r="K4163" s="21"/>
      <c r="M4163" s="21"/>
      <c r="P4163" s="21"/>
      <c r="R4163" s="21"/>
      <c r="T4163" s="28"/>
      <c r="U4163" s="28"/>
      <c r="W4163" s="28"/>
      <c r="Y4163" s="28"/>
      <c r="Z4163" s="28"/>
      <c r="AB4163" s="28"/>
    </row>
    <row r="4164" spans="1:28">
      <c r="A4164" s="70"/>
      <c r="B4164" s="28"/>
      <c r="C4164" s="28"/>
      <c r="D4164" s="28"/>
      <c r="F4164" s="28"/>
      <c r="G4164" s="28"/>
      <c r="H4164" s="28"/>
      <c r="J4164" s="21"/>
      <c r="K4164" s="21"/>
      <c r="M4164" s="21"/>
      <c r="P4164" s="21"/>
      <c r="R4164" s="21"/>
      <c r="T4164" s="28"/>
      <c r="U4164" s="28"/>
      <c r="W4164" s="28"/>
      <c r="Y4164" s="28"/>
      <c r="Z4164" s="28"/>
      <c r="AB4164" s="28"/>
    </row>
    <row r="4165" spans="1:28">
      <c r="A4165" s="70"/>
      <c r="B4165" s="28"/>
      <c r="C4165" s="28"/>
      <c r="D4165" s="28"/>
      <c r="F4165" s="28"/>
      <c r="G4165" s="28"/>
      <c r="H4165" s="28"/>
      <c r="J4165" s="21"/>
      <c r="K4165" s="21"/>
      <c r="M4165" s="21"/>
      <c r="P4165" s="21"/>
      <c r="R4165" s="21"/>
      <c r="T4165" s="28"/>
      <c r="U4165" s="28"/>
      <c r="W4165" s="28"/>
      <c r="Y4165" s="28"/>
      <c r="Z4165" s="28"/>
      <c r="AB4165" s="28"/>
    </row>
    <row r="4166" spans="1:28">
      <c r="A4166" s="70"/>
      <c r="B4166" s="28"/>
      <c r="C4166" s="28"/>
      <c r="D4166" s="28"/>
      <c r="F4166" s="28"/>
      <c r="G4166" s="28"/>
      <c r="H4166" s="28"/>
      <c r="J4166" s="21"/>
      <c r="K4166" s="21"/>
      <c r="M4166" s="21"/>
      <c r="P4166" s="21"/>
      <c r="R4166" s="21"/>
      <c r="T4166" s="28"/>
      <c r="U4166" s="28"/>
      <c r="W4166" s="28"/>
      <c r="Y4166" s="28"/>
      <c r="Z4166" s="28"/>
      <c r="AB4166" s="28"/>
    </row>
    <row r="4167" spans="1:28">
      <c r="A4167" s="70"/>
      <c r="B4167" s="28"/>
      <c r="C4167" s="28"/>
      <c r="D4167" s="28"/>
      <c r="F4167" s="28"/>
      <c r="G4167" s="28"/>
      <c r="H4167" s="28"/>
      <c r="J4167" s="21"/>
      <c r="K4167" s="21"/>
      <c r="M4167" s="21"/>
      <c r="P4167" s="21"/>
      <c r="R4167" s="21"/>
      <c r="T4167" s="28"/>
      <c r="U4167" s="28"/>
      <c r="W4167" s="28"/>
      <c r="Y4167" s="28"/>
      <c r="Z4167" s="28"/>
      <c r="AB4167" s="28"/>
    </row>
    <row r="4168" spans="1:28">
      <c r="A4168" s="70"/>
      <c r="B4168" s="28"/>
      <c r="C4168" s="28"/>
      <c r="D4168" s="28"/>
      <c r="F4168" s="28"/>
      <c r="G4168" s="28"/>
      <c r="H4168" s="28"/>
      <c r="J4168" s="21"/>
      <c r="K4168" s="21"/>
      <c r="M4168" s="21"/>
      <c r="P4168" s="21"/>
      <c r="R4168" s="21"/>
      <c r="T4168" s="28"/>
      <c r="U4168" s="28"/>
      <c r="W4168" s="28"/>
      <c r="Y4168" s="28"/>
      <c r="Z4168" s="28"/>
      <c r="AB4168" s="28"/>
    </row>
    <row r="4169" spans="1:28">
      <c r="A4169" s="70"/>
      <c r="B4169" s="28"/>
      <c r="C4169" s="28"/>
      <c r="D4169" s="28"/>
      <c r="F4169" s="28"/>
      <c r="G4169" s="28"/>
      <c r="H4169" s="28"/>
      <c r="J4169" s="21"/>
      <c r="K4169" s="21"/>
      <c r="M4169" s="21"/>
      <c r="P4169" s="21"/>
      <c r="R4169" s="21"/>
      <c r="T4169" s="28"/>
      <c r="U4169" s="28"/>
      <c r="W4169" s="28"/>
      <c r="Y4169" s="28"/>
      <c r="Z4169" s="28"/>
      <c r="AB4169" s="28"/>
    </row>
    <row r="4170" spans="1:28">
      <c r="A4170" s="70"/>
      <c r="B4170" s="28"/>
      <c r="C4170" s="28"/>
      <c r="D4170" s="28"/>
      <c r="F4170" s="28"/>
      <c r="G4170" s="28"/>
      <c r="H4170" s="28"/>
      <c r="J4170" s="21"/>
      <c r="K4170" s="21"/>
      <c r="M4170" s="21"/>
      <c r="P4170" s="21"/>
      <c r="R4170" s="21"/>
      <c r="T4170" s="28"/>
      <c r="U4170" s="28"/>
      <c r="W4170" s="28"/>
      <c r="Y4170" s="28"/>
      <c r="Z4170" s="28"/>
      <c r="AB4170" s="28"/>
    </row>
    <row r="4171" spans="1:28">
      <c r="A4171" s="70"/>
      <c r="B4171" s="28"/>
      <c r="C4171" s="28"/>
      <c r="D4171" s="28"/>
      <c r="F4171" s="28"/>
      <c r="G4171" s="28"/>
      <c r="H4171" s="28"/>
      <c r="J4171" s="21"/>
      <c r="K4171" s="21"/>
      <c r="M4171" s="21"/>
      <c r="P4171" s="21"/>
      <c r="R4171" s="21"/>
      <c r="T4171" s="28"/>
      <c r="U4171" s="28"/>
      <c r="W4171" s="28"/>
      <c r="Y4171" s="28"/>
      <c r="Z4171" s="28"/>
      <c r="AB4171" s="28"/>
    </row>
    <row r="4172" spans="1:28">
      <c r="A4172" s="70"/>
      <c r="B4172" s="28"/>
      <c r="C4172" s="28"/>
      <c r="D4172" s="28"/>
      <c r="F4172" s="28"/>
      <c r="G4172" s="28"/>
      <c r="H4172" s="28"/>
      <c r="J4172" s="21"/>
      <c r="K4172" s="21"/>
      <c r="M4172" s="21"/>
      <c r="P4172" s="21"/>
      <c r="R4172" s="21"/>
      <c r="T4172" s="28"/>
      <c r="U4172" s="28"/>
      <c r="W4172" s="28"/>
      <c r="Y4172" s="28"/>
      <c r="Z4172" s="28"/>
      <c r="AB4172" s="28"/>
    </row>
    <row r="4173" spans="1:28">
      <c r="A4173" s="70"/>
      <c r="B4173" s="28"/>
      <c r="C4173" s="28"/>
      <c r="D4173" s="28"/>
      <c r="F4173" s="28"/>
      <c r="G4173" s="28"/>
      <c r="H4173" s="28"/>
      <c r="J4173" s="21"/>
      <c r="K4173" s="21"/>
      <c r="M4173" s="21"/>
      <c r="P4173" s="21"/>
      <c r="R4173" s="21"/>
      <c r="T4173" s="28"/>
      <c r="U4173" s="28"/>
      <c r="W4173" s="28"/>
      <c r="Y4173" s="28"/>
      <c r="Z4173" s="28"/>
      <c r="AB4173" s="28"/>
    </row>
    <row r="4174" spans="1:28">
      <c r="A4174" s="70"/>
      <c r="B4174" s="28"/>
      <c r="C4174" s="28"/>
      <c r="D4174" s="28"/>
      <c r="F4174" s="28"/>
      <c r="G4174" s="28"/>
      <c r="H4174" s="28"/>
      <c r="J4174" s="21"/>
      <c r="K4174" s="21"/>
      <c r="M4174" s="21"/>
      <c r="P4174" s="21"/>
      <c r="R4174" s="21"/>
      <c r="T4174" s="28"/>
      <c r="U4174" s="28"/>
      <c r="W4174" s="28"/>
      <c r="Y4174" s="28"/>
      <c r="Z4174" s="28"/>
      <c r="AB4174" s="28"/>
    </row>
    <row r="4175" spans="1:28">
      <c r="A4175" s="70"/>
      <c r="B4175" s="28"/>
      <c r="C4175" s="28"/>
      <c r="D4175" s="28"/>
      <c r="F4175" s="28"/>
      <c r="G4175" s="28"/>
      <c r="H4175" s="28"/>
      <c r="J4175" s="21"/>
      <c r="K4175" s="21"/>
      <c r="M4175" s="21"/>
      <c r="P4175" s="21"/>
      <c r="R4175" s="21"/>
      <c r="T4175" s="28"/>
      <c r="U4175" s="28"/>
      <c r="W4175" s="28"/>
      <c r="Y4175" s="28"/>
      <c r="Z4175" s="28"/>
      <c r="AB4175" s="28"/>
    </row>
    <row r="4176" spans="1:28">
      <c r="A4176" s="70"/>
      <c r="B4176" s="28"/>
      <c r="C4176" s="28"/>
      <c r="D4176" s="28"/>
      <c r="F4176" s="28"/>
      <c r="G4176" s="28"/>
      <c r="H4176" s="28"/>
      <c r="J4176" s="21"/>
      <c r="K4176" s="21"/>
      <c r="M4176" s="21"/>
      <c r="P4176" s="21"/>
      <c r="R4176" s="21"/>
      <c r="T4176" s="28"/>
      <c r="U4176" s="28"/>
      <c r="W4176" s="28"/>
      <c r="Y4176" s="28"/>
      <c r="Z4176" s="28"/>
      <c r="AB4176" s="28"/>
    </row>
    <row r="4177" spans="1:28">
      <c r="A4177" s="70"/>
      <c r="B4177" s="28"/>
      <c r="C4177" s="28"/>
      <c r="D4177" s="28"/>
      <c r="F4177" s="28"/>
      <c r="G4177" s="28"/>
      <c r="H4177" s="28"/>
      <c r="J4177" s="21"/>
      <c r="K4177" s="21"/>
      <c r="M4177" s="21"/>
      <c r="P4177" s="21"/>
      <c r="R4177" s="21"/>
      <c r="T4177" s="28"/>
      <c r="U4177" s="28"/>
      <c r="W4177" s="28"/>
      <c r="Y4177" s="28"/>
      <c r="Z4177" s="28"/>
      <c r="AB4177" s="28"/>
    </row>
    <row r="4178" spans="1:28">
      <c r="A4178" s="70"/>
      <c r="B4178" s="28"/>
      <c r="C4178" s="28"/>
      <c r="D4178" s="28"/>
      <c r="F4178" s="28"/>
      <c r="G4178" s="28"/>
      <c r="H4178" s="28"/>
      <c r="J4178" s="21"/>
      <c r="K4178" s="21"/>
      <c r="M4178" s="21"/>
      <c r="P4178" s="21"/>
      <c r="R4178" s="21"/>
      <c r="T4178" s="28"/>
      <c r="U4178" s="28"/>
      <c r="W4178" s="28"/>
      <c r="Y4178" s="28"/>
      <c r="Z4178" s="28"/>
      <c r="AB4178" s="28"/>
    </row>
    <row r="4179" spans="1:28">
      <c r="A4179" s="70"/>
      <c r="B4179" s="28"/>
      <c r="C4179" s="28"/>
      <c r="D4179" s="28"/>
      <c r="F4179" s="28"/>
      <c r="G4179" s="28"/>
      <c r="H4179" s="28"/>
      <c r="J4179" s="21"/>
      <c r="K4179" s="21"/>
      <c r="M4179" s="21"/>
      <c r="P4179" s="21"/>
      <c r="R4179" s="21"/>
      <c r="T4179" s="28"/>
      <c r="U4179" s="28"/>
      <c r="W4179" s="28"/>
      <c r="Y4179" s="28"/>
      <c r="Z4179" s="28"/>
      <c r="AB4179" s="28"/>
    </row>
    <row r="4180" spans="1:28">
      <c r="A4180" s="70"/>
      <c r="B4180" s="28"/>
      <c r="C4180" s="28"/>
      <c r="D4180" s="28"/>
      <c r="F4180" s="28"/>
      <c r="G4180" s="28"/>
      <c r="H4180" s="28"/>
      <c r="J4180" s="21"/>
      <c r="K4180" s="21"/>
      <c r="M4180" s="21"/>
      <c r="P4180" s="21"/>
      <c r="R4180" s="21"/>
      <c r="T4180" s="28"/>
      <c r="U4180" s="28"/>
      <c r="W4180" s="28"/>
      <c r="Y4180" s="28"/>
      <c r="Z4180" s="28"/>
      <c r="AB4180" s="28"/>
    </row>
    <row r="4181" spans="1:28">
      <c r="A4181" s="70"/>
      <c r="B4181" s="28"/>
      <c r="C4181" s="28"/>
      <c r="D4181" s="28"/>
      <c r="F4181" s="28"/>
      <c r="G4181" s="28"/>
      <c r="H4181" s="28"/>
      <c r="J4181" s="21"/>
      <c r="K4181" s="21"/>
      <c r="M4181" s="21"/>
      <c r="P4181" s="21"/>
      <c r="R4181" s="21"/>
      <c r="T4181" s="28"/>
      <c r="U4181" s="28"/>
      <c r="W4181" s="28"/>
      <c r="Y4181" s="28"/>
      <c r="Z4181" s="28"/>
      <c r="AB4181" s="28"/>
    </row>
    <row r="4182" spans="1:28">
      <c r="A4182" s="70"/>
      <c r="B4182" s="28"/>
      <c r="C4182" s="28"/>
      <c r="D4182" s="28"/>
      <c r="F4182" s="28"/>
      <c r="G4182" s="28"/>
      <c r="H4182" s="28"/>
      <c r="J4182" s="21"/>
      <c r="K4182" s="21"/>
      <c r="M4182" s="21"/>
      <c r="P4182" s="21"/>
      <c r="R4182" s="21"/>
      <c r="T4182" s="28"/>
      <c r="U4182" s="28"/>
      <c r="W4182" s="28"/>
      <c r="Y4182" s="28"/>
      <c r="Z4182" s="28"/>
      <c r="AB4182" s="28"/>
    </row>
    <row r="4183" spans="1:28">
      <c r="A4183" s="70"/>
      <c r="B4183" s="28"/>
      <c r="C4183" s="28"/>
      <c r="D4183" s="28"/>
      <c r="F4183" s="28"/>
      <c r="G4183" s="28"/>
      <c r="H4183" s="28"/>
      <c r="J4183" s="21"/>
      <c r="K4183" s="21"/>
      <c r="M4183" s="21"/>
      <c r="P4183" s="21"/>
      <c r="R4183" s="21"/>
      <c r="T4183" s="28"/>
      <c r="U4183" s="28"/>
      <c r="W4183" s="28"/>
      <c r="Y4183" s="28"/>
      <c r="Z4183" s="28"/>
      <c r="AB4183" s="28"/>
    </row>
    <row r="4184" spans="1:28">
      <c r="A4184" s="70"/>
      <c r="B4184" s="28"/>
      <c r="C4184" s="28"/>
      <c r="D4184" s="28"/>
      <c r="F4184" s="28"/>
      <c r="G4184" s="28"/>
      <c r="H4184" s="28"/>
      <c r="J4184" s="21"/>
      <c r="K4184" s="21"/>
      <c r="M4184" s="21"/>
      <c r="P4184" s="21"/>
      <c r="R4184" s="21"/>
      <c r="T4184" s="28"/>
      <c r="U4184" s="28"/>
      <c r="W4184" s="28"/>
      <c r="Y4184" s="28"/>
      <c r="Z4184" s="28"/>
      <c r="AB4184" s="28"/>
    </row>
    <row r="4185" spans="1:28">
      <c r="A4185" s="70"/>
      <c r="B4185" s="28"/>
      <c r="C4185" s="28"/>
      <c r="D4185" s="28"/>
      <c r="F4185" s="28"/>
      <c r="G4185" s="28"/>
      <c r="H4185" s="28"/>
      <c r="J4185" s="21"/>
      <c r="K4185" s="21"/>
      <c r="M4185" s="21"/>
      <c r="P4185" s="21"/>
      <c r="R4185" s="21"/>
      <c r="T4185" s="28"/>
      <c r="U4185" s="28"/>
      <c r="W4185" s="28"/>
      <c r="Y4185" s="28"/>
      <c r="Z4185" s="28"/>
      <c r="AB4185" s="28"/>
    </row>
    <row r="4186" spans="1:28">
      <c r="A4186" s="70"/>
      <c r="B4186" s="28"/>
      <c r="C4186" s="28"/>
      <c r="D4186" s="28"/>
      <c r="F4186" s="28"/>
      <c r="G4186" s="28"/>
      <c r="H4186" s="28"/>
      <c r="J4186" s="21"/>
      <c r="K4186" s="21"/>
      <c r="M4186" s="21"/>
      <c r="P4186" s="21"/>
      <c r="R4186" s="21"/>
      <c r="T4186" s="28"/>
      <c r="U4186" s="28"/>
      <c r="W4186" s="28"/>
      <c r="Y4186" s="28"/>
      <c r="Z4186" s="28"/>
      <c r="AB4186" s="28"/>
    </row>
    <row r="4187" spans="1:28">
      <c r="A4187" s="70"/>
      <c r="B4187" s="28"/>
      <c r="C4187" s="28"/>
      <c r="D4187" s="28"/>
      <c r="F4187" s="28"/>
      <c r="G4187" s="28"/>
      <c r="H4187" s="28"/>
      <c r="J4187" s="21"/>
      <c r="K4187" s="21"/>
      <c r="M4187" s="21"/>
      <c r="P4187" s="21"/>
      <c r="R4187" s="21"/>
      <c r="T4187" s="28"/>
      <c r="U4187" s="28"/>
      <c r="W4187" s="28"/>
      <c r="Y4187" s="28"/>
      <c r="Z4187" s="28"/>
      <c r="AB4187" s="28"/>
    </row>
    <row r="4188" spans="1:28">
      <c r="A4188" s="70"/>
      <c r="B4188" s="28"/>
      <c r="C4188" s="28"/>
      <c r="D4188" s="28"/>
      <c r="F4188" s="28"/>
      <c r="G4188" s="28"/>
      <c r="H4188" s="28"/>
      <c r="J4188" s="21"/>
      <c r="K4188" s="21"/>
      <c r="M4188" s="21"/>
      <c r="P4188" s="21"/>
      <c r="R4188" s="21"/>
      <c r="T4188" s="28"/>
      <c r="U4188" s="28"/>
      <c r="W4188" s="28"/>
      <c r="Y4188" s="28"/>
      <c r="Z4188" s="28"/>
      <c r="AB4188" s="28"/>
    </row>
    <row r="4189" spans="1:28">
      <c r="A4189" s="70"/>
      <c r="B4189" s="28"/>
      <c r="C4189" s="28"/>
      <c r="D4189" s="28"/>
      <c r="F4189" s="28"/>
      <c r="G4189" s="28"/>
      <c r="H4189" s="28"/>
      <c r="J4189" s="21"/>
      <c r="K4189" s="21"/>
      <c r="M4189" s="21"/>
      <c r="P4189" s="21"/>
      <c r="R4189" s="21"/>
      <c r="T4189" s="28"/>
      <c r="U4189" s="28"/>
      <c r="W4189" s="28"/>
      <c r="Y4189" s="28"/>
      <c r="Z4189" s="28"/>
      <c r="AB4189" s="28"/>
    </row>
    <row r="4190" spans="1:28">
      <c r="A4190" s="70"/>
      <c r="B4190" s="28"/>
      <c r="C4190" s="28"/>
      <c r="D4190" s="28"/>
      <c r="F4190" s="28"/>
      <c r="G4190" s="28"/>
      <c r="H4190" s="28"/>
      <c r="J4190" s="21"/>
      <c r="K4190" s="21"/>
      <c r="M4190" s="21"/>
      <c r="P4190" s="21"/>
      <c r="R4190" s="21"/>
      <c r="T4190" s="28"/>
      <c r="U4190" s="28"/>
      <c r="W4190" s="28"/>
      <c r="Y4190" s="28"/>
      <c r="Z4190" s="28"/>
      <c r="AB4190" s="28"/>
    </row>
    <row r="4191" spans="1:28">
      <c r="A4191" s="70"/>
      <c r="B4191" s="28"/>
      <c r="C4191" s="28"/>
      <c r="D4191" s="28"/>
      <c r="F4191" s="28"/>
      <c r="G4191" s="28"/>
      <c r="H4191" s="28"/>
      <c r="J4191" s="21"/>
      <c r="K4191" s="21"/>
      <c r="M4191" s="21"/>
      <c r="P4191" s="21"/>
      <c r="R4191" s="21"/>
      <c r="T4191" s="28"/>
      <c r="U4191" s="28"/>
      <c r="W4191" s="28"/>
      <c r="Y4191" s="28"/>
      <c r="Z4191" s="28"/>
      <c r="AB4191" s="28"/>
    </row>
    <row r="4192" spans="1:28">
      <c r="A4192" s="70"/>
      <c r="B4192" s="28"/>
      <c r="C4192" s="28"/>
      <c r="D4192" s="28"/>
      <c r="F4192" s="28"/>
      <c r="G4192" s="28"/>
      <c r="H4192" s="28"/>
      <c r="J4192" s="21"/>
      <c r="K4192" s="21"/>
      <c r="M4192" s="21"/>
      <c r="P4192" s="21"/>
      <c r="R4192" s="21"/>
      <c r="T4192" s="28"/>
      <c r="U4192" s="28"/>
      <c r="W4192" s="28"/>
      <c r="Y4192" s="28"/>
      <c r="Z4192" s="28"/>
      <c r="AB4192" s="28"/>
    </row>
    <row r="4193" spans="1:28">
      <c r="A4193" s="70"/>
      <c r="B4193" s="28"/>
      <c r="C4193" s="28"/>
      <c r="D4193" s="28"/>
      <c r="F4193" s="28"/>
      <c r="G4193" s="28"/>
      <c r="H4193" s="28"/>
      <c r="J4193" s="21"/>
      <c r="K4193" s="21"/>
      <c r="M4193" s="21"/>
      <c r="P4193" s="21"/>
      <c r="R4193" s="21"/>
      <c r="T4193" s="28"/>
      <c r="U4193" s="28"/>
      <c r="W4193" s="28"/>
      <c r="Y4193" s="28"/>
      <c r="Z4193" s="28"/>
      <c r="AB4193" s="28"/>
    </row>
    <row r="4194" spans="1:28">
      <c r="A4194" s="70"/>
      <c r="B4194" s="28"/>
      <c r="C4194" s="28"/>
      <c r="D4194" s="28"/>
      <c r="F4194" s="28"/>
      <c r="G4194" s="28"/>
      <c r="H4194" s="28"/>
      <c r="J4194" s="21"/>
      <c r="K4194" s="21"/>
      <c r="M4194" s="21"/>
      <c r="P4194" s="21"/>
      <c r="R4194" s="21"/>
      <c r="T4194" s="28"/>
      <c r="U4194" s="28"/>
      <c r="W4194" s="28"/>
      <c r="Y4194" s="28"/>
      <c r="Z4194" s="28"/>
      <c r="AB4194" s="28"/>
    </row>
    <row r="4195" spans="1:28">
      <c r="A4195" s="70"/>
      <c r="B4195" s="28"/>
      <c r="C4195" s="28"/>
      <c r="D4195" s="28"/>
      <c r="F4195" s="28"/>
      <c r="G4195" s="28"/>
      <c r="H4195" s="28"/>
      <c r="J4195" s="21"/>
      <c r="K4195" s="21"/>
      <c r="M4195" s="21"/>
      <c r="P4195" s="21"/>
      <c r="R4195" s="21"/>
      <c r="T4195" s="28"/>
      <c r="U4195" s="28"/>
      <c r="W4195" s="28"/>
      <c r="Y4195" s="28"/>
      <c r="Z4195" s="28"/>
      <c r="AB4195" s="28"/>
    </row>
    <row r="4196" spans="1:28">
      <c r="A4196" s="70"/>
      <c r="B4196" s="28"/>
      <c r="C4196" s="28"/>
      <c r="D4196" s="28"/>
      <c r="F4196" s="28"/>
      <c r="G4196" s="28"/>
      <c r="H4196" s="28"/>
      <c r="J4196" s="21"/>
      <c r="K4196" s="21"/>
      <c r="M4196" s="21"/>
      <c r="P4196" s="21"/>
      <c r="R4196" s="21"/>
      <c r="T4196" s="28"/>
      <c r="U4196" s="28"/>
      <c r="W4196" s="28"/>
      <c r="Y4196" s="28"/>
      <c r="Z4196" s="28"/>
      <c r="AB4196" s="28"/>
    </row>
    <row r="4197" spans="1:28">
      <c r="A4197" s="70"/>
      <c r="B4197" s="28"/>
      <c r="C4197" s="28"/>
      <c r="D4197" s="28"/>
      <c r="F4197" s="28"/>
      <c r="G4197" s="28"/>
      <c r="H4197" s="28"/>
      <c r="J4197" s="21"/>
      <c r="K4197" s="21"/>
      <c r="M4197" s="21"/>
      <c r="P4197" s="21"/>
      <c r="R4197" s="21"/>
      <c r="T4197" s="28"/>
      <c r="U4197" s="28"/>
      <c r="W4197" s="28"/>
      <c r="Y4197" s="28"/>
      <c r="Z4197" s="28"/>
      <c r="AB4197" s="28"/>
    </row>
    <row r="4198" spans="1:28">
      <c r="A4198" s="70"/>
      <c r="B4198" s="28"/>
      <c r="C4198" s="28"/>
      <c r="D4198" s="28"/>
      <c r="F4198" s="28"/>
      <c r="G4198" s="28"/>
      <c r="H4198" s="28"/>
      <c r="J4198" s="21"/>
      <c r="K4198" s="21"/>
      <c r="M4198" s="21"/>
      <c r="P4198" s="21"/>
      <c r="R4198" s="21"/>
      <c r="T4198" s="28"/>
      <c r="U4198" s="28"/>
      <c r="W4198" s="28"/>
      <c r="Y4198" s="28"/>
      <c r="Z4198" s="28"/>
      <c r="AB4198" s="28"/>
    </row>
    <row r="4199" spans="1:28">
      <c r="A4199" s="70"/>
      <c r="B4199" s="28"/>
      <c r="C4199" s="28"/>
      <c r="D4199" s="28"/>
      <c r="F4199" s="28"/>
      <c r="G4199" s="28"/>
      <c r="H4199" s="28"/>
      <c r="J4199" s="21"/>
      <c r="K4199" s="21"/>
      <c r="M4199" s="21"/>
      <c r="P4199" s="21"/>
      <c r="R4199" s="21"/>
      <c r="T4199" s="28"/>
      <c r="U4199" s="28"/>
      <c r="W4199" s="28"/>
      <c r="Y4199" s="28"/>
      <c r="Z4199" s="28"/>
      <c r="AB4199" s="28"/>
    </row>
    <row r="4200" spans="1:28">
      <c r="A4200" s="70"/>
      <c r="B4200" s="28"/>
      <c r="C4200" s="28"/>
      <c r="D4200" s="28"/>
      <c r="F4200" s="28"/>
      <c r="G4200" s="28"/>
      <c r="H4200" s="28"/>
      <c r="J4200" s="21"/>
      <c r="K4200" s="21"/>
      <c r="M4200" s="21"/>
      <c r="P4200" s="21"/>
      <c r="R4200" s="21"/>
      <c r="T4200" s="28"/>
      <c r="U4200" s="28"/>
      <c r="W4200" s="28"/>
      <c r="Y4200" s="28"/>
      <c r="Z4200" s="28"/>
      <c r="AB4200" s="28"/>
    </row>
    <row r="4201" spans="1:28">
      <c r="A4201" s="70"/>
      <c r="B4201" s="28"/>
      <c r="C4201" s="28"/>
      <c r="D4201" s="28"/>
      <c r="F4201" s="28"/>
      <c r="G4201" s="28"/>
      <c r="H4201" s="28"/>
      <c r="J4201" s="21"/>
      <c r="K4201" s="21"/>
      <c r="M4201" s="21"/>
      <c r="P4201" s="21"/>
      <c r="R4201" s="21"/>
      <c r="T4201" s="28"/>
      <c r="U4201" s="28"/>
      <c r="W4201" s="28"/>
      <c r="Y4201" s="28"/>
      <c r="Z4201" s="28"/>
      <c r="AB4201" s="28"/>
    </row>
    <row r="4202" spans="1:28">
      <c r="A4202" s="70"/>
      <c r="B4202" s="28"/>
      <c r="C4202" s="28"/>
      <c r="D4202" s="28"/>
      <c r="F4202" s="28"/>
      <c r="G4202" s="28"/>
      <c r="H4202" s="28"/>
      <c r="J4202" s="21"/>
      <c r="K4202" s="21"/>
      <c r="M4202" s="21"/>
      <c r="P4202" s="21"/>
      <c r="R4202" s="21"/>
      <c r="T4202" s="28"/>
      <c r="U4202" s="28"/>
      <c r="W4202" s="28"/>
      <c r="Y4202" s="28"/>
      <c r="Z4202" s="28"/>
      <c r="AB4202" s="28"/>
    </row>
    <row r="4203" spans="1:28">
      <c r="A4203" s="70"/>
      <c r="B4203" s="28"/>
      <c r="C4203" s="28"/>
      <c r="D4203" s="28"/>
      <c r="F4203" s="28"/>
      <c r="G4203" s="28"/>
      <c r="H4203" s="28"/>
      <c r="J4203" s="21"/>
      <c r="K4203" s="21"/>
      <c r="M4203" s="21"/>
      <c r="P4203" s="21"/>
      <c r="R4203" s="21"/>
      <c r="T4203" s="28"/>
      <c r="U4203" s="28"/>
      <c r="W4203" s="28"/>
      <c r="Y4203" s="28"/>
      <c r="Z4203" s="28"/>
      <c r="AB4203" s="28"/>
    </row>
    <row r="4204" spans="1:28">
      <c r="A4204" s="70"/>
      <c r="B4204" s="28"/>
      <c r="C4204" s="28"/>
      <c r="D4204" s="28"/>
      <c r="F4204" s="28"/>
      <c r="G4204" s="28"/>
      <c r="H4204" s="28"/>
      <c r="J4204" s="21"/>
      <c r="K4204" s="21"/>
      <c r="M4204" s="21"/>
      <c r="P4204" s="21"/>
      <c r="R4204" s="21"/>
      <c r="T4204" s="28"/>
      <c r="U4204" s="28"/>
      <c r="W4204" s="28"/>
      <c r="Y4204" s="28"/>
      <c r="Z4204" s="28"/>
      <c r="AB4204" s="28"/>
    </row>
    <row r="4205" spans="1:28">
      <c r="A4205" s="70"/>
      <c r="B4205" s="28"/>
      <c r="C4205" s="28"/>
      <c r="D4205" s="28"/>
      <c r="F4205" s="28"/>
      <c r="G4205" s="28"/>
      <c r="H4205" s="28"/>
      <c r="J4205" s="21"/>
      <c r="K4205" s="21"/>
      <c r="M4205" s="21"/>
      <c r="P4205" s="21"/>
      <c r="R4205" s="21"/>
      <c r="T4205" s="28"/>
      <c r="U4205" s="28"/>
      <c r="W4205" s="28"/>
      <c r="Y4205" s="28"/>
      <c r="Z4205" s="28"/>
      <c r="AB4205" s="28"/>
    </row>
    <row r="4206" spans="1:28">
      <c r="A4206" s="70"/>
      <c r="B4206" s="28"/>
      <c r="C4206" s="28"/>
      <c r="D4206" s="28"/>
      <c r="F4206" s="28"/>
      <c r="G4206" s="28"/>
      <c r="H4206" s="28"/>
      <c r="J4206" s="21"/>
      <c r="K4206" s="21"/>
      <c r="M4206" s="21"/>
      <c r="P4206" s="21"/>
      <c r="R4206" s="21"/>
      <c r="T4206" s="28"/>
      <c r="U4206" s="28"/>
      <c r="W4206" s="28"/>
      <c r="Y4206" s="28"/>
      <c r="Z4206" s="28"/>
      <c r="AB4206" s="28"/>
    </row>
    <row r="4207" spans="1:28">
      <c r="A4207" s="70"/>
      <c r="B4207" s="28"/>
      <c r="C4207" s="28"/>
      <c r="D4207" s="28"/>
      <c r="F4207" s="28"/>
      <c r="G4207" s="28"/>
      <c r="H4207" s="28"/>
      <c r="J4207" s="21"/>
      <c r="K4207" s="21"/>
      <c r="M4207" s="21"/>
      <c r="P4207" s="21"/>
      <c r="R4207" s="21"/>
      <c r="T4207" s="28"/>
      <c r="U4207" s="28"/>
      <c r="W4207" s="28"/>
      <c r="Y4207" s="28"/>
      <c r="Z4207" s="28"/>
      <c r="AB4207" s="28"/>
    </row>
    <row r="4208" spans="1:28">
      <c r="A4208" s="70"/>
      <c r="B4208" s="28"/>
      <c r="C4208" s="28"/>
      <c r="D4208" s="28"/>
      <c r="F4208" s="28"/>
      <c r="G4208" s="28"/>
      <c r="H4208" s="28"/>
      <c r="J4208" s="21"/>
      <c r="K4208" s="21"/>
      <c r="M4208" s="21"/>
      <c r="P4208" s="21"/>
      <c r="R4208" s="21"/>
      <c r="T4208" s="28"/>
      <c r="U4208" s="28"/>
      <c r="W4208" s="28"/>
      <c r="Y4208" s="28"/>
      <c r="Z4208" s="28"/>
      <c r="AB4208" s="28"/>
    </row>
    <row r="4209" spans="1:28">
      <c r="A4209" s="70"/>
      <c r="B4209" s="28"/>
      <c r="C4209" s="28"/>
      <c r="D4209" s="28"/>
      <c r="F4209" s="28"/>
      <c r="G4209" s="28"/>
      <c r="H4209" s="28"/>
      <c r="J4209" s="21"/>
      <c r="K4209" s="21"/>
      <c r="M4209" s="21"/>
      <c r="P4209" s="21"/>
      <c r="R4209" s="21"/>
      <c r="T4209" s="28"/>
      <c r="U4209" s="28"/>
      <c r="W4209" s="28"/>
      <c r="Y4209" s="28"/>
      <c r="Z4209" s="28"/>
      <c r="AB4209" s="28"/>
    </row>
    <row r="4210" spans="1:28">
      <c r="A4210" s="70"/>
      <c r="B4210" s="28"/>
      <c r="C4210" s="28"/>
      <c r="D4210" s="28"/>
      <c r="F4210" s="28"/>
      <c r="G4210" s="28"/>
      <c r="H4210" s="28"/>
      <c r="J4210" s="21"/>
      <c r="K4210" s="21"/>
      <c r="M4210" s="21"/>
      <c r="P4210" s="21"/>
      <c r="R4210" s="21"/>
      <c r="T4210" s="28"/>
      <c r="U4210" s="28"/>
      <c r="W4210" s="28"/>
      <c r="Y4210" s="28"/>
      <c r="Z4210" s="28"/>
      <c r="AB4210" s="28"/>
    </row>
    <row r="4211" spans="1:28">
      <c r="A4211" s="70"/>
      <c r="B4211" s="28"/>
      <c r="C4211" s="28"/>
      <c r="D4211" s="28"/>
      <c r="F4211" s="28"/>
      <c r="G4211" s="28"/>
      <c r="H4211" s="28"/>
      <c r="J4211" s="21"/>
      <c r="K4211" s="21"/>
      <c r="M4211" s="21"/>
      <c r="P4211" s="21"/>
      <c r="R4211" s="21"/>
      <c r="T4211" s="28"/>
      <c r="U4211" s="28"/>
      <c r="W4211" s="28"/>
      <c r="Y4211" s="28"/>
      <c r="Z4211" s="28"/>
      <c r="AB4211" s="28"/>
    </row>
    <row r="4212" spans="1:28">
      <c r="A4212" s="70"/>
      <c r="B4212" s="28"/>
      <c r="C4212" s="28"/>
      <c r="D4212" s="28"/>
      <c r="F4212" s="28"/>
      <c r="G4212" s="28"/>
      <c r="H4212" s="28"/>
      <c r="J4212" s="21"/>
      <c r="K4212" s="21"/>
      <c r="M4212" s="21"/>
      <c r="P4212" s="21"/>
      <c r="R4212" s="21"/>
      <c r="T4212" s="28"/>
      <c r="U4212" s="28"/>
      <c r="W4212" s="28"/>
      <c r="Y4212" s="28"/>
      <c r="Z4212" s="28"/>
      <c r="AB4212" s="28"/>
    </row>
    <row r="4213" spans="1:28">
      <c r="A4213" s="70"/>
      <c r="B4213" s="28"/>
      <c r="C4213" s="28"/>
      <c r="D4213" s="28"/>
      <c r="F4213" s="28"/>
      <c r="G4213" s="28"/>
      <c r="H4213" s="28"/>
      <c r="J4213" s="21"/>
      <c r="K4213" s="21"/>
      <c r="M4213" s="21"/>
      <c r="P4213" s="21"/>
      <c r="R4213" s="21"/>
      <c r="T4213" s="28"/>
      <c r="U4213" s="28"/>
      <c r="W4213" s="28"/>
      <c r="Y4213" s="28"/>
      <c r="Z4213" s="28"/>
      <c r="AB4213" s="28"/>
    </row>
    <row r="4214" spans="1:28">
      <c r="A4214" s="70"/>
      <c r="B4214" s="28"/>
      <c r="C4214" s="28"/>
      <c r="D4214" s="28"/>
      <c r="F4214" s="28"/>
      <c r="G4214" s="28"/>
      <c r="H4214" s="28"/>
      <c r="J4214" s="21"/>
      <c r="K4214" s="21"/>
      <c r="M4214" s="21"/>
      <c r="P4214" s="21"/>
      <c r="R4214" s="21"/>
      <c r="T4214" s="28"/>
      <c r="U4214" s="28"/>
      <c r="W4214" s="28"/>
      <c r="Y4214" s="28"/>
      <c r="Z4214" s="28"/>
      <c r="AB4214" s="28"/>
    </row>
    <row r="4215" spans="1:28">
      <c r="A4215" s="70"/>
      <c r="B4215" s="28"/>
      <c r="C4215" s="28"/>
      <c r="D4215" s="28"/>
      <c r="F4215" s="28"/>
      <c r="G4215" s="28"/>
      <c r="H4215" s="28"/>
      <c r="J4215" s="21"/>
      <c r="K4215" s="21"/>
      <c r="M4215" s="21"/>
      <c r="P4215" s="21"/>
      <c r="R4215" s="21"/>
      <c r="T4215" s="28"/>
      <c r="U4215" s="28"/>
      <c r="W4215" s="28"/>
      <c r="Y4215" s="28"/>
      <c r="Z4215" s="28"/>
      <c r="AB4215" s="28"/>
    </row>
    <row r="4216" spans="1:28">
      <c r="A4216" s="70"/>
      <c r="B4216" s="28"/>
      <c r="C4216" s="28"/>
      <c r="D4216" s="28"/>
      <c r="F4216" s="28"/>
      <c r="G4216" s="28"/>
      <c r="H4216" s="28"/>
      <c r="J4216" s="21"/>
      <c r="K4216" s="21"/>
      <c r="M4216" s="21"/>
      <c r="P4216" s="21"/>
      <c r="R4216" s="21"/>
      <c r="T4216" s="28"/>
      <c r="U4216" s="28"/>
      <c r="W4216" s="28"/>
      <c r="Y4216" s="28"/>
      <c r="Z4216" s="28"/>
      <c r="AB4216" s="28"/>
    </row>
    <row r="4217" spans="1:28">
      <c r="A4217" s="70"/>
      <c r="B4217" s="28"/>
      <c r="C4217" s="28"/>
      <c r="D4217" s="28"/>
      <c r="F4217" s="28"/>
      <c r="G4217" s="28"/>
      <c r="H4217" s="28"/>
      <c r="J4217" s="21"/>
      <c r="K4217" s="21"/>
      <c r="M4217" s="21"/>
      <c r="P4217" s="21"/>
      <c r="R4217" s="21"/>
      <c r="T4217" s="28"/>
      <c r="U4217" s="28"/>
      <c r="W4217" s="28"/>
      <c r="Y4217" s="28"/>
      <c r="Z4217" s="28"/>
      <c r="AB4217" s="28"/>
    </row>
    <row r="4218" spans="1:28">
      <c r="A4218" s="70"/>
      <c r="B4218" s="28"/>
      <c r="C4218" s="28"/>
      <c r="D4218" s="28"/>
      <c r="F4218" s="28"/>
      <c r="G4218" s="28"/>
      <c r="H4218" s="28"/>
      <c r="J4218" s="21"/>
      <c r="K4218" s="21"/>
      <c r="M4218" s="21"/>
      <c r="P4218" s="21"/>
      <c r="R4218" s="21"/>
      <c r="T4218" s="28"/>
      <c r="U4218" s="28"/>
      <c r="W4218" s="28"/>
      <c r="Y4218" s="28"/>
      <c r="Z4218" s="28"/>
      <c r="AB4218" s="28"/>
    </row>
    <row r="4219" spans="1:28">
      <c r="A4219" s="70"/>
      <c r="B4219" s="28"/>
      <c r="C4219" s="28"/>
      <c r="D4219" s="28"/>
      <c r="F4219" s="28"/>
      <c r="G4219" s="28"/>
      <c r="H4219" s="28"/>
      <c r="J4219" s="21"/>
      <c r="K4219" s="21"/>
      <c r="M4219" s="21"/>
      <c r="P4219" s="21"/>
      <c r="R4219" s="21"/>
      <c r="T4219" s="28"/>
      <c r="U4219" s="28"/>
      <c r="W4219" s="28"/>
      <c r="Y4219" s="28"/>
      <c r="Z4219" s="28"/>
      <c r="AB4219" s="28"/>
    </row>
    <row r="4220" spans="1:28">
      <c r="A4220" s="70"/>
      <c r="B4220" s="28"/>
      <c r="C4220" s="28"/>
      <c r="D4220" s="28"/>
      <c r="F4220" s="28"/>
      <c r="G4220" s="28"/>
      <c r="H4220" s="28"/>
      <c r="J4220" s="21"/>
      <c r="K4220" s="21"/>
      <c r="M4220" s="21"/>
      <c r="P4220" s="21"/>
      <c r="R4220" s="21"/>
      <c r="T4220" s="28"/>
      <c r="U4220" s="28"/>
      <c r="W4220" s="28"/>
      <c r="Y4220" s="28"/>
      <c r="Z4220" s="28"/>
      <c r="AB4220" s="28"/>
    </row>
    <row r="4221" spans="1:28">
      <c r="A4221" s="70"/>
      <c r="B4221" s="28"/>
      <c r="C4221" s="28"/>
      <c r="D4221" s="28"/>
      <c r="F4221" s="28"/>
      <c r="G4221" s="28"/>
      <c r="H4221" s="28"/>
      <c r="J4221" s="21"/>
      <c r="K4221" s="21"/>
      <c r="M4221" s="21"/>
      <c r="P4221" s="21"/>
      <c r="R4221" s="21"/>
      <c r="T4221" s="28"/>
      <c r="U4221" s="28"/>
      <c r="W4221" s="28"/>
      <c r="Y4221" s="28"/>
      <c r="Z4221" s="28"/>
      <c r="AB4221" s="28"/>
    </row>
    <row r="4222" spans="1:28">
      <c r="A4222" s="70"/>
      <c r="B4222" s="28"/>
      <c r="C4222" s="28"/>
      <c r="D4222" s="28"/>
      <c r="F4222" s="28"/>
      <c r="G4222" s="28"/>
      <c r="H4222" s="28"/>
      <c r="J4222" s="21"/>
      <c r="K4222" s="21"/>
      <c r="M4222" s="21"/>
      <c r="P4222" s="21"/>
      <c r="R4222" s="21"/>
      <c r="T4222" s="28"/>
      <c r="U4222" s="28"/>
      <c r="W4222" s="28"/>
      <c r="Y4222" s="28"/>
      <c r="Z4222" s="28"/>
      <c r="AB4222" s="28"/>
    </row>
    <row r="4223" spans="1:28">
      <c r="A4223" s="70"/>
      <c r="B4223" s="28"/>
      <c r="C4223" s="28"/>
      <c r="D4223" s="28"/>
      <c r="F4223" s="28"/>
      <c r="G4223" s="28"/>
      <c r="H4223" s="28"/>
      <c r="J4223" s="21"/>
      <c r="K4223" s="21"/>
      <c r="M4223" s="21"/>
      <c r="P4223" s="21"/>
      <c r="R4223" s="21"/>
      <c r="T4223" s="28"/>
      <c r="U4223" s="28"/>
      <c r="W4223" s="28"/>
      <c r="Y4223" s="28"/>
      <c r="Z4223" s="28"/>
      <c r="AB4223" s="28"/>
    </row>
    <row r="4224" spans="1:28">
      <c r="A4224" s="70"/>
      <c r="B4224" s="28"/>
      <c r="C4224" s="28"/>
      <c r="D4224" s="28"/>
      <c r="F4224" s="28"/>
      <c r="G4224" s="28"/>
      <c r="H4224" s="28"/>
      <c r="J4224" s="21"/>
      <c r="K4224" s="21"/>
      <c r="M4224" s="21"/>
      <c r="P4224" s="21"/>
      <c r="R4224" s="21"/>
      <c r="T4224" s="28"/>
      <c r="U4224" s="28"/>
      <c r="W4224" s="28"/>
      <c r="Y4224" s="28"/>
      <c r="Z4224" s="28"/>
      <c r="AB4224" s="28"/>
    </row>
    <row r="4225" spans="1:28">
      <c r="A4225" s="70"/>
      <c r="B4225" s="28"/>
      <c r="C4225" s="28"/>
      <c r="D4225" s="28"/>
      <c r="F4225" s="28"/>
      <c r="G4225" s="28"/>
      <c r="H4225" s="28"/>
      <c r="J4225" s="21"/>
      <c r="K4225" s="21"/>
      <c r="M4225" s="21"/>
      <c r="P4225" s="21"/>
      <c r="R4225" s="21"/>
      <c r="T4225" s="28"/>
      <c r="U4225" s="28"/>
      <c r="W4225" s="28"/>
      <c r="Y4225" s="28"/>
      <c r="Z4225" s="28"/>
      <c r="AB4225" s="28"/>
    </row>
    <row r="4226" spans="1:28">
      <c r="A4226" s="70"/>
      <c r="B4226" s="28"/>
      <c r="C4226" s="28"/>
      <c r="D4226" s="28"/>
      <c r="F4226" s="28"/>
      <c r="G4226" s="28"/>
      <c r="H4226" s="28"/>
      <c r="J4226" s="21"/>
      <c r="K4226" s="21"/>
      <c r="M4226" s="21"/>
      <c r="P4226" s="21"/>
      <c r="R4226" s="21"/>
      <c r="T4226" s="28"/>
      <c r="U4226" s="28"/>
      <c r="W4226" s="28"/>
      <c r="Y4226" s="28"/>
      <c r="Z4226" s="28"/>
      <c r="AB4226" s="28"/>
    </row>
    <row r="4227" spans="1:28">
      <c r="A4227" s="70"/>
      <c r="B4227" s="28"/>
      <c r="C4227" s="28"/>
      <c r="D4227" s="28"/>
      <c r="F4227" s="28"/>
      <c r="G4227" s="28"/>
      <c r="H4227" s="28"/>
      <c r="J4227" s="21"/>
      <c r="K4227" s="21"/>
      <c r="M4227" s="21"/>
      <c r="P4227" s="21"/>
      <c r="R4227" s="21"/>
      <c r="T4227" s="28"/>
      <c r="U4227" s="28"/>
      <c r="W4227" s="28"/>
      <c r="Y4227" s="28"/>
      <c r="Z4227" s="28"/>
      <c r="AB4227" s="28"/>
    </row>
    <row r="4228" spans="1:28">
      <c r="A4228" s="70"/>
      <c r="B4228" s="28"/>
      <c r="C4228" s="28"/>
      <c r="D4228" s="28"/>
      <c r="F4228" s="28"/>
      <c r="G4228" s="28"/>
      <c r="H4228" s="28"/>
      <c r="J4228" s="21"/>
      <c r="K4228" s="21"/>
      <c r="M4228" s="21"/>
      <c r="P4228" s="21"/>
      <c r="R4228" s="21"/>
      <c r="T4228" s="28"/>
      <c r="U4228" s="28"/>
      <c r="W4228" s="28"/>
      <c r="Y4228" s="28"/>
      <c r="Z4228" s="28"/>
      <c r="AB4228" s="28"/>
    </row>
    <row r="4229" spans="1:28">
      <c r="A4229" s="70"/>
      <c r="B4229" s="28"/>
      <c r="C4229" s="28"/>
      <c r="D4229" s="28"/>
      <c r="F4229" s="28"/>
      <c r="G4229" s="28"/>
      <c r="H4229" s="28"/>
      <c r="J4229" s="21"/>
      <c r="K4229" s="21"/>
      <c r="M4229" s="21"/>
      <c r="P4229" s="21"/>
      <c r="R4229" s="21"/>
      <c r="T4229" s="28"/>
      <c r="U4229" s="28"/>
      <c r="W4229" s="28"/>
      <c r="Y4229" s="28"/>
      <c r="Z4229" s="28"/>
      <c r="AB4229" s="28"/>
    </row>
    <row r="4230" spans="1:28">
      <c r="A4230" s="70"/>
      <c r="B4230" s="28"/>
      <c r="C4230" s="28"/>
      <c r="D4230" s="28"/>
      <c r="F4230" s="28"/>
      <c r="G4230" s="28"/>
      <c r="H4230" s="28"/>
      <c r="J4230" s="21"/>
      <c r="K4230" s="21"/>
      <c r="M4230" s="21"/>
      <c r="P4230" s="21"/>
      <c r="R4230" s="21"/>
      <c r="T4230" s="28"/>
      <c r="U4230" s="28"/>
      <c r="W4230" s="28"/>
      <c r="Y4230" s="28"/>
      <c r="Z4230" s="28"/>
      <c r="AB4230" s="28"/>
    </row>
    <row r="4231" spans="1:28">
      <c r="A4231" s="70"/>
      <c r="B4231" s="28"/>
      <c r="C4231" s="28"/>
      <c r="D4231" s="28"/>
      <c r="F4231" s="28"/>
      <c r="G4231" s="28"/>
      <c r="H4231" s="28"/>
      <c r="J4231" s="21"/>
      <c r="K4231" s="21"/>
      <c r="M4231" s="21"/>
      <c r="P4231" s="21"/>
      <c r="R4231" s="21"/>
      <c r="T4231" s="28"/>
      <c r="U4231" s="28"/>
      <c r="W4231" s="28"/>
      <c r="Y4231" s="28"/>
      <c r="Z4231" s="28"/>
      <c r="AB4231" s="28"/>
    </row>
    <row r="4232" spans="1:28">
      <c r="A4232" s="70"/>
      <c r="B4232" s="28"/>
      <c r="C4232" s="28"/>
      <c r="D4232" s="28"/>
      <c r="F4232" s="28"/>
      <c r="G4232" s="28"/>
      <c r="H4232" s="28"/>
      <c r="J4232" s="21"/>
      <c r="K4232" s="21"/>
      <c r="M4232" s="21"/>
      <c r="P4232" s="21"/>
      <c r="R4232" s="21"/>
      <c r="T4232" s="28"/>
      <c r="U4232" s="28"/>
      <c r="W4232" s="28"/>
      <c r="Y4232" s="28"/>
      <c r="Z4232" s="28"/>
      <c r="AB4232" s="28"/>
    </row>
    <row r="4233" spans="1:28">
      <c r="A4233" s="70"/>
      <c r="B4233" s="28"/>
      <c r="C4233" s="28"/>
      <c r="D4233" s="28"/>
      <c r="F4233" s="28"/>
      <c r="G4233" s="28"/>
      <c r="H4233" s="28"/>
      <c r="J4233" s="21"/>
      <c r="K4233" s="21"/>
      <c r="M4233" s="21"/>
      <c r="P4233" s="21"/>
      <c r="R4233" s="21"/>
      <c r="T4233" s="28"/>
      <c r="U4233" s="28"/>
      <c r="W4233" s="28"/>
      <c r="Y4233" s="28"/>
      <c r="Z4233" s="28"/>
      <c r="AB4233" s="28"/>
    </row>
    <row r="4234" spans="1:28">
      <c r="A4234" s="70"/>
      <c r="B4234" s="28"/>
      <c r="C4234" s="28"/>
      <c r="D4234" s="28"/>
      <c r="F4234" s="28"/>
      <c r="G4234" s="28"/>
      <c r="H4234" s="28"/>
      <c r="J4234" s="21"/>
      <c r="K4234" s="21"/>
      <c r="M4234" s="21"/>
      <c r="P4234" s="21"/>
      <c r="R4234" s="21"/>
      <c r="T4234" s="28"/>
      <c r="U4234" s="28"/>
      <c r="W4234" s="28"/>
      <c r="Y4234" s="28"/>
      <c r="Z4234" s="28"/>
      <c r="AB4234" s="28"/>
    </row>
    <row r="4235" spans="1:28">
      <c r="A4235" s="70"/>
      <c r="B4235" s="28"/>
      <c r="C4235" s="28"/>
      <c r="D4235" s="28"/>
      <c r="F4235" s="28"/>
      <c r="G4235" s="28"/>
      <c r="H4235" s="28"/>
      <c r="J4235" s="21"/>
      <c r="K4235" s="21"/>
      <c r="M4235" s="21"/>
      <c r="P4235" s="21"/>
      <c r="R4235" s="21"/>
      <c r="T4235" s="28"/>
      <c r="U4235" s="28"/>
      <c r="W4235" s="28"/>
      <c r="Y4235" s="28"/>
      <c r="Z4235" s="28"/>
      <c r="AB4235" s="28"/>
    </row>
    <row r="4236" spans="1:28">
      <c r="A4236" s="70"/>
      <c r="B4236" s="28"/>
      <c r="C4236" s="28"/>
      <c r="D4236" s="28"/>
      <c r="F4236" s="28"/>
      <c r="G4236" s="28"/>
      <c r="H4236" s="28"/>
      <c r="J4236" s="21"/>
      <c r="K4236" s="21"/>
      <c r="M4236" s="21"/>
      <c r="P4236" s="21"/>
      <c r="R4236" s="21"/>
      <c r="T4236" s="28"/>
      <c r="U4236" s="28"/>
      <c r="W4236" s="28"/>
      <c r="Y4236" s="28"/>
      <c r="Z4236" s="28"/>
      <c r="AB4236" s="28"/>
    </row>
    <row r="4237" spans="1:28">
      <c r="A4237" s="70"/>
      <c r="B4237" s="28"/>
      <c r="C4237" s="28"/>
      <c r="D4237" s="28"/>
      <c r="F4237" s="28"/>
      <c r="G4237" s="28"/>
      <c r="H4237" s="28"/>
      <c r="J4237" s="21"/>
      <c r="K4237" s="21"/>
      <c r="M4237" s="21"/>
      <c r="P4237" s="21"/>
      <c r="R4237" s="21"/>
      <c r="T4237" s="28"/>
      <c r="U4237" s="28"/>
      <c r="W4237" s="28"/>
      <c r="Y4237" s="28"/>
      <c r="Z4237" s="28"/>
      <c r="AB4237" s="28"/>
    </row>
    <row r="4238" spans="1:28">
      <c r="A4238" s="70"/>
      <c r="B4238" s="28"/>
      <c r="C4238" s="28"/>
      <c r="D4238" s="28"/>
      <c r="F4238" s="28"/>
      <c r="G4238" s="28"/>
      <c r="H4238" s="28"/>
      <c r="J4238" s="21"/>
      <c r="K4238" s="21"/>
      <c r="M4238" s="21"/>
      <c r="P4238" s="21"/>
      <c r="R4238" s="21"/>
      <c r="T4238" s="28"/>
      <c r="U4238" s="28"/>
      <c r="W4238" s="28"/>
      <c r="Y4238" s="28"/>
      <c r="Z4238" s="28"/>
      <c r="AB4238" s="28"/>
    </row>
    <row r="4239" spans="1:28">
      <c r="A4239" s="70"/>
      <c r="B4239" s="28"/>
      <c r="C4239" s="28"/>
      <c r="D4239" s="28"/>
      <c r="F4239" s="28"/>
      <c r="G4239" s="28"/>
      <c r="H4239" s="28"/>
      <c r="J4239" s="21"/>
      <c r="K4239" s="21"/>
      <c r="M4239" s="21"/>
      <c r="P4239" s="21"/>
      <c r="R4239" s="21"/>
      <c r="T4239" s="28"/>
      <c r="U4239" s="28"/>
      <c r="W4239" s="28"/>
      <c r="Y4239" s="28"/>
      <c r="Z4239" s="28"/>
      <c r="AB4239" s="28"/>
    </row>
    <row r="4240" spans="1:28">
      <c r="A4240" s="70"/>
      <c r="B4240" s="28"/>
      <c r="C4240" s="28"/>
      <c r="D4240" s="28"/>
      <c r="F4240" s="28"/>
      <c r="G4240" s="28"/>
      <c r="H4240" s="28"/>
      <c r="J4240" s="21"/>
      <c r="K4240" s="21"/>
      <c r="M4240" s="21"/>
      <c r="P4240" s="21"/>
      <c r="R4240" s="21"/>
      <c r="T4240" s="28"/>
      <c r="U4240" s="28"/>
      <c r="W4240" s="28"/>
      <c r="Y4240" s="28"/>
      <c r="Z4240" s="28"/>
      <c r="AB4240" s="28"/>
    </row>
    <row r="4241" spans="1:28">
      <c r="A4241" s="70"/>
      <c r="B4241" s="28"/>
      <c r="C4241" s="28"/>
      <c r="D4241" s="28"/>
      <c r="F4241" s="28"/>
      <c r="G4241" s="28"/>
      <c r="H4241" s="28"/>
      <c r="J4241" s="21"/>
      <c r="K4241" s="21"/>
      <c r="M4241" s="21"/>
      <c r="P4241" s="21"/>
      <c r="R4241" s="21"/>
      <c r="T4241" s="28"/>
      <c r="U4241" s="28"/>
      <c r="W4241" s="28"/>
      <c r="Y4241" s="28"/>
      <c r="Z4241" s="28"/>
      <c r="AB4241" s="28"/>
    </row>
    <row r="4242" spans="1:28">
      <c r="A4242" s="70"/>
      <c r="B4242" s="28"/>
      <c r="C4242" s="28"/>
      <c r="D4242" s="28"/>
      <c r="F4242" s="28"/>
      <c r="G4242" s="28"/>
      <c r="H4242" s="28"/>
      <c r="J4242" s="21"/>
      <c r="K4242" s="21"/>
      <c r="M4242" s="21"/>
      <c r="P4242" s="21"/>
      <c r="R4242" s="21"/>
      <c r="T4242" s="28"/>
      <c r="U4242" s="28"/>
      <c r="W4242" s="28"/>
      <c r="Y4242" s="28"/>
      <c r="Z4242" s="28"/>
      <c r="AB4242" s="28"/>
    </row>
    <row r="4243" spans="1:28">
      <c r="A4243" s="70"/>
      <c r="B4243" s="28"/>
      <c r="C4243" s="28"/>
      <c r="D4243" s="28"/>
      <c r="F4243" s="28"/>
      <c r="G4243" s="28"/>
      <c r="H4243" s="28"/>
      <c r="J4243" s="21"/>
      <c r="K4243" s="21"/>
      <c r="M4243" s="21"/>
      <c r="P4243" s="21"/>
      <c r="R4243" s="21"/>
      <c r="T4243" s="28"/>
      <c r="U4243" s="28"/>
      <c r="W4243" s="28"/>
      <c r="Y4243" s="28"/>
      <c r="Z4243" s="28"/>
      <c r="AB4243" s="28"/>
    </row>
    <row r="4244" spans="1:28">
      <c r="A4244" s="70"/>
      <c r="B4244" s="28"/>
      <c r="C4244" s="28"/>
      <c r="D4244" s="28"/>
      <c r="F4244" s="28"/>
      <c r="G4244" s="28"/>
      <c r="H4244" s="28"/>
      <c r="J4244" s="21"/>
      <c r="K4244" s="21"/>
      <c r="M4244" s="21"/>
      <c r="P4244" s="21"/>
      <c r="R4244" s="21"/>
      <c r="T4244" s="28"/>
      <c r="U4244" s="28"/>
      <c r="W4244" s="28"/>
      <c r="Y4244" s="28"/>
      <c r="Z4244" s="28"/>
      <c r="AB4244" s="28"/>
    </row>
    <row r="4245" spans="1:28">
      <c r="A4245" s="70"/>
      <c r="B4245" s="28"/>
      <c r="C4245" s="28"/>
      <c r="D4245" s="28"/>
      <c r="F4245" s="28"/>
      <c r="G4245" s="28"/>
      <c r="H4245" s="28"/>
      <c r="J4245" s="21"/>
      <c r="K4245" s="21"/>
      <c r="M4245" s="21"/>
      <c r="P4245" s="21"/>
      <c r="R4245" s="21"/>
      <c r="T4245" s="28"/>
      <c r="U4245" s="28"/>
      <c r="W4245" s="28"/>
      <c r="Y4245" s="28"/>
      <c r="Z4245" s="28"/>
      <c r="AB4245" s="28"/>
    </row>
    <row r="4246" spans="1:28">
      <c r="A4246" s="70"/>
      <c r="B4246" s="28"/>
      <c r="C4246" s="28"/>
      <c r="D4246" s="28"/>
      <c r="F4246" s="28"/>
      <c r="G4246" s="28"/>
      <c r="H4246" s="28"/>
      <c r="J4246" s="21"/>
      <c r="K4246" s="21"/>
      <c r="M4246" s="21"/>
      <c r="P4246" s="21"/>
      <c r="R4246" s="21"/>
      <c r="T4246" s="28"/>
      <c r="U4246" s="28"/>
      <c r="W4246" s="28"/>
      <c r="Y4246" s="28"/>
      <c r="Z4246" s="28"/>
      <c r="AB4246" s="28"/>
    </row>
    <row r="4247" spans="1:28">
      <c r="A4247" s="70"/>
      <c r="B4247" s="28"/>
      <c r="C4247" s="28"/>
      <c r="D4247" s="28"/>
      <c r="F4247" s="28"/>
      <c r="G4247" s="28"/>
      <c r="H4247" s="28"/>
      <c r="J4247" s="21"/>
      <c r="K4247" s="21"/>
      <c r="M4247" s="21"/>
      <c r="P4247" s="21"/>
      <c r="R4247" s="21"/>
      <c r="T4247" s="28"/>
      <c r="U4247" s="28"/>
      <c r="W4247" s="28"/>
      <c r="Y4247" s="28"/>
      <c r="Z4247" s="28"/>
      <c r="AB4247" s="28"/>
    </row>
    <row r="4248" spans="1:28">
      <c r="A4248" s="70"/>
      <c r="B4248" s="28"/>
      <c r="C4248" s="28"/>
      <c r="D4248" s="28"/>
      <c r="F4248" s="28"/>
      <c r="G4248" s="28"/>
      <c r="H4248" s="28"/>
      <c r="J4248" s="21"/>
      <c r="K4248" s="21"/>
      <c r="M4248" s="21"/>
      <c r="P4248" s="21"/>
      <c r="R4248" s="21"/>
      <c r="T4248" s="28"/>
      <c r="U4248" s="28"/>
      <c r="W4248" s="28"/>
      <c r="Y4248" s="28"/>
      <c r="Z4248" s="28"/>
      <c r="AB4248" s="28"/>
    </row>
    <row r="4249" spans="1:28">
      <c r="A4249" s="70"/>
      <c r="B4249" s="28"/>
      <c r="C4249" s="28"/>
      <c r="D4249" s="28"/>
      <c r="F4249" s="28"/>
      <c r="G4249" s="28"/>
      <c r="H4249" s="28"/>
      <c r="J4249" s="21"/>
      <c r="K4249" s="21"/>
      <c r="M4249" s="21"/>
      <c r="P4249" s="21"/>
      <c r="R4249" s="21"/>
      <c r="T4249" s="28"/>
      <c r="U4249" s="28"/>
      <c r="W4249" s="28"/>
      <c r="Y4249" s="28"/>
      <c r="Z4249" s="28"/>
      <c r="AB4249" s="28"/>
    </row>
    <row r="4250" spans="1:28">
      <c r="A4250" s="70"/>
      <c r="B4250" s="28"/>
      <c r="C4250" s="28"/>
      <c r="D4250" s="28"/>
      <c r="F4250" s="28"/>
      <c r="G4250" s="28"/>
      <c r="H4250" s="28"/>
      <c r="J4250" s="21"/>
      <c r="K4250" s="21"/>
      <c r="M4250" s="21"/>
      <c r="P4250" s="21"/>
      <c r="R4250" s="21"/>
      <c r="T4250" s="28"/>
      <c r="U4250" s="28"/>
      <c r="W4250" s="28"/>
      <c r="Y4250" s="28"/>
      <c r="Z4250" s="28"/>
      <c r="AB4250" s="28"/>
    </row>
    <row r="4251" spans="1:28">
      <c r="A4251" s="70"/>
      <c r="B4251" s="28"/>
      <c r="C4251" s="28"/>
      <c r="D4251" s="28"/>
      <c r="F4251" s="28"/>
      <c r="G4251" s="28"/>
      <c r="H4251" s="28"/>
      <c r="J4251" s="21"/>
      <c r="K4251" s="21"/>
      <c r="M4251" s="21"/>
      <c r="P4251" s="21"/>
      <c r="R4251" s="21"/>
      <c r="T4251" s="28"/>
      <c r="U4251" s="28"/>
      <c r="W4251" s="28"/>
      <c r="Y4251" s="28"/>
      <c r="Z4251" s="28"/>
      <c r="AB4251" s="28"/>
    </row>
    <row r="4252" spans="1:28">
      <c r="A4252" s="70"/>
      <c r="B4252" s="28"/>
      <c r="C4252" s="28"/>
      <c r="D4252" s="28"/>
      <c r="F4252" s="28"/>
      <c r="G4252" s="28"/>
      <c r="H4252" s="28"/>
      <c r="J4252" s="21"/>
      <c r="K4252" s="21"/>
      <c r="M4252" s="21"/>
      <c r="P4252" s="21"/>
      <c r="R4252" s="21"/>
      <c r="T4252" s="28"/>
      <c r="U4252" s="28"/>
      <c r="W4252" s="28"/>
      <c r="Y4252" s="28"/>
      <c r="Z4252" s="28"/>
      <c r="AB4252" s="28"/>
    </row>
    <row r="4253" spans="1:28">
      <c r="A4253" s="70"/>
      <c r="B4253" s="28"/>
      <c r="C4253" s="28"/>
      <c r="D4253" s="28"/>
      <c r="F4253" s="28"/>
      <c r="G4253" s="28"/>
      <c r="H4253" s="28"/>
      <c r="J4253" s="21"/>
      <c r="K4253" s="21"/>
      <c r="M4253" s="21"/>
      <c r="P4253" s="21"/>
      <c r="R4253" s="21"/>
      <c r="T4253" s="28"/>
      <c r="U4253" s="28"/>
      <c r="W4253" s="28"/>
      <c r="Y4253" s="28"/>
      <c r="Z4253" s="28"/>
      <c r="AB4253" s="28"/>
    </row>
    <row r="4254" spans="1:28">
      <c r="A4254" s="70"/>
      <c r="B4254" s="28"/>
      <c r="C4254" s="28"/>
      <c r="D4254" s="28"/>
      <c r="F4254" s="28"/>
      <c r="G4254" s="28"/>
      <c r="H4254" s="28"/>
      <c r="J4254" s="21"/>
      <c r="K4254" s="21"/>
      <c r="M4254" s="21"/>
      <c r="P4254" s="21"/>
      <c r="R4254" s="21"/>
      <c r="T4254" s="28"/>
      <c r="U4254" s="28"/>
      <c r="W4254" s="28"/>
      <c r="Y4254" s="28"/>
      <c r="Z4254" s="28"/>
      <c r="AB4254" s="28"/>
    </row>
    <row r="4255" spans="1:28">
      <c r="A4255" s="70"/>
      <c r="B4255" s="28"/>
      <c r="C4255" s="28"/>
      <c r="D4255" s="28"/>
      <c r="F4255" s="28"/>
      <c r="G4255" s="28"/>
      <c r="H4255" s="28"/>
      <c r="J4255" s="21"/>
      <c r="K4255" s="21"/>
      <c r="M4255" s="21"/>
      <c r="P4255" s="21"/>
      <c r="R4255" s="21"/>
      <c r="T4255" s="28"/>
      <c r="U4255" s="28"/>
      <c r="W4255" s="28"/>
      <c r="Y4255" s="28"/>
      <c r="Z4255" s="28"/>
      <c r="AB4255" s="28"/>
    </row>
    <row r="4256" spans="1:28">
      <c r="A4256" s="70"/>
      <c r="B4256" s="28"/>
      <c r="C4256" s="28"/>
      <c r="D4256" s="28"/>
      <c r="F4256" s="28"/>
      <c r="G4256" s="28"/>
      <c r="H4256" s="28"/>
      <c r="J4256" s="21"/>
      <c r="K4256" s="21"/>
      <c r="M4256" s="21"/>
      <c r="P4256" s="21"/>
      <c r="R4256" s="21"/>
      <c r="T4256" s="28"/>
      <c r="U4256" s="28"/>
      <c r="W4256" s="28"/>
      <c r="Y4256" s="28"/>
      <c r="Z4256" s="28"/>
      <c r="AB4256" s="28"/>
    </row>
    <row r="4257" spans="1:28">
      <c r="A4257" s="70"/>
      <c r="B4257" s="28"/>
      <c r="C4257" s="28"/>
      <c r="D4257" s="28"/>
      <c r="F4257" s="28"/>
      <c r="G4257" s="28"/>
      <c r="H4257" s="28"/>
      <c r="J4257" s="21"/>
      <c r="K4257" s="21"/>
      <c r="M4257" s="21"/>
      <c r="P4257" s="21"/>
      <c r="R4257" s="21"/>
      <c r="T4257" s="28"/>
      <c r="U4257" s="28"/>
      <c r="W4257" s="28"/>
      <c r="Y4257" s="28"/>
      <c r="Z4257" s="28"/>
      <c r="AB4257" s="28"/>
    </row>
    <row r="4258" spans="1:28">
      <c r="A4258" s="70"/>
      <c r="B4258" s="28"/>
      <c r="C4258" s="28"/>
      <c r="D4258" s="28"/>
      <c r="F4258" s="28"/>
      <c r="G4258" s="28"/>
      <c r="H4258" s="28"/>
      <c r="J4258" s="21"/>
      <c r="K4258" s="21"/>
      <c r="M4258" s="21"/>
      <c r="P4258" s="21"/>
      <c r="R4258" s="21"/>
      <c r="T4258" s="28"/>
      <c r="U4258" s="28"/>
      <c r="W4258" s="28"/>
      <c r="Y4258" s="28"/>
      <c r="Z4258" s="28"/>
      <c r="AB4258" s="28"/>
    </row>
    <row r="4259" spans="1:28">
      <c r="A4259" s="70"/>
      <c r="B4259" s="28"/>
      <c r="C4259" s="28"/>
      <c r="D4259" s="28"/>
      <c r="F4259" s="28"/>
      <c r="G4259" s="28"/>
      <c r="H4259" s="28"/>
      <c r="J4259" s="21"/>
      <c r="K4259" s="21"/>
      <c r="M4259" s="21"/>
      <c r="P4259" s="21"/>
      <c r="R4259" s="21"/>
      <c r="T4259" s="28"/>
      <c r="U4259" s="28"/>
      <c r="W4259" s="28"/>
      <c r="Y4259" s="28"/>
      <c r="Z4259" s="28"/>
      <c r="AB4259" s="28"/>
    </row>
    <row r="4260" spans="1:28">
      <c r="A4260" s="70"/>
      <c r="B4260" s="28"/>
      <c r="C4260" s="28"/>
      <c r="D4260" s="28"/>
      <c r="F4260" s="28"/>
      <c r="G4260" s="28"/>
      <c r="H4260" s="28"/>
      <c r="J4260" s="21"/>
      <c r="K4260" s="21"/>
      <c r="M4260" s="21"/>
      <c r="P4260" s="21"/>
      <c r="R4260" s="21"/>
      <c r="T4260" s="28"/>
      <c r="U4260" s="28"/>
      <c r="W4260" s="28"/>
      <c r="Y4260" s="28"/>
      <c r="Z4260" s="28"/>
      <c r="AB4260" s="28"/>
    </row>
    <row r="4261" spans="1:28">
      <c r="A4261" s="70"/>
      <c r="B4261" s="28"/>
      <c r="C4261" s="28"/>
      <c r="D4261" s="28"/>
      <c r="F4261" s="28"/>
      <c r="G4261" s="28"/>
      <c r="H4261" s="28"/>
      <c r="J4261" s="21"/>
      <c r="K4261" s="21"/>
      <c r="M4261" s="21"/>
      <c r="P4261" s="21"/>
      <c r="R4261" s="21"/>
      <c r="T4261" s="28"/>
      <c r="U4261" s="28"/>
      <c r="W4261" s="28"/>
      <c r="Y4261" s="28"/>
      <c r="Z4261" s="28"/>
      <c r="AB4261" s="28"/>
    </row>
    <row r="4262" spans="1:28">
      <c r="A4262" s="70"/>
      <c r="B4262" s="28"/>
      <c r="C4262" s="28"/>
      <c r="D4262" s="28"/>
      <c r="F4262" s="28"/>
      <c r="G4262" s="28"/>
      <c r="H4262" s="28"/>
      <c r="J4262" s="21"/>
      <c r="K4262" s="21"/>
      <c r="M4262" s="21"/>
      <c r="P4262" s="21"/>
      <c r="R4262" s="21"/>
      <c r="T4262" s="28"/>
      <c r="U4262" s="28"/>
      <c r="W4262" s="28"/>
      <c r="Y4262" s="28"/>
      <c r="Z4262" s="28"/>
      <c r="AB4262" s="28"/>
    </row>
    <row r="4263" spans="1:28">
      <c r="A4263" s="70"/>
      <c r="B4263" s="28"/>
      <c r="C4263" s="28"/>
      <c r="D4263" s="28"/>
      <c r="F4263" s="28"/>
      <c r="G4263" s="28"/>
      <c r="H4263" s="28"/>
      <c r="J4263" s="21"/>
      <c r="K4263" s="21"/>
      <c r="M4263" s="21"/>
      <c r="P4263" s="21"/>
      <c r="R4263" s="21"/>
      <c r="T4263" s="28"/>
      <c r="U4263" s="28"/>
      <c r="W4263" s="28"/>
      <c r="Y4263" s="28"/>
      <c r="Z4263" s="28"/>
      <c r="AB4263" s="28"/>
    </row>
    <row r="4264" spans="1:28">
      <c r="A4264" s="70"/>
      <c r="B4264" s="28"/>
      <c r="C4264" s="28"/>
      <c r="D4264" s="28"/>
      <c r="F4264" s="28"/>
      <c r="G4264" s="28"/>
      <c r="H4264" s="28"/>
      <c r="J4264" s="21"/>
      <c r="K4264" s="21"/>
      <c r="M4264" s="21"/>
      <c r="P4264" s="21"/>
      <c r="R4264" s="21"/>
      <c r="T4264" s="28"/>
      <c r="U4264" s="28"/>
      <c r="W4264" s="28"/>
      <c r="Y4264" s="28"/>
      <c r="Z4264" s="28"/>
      <c r="AB4264" s="28"/>
    </row>
    <row r="4265" spans="1:28">
      <c r="A4265" s="70"/>
      <c r="B4265" s="28"/>
      <c r="C4265" s="28"/>
      <c r="D4265" s="28"/>
      <c r="F4265" s="28"/>
      <c r="G4265" s="28"/>
      <c r="H4265" s="28"/>
      <c r="J4265" s="21"/>
      <c r="K4265" s="21"/>
      <c r="M4265" s="21"/>
      <c r="P4265" s="21"/>
      <c r="R4265" s="21"/>
      <c r="T4265" s="28"/>
      <c r="U4265" s="28"/>
      <c r="W4265" s="28"/>
      <c r="Y4265" s="28"/>
      <c r="Z4265" s="28"/>
      <c r="AB4265" s="28"/>
    </row>
    <row r="4266" spans="1:28">
      <c r="A4266" s="70"/>
      <c r="B4266" s="28"/>
      <c r="C4266" s="28"/>
      <c r="D4266" s="28"/>
      <c r="F4266" s="28"/>
      <c r="G4266" s="28"/>
      <c r="H4266" s="28"/>
      <c r="J4266" s="21"/>
      <c r="K4266" s="21"/>
      <c r="M4266" s="21"/>
      <c r="P4266" s="21"/>
      <c r="R4266" s="21"/>
      <c r="T4266" s="28"/>
      <c r="U4266" s="28"/>
      <c r="W4266" s="28"/>
      <c r="Y4266" s="28"/>
      <c r="Z4266" s="28"/>
      <c r="AB4266" s="28"/>
    </row>
    <row r="4267" spans="1:28">
      <c r="A4267" s="70"/>
      <c r="B4267" s="28"/>
      <c r="C4267" s="28"/>
      <c r="D4267" s="28"/>
      <c r="F4267" s="28"/>
      <c r="G4267" s="28"/>
      <c r="H4267" s="28"/>
      <c r="J4267" s="21"/>
      <c r="K4267" s="21"/>
      <c r="M4267" s="21"/>
      <c r="P4267" s="21"/>
      <c r="R4267" s="21"/>
      <c r="T4267" s="28"/>
      <c r="U4267" s="28"/>
      <c r="W4267" s="28"/>
      <c r="Y4267" s="28"/>
      <c r="Z4267" s="28"/>
      <c r="AB4267" s="28"/>
    </row>
    <row r="4268" spans="1:28">
      <c r="A4268" s="70"/>
      <c r="B4268" s="28"/>
      <c r="C4268" s="28"/>
      <c r="D4268" s="28"/>
      <c r="F4268" s="28"/>
      <c r="G4268" s="28"/>
      <c r="H4268" s="28"/>
      <c r="J4268" s="21"/>
      <c r="K4268" s="21"/>
      <c r="M4268" s="21"/>
      <c r="P4268" s="21"/>
      <c r="R4268" s="21"/>
      <c r="T4268" s="28"/>
      <c r="U4268" s="28"/>
      <c r="W4268" s="28"/>
      <c r="Y4268" s="28"/>
      <c r="Z4268" s="28"/>
      <c r="AB4268" s="28"/>
    </row>
    <row r="4269" spans="1:28">
      <c r="A4269" s="70"/>
      <c r="B4269" s="28"/>
      <c r="C4269" s="28"/>
      <c r="D4269" s="28"/>
      <c r="F4269" s="28"/>
      <c r="G4269" s="28"/>
      <c r="H4269" s="28"/>
      <c r="J4269" s="21"/>
      <c r="K4269" s="21"/>
      <c r="M4269" s="21"/>
      <c r="P4269" s="21"/>
      <c r="R4269" s="21"/>
      <c r="T4269" s="28"/>
      <c r="U4269" s="28"/>
      <c r="W4269" s="28"/>
      <c r="Y4269" s="28"/>
      <c r="Z4269" s="28"/>
      <c r="AB4269" s="28"/>
    </row>
    <row r="4270" spans="1:28">
      <c r="A4270" s="70"/>
      <c r="B4270" s="28"/>
      <c r="C4270" s="28"/>
      <c r="D4270" s="28"/>
      <c r="F4270" s="28"/>
      <c r="G4270" s="28"/>
      <c r="H4270" s="28"/>
      <c r="J4270" s="21"/>
      <c r="K4270" s="21"/>
      <c r="M4270" s="21"/>
      <c r="P4270" s="21"/>
      <c r="R4270" s="21"/>
      <c r="T4270" s="28"/>
      <c r="U4270" s="28"/>
      <c r="W4270" s="28"/>
      <c r="Y4270" s="28"/>
      <c r="Z4270" s="28"/>
      <c r="AB4270" s="28"/>
    </row>
    <row r="4271" spans="1:28">
      <c r="A4271" s="70"/>
      <c r="B4271" s="28"/>
      <c r="C4271" s="28"/>
      <c r="D4271" s="28"/>
      <c r="F4271" s="28"/>
      <c r="G4271" s="28"/>
      <c r="H4271" s="28"/>
      <c r="J4271" s="21"/>
      <c r="K4271" s="21"/>
      <c r="M4271" s="21"/>
      <c r="P4271" s="21"/>
      <c r="R4271" s="21"/>
      <c r="T4271" s="28"/>
      <c r="U4271" s="28"/>
      <c r="W4271" s="28"/>
      <c r="Y4271" s="28"/>
      <c r="Z4271" s="28"/>
      <c r="AB4271" s="28"/>
    </row>
    <row r="4272" spans="1:28">
      <c r="A4272" s="70"/>
      <c r="B4272" s="28"/>
      <c r="C4272" s="28"/>
      <c r="D4272" s="28"/>
      <c r="F4272" s="28"/>
      <c r="G4272" s="28"/>
      <c r="H4272" s="28"/>
      <c r="J4272" s="21"/>
      <c r="K4272" s="21"/>
      <c r="M4272" s="21"/>
      <c r="P4272" s="21"/>
      <c r="R4272" s="21"/>
      <c r="T4272" s="28"/>
      <c r="U4272" s="28"/>
      <c r="W4272" s="28"/>
      <c r="Y4272" s="28"/>
      <c r="Z4272" s="28"/>
      <c r="AB4272" s="28"/>
    </row>
    <row r="4273" spans="1:28">
      <c r="A4273" s="70"/>
      <c r="B4273" s="28"/>
      <c r="C4273" s="28"/>
      <c r="D4273" s="28"/>
      <c r="F4273" s="28"/>
      <c r="G4273" s="28"/>
      <c r="H4273" s="28"/>
      <c r="J4273" s="21"/>
      <c r="K4273" s="21"/>
      <c r="M4273" s="21"/>
      <c r="P4273" s="21"/>
      <c r="R4273" s="21"/>
      <c r="T4273" s="28"/>
      <c r="U4273" s="28"/>
      <c r="W4273" s="28"/>
      <c r="Y4273" s="28"/>
      <c r="Z4273" s="28"/>
      <c r="AB4273" s="28"/>
    </row>
    <row r="4274" spans="1:28">
      <c r="A4274" s="70"/>
      <c r="B4274" s="28"/>
      <c r="C4274" s="28"/>
      <c r="D4274" s="28"/>
      <c r="F4274" s="28"/>
      <c r="G4274" s="28"/>
      <c r="H4274" s="28"/>
      <c r="J4274" s="21"/>
      <c r="K4274" s="21"/>
      <c r="M4274" s="21"/>
      <c r="P4274" s="21"/>
      <c r="R4274" s="21"/>
      <c r="T4274" s="28"/>
      <c r="U4274" s="28"/>
      <c r="W4274" s="28"/>
      <c r="Y4274" s="28"/>
      <c r="Z4274" s="28"/>
      <c r="AB4274" s="28"/>
    </row>
    <row r="4275" spans="1:28">
      <c r="A4275" s="70"/>
      <c r="B4275" s="28"/>
      <c r="C4275" s="28"/>
      <c r="D4275" s="28"/>
      <c r="F4275" s="28"/>
      <c r="G4275" s="28"/>
      <c r="H4275" s="28"/>
      <c r="J4275" s="21"/>
      <c r="K4275" s="21"/>
      <c r="M4275" s="21"/>
      <c r="P4275" s="21"/>
      <c r="R4275" s="21"/>
      <c r="T4275" s="28"/>
      <c r="U4275" s="28"/>
      <c r="W4275" s="28"/>
      <c r="Y4275" s="28"/>
      <c r="Z4275" s="28"/>
      <c r="AB4275" s="28"/>
    </row>
    <row r="4276" spans="1:28">
      <c r="A4276" s="70"/>
      <c r="B4276" s="28"/>
      <c r="C4276" s="28"/>
      <c r="D4276" s="28"/>
      <c r="F4276" s="28"/>
      <c r="G4276" s="28"/>
      <c r="H4276" s="28"/>
      <c r="J4276" s="21"/>
      <c r="K4276" s="21"/>
      <c r="M4276" s="21"/>
      <c r="P4276" s="21"/>
      <c r="R4276" s="21"/>
      <c r="T4276" s="28"/>
      <c r="U4276" s="28"/>
      <c r="W4276" s="28"/>
      <c r="Y4276" s="28"/>
      <c r="Z4276" s="28"/>
      <c r="AB4276" s="28"/>
    </row>
    <row r="4277" spans="1:28">
      <c r="A4277" s="70"/>
      <c r="B4277" s="28"/>
      <c r="C4277" s="28"/>
      <c r="D4277" s="28"/>
      <c r="F4277" s="28"/>
      <c r="G4277" s="28"/>
      <c r="H4277" s="28"/>
      <c r="J4277" s="21"/>
      <c r="K4277" s="21"/>
      <c r="M4277" s="21"/>
      <c r="P4277" s="21"/>
      <c r="R4277" s="21"/>
      <c r="T4277" s="28"/>
      <c r="U4277" s="28"/>
      <c r="W4277" s="28"/>
      <c r="Y4277" s="28"/>
      <c r="Z4277" s="28"/>
      <c r="AB4277" s="28"/>
    </row>
    <row r="4278" spans="1:28">
      <c r="A4278" s="70"/>
      <c r="B4278" s="28"/>
      <c r="C4278" s="28"/>
      <c r="D4278" s="28"/>
      <c r="F4278" s="28"/>
      <c r="G4278" s="28"/>
      <c r="H4278" s="28"/>
      <c r="J4278" s="21"/>
      <c r="K4278" s="21"/>
      <c r="M4278" s="21"/>
      <c r="P4278" s="21"/>
      <c r="R4278" s="21"/>
      <c r="T4278" s="28"/>
      <c r="U4278" s="28"/>
      <c r="W4278" s="28"/>
      <c r="Y4278" s="28"/>
      <c r="Z4278" s="28"/>
      <c r="AB4278" s="28"/>
    </row>
    <row r="4279" spans="1:28">
      <c r="A4279" s="70"/>
      <c r="B4279" s="28"/>
      <c r="C4279" s="28"/>
      <c r="D4279" s="28"/>
      <c r="F4279" s="28"/>
      <c r="G4279" s="28"/>
      <c r="H4279" s="28"/>
      <c r="J4279" s="21"/>
      <c r="K4279" s="21"/>
      <c r="M4279" s="21"/>
      <c r="P4279" s="21"/>
      <c r="R4279" s="21"/>
      <c r="T4279" s="28"/>
      <c r="U4279" s="28"/>
      <c r="W4279" s="28"/>
      <c r="Y4279" s="28"/>
      <c r="Z4279" s="28"/>
      <c r="AB4279" s="28"/>
    </row>
    <row r="4280" spans="1:28">
      <c r="A4280" s="70"/>
      <c r="B4280" s="28"/>
      <c r="C4280" s="28"/>
      <c r="D4280" s="28"/>
      <c r="F4280" s="28"/>
      <c r="G4280" s="28"/>
      <c r="H4280" s="28"/>
      <c r="J4280" s="21"/>
      <c r="K4280" s="21"/>
      <c r="M4280" s="21"/>
      <c r="P4280" s="21"/>
      <c r="R4280" s="21"/>
      <c r="T4280" s="28"/>
      <c r="U4280" s="28"/>
      <c r="W4280" s="28"/>
      <c r="Y4280" s="28"/>
      <c r="Z4280" s="28"/>
      <c r="AB4280" s="28"/>
    </row>
    <row r="4281" spans="1:28">
      <c r="A4281" s="70"/>
      <c r="B4281" s="28"/>
      <c r="C4281" s="28"/>
      <c r="D4281" s="28"/>
      <c r="F4281" s="28"/>
      <c r="G4281" s="28"/>
      <c r="H4281" s="28"/>
      <c r="J4281" s="21"/>
      <c r="K4281" s="21"/>
      <c r="M4281" s="21"/>
      <c r="P4281" s="21"/>
      <c r="R4281" s="21"/>
      <c r="T4281" s="28"/>
      <c r="U4281" s="28"/>
      <c r="W4281" s="28"/>
      <c r="Y4281" s="28"/>
      <c r="Z4281" s="28"/>
      <c r="AB4281" s="28"/>
    </row>
    <row r="4282" spans="1:28">
      <c r="A4282" s="70"/>
      <c r="B4282" s="28"/>
      <c r="C4282" s="28"/>
      <c r="D4282" s="28"/>
      <c r="F4282" s="28"/>
      <c r="G4282" s="28"/>
      <c r="H4282" s="28"/>
      <c r="J4282" s="21"/>
      <c r="K4282" s="21"/>
      <c r="M4282" s="21"/>
      <c r="P4282" s="21"/>
      <c r="R4282" s="21"/>
      <c r="T4282" s="28"/>
      <c r="U4282" s="28"/>
      <c r="W4282" s="28"/>
      <c r="Y4282" s="28"/>
      <c r="Z4282" s="28"/>
      <c r="AB4282" s="28"/>
    </row>
    <row r="4283" spans="1:28">
      <c r="A4283" s="70"/>
      <c r="B4283" s="28"/>
      <c r="C4283" s="28"/>
      <c r="D4283" s="28"/>
      <c r="F4283" s="28"/>
      <c r="G4283" s="28"/>
      <c r="H4283" s="28"/>
      <c r="J4283" s="21"/>
      <c r="K4283" s="21"/>
      <c r="M4283" s="21"/>
      <c r="P4283" s="21"/>
      <c r="R4283" s="21"/>
      <c r="T4283" s="28"/>
      <c r="U4283" s="28"/>
      <c r="W4283" s="28"/>
      <c r="Y4283" s="28"/>
      <c r="Z4283" s="28"/>
      <c r="AB4283" s="28"/>
    </row>
    <row r="4284" spans="1:28">
      <c r="A4284" s="70"/>
      <c r="B4284" s="28"/>
      <c r="C4284" s="28"/>
      <c r="D4284" s="28"/>
      <c r="F4284" s="28"/>
      <c r="G4284" s="28"/>
      <c r="H4284" s="28"/>
      <c r="J4284" s="21"/>
      <c r="K4284" s="21"/>
      <c r="M4284" s="21"/>
      <c r="P4284" s="21"/>
      <c r="R4284" s="21"/>
      <c r="T4284" s="28"/>
      <c r="U4284" s="28"/>
      <c r="W4284" s="28"/>
      <c r="Y4284" s="28"/>
      <c r="Z4284" s="28"/>
      <c r="AB4284" s="28"/>
    </row>
    <row r="4285" spans="1:28">
      <c r="A4285" s="70"/>
      <c r="B4285" s="28"/>
      <c r="C4285" s="28"/>
      <c r="D4285" s="28"/>
      <c r="F4285" s="28"/>
      <c r="G4285" s="28"/>
      <c r="H4285" s="28"/>
      <c r="J4285" s="21"/>
      <c r="K4285" s="21"/>
      <c r="M4285" s="21"/>
      <c r="P4285" s="21"/>
      <c r="R4285" s="21"/>
      <c r="T4285" s="28"/>
      <c r="U4285" s="28"/>
      <c r="W4285" s="28"/>
      <c r="Y4285" s="28"/>
      <c r="Z4285" s="28"/>
      <c r="AB4285" s="28"/>
    </row>
    <row r="4286" spans="1:28">
      <c r="A4286" s="70"/>
      <c r="B4286" s="28"/>
      <c r="C4286" s="28"/>
      <c r="D4286" s="28"/>
      <c r="F4286" s="28"/>
      <c r="G4286" s="28"/>
      <c r="H4286" s="28"/>
      <c r="J4286" s="21"/>
      <c r="K4286" s="21"/>
      <c r="M4286" s="21"/>
      <c r="P4286" s="21"/>
      <c r="R4286" s="21"/>
      <c r="T4286" s="28"/>
      <c r="U4286" s="28"/>
      <c r="W4286" s="28"/>
      <c r="Y4286" s="28"/>
      <c r="Z4286" s="28"/>
      <c r="AB4286" s="28"/>
    </row>
    <row r="4287" spans="1:28">
      <c r="A4287" s="70"/>
      <c r="B4287" s="28"/>
      <c r="C4287" s="28"/>
      <c r="D4287" s="28"/>
      <c r="F4287" s="28"/>
      <c r="G4287" s="28"/>
      <c r="H4287" s="28"/>
      <c r="J4287" s="21"/>
      <c r="K4287" s="21"/>
      <c r="M4287" s="21"/>
      <c r="P4287" s="21"/>
      <c r="R4287" s="21"/>
      <c r="T4287" s="28"/>
      <c r="U4287" s="28"/>
      <c r="W4287" s="28"/>
      <c r="Y4287" s="28"/>
      <c r="Z4287" s="28"/>
      <c r="AB4287" s="28"/>
    </row>
    <row r="4288" spans="1:28">
      <c r="A4288" s="70"/>
      <c r="B4288" s="28"/>
      <c r="C4288" s="28"/>
      <c r="D4288" s="28"/>
      <c r="F4288" s="28"/>
      <c r="G4288" s="28"/>
      <c r="H4288" s="28"/>
      <c r="J4288" s="21"/>
      <c r="K4288" s="21"/>
      <c r="M4288" s="21"/>
      <c r="P4288" s="21"/>
      <c r="R4288" s="21"/>
      <c r="T4288" s="28"/>
      <c r="U4288" s="28"/>
      <c r="W4288" s="28"/>
      <c r="Y4288" s="28"/>
      <c r="Z4288" s="28"/>
      <c r="AB4288" s="28"/>
    </row>
    <row r="4289" spans="1:28">
      <c r="A4289" s="70"/>
      <c r="B4289" s="28"/>
      <c r="C4289" s="28"/>
      <c r="D4289" s="28"/>
      <c r="F4289" s="28"/>
      <c r="G4289" s="28"/>
      <c r="H4289" s="28"/>
      <c r="J4289" s="21"/>
      <c r="K4289" s="21"/>
      <c r="M4289" s="21"/>
      <c r="P4289" s="21"/>
      <c r="R4289" s="21"/>
      <c r="T4289" s="28"/>
      <c r="U4289" s="28"/>
      <c r="W4289" s="28"/>
      <c r="Y4289" s="28"/>
      <c r="Z4289" s="28"/>
      <c r="AB4289" s="28"/>
    </row>
    <row r="4290" spans="1:28">
      <c r="A4290" s="70"/>
      <c r="B4290" s="28"/>
      <c r="C4290" s="28"/>
      <c r="D4290" s="28"/>
      <c r="F4290" s="28"/>
      <c r="G4290" s="28"/>
      <c r="H4290" s="28"/>
      <c r="J4290" s="21"/>
      <c r="K4290" s="21"/>
      <c r="M4290" s="21"/>
      <c r="P4290" s="21"/>
      <c r="R4290" s="21"/>
      <c r="T4290" s="28"/>
      <c r="U4290" s="28"/>
      <c r="W4290" s="28"/>
      <c r="Y4290" s="28"/>
      <c r="Z4290" s="28"/>
      <c r="AB4290" s="28"/>
    </row>
    <row r="4291" spans="1:28">
      <c r="A4291" s="70"/>
      <c r="B4291" s="28"/>
      <c r="C4291" s="28"/>
      <c r="D4291" s="28"/>
      <c r="F4291" s="28"/>
      <c r="G4291" s="28"/>
      <c r="H4291" s="28"/>
      <c r="J4291" s="21"/>
      <c r="K4291" s="21"/>
      <c r="M4291" s="21"/>
      <c r="P4291" s="21"/>
      <c r="R4291" s="21"/>
      <c r="T4291" s="28"/>
      <c r="U4291" s="28"/>
      <c r="W4291" s="28"/>
      <c r="Y4291" s="28"/>
      <c r="Z4291" s="28"/>
      <c r="AB4291" s="28"/>
    </row>
    <row r="4292" spans="1:28">
      <c r="A4292" s="70"/>
      <c r="B4292" s="28"/>
      <c r="C4292" s="28"/>
      <c r="D4292" s="28"/>
      <c r="F4292" s="28"/>
      <c r="G4292" s="28"/>
      <c r="H4292" s="28"/>
      <c r="J4292" s="21"/>
      <c r="K4292" s="21"/>
      <c r="M4292" s="21"/>
      <c r="P4292" s="21"/>
      <c r="R4292" s="21"/>
      <c r="T4292" s="28"/>
      <c r="U4292" s="28"/>
      <c r="W4292" s="28"/>
      <c r="Y4292" s="28"/>
      <c r="Z4292" s="28"/>
      <c r="AB4292" s="28"/>
    </row>
    <row r="4293" spans="1:28">
      <c r="A4293" s="70"/>
      <c r="B4293" s="28"/>
      <c r="C4293" s="28"/>
      <c r="D4293" s="28"/>
      <c r="F4293" s="28"/>
      <c r="G4293" s="28"/>
      <c r="H4293" s="28"/>
      <c r="J4293" s="21"/>
      <c r="K4293" s="21"/>
      <c r="M4293" s="21"/>
      <c r="P4293" s="21"/>
      <c r="R4293" s="21"/>
      <c r="T4293" s="28"/>
      <c r="U4293" s="28"/>
      <c r="W4293" s="28"/>
      <c r="Y4293" s="28"/>
      <c r="Z4293" s="28"/>
      <c r="AB4293" s="28"/>
    </row>
    <row r="4294" spans="1:28">
      <c r="A4294" s="70"/>
      <c r="B4294" s="28"/>
      <c r="C4294" s="28"/>
      <c r="D4294" s="28"/>
      <c r="F4294" s="28"/>
      <c r="G4294" s="28"/>
      <c r="H4294" s="28"/>
      <c r="J4294" s="21"/>
      <c r="K4294" s="21"/>
      <c r="M4294" s="21"/>
      <c r="P4294" s="21"/>
      <c r="R4294" s="21"/>
      <c r="T4294" s="28"/>
      <c r="U4294" s="28"/>
      <c r="W4294" s="28"/>
      <c r="Y4294" s="28"/>
      <c r="Z4294" s="28"/>
      <c r="AB4294" s="28"/>
    </row>
    <row r="4295" spans="1:28">
      <c r="A4295" s="70"/>
      <c r="B4295" s="28"/>
      <c r="C4295" s="28"/>
      <c r="D4295" s="28"/>
      <c r="F4295" s="28"/>
      <c r="G4295" s="28"/>
      <c r="H4295" s="28"/>
      <c r="J4295" s="21"/>
      <c r="K4295" s="21"/>
      <c r="M4295" s="21"/>
      <c r="P4295" s="21"/>
      <c r="R4295" s="21"/>
      <c r="T4295" s="28"/>
      <c r="U4295" s="28"/>
      <c r="W4295" s="28"/>
      <c r="Y4295" s="28"/>
      <c r="Z4295" s="28"/>
      <c r="AB4295" s="28"/>
    </row>
    <row r="4296" spans="1:28">
      <c r="A4296" s="70"/>
      <c r="B4296" s="28"/>
      <c r="C4296" s="28"/>
      <c r="D4296" s="28"/>
      <c r="F4296" s="28"/>
      <c r="G4296" s="28"/>
      <c r="H4296" s="28"/>
      <c r="J4296" s="21"/>
      <c r="K4296" s="21"/>
      <c r="M4296" s="21"/>
      <c r="P4296" s="21"/>
      <c r="R4296" s="21"/>
      <c r="T4296" s="28"/>
      <c r="U4296" s="28"/>
      <c r="W4296" s="28"/>
      <c r="Y4296" s="28"/>
      <c r="Z4296" s="28"/>
      <c r="AB4296" s="28"/>
    </row>
    <row r="4297" spans="1:28">
      <c r="A4297" s="70"/>
      <c r="B4297" s="28"/>
      <c r="C4297" s="28"/>
      <c r="D4297" s="28"/>
      <c r="F4297" s="28"/>
      <c r="G4297" s="28"/>
      <c r="H4297" s="28"/>
      <c r="J4297" s="21"/>
      <c r="K4297" s="21"/>
      <c r="M4297" s="21"/>
      <c r="P4297" s="21"/>
      <c r="R4297" s="21"/>
      <c r="T4297" s="28"/>
      <c r="U4297" s="28"/>
      <c r="W4297" s="28"/>
      <c r="Y4297" s="28"/>
      <c r="Z4297" s="28"/>
      <c r="AB4297" s="28"/>
    </row>
    <row r="4298" spans="1:28">
      <c r="A4298" s="70"/>
      <c r="B4298" s="28"/>
      <c r="C4298" s="28"/>
      <c r="D4298" s="28"/>
      <c r="F4298" s="28"/>
      <c r="G4298" s="28"/>
      <c r="H4298" s="28"/>
      <c r="J4298" s="21"/>
      <c r="K4298" s="21"/>
      <c r="M4298" s="21"/>
      <c r="P4298" s="21"/>
      <c r="R4298" s="21"/>
      <c r="T4298" s="28"/>
      <c r="U4298" s="28"/>
      <c r="W4298" s="28"/>
      <c r="Y4298" s="28"/>
      <c r="Z4298" s="28"/>
      <c r="AB4298" s="28"/>
    </row>
    <row r="4299" spans="1:28">
      <c r="A4299" s="70"/>
      <c r="B4299" s="28"/>
      <c r="C4299" s="28"/>
      <c r="D4299" s="28"/>
      <c r="F4299" s="28"/>
      <c r="G4299" s="28"/>
      <c r="H4299" s="28"/>
      <c r="J4299" s="21"/>
      <c r="K4299" s="21"/>
      <c r="M4299" s="21"/>
      <c r="P4299" s="21"/>
      <c r="R4299" s="21"/>
      <c r="T4299" s="28"/>
      <c r="U4299" s="28"/>
      <c r="W4299" s="28"/>
      <c r="Y4299" s="28"/>
      <c r="Z4299" s="28"/>
      <c r="AB4299" s="28"/>
    </row>
    <row r="4300" spans="1:28">
      <c r="A4300" s="70"/>
      <c r="B4300" s="28"/>
      <c r="C4300" s="28"/>
      <c r="D4300" s="28"/>
      <c r="F4300" s="28"/>
      <c r="G4300" s="28"/>
      <c r="H4300" s="28"/>
      <c r="J4300" s="21"/>
      <c r="K4300" s="21"/>
      <c r="M4300" s="21"/>
      <c r="P4300" s="21"/>
      <c r="R4300" s="21"/>
      <c r="T4300" s="28"/>
      <c r="U4300" s="28"/>
      <c r="W4300" s="28"/>
      <c r="Y4300" s="28"/>
      <c r="Z4300" s="28"/>
      <c r="AB4300" s="28"/>
    </row>
    <row r="4301" spans="1:28">
      <c r="A4301" s="70"/>
      <c r="B4301" s="28"/>
      <c r="C4301" s="28"/>
      <c r="D4301" s="28"/>
      <c r="F4301" s="28"/>
      <c r="G4301" s="28"/>
      <c r="H4301" s="28"/>
      <c r="J4301" s="21"/>
      <c r="K4301" s="21"/>
      <c r="M4301" s="21"/>
      <c r="P4301" s="21"/>
      <c r="R4301" s="21"/>
      <c r="T4301" s="28"/>
      <c r="U4301" s="28"/>
      <c r="W4301" s="28"/>
      <c r="Y4301" s="28"/>
      <c r="Z4301" s="28"/>
      <c r="AB4301" s="28"/>
    </row>
    <row r="4302" spans="1:28">
      <c r="A4302" s="70"/>
      <c r="B4302" s="28"/>
      <c r="C4302" s="28"/>
      <c r="D4302" s="28"/>
      <c r="F4302" s="28"/>
      <c r="G4302" s="28"/>
      <c r="H4302" s="28"/>
      <c r="J4302" s="21"/>
      <c r="K4302" s="21"/>
      <c r="M4302" s="21"/>
      <c r="P4302" s="21"/>
      <c r="R4302" s="21"/>
      <c r="T4302" s="28"/>
      <c r="U4302" s="28"/>
      <c r="W4302" s="28"/>
      <c r="Y4302" s="28"/>
      <c r="Z4302" s="28"/>
      <c r="AB4302" s="28"/>
    </row>
    <row r="4303" spans="1:28">
      <c r="A4303" s="70"/>
      <c r="B4303" s="28"/>
      <c r="C4303" s="28"/>
      <c r="D4303" s="28"/>
      <c r="F4303" s="28"/>
      <c r="G4303" s="28"/>
      <c r="H4303" s="28"/>
      <c r="J4303" s="21"/>
      <c r="K4303" s="21"/>
      <c r="M4303" s="21"/>
      <c r="P4303" s="21"/>
      <c r="R4303" s="21"/>
      <c r="T4303" s="28"/>
      <c r="U4303" s="28"/>
      <c r="W4303" s="28"/>
      <c r="Y4303" s="28"/>
      <c r="Z4303" s="28"/>
      <c r="AB4303" s="28"/>
    </row>
    <row r="4304" spans="1:28">
      <c r="A4304" s="70"/>
      <c r="B4304" s="28"/>
      <c r="C4304" s="28"/>
      <c r="D4304" s="28"/>
      <c r="F4304" s="28"/>
      <c r="G4304" s="28"/>
      <c r="H4304" s="28"/>
      <c r="J4304" s="21"/>
      <c r="K4304" s="21"/>
      <c r="M4304" s="21"/>
      <c r="P4304" s="21"/>
      <c r="R4304" s="21"/>
      <c r="T4304" s="28"/>
      <c r="U4304" s="28"/>
      <c r="W4304" s="28"/>
      <c r="Y4304" s="28"/>
      <c r="Z4304" s="28"/>
      <c r="AB4304" s="28"/>
    </row>
    <row r="4305" spans="1:28">
      <c r="A4305" s="70"/>
      <c r="B4305" s="28"/>
      <c r="C4305" s="28"/>
      <c r="D4305" s="28"/>
      <c r="F4305" s="28"/>
      <c r="G4305" s="28"/>
      <c r="H4305" s="28"/>
      <c r="J4305" s="21"/>
      <c r="K4305" s="21"/>
      <c r="M4305" s="21"/>
      <c r="P4305" s="21"/>
      <c r="R4305" s="21"/>
      <c r="T4305" s="28"/>
      <c r="U4305" s="28"/>
      <c r="W4305" s="28"/>
      <c r="Y4305" s="28"/>
      <c r="Z4305" s="28"/>
      <c r="AB4305" s="28"/>
    </row>
    <row r="4306" spans="1:28">
      <c r="A4306" s="70"/>
      <c r="B4306" s="28"/>
      <c r="C4306" s="28"/>
      <c r="D4306" s="28"/>
      <c r="F4306" s="28"/>
      <c r="G4306" s="28"/>
      <c r="H4306" s="28"/>
      <c r="J4306" s="21"/>
      <c r="K4306" s="21"/>
      <c r="M4306" s="21"/>
      <c r="P4306" s="21"/>
      <c r="R4306" s="21"/>
      <c r="T4306" s="28"/>
      <c r="U4306" s="28"/>
      <c r="W4306" s="28"/>
      <c r="Y4306" s="28"/>
      <c r="Z4306" s="28"/>
      <c r="AB4306" s="28"/>
    </row>
    <row r="4307" spans="1:28">
      <c r="A4307" s="70"/>
      <c r="B4307" s="28"/>
      <c r="C4307" s="28"/>
      <c r="D4307" s="28"/>
      <c r="F4307" s="28"/>
      <c r="G4307" s="28"/>
      <c r="H4307" s="28"/>
      <c r="J4307" s="21"/>
      <c r="K4307" s="21"/>
      <c r="M4307" s="21"/>
      <c r="P4307" s="21"/>
      <c r="R4307" s="21"/>
      <c r="T4307" s="28"/>
      <c r="U4307" s="28"/>
      <c r="W4307" s="28"/>
      <c r="Y4307" s="28"/>
      <c r="Z4307" s="28"/>
      <c r="AB4307" s="28"/>
    </row>
    <row r="4308" spans="1:28">
      <c r="A4308" s="70"/>
      <c r="B4308" s="28"/>
      <c r="C4308" s="28"/>
      <c r="D4308" s="28"/>
      <c r="F4308" s="28"/>
      <c r="G4308" s="28"/>
      <c r="H4308" s="28"/>
      <c r="J4308" s="21"/>
      <c r="K4308" s="21"/>
      <c r="M4308" s="21"/>
      <c r="P4308" s="21"/>
      <c r="R4308" s="21"/>
      <c r="T4308" s="28"/>
      <c r="U4308" s="28"/>
      <c r="W4308" s="28"/>
      <c r="Y4308" s="28"/>
      <c r="Z4308" s="28"/>
      <c r="AB4308" s="28"/>
    </row>
    <row r="4309" spans="1:28">
      <c r="A4309" s="70"/>
      <c r="B4309" s="28"/>
      <c r="C4309" s="28"/>
      <c r="D4309" s="28"/>
      <c r="F4309" s="28"/>
      <c r="G4309" s="28"/>
      <c r="H4309" s="28"/>
      <c r="J4309" s="21"/>
      <c r="K4309" s="21"/>
      <c r="M4309" s="21"/>
      <c r="P4309" s="21"/>
      <c r="R4309" s="21"/>
      <c r="T4309" s="28"/>
      <c r="U4309" s="28"/>
      <c r="W4309" s="28"/>
      <c r="Y4309" s="28"/>
      <c r="Z4309" s="28"/>
      <c r="AB4309" s="28"/>
    </row>
    <row r="4310" spans="1:28">
      <c r="A4310" s="70"/>
      <c r="B4310" s="28"/>
      <c r="C4310" s="28"/>
      <c r="D4310" s="28"/>
      <c r="F4310" s="28"/>
      <c r="G4310" s="28"/>
      <c r="H4310" s="28"/>
      <c r="J4310" s="21"/>
      <c r="K4310" s="21"/>
      <c r="M4310" s="21"/>
      <c r="P4310" s="21"/>
      <c r="R4310" s="21"/>
      <c r="T4310" s="28"/>
      <c r="U4310" s="28"/>
      <c r="W4310" s="28"/>
      <c r="Y4310" s="28"/>
      <c r="Z4310" s="28"/>
      <c r="AB4310" s="28"/>
    </row>
    <row r="4311" spans="1:28">
      <c r="A4311" s="70"/>
      <c r="B4311" s="28"/>
      <c r="C4311" s="28"/>
      <c r="D4311" s="28"/>
      <c r="F4311" s="28"/>
      <c r="G4311" s="28"/>
      <c r="H4311" s="28"/>
      <c r="J4311" s="21"/>
      <c r="K4311" s="21"/>
      <c r="M4311" s="21"/>
      <c r="P4311" s="21"/>
      <c r="R4311" s="21"/>
      <c r="T4311" s="28"/>
      <c r="U4311" s="28"/>
      <c r="W4311" s="28"/>
      <c r="Y4311" s="28"/>
      <c r="Z4311" s="28"/>
      <c r="AB4311" s="28"/>
    </row>
    <row r="4312" spans="1:28">
      <c r="A4312" s="70"/>
      <c r="B4312" s="28"/>
      <c r="C4312" s="28"/>
      <c r="D4312" s="28"/>
      <c r="F4312" s="28"/>
      <c r="G4312" s="28"/>
      <c r="H4312" s="28"/>
      <c r="J4312" s="21"/>
      <c r="K4312" s="21"/>
      <c r="M4312" s="21"/>
      <c r="P4312" s="21"/>
      <c r="R4312" s="21"/>
      <c r="T4312" s="28"/>
      <c r="U4312" s="28"/>
      <c r="W4312" s="28"/>
      <c r="Y4312" s="28"/>
      <c r="Z4312" s="28"/>
      <c r="AB4312" s="28"/>
    </row>
    <row r="4313" spans="1:28">
      <c r="A4313" s="70"/>
      <c r="B4313" s="28"/>
      <c r="C4313" s="28"/>
      <c r="D4313" s="28"/>
      <c r="F4313" s="28"/>
      <c r="G4313" s="28"/>
      <c r="H4313" s="28"/>
      <c r="J4313" s="21"/>
      <c r="K4313" s="21"/>
      <c r="M4313" s="21"/>
      <c r="P4313" s="21"/>
      <c r="R4313" s="21"/>
      <c r="T4313" s="28"/>
      <c r="U4313" s="28"/>
      <c r="W4313" s="28"/>
      <c r="Y4313" s="28"/>
      <c r="Z4313" s="28"/>
      <c r="AB4313" s="28"/>
    </row>
    <row r="4314" spans="1:28">
      <c r="A4314" s="70"/>
      <c r="B4314" s="28"/>
      <c r="C4314" s="28"/>
      <c r="D4314" s="28"/>
      <c r="F4314" s="28"/>
      <c r="G4314" s="28"/>
      <c r="H4314" s="28"/>
      <c r="J4314" s="21"/>
      <c r="K4314" s="21"/>
      <c r="M4314" s="21"/>
      <c r="P4314" s="21"/>
      <c r="R4314" s="21"/>
      <c r="T4314" s="28"/>
      <c r="U4314" s="28"/>
      <c r="W4314" s="28"/>
      <c r="Y4314" s="28"/>
      <c r="Z4314" s="28"/>
      <c r="AB4314" s="28"/>
    </row>
    <row r="4315" spans="1:28">
      <c r="A4315" s="70"/>
      <c r="B4315" s="28"/>
      <c r="C4315" s="28"/>
      <c r="D4315" s="28"/>
      <c r="F4315" s="28"/>
      <c r="G4315" s="28"/>
      <c r="H4315" s="28"/>
      <c r="J4315" s="21"/>
      <c r="K4315" s="21"/>
      <c r="M4315" s="21"/>
      <c r="P4315" s="21"/>
      <c r="R4315" s="21"/>
      <c r="T4315" s="28"/>
      <c r="U4315" s="28"/>
      <c r="W4315" s="28"/>
      <c r="Y4315" s="28"/>
      <c r="Z4315" s="28"/>
      <c r="AB4315" s="28"/>
    </row>
    <row r="4316" spans="1:28">
      <c r="A4316" s="70"/>
      <c r="B4316" s="28"/>
      <c r="C4316" s="28"/>
      <c r="D4316" s="28"/>
      <c r="F4316" s="28"/>
      <c r="G4316" s="28"/>
      <c r="H4316" s="28"/>
      <c r="J4316" s="21"/>
      <c r="K4316" s="21"/>
      <c r="M4316" s="21"/>
      <c r="P4316" s="21"/>
      <c r="R4316" s="21"/>
      <c r="T4316" s="28"/>
      <c r="U4316" s="28"/>
      <c r="W4316" s="28"/>
      <c r="Y4316" s="28"/>
      <c r="Z4316" s="28"/>
      <c r="AB4316" s="28"/>
    </row>
    <row r="4317" spans="1:28">
      <c r="A4317" s="70"/>
      <c r="B4317" s="28"/>
      <c r="C4317" s="28"/>
      <c r="D4317" s="28"/>
      <c r="F4317" s="28"/>
      <c r="G4317" s="28"/>
      <c r="H4317" s="28"/>
      <c r="J4317" s="21"/>
      <c r="K4317" s="21"/>
      <c r="M4317" s="21"/>
      <c r="P4317" s="21"/>
      <c r="R4317" s="21"/>
      <c r="T4317" s="28"/>
      <c r="U4317" s="28"/>
      <c r="W4317" s="28"/>
      <c r="Y4317" s="28"/>
      <c r="Z4317" s="28"/>
      <c r="AB4317" s="28"/>
    </row>
    <row r="4318" spans="1:28">
      <c r="A4318" s="70"/>
      <c r="B4318" s="28"/>
      <c r="C4318" s="28"/>
      <c r="D4318" s="28"/>
      <c r="F4318" s="28"/>
      <c r="G4318" s="28"/>
      <c r="H4318" s="28"/>
      <c r="J4318" s="21"/>
      <c r="K4318" s="21"/>
      <c r="M4318" s="21"/>
      <c r="P4318" s="21"/>
      <c r="R4318" s="21"/>
      <c r="T4318" s="28"/>
      <c r="U4318" s="28"/>
      <c r="W4318" s="28"/>
      <c r="Y4318" s="28"/>
      <c r="Z4318" s="28"/>
      <c r="AB4318" s="28"/>
    </row>
    <row r="4319" spans="1:28">
      <c r="A4319" s="70"/>
      <c r="B4319" s="28"/>
      <c r="C4319" s="28"/>
      <c r="D4319" s="28"/>
      <c r="F4319" s="28"/>
      <c r="G4319" s="28"/>
      <c r="H4319" s="28"/>
      <c r="J4319" s="21"/>
      <c r="K4319" s="21"/>
      <c r="M4319" s="21"/>
      <c r="P4319" s="21"/>
      <c r="R4319" s="21"/>
      <c r="T4319" s="28"/>
      <c r="U4319" s="28"/>
      <c r="W4319" s="28"/>
      <c r="Y4319" s="28"/>
      <c r="Z4319" s="28"/>
      <c r="AB4319" s="28"/>
    </row>
    <row r="4320" spans="1:28">
      <c r="A4320" s="70"/>
      <c r="B4320" s="28"/>
      <c r="C4320" s="28"/>
      <c r="D4320" s="28"/>
      <c r="F4320" s="28"/>
      <c r="G4320" s="28"/>
      <c r="H4320" s="28"/>
      <c r="J4320" s="21"/>
      <c r="K4320" s="21"/>
      <c r="M4320" s="21"/>
      <c r="P4320" s="21"/>
      <c r="R4320" s="21"/>
      <c r="T4320" s="28"/>
      <c r="U4320" s="28"/>
      <c r="W4320" s="28"/>
      <c r="Y4320" s="28"/>
      <c r="Z4320" s="28"/>
      <c r="AB4320" s="28"/>
    </row>
    <row r="4321" spans="1:28">
      <c r="A4321" s="70"/>
      <c r="B4321" s="28"/>
      <c r="C4321" s="28"/>
      <c r="D4321" s="28"/>
      <c r="F4321" s="28"/>
      <c r="G4321" s="28"/>
      <c r="H4321" s="28"/>
      <c r="J4321" s="21"/>
      <c r="K4321" s="21"/>
      <c r="M4321" s="21"/>
      <c r="P4321" s="21"/>
      <c r="R4321" s="21"/>
      <c r="T4321" s="28"/>
      <c r="U4321" s="28"/>
      <c r="W4321" s="28"/>
      <c r="Y4321" s="28"/>
      <c r="Z4321" s="28"/>
      <c r="AB4321" s="28"/>
    </row>
    <row r="4322" spans="1:28">
      <c r="A4322" s="70"/>
      <c r="B4322" s="28"/>
      <c r="C4322" s="28"/>
      <c r="D4322" s="28"/>
      <c r="F4322" s="28"/>
      <c r="G4322" s="28"/>
      <c r="H4322" s="28"/>
      <c r="J4322" s="21"/>
      <c r="K4322" s="21"/>
      <c r="M4322" s="21"/>
      <c r="P4322" s="21"/>
      <c r="R4322" s="21"/>
      <c r="T4322" s="28"/>
      <c r="U4322" s="28"/>
      <c r="W4322" s="28"/>
      <c r="Y4322" s="28"/>
      <c r="Z4322" s="28"/>
      <c r="AB4322" s="28"/>
    </row>
    <row r="4323" spans="1:28">
      <c r="A4323" s="70"/>
      <c r="B4323" s="28"/>
      <c r="C4323" s="28"/>
      <c r="D4323" s="28"/>
      <c r="F4323" s="28"/>
      <c r="G4323" s="28"/>
      <c r="H4323" s="28"/>
      <c r="J4323" s="21"/>
      <c r="K4323" s="21"/>
      <c r="M4323" s="21"/>
      <c r="P4323" s="21"/>
      <c r="R4323" s="21"/>
      <c r="T4323" s="28"/>
      <c r="U4323" s="28"/>
      <c r="W4323" s="28"/>
      <c r="Y4323" s="28"/>
      <c r="Z4323" s="28"/>
      <c r="AB4323" s="28"/>
    </row>
    <row r="4324" spans="1:28">
      <c r="A4324" s="70"/>
      <c r="B4324" s="28"/>
      <c r="C4324" s="28"/>
      <c r="D4324" s="28"/>
      <c r="F4324" s="28"/>
      <c r="G4324" s="28"/>
      <c r="H4324" s="28"/>
      <c r="J4324" s="21"/>
      <c r="K4324" s="21"/>
      <c r="M4324" s="21"/>
      <c r="P4324" s="21"/>
      <c r="R4324" s="21"/>
      <c r="T4324" s="28"/>
      <c r="U4324" s="28"/>
      <c r="W4324" s="28"/>
      <c r="Y4324" s="28"/>
      <c r="Z4324" s="28"/>
      <c r="AB4324" s="28"/>
    </row>
    <row r="4325" spans="1:28">
      <c r="A4325" s="70"/>
      <c r="B4325" s="28"/>
      <c r="C4325" s="28"/>
      <c r="D4325" s="28"/>
      <c r="F4325" s="28"/>
      <c r="G4325" s="28"/>
      <c r="H4325" s="28"/>
      <c r="J4325" s="21"/>
      <c r="K4325" s="21"/>
      <c r="M4325" s="21"/>
      <c r="P4325" s="21"/>
      <c r="R4325" s="21"/>
      <c r="T4325" s="28"/>
      <c r="U4325" s="28"/>
      <c r="W4325" s="28"/>
      <c r="Y4325" s="28"/>
      <c r="Z4325" s="28"/>
      <c r="AB4325" s="28"/>
    </row>
    <row r="4326" spans="1:28">
      <c r="A4326" s="70"/>
      <c r="B4326" s="28"/>
      <c r="C4326" s="28"/>
      <c r="D4326" s="28"/>
      <c r="F4326" s="28"/>
      <c r="G4326" s="28"/>
      <c r="H4326" s="28"/>
      <c r="J4326" s="21"/>
      <c r="K4326" s="21"/>
      <c r="M4326" s="21"/>
      <c r="P4326" s="21"/>
      <c r="R4326" s="21"/>
      <c r="T4326" s="28"/>
      <c r="U4326" s="28"/>
      <c r="W4326" s="28"/>
      <c r="Y4326" s="28"/>
      <c r="Z4326" s="28"/>
      <c r="AB4326" s="28"/>
    </row>
    <row r="4327" spans="1:28">
      <c r="A4327" s="70"/>
      <c r="B4327" s="28"/>
      <c r="C4327" s="28"/>
      <c r="D4327" s="28"/>
      <c r="F4327" s="28"/>
      <c r="G4327" s="28"/>
      <c r="H4327" s="28"/>
      <c r="J4327" s="21"/>
      <c r="K4327" s="21"/>
      <c r="M4327" s="21"/>
      <c r="P4327" s="21"/>
      <c r="R4327" s="21"/>
      <c r="T4327" s="28"/>
      <c r="U4327" s="28"/>
      <c r="W4327" s="28"/>
      <c r="Y4327" s="28"/>
      <c r="Z4327" s="28"/>
      <c r="AB4327" s="28"/>
    </row>
    <row r="4328" spans="1:28">
      <c r="A4328" s="70"/>
      <c r="B4328" s="28"/>
      <c r="C4328" s="28"/>
      <c r="D4328" s="28"/>
      <c r="F4328" s="28"/>
      <c r="G4328" s="28"/>
      <c r="H4328" s="28"/>
      <c r="J4328" s="21"/>
      <c r="K4328" s="21"/>
      <c r="M4328" s="21"/>
      <c r="P4328" s="21"/>
      <c r="R4328" s="21"/>
      <c r="T4328" s="28"/>
      <c r="U4328" s="28"/>
      <c r="W4328" s="28"/>
      <c r="Y4328" s="28"/>
      <c r="Z4328" s="28"/>
      <c r="AB4328" s="28"/>
    </row>
    <row r="4329" spans="1:28">
      <c r="A4329" s="70"/>
      <c r="B4329" s="28"/>
      <c r="C4329" s="28"/>
      <c r="D4329" s="28"/>
      <c r="F4329" s="28"/>
      <c r="G4329" s="28"/>
      <c r="H4329" s="28"/>
      <c r="J4329" s="21"/>
      <c r="K4329" s="21"/>
      <c r="M4329" s="21"/>
      <c r="P4329" s="21"/>
      <c r="R4329" s="21"/>
      <c r="T4329" s="28"/>
      <c r="U4329" s="28"/>
      <c r="W4329" s="28"/>
      <c r="Y4329" s="28"/>
      <c r="Z4329" s="28"/>
      <c r="AB4329" s="28"/>
    </row>
    <row r="4330" spans="1:28">
      <c r="A4330" s="70"/>
      <c r="B4330" s="28"/>
      <c r="C4330" s="28"/>
      <c r="D4330" s="28"/>
      <c r="F4330" s="28"/>
      <c r="G4330" s="28"/>
      <c r="H4330" s="28"/>
      <c r="J4330" s="21"/>
      <c r="K4330" s="21"/>
      <c r="M4330" s="21"/>
      <c r="P4330" s="21"/>
      <c r="R4330" s="21"/>
      <c r="T4330" s="28"/>
      <c r="U4330" s="28"/>
      <c r="W4330" s="28"/>
      <c r="Y4330" s="28"/>
      <c r="Z4330" s="28"/>
      <c r="AB4330" s="28"/>
    </row>
    <row r="4331" spans="1:28">
      <c r="A4331" s="70"/>
      <c r="B4331" s="28"/>
      <c r="C4331" s="28"/>
      <c r="D4331" s="28"/>
      <c r="F4331" s="28"/>
      <c r="G4331" s="28"/>
      <c r="H4331" s="28"/>
      <c r="J4331" s="21"/>
      <c r="K4331" s="21"/>
      <c r="M4331" s="21"/>
      <c r="P4331" s="21"/>
      <c r="R4331" s="21"/>
      <c r="T4331" s="28"/>
      <c r="U4331" s="28"/>
      <c r="W4331" s="28"/>
      <c r="Y4331" s="28"/>
      <c r="Z4331" s="28"/>
      <c r="AB4331" s="28"/>
    </row>
    <row r="4332" spans="1:28">
      <c r="A4332" s="70"/>
      <c r="B4332" s="28"/>
      <c r="C4332" s="28"/>
      <c r="D4332" s="28"/>
      <c r="F4332" s="28"/>
      <c r="G4332" s="28"/>
      <c r="H4332" s="28"/>
      <c r="J4332" s="21"/>
      <c r="K4332" s="21"/>
      <c r="M4332" s="21"/>
      <c r="P4332" s="21"/>
      <c r="R4332" s="21"/>
      <c r="T4332" s="28"/>
      <c r="U4332" s="28"/>
      <c r="W4332" s="28"/>
      <c r="Y4332" s="28"/>
      <c r="Z4332" s="28"/>
      <c r="AB4332" s="28"/>
    </row>
    <row r="4333" spans="1:28">
      <c r="A4333" s="70"/>
      <c r="B4333" s="28"/>
      <c r="C4333" s="28"/>
      <c r="D4333" s="28"/>
      <c r="F4333" s="28"/>
      <c r="G4333" s="28"/>
      <c r="H4333" s="28"/>
      <c r="J4333" s="21"/>
      <c r="K4333" s="21"/>
      <c r="M4333" s="21"/>
      <c r="P4333" s="21"/>
      <c r="R4333" s="21"/>
      <c r="T4333" s="28"/>
      <c r="U4333" s="28"/>
      <c r="W4333" s="28"/>
      <c r="Y4333" s="28"/>
      <c r="Z4333" s="28"/>
      <c r="AB4333" s="28"/>
    </row>
    <row r="4334" spans="1:28">
      <c r="A4334" s="70"/>
      <c r="B4334" s="28"/>
      <c r="C4334" s="28"/>
      <c r="D4334" s="28"/>
      <c r="F4334" s="28"/>
      <c r="G4334" s="28"/>
      <c r="H4334" s="28"/>
      <c r="J4334" s="21"/>
      <c r="K4334" s="21"/>
      <c r="M4334" s="21"/>
      <c r="P4334" s="21"/>
      <c r="R4334" s="21"/>
      <c r="T4334" s="28"/>
      <c r="U4334" s="28"/>
      <c r="W4334" s="28"/>
      <c r="Y4334" s="28"/>
      <c r="Z4334" s="28"/>
      <c r="AB4334" s="28"/>
    </row>
    <row r="4335" spans="1:28">
      <c r="A4335" s="70"/>
      <c r="B4335" s="28"/>
      <c r="C4335" s="28"/>
      <c r="D4335" s="28"/>
      <c r="F4335" s="28"/>
      <c r="G4335" s="28"/>
      <c r="H4335" s="28"/>
      <c r="J4335" s="21"/>
      <c r="K4335" s="21"/>
      <c r="M4335" s="21"/>
      <c r="P4335" s="21"/>
      <c r="R4335" s="21"/>
      <c r="T4335" s="28"/>
      <c r="U4335" s="28"/>
      <c r="W4335" s="28"/>
      <c r="Y4335" s="28"/>
      <c r="Z4335" s="28"/>
      <c r="AB4335" s="28"/>
    </row>
    <row r="4336" spans="1:28">
      <c r="A4336" s="70"/>
      <c r="B4336" s="28"/>
      <c r="C4336" s="28"/>
      <c r="D4336" s="28"/>
      <c r="F4336" s="28"/>
      <c r="G4336" s="28"/>
      <c r="H4336" s="28"/>
      <c r="J4336" s="21"/>
      <c r="K4336" s="21"/>
      <c r="M4336" s="21"/>
      <c r="P4336" s="21"/>
      <c r="R4336" s="21"/>
      <c r="T4336" s="28"/>
      <c r="U4336" s="28"/>
      <c r="W4336" s="28"/>
      <c r="Y4336" s="28"/>
      <c r="Z4336" s="28"/>
      <c r="AB4336" s="28"/>
    </row>
    <row r="4337" spans="1:28">
      <c r="A4337" s="70"/>
      <c r="B4337" s="28"/>
      <c r="C4337" s="28"/>
      <c r="D4337" s="28"/>
      <c r="F4337" s="28"/>
      <c r="G4337" s="28"/>
      <c r="H4337" s="28"/>
      <c r="J4337" s="21"/>
      <c r="K4337" s="21"/>
      <c r="M4337" s="21"/>
      <c r="P4337" s="21"/>
      <c r="R4337" s="21"/>
      <c r="T4337" s="28"/>
      <c r="U4337" s="28"/>
      <c r="W4337" s="28"/>
      <c r="Y4337" s="28"/>
      <c r="Z4337" s="28"/>
      <c r="AB4337" s="28"/>
    </row>
    <row r="4338" spans="1:28">
      <c r="A4338" s="70"/>
      <c r="B4338" s="28"/>
      <c r="C4338" s="28"/>
      <c r="D4338" s="28"/>
      <c r="F4338" s="28"/>
      <c r="G4338" s="28"/>
      <c r="H4338" s="28"/>
      <c r="J4338" s="21"/>
      <c r="K4338" s="21"/>
      <c r="M4338" s="21"/>
      <c r="P4338" s="21"/>
      <c r="R4338" s="21"/>
      <c r="T4338" s="28"/>
      <c r="U4338" s="28"/>
      <c r="W4338" s="28"/>
      <c r="Y4338" s="28"/>
      <c r="Z4338" s="28"/>
      <c r="AB4338" s="28"/>
    </row>
    <row r="4339" spans="1:28">
      <c r="A4339" s="70"/>
      <c r="B4339" s="28"/>
      <c r="C4339" s="28"/>
      <c r="D4339" s="28"/>
      <c r="F4339" s="28"/>
      <c r="G4339" s="28"/>
      <c r="H4339" s="28"/>
      <c r="J4339" s="21"/>
      <c r="K4339" s="21"/>
      <c r="M4339" s="21"/>
      <c r="P4339" s="21"/>
      <c r="R4339" s="21"/>
      <c r="T4339" s="28"/>
      <c r="U4339" s="28"/>
      <c r="W4339" s="28"/>
      <c r="Y4339" s="28"/>
      <c r="Z4339" s="28"/>
      <c r="AB4339" s="28"/>
    </row>
    <row r="4340" spans="1:28">
      <c r="A4340" s="70"/>
      <c r="B4340" s="28"/>
      <c r="C4340" s="28"/>
      <c r="D4340" s="28"/>
      <c r="F4340" s="28"/>
      <c r="G4340" s="28"/>
      <c r="H4340" s="28"/>
      <c r="J4340" s="21"/>
      <c r="K4340" s="21"/>
      <c r="M4340" s="21"/>
      <c r="P4340" s="21"/>
      <c r="R4340" s="21"/>
      <c r="T4340" s="28"/>
      <c r="U4340" s="28"/>
      <c r="W4340" s="28"/>
      <c r="Y4340" s="28"/>
      <c r="Z4340" s="28"/>
      <c r="AB4340" s="28"/>
    </row>
    <row r="4341" spans="1:28">
      <c r="A4341" s="70"/>
      <c r="B4341" s="28"/>
      <c r="C4341" s="28"/>
      <c r="D4341" s="28"/>
      <c r="F4341" s="28"/>
      <c r="G4341" s="28"/>
      <c r="H4341" s="28"/>
      <c r="J4341" s="21"/>
      <c r="K4341" s="21"/>
      <c r="M4341" s="21"/>
      <c r="P4341" s="21"/>
      <c r="R4341" s="21"/>
      <c r="T4341" s="28"/>
      <c r="U4341" s="28"/>
      <c r="W4341" s="28"/>
      <c r="Y4341" s="28"/>
      <c r="Z4341" s="28"/>
      <c r="AB4341" s="28"/>
    </row>
    <row r="4342" spans="1:28">
      <c r="A4342" s="70"/>
      <c r="B4342" s="28"/>
      <c r="C4342" s="28"/>
      <c r="D4342" s="28"/>
      <c r="F4342" s="28"/>
      <c r="G4342" s="28"/>
      <c r="H4342" s="28"/>
      <c r="J4342" s="21"/>
      <c r="K4342" s="21"/>
      <c r="M4342" s="21"/>
      <c r="P4342" s="21"/>
      <c r="R4342" s="21"/>
      <c r="T4342" s="28"/>
      <c r="U4342" s="28"/>
      <c r="W4342" s="28"/>
      <c r="Y4342" s="28"/>
      <c r="Z4342" s="28"/>
      <c r="AB4342" s="28"/>
    </row>
    <row r="4343" spans="1:28">
      <c r="A4343" s="70"/>
      <c r="B4343" s="28"/>
      <c r="C4343" s="28"/>
      <c r="D4343" s="28"/>
      <c r="F4343" s="28"/>
      <c r="G4343" s="28"/>
      <c r="H4343" s="28"/>
      <c r="J4343" s="21"/>
      <c r="K4343" s="21"/>
      <c r="M4343" s="21"/>
      <c r="P4343" s="21"/>
      <c r="R4343" s="21"/>
      <c r="T4343" s="28"/>
      <c r="U4343" s="28"/>
      <c r="W4343" s="28"/>
      <c r="Y4343" s="28"/>
      <c r="Z4343" s="28"/>
      <c r="AB4343" s="28"/>
    </row>
    <row r="4344" spans="1:28">
      <c r="A4344" s="70"/>
      <c r="B4344" s="28"/>
      <c r="C4344" s="28"/>
      <c r="D4344" s="28"/>
      <c r="F4344" s="28"/>
      <c r="G4344" s="28"/>
      <c r="H4344" s="28"/>
      <c r="J4344" s="21"/>
      <c r="K4344" s="21"/>
      <c r="M4344" s="21"/>
      <c r="P4344" s="21"/>
      <c r="R4344" s="21"/>
      <c r="T4344" s="28"/>
      <c r="U4344" s="28"/>
      <c r="W4344" s="28"/>
      <c r="Y4344" s="28"/>
      <c r="Z4344" s="28"/>
      <c r="AB4344" s="28"/>
    </row>
    <row r="4345" spans="1:28">
      <c r="A4345" s="70"/>
      <c r="B4345" s="28"/>
      <c r="C4345" s="28"/>
      <c r="D4345" s="28"/>
      <c r="F4345" s="28"/>
      <c r="G4345" s="28"/>
      <c r="H4345" s="28"/>
      <c r="J4345" s="21"/>
      <c r="K4345" s="21"/>
      <c r="M4345" s="21"/>
      <c r="P4345" s="21"/>
      <c r="R4345" s="21"/>
      <c r="T4345" s="28"/>
      <c r="U4345" s="28"/>
      <c r="W4345" s="28"/>
      <c r="Y4345" s="28"/>
      <c r="Z4345" s="28"/>
      <c r="AB4345" s="28"/>
    </row>
    <row r="4346" spans="1:28">
      <c r="A4346" s="70"/>
      <c r="B4346" s="28"/>
      <c r="C4346" s="28"/>
      <c r="D4346" s="28"/>
      <c r="F4346" s="28"/>
      <c r="G4346" s="28"/>
      <c r="H4346" s="28"/>
      <c r="J4346" s="21"/>
      <c r="K4346" s="21"/>
      <c r="M4346" s="21"/>
      <c r="P4346" s="21"/>
      <c r="R4346" s="21"/>
      <c r="T4346" s="28"/>
      <c r="U4346" s="28"/>
      <c r="W4346" s="28"/>
      <c r="Y4346" s="28"/>
      <c r="Z4346" s="28"/>
      <c r="AB4346" s="28"/>
    </row>
    <row r="4347" spans="1:28">
      <c r="A4347" s="70"/>
      <c r="B4347" s="28"/>
      <c r="C4347" s="28"/>
      <c r="D4347" s="28"/>
      <c r="F4347" s="28"/>
      <c r="G4347" s="28"/>
      <c r="H4347" s="28"/>
      <c r="J4347" s="21"/>
      <c r="K4347" s="21"/>
      <c r="M4347" s="21"/>
      <c r="P4347" s="21"/>
      <c r="R4347" s="21"/>
      <c r="T4347" s="28"/>
      <c r="U4347" s="28"/>
      <c r="W4347" s="28"/>
      <c r="Y4347" s="28"/>
      <c r="Z4347" s="28"/>
      <c r="AB4347" s="28"/>
    </row>
    <row r="4348" spans="1:28">
      <c r="A4348" s="70"/>
      <c r="B4348" s="28"/>
      <c r="C4348" s="28"/>
      <c r="D4348" s="28"/>
      <c r="F4348" s="28"/>
      <c r="G4348" s="28"/>
      <c r="H4348" s="28"/>
      <c r="J4348" s="21"/>
      <c r="K4348" s="21"/>
      <c r="M4348" s="21"/>
      <c r="P4348" s="21"/>
      <c r="R4348" s="21"/>
      <c r="T4348" s="28"/>
      <c r="U4348" s="28"/>
      <c r="W4348" s="28"/>
      <c r="Y4348" s="28"/>
      <c r="Z4348" s="28"/>
      <c r="AB4348" s="28"/>
    </row>
    <row r="4349" spans="1:28">
      <c r="A4349" s="70"/>
      <c r="B4349" s="28"/>
      <c r="C4349" s="28"/>
      <c r="D4349" s="28"/>
      <c r="F4349" s="28"/>
      <c r="G4349" s="28"/>
      <c r="H4349" s="28"/>
      <c r="J4349" s="21"/>
      <c r="K4349" s="21"/>
      <c r="M4349" s="21"/>
      <c r="P4349" s="21"/>
      <c r="R4349" s="21"/>
      <c r="T4349" s="28"/>
      <c r="U4349" s="28"/>
      <c r="W4349" s="28"/>
      <c r="Y4349" s="28"/>
      <c r="Z4349" s="28"/>
      <c r="AB4349" s="28"/>
    </row>
    <row r="4350" spans="1:28">
      <c r="A4350" s="70"/>
      <c r="B4350" s="28"/>
      <c r="C4350" s="28"/>
      <c r="D4350" s="28"/>
      <c r="F4350" s="28"/>
      <c r="G4350" s="28"/>
      <c r="H4350" s="28"/>
      <c r="J4350" s="21"/>
      <c r="K4350" s="21"/>
      <c r="M4350" s="21"/>
      <c r="P4350" s="21"/>
      <c r="R4350" s="21"/>
      <c r="T4350" s="28"/>
      <c r="U4350" s="28"/>
      <c r="W4350" s="28"/>
      <c r="Y4350" s="28"/>
      <c r="Z4350" s="28"/>
      <c r="AB4350" s="28"/>
    </row>
    <row r="4351" spans="1:28">
      <c r="A4351" s="70"/>
      <c r="B4351" s="28"/>
      <c r="C4351" s="28"/>
      <c r="D4351" s="28"/>
      <c r="F4351" s="28"/>
      <c r="G4351" s="28"/>
      <c r="H4351" s="28"/>
      <c r="J4351" s="21"/>
      <c r="K4351" s="21"/>
      <c r="M4351" s="21"/>
      <c r="P4351" s="21"/>
      <c r="R4351" s="21"/>
      <c r="T4351" s="28"/>
      <c r="U4351" s="28"/>
      <c r="W4351" s="28"/>
      <c r="Y4351" s="28"/>
      <c r="Z4351" s="28"/>
      <c r="AB4351" s="28"/>
    </row>
    <row r="4352" spans="1:28">
      <c r="A4352" s="70"/>
      <c r="B4352" s="28"/>
      <c r="C4352" s="28"/>
      <c r="D4352" s="28"/>
      <c r="F4352" s="28"/>
      <c r="G4352" s="28"/>
      <c r="H4352" s="28"/>
      <c r="J4352" s="21"/>
      <c r="K4352" s="21"/>
      <c r="M4352" s="21"/>
      <c r="P4352" s="21"/>
      <c r="R4352" s="21"/>
      <c r="T4352" s="28"/>
      <c r="U4352" s="28"/>
      <c r="W4352" s="28"/>
      <c r="Y4352" s="28"/>
      <c r="Z4352" s="28"/>
      <c r="AB4352" s="28"/>
    </row>
    <row r="4353" spans="1:28">
      <c r="A4353" s="70"/>
      <c r="B4353" s="28"/>
      <c r="C4353" s="28"/>
      <c r="D4353" s="28"/>
      <c r="F4353" s="28"/>
      <c r="G4353" s="28"/>
      <c r="H4353" s="28"/>
      <c r="J4353" s="21"/>
      <c r="K4353" s="21"/>
      <c r="M4353" s="21"/>
      <c r="P4353" s="21"/>
      <c r="R4353" s="21"/>
      <c r="T4353" s="28"/>
      <c r="U4353" s="28"/>
      <c r="W4353" s="28"/>
      <c r="Y4353" s="28"/>
      <c r="Z4353" s="28"/>
      <c r="AB4353" s="28"/>
    </row>
    <row r="4354" spans="1:28">
      <c r="A4354" s="70"/>
      <c r="B4354" s="28"/>
      <c r="C4354" s="28"/>
      <c r="D4354" s="28"/>
      <c r="F4354" s="28"/>
      <c r="G4354" s="28"/>
      <c r="H4354" s="28"/>
      <c r="J4354" s="21"/>
      <c r="K4354" s="21"/>
      <c r="M4354" s="21"/>
      <c r="P4354" s="21"/>
      <c r="R4354" s="21"/>
      <c r="T4354" s="28"/>
      <c r="U4354" s="28"/>
      <c r="W4354" s="28"/>
      <c r="Y4354" s="28"/>
      <c r="Z4354" s="28"/>
      <c r="AB4354" s="28"/>
    </row>
    <row r="4355" spans="1:28">
      <c r="A4355" s="70"/>
      <c r="B4355" s="28"/>
      <c r="C4355" s="28"/>
      <c r="D4355" s="28"/>
      <c r="F4355" s="28"/>
      <c r="G4355" s="28"/>
      <c r="H4355" s="28"/>
      <c r="J4355" s="21"/>
      <c r="K4355" s="21"/>
      <c r="M4355" s="21"/>
      <c r="P4355" s="21"/>
      <c r="R4355" s="21"/>
      <c r="T4355" s="28"/>
      <c r="U4355" s="28"/>
      <c r="W4355" s="28"/>
      <c r="Y4355" s="28"/>
      <c r="Z4355" s="28"/>
      <c r="AB4355" s="28"/>
    </row>
    <row r="4356" spans="1:28">
      <c r="A4356" s="70"/>
      <c r="B4356" s="28"/>
      <c r="C4356" s="28"/>
      <c r="D4356" s="28"/>
      <c r="F4356" s="28"/>
      <c r="G4356" s="28"/>
      <c r="H4356" s="28"/>
      <c r="J4356" s="21"/>
      <c r="K4356" s="21"/>
      <c r="M4356" s="21"/>
      <c r="P4356" s="21"/>
      <c r="R4356" s="21"/>
      <c r="T4356" s="28"/>
      <c r="U4356" s="28"/>
      <c r="W4356" s="28"/>
      <c r="Y4356" s="28"/>
      <c r="Z4356" s="28"/>
      <c r="AB4356" s="28"/>
    </row>
    <row r="4357" spans="1:28">
      <c r="A4357" s="70"/>
      <c r="B4357" s="28"/>
      <c r="C4357" s="28"/>
      <c r="D4357" s="28"/>
      <c r="F4357" s="28"/>
      <c r="G4357" s="28"/>
      <c r="H4357" s="28"/>
      <c r="J4357" s="21"/>
      <c r="K4357" s="21"/>
      <c r="M4357" s="21"/>
      <c r="P4357" s="21"/>
      <c r="R4357" s="21"/>
      <c r="T4357" s="28"/>
      <c r="U4357" s="28"/>
      <c r="W4357" s="28"/>
      <c r="Y4357" s="28"/>
      <c r="Z4357" s="28"/>
      <c r="AB4357" s="28"/>
    </row>
    <row r="4358" spans="1:28">
      <c r="A4358" s="70"/>
      <c r="B4358" s="28"/>
      <c r="C4358" s="28"/>
      <c r="D4358" s="28"/>
      <c r="F4358" s="28"/>
      <c r="G4358" s="28"/>
      <c r="H4358" s="28"/>
      <c r="J4358" s="21"/>
      <c r="K4358" s="21"/>
      <c r="M4358" s="21"/>
      <c r="P4358" s="21"/>
      <c r="R4358" s="21"/>
      <c r="T4358" s="28"/>
      <c r="U4358" s="28"/>
      <c r="W4358" s="28"/>
      <c r="Y4358" s="28"/>
      <c r="Z4358" s="28"/>
      <c r="AB4358" s="28"/>
    </row>
    <row r="4359" spans="1:28">
      <c r="A4359" s="70"/>
      <c r="B4359" s="28"/>
      <c r="C4359" s="28"/>
      <c r="D4359" s="28"/>
      <c r="F4359" s="28"/>
      <c r="G4359" s="28"/>
      <c r="H4359" s="28"/>
      <c r="J4359" s="21"/>
      <c r="K4359" s="21"/>
      <c r="M4359" s="21"/>
      <c r="P4359" s="21"/>
      <c r="R4359" s="21"/>
      <c r="T4359" s="28"/>
      <c r="U4359" s="28"/>
      <c r="W4359" s="28"/>
      <c r="Y4359" s="28"/>
      <c r="Z4359" s="28"/>
      <c r="AB4359" s="28"/>
    </row>
    <row r="4360" spans="1:28">
      <c r="A4360" s="70"/>
      <c r="B4360" s="28"/>
      <c r="C4360" s="28"/>
      <c r="D4360" s="28"/>
      <c r="F4360" s="28"/>
      <c r="G4360" s="28"/>
      <c r="H4360" s="28"/>
      <c r="J4360" s="21"/>
      <c r="K4360" s="21"/>
      <c r="M4360" s="21"/>
      <c r="P4360" s="21"/>
      <c r="R4360" s="21"/>
      <c r="T4360" s="28"/>
      <c r="U4360" s="28"/>
      <c r="W4360" s="28"/>
      <c r="Y4360" s="28"/>
      <c r="Z4360" s="28"/>
      <c r="AB4360" s="28"/>
    </row>
    <row r="4361" spans="1:28">
      <c r="A4361" s="70"/>
      <c r="B4361" s="28"/>
      <c r="C4361" s="28"/>
      <c r="D4361" s="28"/>
      <c r="F4361" s="28"/>
      <c r="G4361" s="28"/>
      <c r="H4361" s="28"/>
      <c r="J4361" s="21"/>
      <c r="K4361" s="21"/>
      <c r="M4361" s="21"/>
      <c r="P4361" s="21"/>
      <c r="R4361" s="21"/>
      <c r="T4361" s="28"/>
      <c r="U4361" s="28"/>
      <c r="W4361" s="28"/>
      <c r="Y4361" s="28"/>
      <c r="Z4361" s="28"/>
      <c r="AB4361" s="28"/>
    </row>
    <row r="4362" spans="1:28">
      <c r="A4362" s="70"/>
      <c r="B4362" s="28"/>
      <c r="C4362" s="28"/>
      <c r="D4362" s="28"/>
      <c r="F4362" s="28"/>
      <c r="G4362" s="28"/>
      <c r="H4362" s="28"/>
      <c r="J4362" s="21"/>
      <c r="K4362" s="21"/>
      <c r="M4362" s="21"/>
      <c r="P4362" s="21"/>
      <c r="R4362" s="21"/>
      <c r="T4362" s="28"/>
      <c r="U4362" s="28"/>
      <c r="W4362" s="28"/>
      <c r="Y4362" s="28"/>
      <c r="Z4362" s="28"/>
      <c r="AB4362" s="28"/>
    </row>
    <row r="4363" spans="1:28">
      <c r="A4363" s="70"/>
      <c r="B4363" s="28"/>
      <c r="C4363" s="28"/>
      <c r="D4363" s="28"/>
      <c r="F4363" s="28"/>
      <c r="G4363" s="28"/>
      <c r="H4363" s="28"/>
      <c r="J4363" s="21"/>
      <c r="K4363" s="21"/>
      <c r="M4363" s="21"/>
      <c r="P4363" s="21"/>
      <c r="R4363" s="21"/>
      <c r="T4363" s="28"/>
      <c r="U4363" s="28"/>
      <c r="W4363" s="28"/>
      <c r="Y4363" s="28"/>
      <c r="Z4363" s="28"/>
      <c r="AB4363" s="28"/>
    </row>
    <row r="4364" spans="1:28">
      <c r="A4364" s="70"/>
      <c r="B4364" s="28"/>
      <c r="C4364" s="28"/>
      <c r="D4364" s="28"/>
      <c r="F4364" s="28"/>
      <c r="G4364" s="28"/>
      <c r="H4364" s="28"/>
      <c r="J4364" s="21"/>
      <c r="K4364" s="21"/>
      <c r="M4364" s="21"/>
      <c r="P4364" s="21"/>
      <c r="R4364" s="21"/>
      <c r="T4364" s="28"/>
      <c r="U4364" s="28"/>
      <c r="W4364" s="28"/>
      <c r="Y4364" s="28"/>
      <c r="Z4364" s="28"/>
      <c r="AB4364" s="28"/>
    </row>
    <row r="4365" spans="1:28">
      <c r="A4365" s="70"/>
      <c r="B4365" s="28"/>
      <c r="C4365" s="28"/>
      <c r="D4365" s="28"/>
      <c r="F4365" s="28"/>
      <c r="G4365" s="28"/>
      <c r="H4365" s="28"/>
      <c r="J4365" s="21"/>
      <c r="K4365" s="21"/>
      <c r="M4365" s="21"/>
      <c r="P4365" s="21"/>
      <c r="R4365" s="21"/>
      <c r="T4365" s="28"/>
      <c r="U4365" s="28"/>
      <c r="W4365" s="28"/>
      <c r="Y4365" s="28"/>
      <c r="Z4365" s="28"/>
      <c r="AB4365" s="28"/>
    </row>
    <row r="4366" spans="1:28">
      <c r="A4366" s="70"/>
      <c r="B4366" s="28"/>
      <c r="C4366" s="28"/>
      <c r="D4366" s="28"/>
      <c r="F4366" s="28"/>
      <c r="G4366" s="28"/>
      <c r="H4366" s="28"/>
      <c r="J4366" s="21"/>
      <c r="K4366" s="21"/>
      <c r="M4366" s="21"/>
      <c r="P4366" s="21"/>
      <c r="R4366" s="21"/>
      <c r="T4366" s="28"/>
      <c r="U4366" s="28"/>
      <c r="W4366" s="28"/>
      <c r="Y4366" s="28"/>
      <c r="Z4366" s="28"/>
      <c r="AB4366" s="28"/>
    </row>
    <row r="4367" spans="1:28">
      <c r="A4367" s="70"/>
      <c r="B4367" s="28"/>
      <c r="C4367" s="28"/>
      <c r="D4367" s="28"/>
      <c r="F4367" s="28"/>
      <c r="G4367" s="28"/>
      <c r="H4367" s="28"/>
      <c r="J4367" s="21"/>
      <c r="K4367" s="21"/>
      <c r="M4367" s="21"/>
      <c r="P4367" s="21"/>
      <c r="R4367" s="21"/>
      <c r="T4367" s="28"/>
      <c r="U4367" s="28"/>
      <c r="W4367" s="28"/>
      <c r="Y4367" s="28"/>
      <c r="Z4367" s="28"/>
      <c r="AB4367" s="28"/>
    </row>
    <row r="4368" spans="1:28">
      <c r="A4368" s="70"/>
      <c r="B4368" s="28"/>
      <c r="C4368" s="28"/>
      <c r="D4368" s="28"/>
      <c r="F4368" s="28"/>
      <c r="G4368" s="28"/>
      <c r="H4368" s="28"/>
      <c r="J4368" s="21"/>
      <c r="K4368" s="21"/>
      <c r="M4368" s="21"/>
      <c r="P4368" s="21"/>
      <c r="R4368" s="21"/>
      <c r="T4368" s="28"/>
      <c r="U4368" s="28"/>
      <c r="W4368" s="28"/>
      <c r="Y4368" s="28"/>
      <c r="Z4368" s="28"/>
      <c r="AB4368" s="28"/>
    </row>
    <row r="4369" spans="1:28">
      <c r="A4369" s="70"/>
      <c r="B4369" s="28"/>
      <c r="C4369" s="28"/>
      <c r="D4369" s="28"/>
      <c r="F4369" s="28"/>
      <c r="G4369" s="28"/>
      <c r="H4369" s="28"/>
      <c r="J4369" s="21"/>
      <c r="K4369" s="21"/>
      <c r="M4369" s="21"/>
      <c r="P4369" s="21"/>
      <c r="R4369" s="21"/>
      <c r="T4369" s="28"/>
      <c r="U4369" s="28"/>
      <c r="W4369" s="28"/>
      <c r="Y4369" s="28"/>
      <c r="Z4369" s="28"/>
      <c r="AB4369" s="28"/>
    </row>
    <row r="4370" spans="1:28">
      <c r="A4370" s="70"/>
      <c r="B4370" s="28"/>
      <c r="C4370" s="28"/>
      <c r="D4370" s="28"/>
      <c r="F4370" s="28"/>
      <c r="G4370" s="28"/>
      <c r="H4370" s="28"/>
      <c r="J4370" s="21"/>
      <c r="K4370" s="21"/>
      <c r="M4370" s="21"/>
      <c r="P4370" s="21"/>
      <c r="R4370" s="21"/>
      <c r="T4370" s="28"/>
      <c r="U4370" s="28"/>
      <c r="W4370" s="28"/>
      <c r="Y4370" s="28"/>
      <c r="Z4370" s="28"/>
      <c r="AB4370" s="28"/>
    </row>
    <row r="4371" spans="1:28">
      <c r="A4371" s="70"/>
      <c r="B4371" s="28"/>
      <c r="C4371" s="28"/>
      <c r="D4371" s="28"/>
      <c r="F4371" s="28"/>
      <c r="G4371" s="28"/>
      <c r="H4371" s="28"/>
      <c r="J4371" s="21"/>
      <c r="K4371" s="21"/>
      <c r="M4371" s="21"/>
      <c r="P4371" s="21"/>
      <c r="R4371" s="21"/>
      <c r="T4371" s="28"/>
      <c r="U4371" s="28"/>
      <c r="W4371" s="28"/>
      <c r="Y4371" s="28"/>
      <c r="Z4371" s="28"/>
      <c r="AB4371" s="28"/>
    </row>
    <row r="4372" spans="1:28">
      <c r="A4372" s="70"/>
      <c r="B4372" s="28"/>
      <c r="C4372" s="28"/>
      <c r="D4372" s="28"/>
      <c r="F4372" s="28"/>
      <c r="G4372" s="28"/>
      <c r="H4372" s="28"/>
      <c r="J4372" s="21"/>
      <c r="K4372" s="21"/>
      <c r="M4372" s="21"/>
      <c r="P4372" s="21"/>
      <c r="R4372" s="21"/>
      <c r="T4372" s="28"/>
      <c r="U4372" s="28"/>
      <c r="W4372" s="28"/>
      <c r="Y4372" s="28"/>
      <c r="Z4372" s="28"/>
      <c r="AB4372" s="28"/>
    </row>
    <row r="4373" spans="1:28">
      <c r="A4373" s="70"/>
      <c r="B4373" s="28"/>
      <c r="C4373" s="28"/>
      <c r="D4373" s="28"/>
      <c r="F4373" s="28"/>
      <c r="G4373" s="28"/>
      <c r="H4373" s="28"/>
      <c r="J4373" s="21"/>
      <c r="K4373" s="21"/>
      <c r="M4373" s="21"/>
      <c r="P4373" s="21"/>
      <c r="R4373" s="21"/>
      <c r="T4373" s="28"/>
      <c r="U4373" s="28"/>
      <c r="W4373" s="28"/>
      <c r="Y4373" s="28"/>
      <c r="Z4373" s="28"/>
      <c r="AB4373" s="28"/>
    </row>
    <row r="4374" spans="1:28">
      <c r="A4374" s="70"/>
      <c r="B4374" s="28"/>
      <c r="C4374" s="28"/>
      <c r="D4374" s="28"/>
      <c r="F4374" s="28"/>
      <c r="G4374" s="28"/>
      <c r="H4374" s="28"/>
      <c r="J4374" s="21"/>
      <c r="K4374" s="21"/>
      <c r="M4374" s="21"/>
      <c r="P4374" s="21"/>
      <c r="R4374" s="21"/>
      <c r="T4374" s="28"/>
      <c r="U4374" s="28"/>
      <c r="W4374" s="28"/>
      <c r="Y4374" s="28"/>
      <c r="Z4374" s="28"/>
      <c r="AB4374" s="28"/>
    </row>
    <row r="4375" spans="1:28">
      <c r="A4375" s="70"/>
      <c r="B4375" s="28"/>
      <c r="C4375" s="28"/>
      <c r="D4375" s="28"/>
      <c r="F4375" s="28"/>
      <c r="G4375" s="28"/>
      <c r="H4375" s="28"/>
      <c r="J4375" s="21"/>
      <c r="K4375" s="21"/>
      <c r="M4375" s="21"/>
      <c r="P4375" s="21"/>
      <c r="R4375" s="21"/>
      <c r="T4375" s="28"/>
      <c r="U4375" s="28"/>
      <c r="W4375" s="28"/>
      <c r="Y4375" s="28"/>
      <c r="Z4375" s="28"/>
      <c r="AB4375" s="28"/>
    </row>
    <row r="4376" spans="1:28">
      <c r="A4376" s="70"/>
      <c r="B4376" s="28"/>
      <c r="C4376" s="28"/>
      <c r="D4376" s="28"/>
      <c r="F4376" s="28"/>
      <c r="G4376" s="28"/>
      <c r="H4376" s="28"/>
      <c r="J4376" s="21"/>
      <c r="K4376" s="21"/>
      <c r="M4376" s="21"/>
      <c r="P4376" s="21"/>
      <c r="R4376" s="21"/>
      <c r="T4376" s="28"/>
      <c r="U4376" s="28"/>
      <c r="W4376" s="28"/>
      <c r="Y4376" s="28"/>
      <c r="Z4376" s="28"/>
      <c r="AB4376" s="28"/>
    </row>
    <row r="4377" spans="1:28">
      <c r="A4377" s="70"/>
      <c r="B4377" s="28"/>
      <c r="C4377" s="28"/>
      <c r="D4377" s="28"/>
      <c r="F4377" s="28"/>
      <c r="G4377" s="28"/>
      <c r="H4377" s="28"/>
      <c r="J4377" s="21"/>
      <c r="K4377" s="21"/>
      <c r="M4377" s="21"/>
      <c r="P4377" s="21"/>
      <c r="R4377" s="21"/>
      <c r="T4377" s="28"/>
      <c r="U4377" s="28"/>
      <c r="W4377" s="28"/>
      <c r="Y4377" s="28"/>
      <c r="Z4377" s="28"/>
      <c r="AB4377" s="28"/>
    </row>
    <row r="4378" spans="1:28">
      <c r="A4378" s="70"/>
      <c r="B4378" s="28"/>
      <c r="C4378" s="28"/>
      <c r="D4378" s="28"/>
      <c r="F4378" s="28"/>
      <c r="G4378" s="28"/>
      <c r="H4378" s="28"/>
      <c r="J4378" s="21"/>
      <c r="K4378" s="21"/>
      <c r="M4378" s="21"/>
      <c r="P4378" s="21"/>
      <c r="R4378" s="21"/>
      <c r="T4378" s="28"/>
      <c r="U4378" s="28"/>
      <c r="W4378" s="28"/>
      <c r="Y4378" s="28"/>
      <c r="Z4378" s="28"/>
      <c r="AB4378" s="28"/>
    </row>
    <row r="4379" spans="1:28">
      <c r="A4379" s="70"/>
      <c r="B4379" s="28"/>
      <c r="C4379" s="28"/>
      <c r="D4379" s="28"/>
      <c r="F4379" s="28"/>
      <c r="G4379" s="28"/>
      <c r="H4379" s="28"/>
      <c r="J4379" s="21"/>
      <c r="K4379" s="21"/>
      <c r="M4379" s="21"/>
      <c r="P4379" s="21"/>
      <c r="R4379" s="21"/>
      <c r="T4379" s="28"/>
      <c r="U4379" s="28"/>
      <c r="W4379" s="28"/>
      <c r="Y4379" s="28"/>
      <c r="Z4379" s="28"/>
      <c r="AB4379" s="28"/>
    </row>
    <row r="4380" spans="1:28">
      <c r="A4380" s="70"/>
      <c r="B4380" s="28"/>
      <c r="C4380" s="28"/>
      <c r="D4380" s="28"/>
      <c r="F4380" s="28"/>
      <c r="G4380" s="28"/>
      <c r="H4380" s="28"/>
      <c r="J4380" s="21"/>
      <c r="K4380" s="21"/>
      <c r="M4380" s="21"/>
      <c r="P4380" s="21"/>
      <c r="R4380" s="21"/>
      <c r="T4380" s="28"/>
      <c r="U4380" s="28"/>
      <c r="W4380" s="28"/>
      <c r="Y4380" s="28"/>
      <c r="Z4380" s="28"/>
      <c r="AB4380" s="28"/>
    </row>
    <row r="4381" spans="1:28">
      <c r="A4381" s="70"/>
      <c r="B4381" s="28"/>
      <c r="C4381" s="28"/>
      <c r="D4381" s="28"/>
      <c r="F4381" s="28"/>
      <c r="G4381" s="28"/>
      <c r="H4381" s="28"/>
      <c r="J4381" s="21"/>
      <c r="K4381" s="21"/>
      <c r="M4381" s="21"/>
      <c r="P4381" s="21"/>
      <c r="R4381" s="21"/>
      <c r="T4381" s="28"/>
      <c r="U4381" s="28"/>
      <c r="W4381" s="28"/>
      <c r="Y4381" s="28"/>
      <c r="Z4381" s="28"/>
      <c r="AB4381" s="28"/>
    </row>
    <row r="4382" spans="1:28">
      <c r="A4382" s="70"/>
      <c r="B4382" s="28"/>
      <c r="C4382" s="28"/>
      <c r="D4382" s="28"/>
      <c r="F4382" s="28"/>
      <c r="G4382" s="28"/>
      <c r="H4382" s="28"/>
      <c r="J4382" s="21"/>
      <c r="K4382" s="21"/>
      <c r="M4382" s="21"/>
      <c r="P4382" s="21"/>
      <c r="R4382" s="21"/>
      <c r="T4382" s="28"/>
      <c r="U4382" s="28"/>
      <c r="W4382" s="28"/>
      <c r="Y4382" s="28"/>
      <c r="Z4382" s="28"/>
      <c r="AB4382" s="28"/>
    </row>
    <row r="4383" spans="1:28">
      <c r="A4383" s="70"/>
      <c r="B4383" s="28"/>
      <c r="C4383" s="28"/>
      <c r="D4383" s="28"/>
      <c r="F4383" s="28"/>
      <c r="G4383" s="28"/>
      <c r="H4383" s="28"/>
      <c r="J4383" s="21"/>
      <c r="K4383" s="21"/>
      <c r="M4383" s="21"/>
      <c r="P4383" s="21"/>
      <c r="R4383" s="21"/>
      <c r="T4383" s="28"/>
      <c r="U4383" s="28"/>
      <c r="W4383" s="28"/>
      <c r="Y4383" s="28"/>
      <c r="Z4383" s="28"/>
      <c r="AB4383" s="28"/>
    </row>
    <row r="4384" spans="1:28">
      <c r="A4384" s="70"/>
      <c r="B4384" s="28"/>
      <c r="C4384" s="28"/>
      <c r="D4384" s="28"/>
      <c r="F4384" s="28"/>
      <c r="G4384" s="28"/>
      <c r="H4384" s="28"/>
      <c r="J4384" s="21"/>
      <c r="K4384" s="21"/>
      <c r="M4384" s="21"/>
      <c r="P4384" s="21"/>
      <c r="R4384" s="21"/>
      <c r="T4384" s="28"/>
      <c r="U4384" s="28"/>
      <c r="W4384" s="28"/>
      <c r="Y4384" s="28"/>
      <c r="Z4384" s="28"/>
      <c r="AB4384" s="28"/>
    </row>
    <row r="4385" spans="1:28">
      <c r="A4385" s="70"/>
      <c r="B4385" s="28"/>
      <c r="C4385" s="28"/>
      <c r="D4385" s="28"/>
      <c r="F4385" s="28"/>
      <c r="G4385" s="28"/>
      <c r="H4385" s="28"/>
      <c r="J4385" s="21"/>
      <c r="K4385" s="21"/>
      <c r="M4385" s="21"/>
      <c r="P4385" s="21"/>
      <c r="R4385" s="21"/>
      <c r="T4385" s="28"/>
      <c r="U4385" s="28"/>
      <c r="W4385" s="28"/>
      <c r="Y4385" s="28"/>
      <c r="Z4385" s="28"/>
      <c r="AB4385" s="28"/>
    </row>
    <row r="4386" spans="1:28">
      <c r="A4386" s="70"/>
      <c r="B4386" s="28"/>
      <c r="C4386" s="28"/>
      <c r="D4386" s="28"/>
      <c r="F4386" s="28"/>
      <c r="G4386" s="28"/>
      <c r="H4386" s="28"/>
      <c r="J4386" s="21"/>
      <c r="K4386" s="21"/>
      <c r="M4386" s="21"/>
      <c r="P4386" s="21"/>
      <c r="R4386" s="21"/>
      <c r="T4386" s="28"/>
      <c r="U4386" s="28"/>
      <c r="W4386" s="28"/>
      <c r="Y4386" s="28"/>
      <c r="Z4386" s="28"/>
      <c r="AB4386" s="28"/>
    </row>
    <row r="4387" spans="1:28">
      <c r="A4387" s="70"/>
      <c r="B4387" s="28"/>
      <c r="C4387" s="28"/>
      <c r="D4387" s="28"/>
      <c r="F4387" s="28"/>
      <c r="G4387" s="28"/>
      <c r="H4387" s="28"/>
      <c r="J4387" s="21"/>
      <c r="K4387" s="21"/>
      <c r="M4387" s="21"/>
      <c r="P4387" s="21"/>
      <c r="R4387" s="21"/>
      <c r="T4387" s="28"/>
      <c r="U4387" s="28"/>
      <c r="W4387" s="28"/>
      <c r="Y4387" s="28"/>
      <c r="Z4387" s="28"/>
      <c r="AB4387" s="28"/>
    </row>
    <row r="4388" spans="1:28">
      <c r="A4388" s="70"/>
      <c r="B4388" s="28"/>
      <c r="C4388" s="28"/>
      <c r="D4388" s="28"/>
      <c r="F4388" s="28"/>
      <c r="G4388" s="28"/>
      <c r="H4388" s="28"/>
      <c r="J4388" s="21"/>
      <c r="K4388" s="21"/>
      <c r="M4388" s="21"/>
      <c r="P4388" s="21"/>
      <c r="R4388" s="21"/>
      <c r="T4388" s="28"/>
      <c r="U4388" s="28"/>
      <c r="W4388" s="28"/>
      <c r="Y4388" s="28"/>
      <c r="Z4388" s="28"/>
      <c r="AB4388" s="28"/>
    </row>
    <row r="4389" spans="1:28">
      <c r="A4389" s="70"/>
      <c r="B4389" s="28"/>
      <c r="C4389" s="28"/>
      <c r="D4389" s="28"/>
      <c r="F4389" s="28"/>
      <c r="G4389" s="28"/>
      <c r="H4389" s="28"/>
      <c r="J4389" s="21"/>
      <c r="K4389" s="21"/>
      <c r="M4389" s="21"/>
      <c r="P4389" s="21"/>
      <c r="R4389" s="21"/>
      <c r="T4389" s="28"/>
      <c r="U4389" s="28"/>
      <c r="W4389" s="28"/>
      <c r="Y4389" s="28"/>
      <c r="Z4389" s="28"/>
      <c r="AB4389" s="28"/>
    </row>
    <row r="4390" spans="1:28">
      <c r="A4390" s="70"/>
      <c r="B4390" s="28"/>
      <c r="C4390" s="28"/>
      <c r="D4390" s="28"/>
      <c r="F4390" s="28"/>
      <c r="G4390" s="28"/>
      <c r="H4390" s="28"/>
      <c r="J4390" s="21"/>
      <c r="K4390" s="21"/>
      <c r="M4390" s="21"/>
      <c r="P4390" s="21"/>
      <c r="R4390" s="21"/>
      <c r="T4390" s="28"/>
      <c r="U4390" s="28"/>
      <c r="W4390" s="28"/>
      <c r="Y4390" s="28"/>
      <c r="Z4390" s="28"/>
      <c r="AB4390" s="28"/>
    </row>
    <row r="4391" spans="1:28">
      <c r="A4391" s="70"/>
      <c r="B4391" s="28"/>
      <c r="C4391" s="28"/>
      <c r="D4391" s="28"/>
      <c r="F4391" s="28"/>
      <c r="G4391" s="28"/>
      <c r="H4391" s="28"/>
      <c r="J4391" s="21"/>
      <c r="K4391" s="21"/>
      <c r="M4391" s="21"/>
      <c r="P4391" s="21"/>
      <c r="R4391" s="21"/>
      <c r="T4391" s="28"/>
      <c r="U4391" s="28"/>
      <c r="W4391" s="28"/>
      <c r="Y4391" s="28"/>
      <c r="Z4391" s="28"/>
      <c r="AB4391" s="28"/>
    </row>
    <row r="4392" spans="1:28">
      <c r="A4392" s="70"/>
      <c r="B4392" s="28"/>
      <c r="C4392" s="28"/>
      <c r="D4392" s="28"/>
      <c r="F4392" s="28"/>
      <c r="G4392" s="28"/>
      <c r="H4392" s="28"/>
      <c r="J4392" s="21"/>
      <c r="K4392" s="21"/>
      <c r="M4392" s="21"/>
      <c r="P4392" s="21"/>
      <c r="R4392" s="21"/>
      <c r="T4392" s="28"/>
      <c r="U4392" s="28"/>
      <c r="W4392" s="28"/>
      <c r="Y4392" s="28"/>
      <c r="Z4392" s="28"/>
      <c r="AB4392" s="28"/>
    </row>
    <row r="4393" spans="1:28">
      <c r="A4393" s="70"/>
      <c r="B4393" s="28"/>
      <c r="C4393" s="28"/>
      <c r="D4393" s="28"/>
      <c r="F4393" s="28"/>
      <c r="G4393" s="28"/>
      <c r="H4393" s="28"/>
      <c r="J4393" s="21"/>
      <c r="K4393" s="21"/>
      <c r="M4393" s="21"/>
      <c r="P4393" s="21"/>
      <c r="R4393" s="21"/>
      <c r="T4393" s="28"/>
      <c r="U4393" s="28"/>
      <c r="W4393" s="28"/>
      <c r="Y4393" s="28"/>
      <c r="Z4393" s="28"/>
      <c r="AB4393" s="28"/>
    </row>
    <row r="4394" spans="1:28">
      <c r="A4394" s="70"/>
      <c r="B4394" s="28"/>
      <c r="C4394" s="28"/>
      <c r="D4394" s="28"/>
      <c r="F4394" s="28"/>
      <c r="G4394" s="28"/>
      <c r="H4394" s="28"/>
      <c r="J4394" s="21"/>
      <c r="K4394" s="21"/>
      <c r="M4394" s="21"/>
      <c r="P4394" s="21"/>
      <c r="R4394" s="21"/>
      <c r="T4394" s="28"/>
      <c r="U4394" s="28"/>
      <c r="W4394" s="28"/>
      <c r="Y4394" s="28"/>
      <c r="Z4394" s="28"/>
      <c r="AB4394" s="28"/>
    </row>
    <row r="4395" spans="1:28">
      <c r="A4395" s="70"/>
      <c r="B4395" s="28"/>
      <c r="C4395" s="28"/>
      <c r="D4395" s="28"/>
      <c r="F4395" s="28"/>
      <c r="G4395" s="28"/>
      <c r="H4395" s="28"/>
      <c r="J4395" s="21"/>
      <c r="K4395" s="21"/>
      <c r="M4395" s="21"/>
      <c r="P4395" s="21"/>
      <c r="R4395" s="21"/>
      <c r="T4395" s="28"/>
      <c r="U4395" s="28"/>
      <c r="W4395" s="28"/>
      <c r="Y4395" s="28"/>
      <c r="Z4395" s="28"/>
      <c r="AB4395" s="28"/>
    </row>
    <row r="4396" spans="1:28">
      <c r="A4396" s="70"/>
      <c r="B4396" s="28"/>
      <c r="C4396" s="28"/>
      <c r="D4396" s="28"/>
      <c r="F4396" s="28"/>
      <c r="G4396" s="28"/>
      <c r="H4396" s="28"/>
      <c r="J4396" s="21"/>
      <c r="K4396" s="21"/>
      <c r="M4396" s="21"/>
      <c r="P4396" s="21"/>
      <c r="R4396" s="21"/>
      <c r="T4396" s="28"/>
      <c r="U4396" s="28"/>
      <c r="W4396" s="28"/>
      <c r="Y4396" s="28"/>
      <c r="Z4396" s="28"/>
      <c r="AB4396" s="28"/>
    </row>
    <row r="4397" spans="1:28">
      <c r="A4397" s="70"/>
      <c r="B4397" s="28"/>
      <c r="C4397" s="28"/>
      <c r="D4397" s="28"/>
      <c r="F4397" s="28"/>
      <c r="G4397" s="28"/>
      <c r="H4397" s="28"/>
      <c r="J4397" s="21"/>
      <c r="K4397" s="21"/>
      <c r="M4397" s="21"/>
      <c r="P4397" s="21"/>
      <c r="R4397" s="21"/>
      <c r="T4397" s="28"/>
      <c r="U4397" s="28"/>
      <c r="W4397" s="28"/>
      <c r="Y4397" s="28"/>
      <c r="Z4397" s="28"/>
      <c r="AB4397" s="28"/>
    </row>
    <row r="4398" spans="1:28">
      <c r="A4398" s="70"/>
      <c r="B4398" s="28"/>
      <c r="C4398" s="28"/>
      <c r="D4398" s="28"/>
      <c r="F4398" s="28"/>
      <c r="G4398" s="28"/>
      <c r="H4398" s="28"/>
      <c r="J4398" s="21"/>
      <c r="K4398" s="21"/>
      <c r="M4398" s="21"/>
      <c r="P4398" s="21"/>
      <c r="R4398" s="21"/>
      <c r="T4398" s="28"/>
      <c r="U4398" s="28"/>
      <c r="W4398" s="28"/>
      <c r="Y4398" s="28"/>
      <c r="Z4398" s="28"/>
      <c r="AB4398" s="28"/>
    </row>
    <row r="4399" spans="1:28">
      <c r="A4399" s="70"/>
      <c r="B4399" s="28"/>
      <c r="C4399" s="28"/>
      <c r="D4399" s="28"/>
      <c r="F4399" s="28"/>
      <c r="G4399" s="28"/>
      <c r="H4399" s="28"/>
      <c r="J4399" s="21"/>
      <c r="K4399" s="21"/>
      <c r="M4399" s="21"/>
      <c r="P4399" s="21"/>
      <c r="R4399" s="21"/>
      <c r="T4399" s="28"/>
      <c r="U4399" s="28"/>
      <c r="W4399" s="28"/>
      <c r="Y4399" s="28"/>
      <c r="Z4399" s="28"/>
      <c r="AB4399" s="28"/>
    </row>
    <row r="4400" spans="1:28">
      <c r="A4400" s="70"/>
      <c r="B4400" s="28"/>
      <c r="C4400" s="28"/>
      <c r="D4400" s="28"/>
      <c r="F4400" s="28"/>
      <c r="G4400" s="28"/>
      <c r="H4400" s="28"/>
      <c r="J4400" s="21"/>
      <c r="K4400" s="21"/>
      <c r="M4400" s="21"/>
      <c r="P4400" s="21"/>
      <c r="R4400" s="21"/>
      <c r="T4400" s="28"/>
      <c r="U4400" s="28"/>
      <c r="W4400" s="28"/>
      <c r="Y4400" s="28"/>
      <c r="Z4400" s="28"/>
      <c r="AB4400" s="28"/>
    </row>
    <row r="4401" spans="1:28">
      <c r="A4401" s="70"/>
      <c r="B4401" s="28"/>
      <c r="C4401" s="28"/>
      <c r="D4401" s="28"/>
      <c r="F4401" s="28"/>
      <c r="G4401" s="28"/>
      <c r="H4401" s="28"/>
      <c r="J4401" s="21"/>
      <c r="K4401" s="21"/>
      <c r="M4401" s="21"/>
      <c r="P4401" s="21"/>
      <c r="R4401" s="21"/>
      <c r="T4401" s="28"/>
      <c r="U4401" s="28"/>
      <c r="W4401" s="28"/>
      <c r="Y4401" s="28"/>
      <c r="Z4401" s="28"/>
      <c r="AB4401" s="28"/>
    </row>
    <row r="4402" spans="1:28">
      <c r="A4402" s="70"/>
      <c r="B4402" s="28"/>
      <c r="C4402" s="28"/>
      <c r="D4402" s="28"/>
      <c r="F4402" s="28"/>
      <c r="G4402" s="28"/>
      <c r="H4402" s="28"/>
      <c r="J4402" s="21"/>
      <c r="K4402" s="21"/>
      <c r="M4402" s="21"/>
      <c r="P4402" s="21"/>
      <c r="R4402" s="21"/>
      <c r="T4402" s="28"/>
      <c r="U4402" s="28"/>
      <c r="W4402" s="28"/>
      <c r="Y4402" s="28"/>
      <c r="Z4402" s="28"/>
      <c r="AB4402" s="28"/>
    </row>
    <row r="4403" spans="1:28">
      <c r="A4403" s="70"/>
      <c r="B4403" s="28"/>
      <c r="C4403" s="28"/>
      <c r="D4403" s="28"/>
      <c r="F4403" s="28"/>
      <c r="G4403" s="28"/>
      <c r="H4403" s="28"/>
      <c r="J4403" s="21"/>
      <c r="K4403" s="21"/>
      <c r="M4403" s="21"/>
      <c r="P4403" s="21"/>
      <c r="R4403" s="21"/>
      <c r="T4403" s="28"/>
      <c r="U4403" s="28"/>
      <c r="W4403" s="28"/>
      <c r="Y4403" s="28"/>
      <c r="Z4403" s="28"/>
      <c r="AB4403" s="28"/>
    </row>
    <row r="4404" spans="1:28">
      <c r="A4404" s="70"/>
      <c r="B4404" s="28"/>
      <c r="C4404" s="28"/>
      <c r="D4404" s="28"/>
      <c r="F4404" s="28"/>
      <c r="G4404" s="28"/>
      <c r="H4404" s="28"/>
      <c r="J4404" s="21"/>
      <c r="K4404" s="21"/>
      <c r="M4404" s="21"/>
      <c r="P4404" s="21"/>
      <c r="R4404" s="21"/>
      <c r="T4404" s="28"/>
      <c r="U4404" s="28"/>
      <c r="W4404" s="28"/>
      <c r="Y4404" s="28"/>
      <c r="Z4404" s="28"/>
      <c r="AB4404" s="28"/>
    </row>
    <row r="4405" spans="1:28">
      <c r="A4405" s="70"/>
      <c r="B4405" s="28"/>
      <c r="C4405" s="28"/>
      <c r="D4405" s="28"/>
      <c r="F4405" s="28"/>
      <c r="G4405" s="28"/>
      <c r="H4405" s="28"/>
      <c r="J4405" s="21"/>
      <c r="K4405" s="21"/>
      <c r="M4405" s="21"/>
      <c r="P4405" s="21"/>
      <c r="R4405" s="21"/>
      <c r="T4405" s="28"/>
      <c r="U4405" s="28"/>
      <c r="W4405" s="28"/>
      <c r="Y4405" s="28"/>
      <c r="Z4405" s="28"/>
      <c r="AB4405" s="28"/>
    </row>
    <row r="4406" spans="1:28">
      <c r="A4406" s="70"/>
      <c r="B4406" s="28"/>
      <c r="C4406" s="28"/>
      <c r="D4406" s="28"/>
      <c r="F4406" s="28"/>
      <c r="G4406" s="28"/>
      <c r="H4406" s="28"/>
      <c r="J4406" s="21"/>
      <c r="K4406" s="21"/>
      <c r="M4406" s="21"/>
      <c r="P4406" s="21"/>
      <c r="R4406" s="21"/>
      <c r="T4406" s="28"/>
      <c r="U4406" s="28"/>
      <c r="W4406" s="28"/>
      <c r="Y4406" s="28"/>
      <c r="Z4406" s="28"/>
      <c r="AB4406" s="28"/>
    </row>
    <row r="4407" spans="1:28">
      <c r="A4407" s="70"/>
      <c r="B4407" s="28"/>
      <c r="C4407" s="28"/>
      <c r="D4407" s="28"/>
      <c r="F4407" s="28"/>
      <c r="G4407" s="28"/>
      <c r="H4407" s="28"/>
      <c r="J4407" s="21"/>
      <c r="K4407" s="21"/>
      <c r="M4407" s="21"/>
      <c r="P4407" s="21"/>
      <c r="R4407" s="21"/>
      <c r="T4407" s="28"/>
      <c r="U4407" s="28"/>
      <c r="W4407" s="28"/>
      <c r="Y4407" s="28"/>
      <c r="Z4407" s="28"/>
      <c r="AB4407" s="28"/>
    </row>
    <row r="4408" spans="1:28">
      <c r="A4408" s="70"/>
      <c r="B4408" s="28"/>
      <c r="C4408" s="28"/>
      <c r="D4408" s="28"/>
      <c r="F4408" s="28"/>
      <c r="G4408" s="28"/>
      <c r="H4408" s="28"/>
      <c r="J4408" s="21"/>
      <c r="K4408" s="21"/>
      <c r="M4408" s="21"/>
      <c r="P4408" s="21"/>
      <c r="R4408" s="21"/>
      <c r="T4408" s="28"/>
      <c r="U4408" s="28"/>
      <c r="W4408" s="28"/>
      <c r="Y4408" s="28"/>
      <c r="Z4408" s="28"/>
      <c r="AB4408" s="28"/>
    </row>
    <row r="4409" spans="1:28">
      <c r="A4409" s="70"/>
      <c r="B4409" s="28"/>
      <c r="C4409" s="28"/>
      <c r="D4409" s="28"/>
      <c r="F4409" s="28"/>
      <c r="G4409" s="28"/>
      <c r="H4409" s="28"/>
      <c r="J4409" s="21"/>
      <c r="K4409" s="21"/>
      <c r="M4409" s="21"/>
      <c r="P4409" s="21"/>
      <c r="R4409" s="21"/>
      <c r="T4409" s="28"/>
      <c r="U4409" s="28"/>
      <c r="W4409" s="28"/>
      <c r="Y4409" s="28"/>
      <c r="Z4409" s="28"/>
      <c r="AB4409" s="28"/>
    </row>
    <row r="4410" spans="1:28">
      <c r="A4410" s="70"/>
      <c r="B4410" s="28"/>
      <c r="C4410" s="28"/>
      <c r="D4410" s="28"/>
      <c r="F4410" s="28"/>
      <c r="G4410" s="28"/>
      <c r="H4410" s="28"/>
      <c r="J4410" s="21"/>
      <c r="K4410" s="21"/>
      <c r="M4410" s="21"/>
      <c r="P4410" s="21"/>
      <c r="R4410" s="21"/>
      <c r="T4410" s="28"/>
      <c r="U4410" s="28"/>
      <c r="W4410" s="28"/>
      <c r="Y4410" s="28"/>
      <c r="Z4410" s="28"/>
      <c r="AB4410" s="28"/>
    </row>
    <row r="4411" spans="1:28">
      <c r="A4411" s="70"/>
      <c r="B4411" s="28"/>
      <c r="C4411" s="28"/>
      <c r="D4411" s="28"/>
      <c r="F4411" s="28"/>
      <c r="G4411" s="28"/>
      <c r="H4411" s="28"/>
      <c r="J4411" s="21"/>
      <c r="K4411" s="21"/>
      <c r="M4411" s="21"/>
      <c r="P4411" s="21"/>
      <c r="R4411" s="21"/>
      <c r="T4411" s="28"/>
      <c r="U4411" s="28"/>
      <c r="W4411" s="28"/>
      <c r="Y4411" s="28"/>
      <c r="Z4411" s="28"/>
      <c r="AB4411" s="28"/>
    </row>
    <row r="4412" spans="1:28">
      <c r="A4412" s="70"/>
      <c r="B4412" s="28"/>
      <c r="C4412" s="28"/>
      <c r="D4412" s="28"/>
      <c r="F4412" s="28"/>
      <c r="G4412" s="28"/>
      <c r="H4412" s="28"/>
      <c r="J4412" s="21"/>
      <c r="K4412" s="21"/>
      <c r="M4412" s="21"/>
      <c r="P4412" s="21"/>
      <c r="R4412" s="21"/>
      <c r="T4412" s="28"/>
      <c r="U4412" s="28"/>
      <c r="W4412" s="28"/>
      <c r="Y4412" s="28"/>
      <c r="Z4412" s="28"/>
      <c r="AB4412" s="28"/>
    </row>
    <row r="4413" spans="1:28">
      <c r="A4413" s="70"/>
      <c r="B4413" s="28"/>
      <c r="C4413" s="28"/>
      <c r="D4413" s="28"/>
      <c r="F4413" s="28"/>
      <c r="G4413" s="28"/>
      <c r="H4413" s="28"/>
      <c r="J4413" s="21"/>
      <c r="K4413" s="21"/>
      <c r="M4413" s="21"/>
      <c r="P4413" s="21"/>
      <c r="R4413" s="21"/>
      <c r="T4413" s="28"/>
      <c r="U4413" s="28"/>
      <c r="W4413" s="28"/>
      <c r="Y4413" s="28"/>
      <c r="Z4413" s="28"/>
      <c r="AB4413" s="28"/>
    </row>
    <row r="4414" spans="1:28">
      <c r="A4414" s="70"/>
      <c r="B4414" s="28"/>
      <c r="C4414" s="28"/>
      <c r="D4414" s="28"/>
      <c r="F4414" s="28"/>
      <c r="G4414" s="28"/>
      <c r="H4414" s="28"/>
      <c r="J4414" s="21"/>
      <c r="K4414" s="21"/>
      <c r="M4414" s="21"/>
      <c r="P4414" s="21"/>
      <c r="R4414" s="21"/>
      <c r="T4414" s="28"/>
      <c r="U4414" s="28"/>
      <c r="W4414" s="28"/>
      <c r="Y4414" s="28"/>
      <c r="Z4414" s="28"/>
      <c r="AB4414" s="28"/>
    </row>
    <row r="4415" spans="1:28">
      <c r="A4415" s="70"/>
      <c r="B4415" s="28"/>
      <c r="C4415" s="28"/>
      <c r="D4415" s="28"/>
      <c r="F4415" s="28"/>
      <c r="G4415" s="28"/>
      <c r="H4415" s="28"/>
      <c r="J4415" s="21"/>
      <c r="K4415" s="21"/>
      <c r="M4415" s="21"/>
      <c r="P4415" s="21"/>
      <c r="R4415" s="21"/>
      <c r="T4415" s="28"/>
      <c r="U4415" s="28"/>
      <c r="W4415" s="28"/>
      <c r="Y4415" s="28"/>
      <c r="Z4415" s="28"/>
      <c r="AB4415" s="28"/>
    </row>
    <row r="4416" spans="1:28">
      <c r="A4416" s="70"/>
      <c r="B4416" s="28"/>
      <c r="C4416" s="28"/>
      <c r="D4416" s="28"/>
      <c r="F4416" s="28"/>
      <c r="G4416" s="28"/>
      <c r="H4416" s="28"/>
      <c r="J4416" s="21"/>
      <c r="K4416" s="21"/>
      <c r="M4416" s="21"/>
      <c r="P4416" s="21"/>
      <c r="R4416" s="21"/>
      <c r="T4416" s="28"/>
      <c r="U4416" s="28"/>
      <c r="W4416" s="28"/>
      <c r="Y4416" s="28"/>
      <c r="Z4416" s="28"/>
      <c r="AB4416" s="28"/>
    </row>
    <row r="4417" spans="1:28">
      <c r="A4417" s="70"/>
      <c r="B4417" s="28"/>
      <c r="C4417" s="28"/>
      <c r="D4417" s="28"/>
      <c r="F4417" s="28"/>
      <c r="G4417" s="28"/>
      <c r="H4417" s="28"/>
      <c r="J4417" s="21"/>
      <c r="K4417" s="21"/>
      <c r="M4417" s="21"/>
      <c r="P4417" s="21"/>
      <c r="R4417" s="21"/>
      <c r="T4417" s="28"/>
      <c r="U4417" s="28"/>
      <c r="W4417" s="28"/>
      <c r="Y4417" s="28"/>
      <c r="Z4417" s="28"/>
      <c r="AB4417" s="28"/>
    </row>
    <row r="4418" spans="1:28">
      <c r="A4418" s="70"/>
      <c r="B4418" s="28"/>
      <c r="C4418" s="28"/>
      <c r="D4418" s="28"/>
      <c r="F4418" s="28"/>
      <c r="G4418" s="28"/>
      <c r="H4418" s="28"/>
      <c r="J4418" s="21"/>
      <c r="K4418" s="21"/>
      <c r="M4418" s="21"/>
      <c r="P4418" s="21"/>
      <c r="R4418" s="21"/>
      <c r="T4418" s="28"/>
      <c r="U4418" s="28"/>
      <c r="W4418" s="28"/>
      <c r="Y4418" s="28"/>
      <c r="Z4418" s="28"/>
      <c r="AB4418" s="28"/>
    </row>
    <row r="4419" spans="1:28">
      <c r="A4419" s="70"/>
      <c r="B4419" s="28"/>
      <c r="C4419" s="28"/>
      <c r="D4419" s="28"/>
      <c r="F4419" s="28"/>
      <c r="G4419" s="28"/>
      <c r="H4419" s="28"/>
      <c r="J4419" s="21"/>
      <c r="K4419" s="21"/>
      <c r="M4419" s="21"/>
      <c r="P4419" s="21"/>
      <c r="R4419" s="21"/>
      <c r="T4419" s="28"/>
      <c r="U4419" s="28"/>
      <c r="W4419" s="28"/>
      <c r="Y4419" s="28"/>
      <c r="Z4419" s="28"/>
      <c r="AB4419" s="28"/>
    </row>
    <row r="4420" spans="1:28">
      <c r="A4420" s="70"/>
      <c r="B4420" s="28"/>
      <c r="C4420" s="28"/>
      <c r="D4420" s="28"/>
      <c r="F4420" s="28"/>
      <c r="G4420" s="28"/>
      <c r="H4420" s="28"/>
      <c r="J4420" s="21"/>
      <c r="K4420" s="21"/>
      <c r="M4420" s="21"/>
      <c r="P4420" s="21"/>
      <c r="R4420" s="21"/>
      <c r="T4420" s="28"/>
      <c r="U4420" s="28"/>
      <c r="W4420" s="28"/>
      <c r="Y4420" s="28"/>
      <c r="Z4420" s="28"/>
      <c r="AB4420" s="28"/>
    </row>
    <row r="4421" spans="1:28">
      <c r="A4421" s="70"/>
      <c r="B4421" s="28"/>
      <c r="C4421" s="28"/>
      <c r="D4421" s="28"/>
      <c r="F4421" s="28"/>
      <c r="G4421" s="28"/>
      <c r="H4421" s="28"/>
      <c r="J4421" s="21"/>
      <c r="K4421" s="21"/>
      <c r="M4421" s="21"/>
      <c r="P4421" s="21"/>
      <c r="R4421" s="21"/>
      <c r="T4421" s="28"/>
      <c r="U4421" s="28"/>
      <c r="W4421" s="28"/>
      <c r="Y4421" s="28"/>
      <c r="Z4421" s="28"/>
      <c r="AB4421" s="28"/>
    </row>
    <row r="4422" spans="1:28">
      <c r="A4422" s="70"/>
      <c r="B4422" s="28"/>
      <c r="C4422" s="28"/>
      <c r="D4422" s="28"/>
      <c r="F4422" s="28"/>
      <c r="G4422" s="28"/>
      <c r="H4422" s="28"/>
      <c r="J4422" s="21"/>
      <c r="K4422" s="21"/>
      <c r="M4422" s="21"/>
      <c r="P4422" s="21"/>
      <c r="R4422" s="21"/>
      <c r="T4422" s="28"/>
      <c r="U4422" s="28"/>
      <c r="W4422" s="28"/>
      <c r="Y4422" s="28"/>
      <c r="Z4422" s="28"/>
      <c r="AB4422" s="28"/>
    </row>
    <row r="4423" spans="1:28">
      <c r="A4423" s="70"/>
      <c r="B4423" s="28"/>
      <c r="C4423" s="28"/>
      <c r="D4423" s="28"/>
      <c r="F4423" s="28"/>
      <c r="G4423" s="28"/>
      <c r="H4423" s="28"/>
      <c r="J4423" s="21"/>
      <c r="K4423" s="21"/>
      <c r="M4423" s="21"/>
      <c r="P4423" s="21"/>
      <c r="R4423" s="21"/>
      <c r="T4423" s="28"/>
      <c r="U4423" s="28"/>
      <c r="W4423" s="28"/>
      <c r="Y4423" s="28"/>
      <c r="Z4423" s="28"/>
      <c r="AB4423" s="28"/>
    </row>
    <row r="4424" spans="1:28">
      <c r="A4424" s="70"/>
      <c r="B4424" s="28"/>
      <c r="C4424" s="28"/>
      <c r="D4424" s="28"/>
      <c r="F4424" s="28"/>
      <c r="G4424" s="28"/>
      <c r="H4424" s="28"/>
      <c r="J4424" s="21"/>
      <c r="K4424" s="21"/>
      <c r="M4424" s="21"/>
      <c r="P4424" s="21"/>
      <c r="R4424" s="21"/>
      <c r="T4424" s="28"/>
      <c r="U4424" s="28"/>
      <c r="W4424" s="28"/>
      <c r="Y4424" s="28"/>
      <c r="Z4424" s="28"/>
      <c r="AB4424" s="28"/>
    </row>
    <row r="4425" spans="1:28">
      <c r="A4425" s="70"/>
      <c r="B4425" s="28"/>
      <c r="C4425" s="28"/>
      <c r="D4425" s="28"/>
      <c r="F4425" s="28"/>
      <c r="G4425" s="28"/>
      <c r="H4425" s="28"/>
      <c r="J4425" s="21"/>
      <c r="K4425" s="21"/>
      <c r="M4425" s="21"/>
      <c r="P4425" s="21"/>
      <c r="R4425" s="21"/>
      <c r="T4425" s="28"/>
      <c r="U4425" s="28"/>
      <c r="W4425" s="28"/>
      <c r="Y4425" s="28"/>
      <c r="Z4425" s="28"/>
      <c r="AB4425" s="28"/>
    </row>
    <row r="4426" spans="1:28">
      <c r="A4426" s="70"/>
      <c r="B4426" s="28"/>
      <c r="C4426" s="28"/>
      <c r="D4426" s="28"/>
      <c r="F4426" s="28"/>
      <c r="G4426" s="28"/>
      <c r="H4426" s="28"/>
      <c r="J4426" s="21"/>
      <c r="K4426" s="21"/>
      <c r="M4426" s="21"/>
      <c r="P4426" s="21"/>
      <c r="R4426" s="21"/>
      <c r="T4426" s="28"/>
      <c r="U4426" s="28"/>
      <c r="W4426" s="28"/>
      <c r="Y4426" s="28"/>
      <c r="Z4426" s="28"/>
      <c r="AB4426" s="28"/>
    </row>
    <row r="4427" spans="1:28">
      <c r="A4427" s="70"/>
      <c r="B4427" s="28"/>
      <c r="C4427" s="28"/>
      <c r="D4427" s="28"/>
      <c r="F4427" s="28"/>
      <c r="G4427" s="28"/>
      <c r="H4427" s="28"/>
      <c r="J4427" s="21"/>
      <c r="K4427" s="21"/>
      <c r="M4427" s="21"/>
      <c r="P4427" s="21"/>
      <c r="R4427" s="21"/>
      <c r="T4427" s="28"/>
      <c r="U4427" s="28"/>
      <c r="W4427" s="28"/>
      <c r="Y4427" s="28"/>
      <c r="Z4427" s="28"/>
      <c r="AB4427" s="28"/>
    </row>
    <row r="4428" spans="1:28">
      <c r="A4428" s="70"/>
      <c r="B4428" s="28"/>
      <c r="C4428" s="28"/>
      <c r="D4428" s="28"/>
      <c r="F4428" s="28"/>
      <c r="G4428" s="28"/>
      <c r="H4428" s="28"/>
      <c r="J4428" s="21"/>
      <c r="K4428" s="21"/>
      <c r="M4428" s="21"/>
      <c r="P4428" s="21"/>
      <c r="R4428" s="21"/>
      <c r="T4428" s="28"/>
      <c r="U4428" s="28"/>
      <c r="W4428" s="28"/>
      <c r="Y4428" s="28"/>
      <c r="Z4428" s="28"/>
      <c r="AB4428" s="28"/>
    </row>
    <row r="4429" spans="1:28">
      <c r="A4429" s="70"/>
      <c r="B4429" s="28"/>
      <c r="C4429" s="28"/>
      <c r="D4429" s="28"/>
      <c r="F4429" s="28"/>
      <c r="G4429" s="28"/>
      <c r="H4429" s="28"/>
      <c r="J4429" s="21"/>
      <c r="K4429" s="21"/>
      <c r="M4429" s="21"/>
      <c r="P4429" s="21"/>
      <c r="R4429" s="21"/>
      <c r="T4429" s="28"/>
      <c r="U4429" s="28"/>
      <c r="W4429" s="28"/>
      <c r="Y4429" s="28"/>
      <c r="Z4429" s="28"/>
      <c r="AB4429" s="28"/>
    </row>
    <row r="4430" spans="1:28">
      <c r="A4430" s="70"/>
      <c r="B4430" s="28"/>
      <c r="C4430" s="28"/>
      <c r="D4430" s="28"/>
      <c r="F4430" s="28"/>
      <c r="G4430" s="28"/>
      <c r="H4430" s="28"/>
      <c r="J4430" s="21"/>
      <c r="K4430" s="21"/>
      <c r="M4430" s="21"/>
      <c r="P4430" s="21"/>
      <c r="R4430" s="21"/>
      <c r="T4430" s="28"/>
      <c r="U4430" s="28"/>
      <c r="W4430" s="28"/>
      <c r="Y4430" s="28"/>
      <c r="Z4430" s="28"/>
      <c r="AB4430" s="28"/>
    </row>
    <row r="4431" spans="1:28">
      <c r="A4431" s="70"/>
      <c r="B4431" s="28"/>
      <c r="C4431" s="28"/>
      <c r="D4431" s="28"/>
      <c r="F4431" s="28"/>
      <c r="G4431" s="28"/>
      <c r="H4431" s="28"/>
      <c r="J4431" s="21"/>
      <c r="K4431" s="21"/>
      <c r="M4431" s="21"/>
      <c r="P4431" s="21"/>
      <c r="R4431" s="21"/>
      <c r="T4431" s="28"/>
      <c r="U4431" s="28"/>
      <c r="W4431" s="28"/>
      <c r="Y4431" s="28"/>
      <c r="Z4431" s="28"/>
      <c r="AB4431" s="28"/>
    </row>
    <row r="4432" spans="1:28">
      <c r="A4432" s="70"/>
      <c r="B4432" s="28"/>
      <c r="C4432" s="28"/>
      <c r="D4432" s="28"/>
      <c r="F4432" s="28"/>
      <c r="G4432" s="28"/>
      <c r="H4432" s="28"/>
      <c r="J4432" s="21"/>
      <c r="K4432" s="21"/>
      <c r="M4432" s="21"/>
      <c r="P4432" s="21"/>
      <c r="R4432" s="21"/>
      <c r="T4432" s="28"/>
      <c r="U4432" s="28"/>
      <c r="W4432" s="28"/>
      <c r="Y4432" s="28"/>
      <c r="Z4432" s="28"/>
      <c r="AB4432" s="28"/>
    </row>
    <row r="4433" spans="1:28">
      <c r="A4433" s="70"/>
      <c r="B4433" s="28"/>
      <c r="C4433" s="28"/>
      <c r="D4433" s="28"/>
      <c r="F4433" s="28"/>
      <c r="G4433" s="28"/>
      <c r="H4433" s="28"/>
      <c r="J4433" s="21"/>
      <c r="K4433" s="21"/>
      <c r="M4433" s="21"/>
      <c r="P4433" s="21"/>
      <c r="R4433" s="21"/>
      <c r="T4433" s="28"/>
      <c r="U4433" s="28"/>
      <c r="W4433" s="28"/>
      <c r="Y4433" s="28"/>
      <c r="Z4433" s="28"/>
      <c r="AB4433" s="28"/>
    </row>
    <row r="4434" spans="1:28">
      <c r="A4434" s="70"/>
      <c r="B4434" s="28"/>
      <c r="C4434" s="28"/>
      <c r="D4434" s="28"/>
      <c r="F4434" s="28"/>
      <c r="G4434" s="28"/>
      <c r="H4434" s="28"/>
      <c r="J4434" s="21"/>
      <c r="K4434" s="21"/>
      <c r="M4434" s="21"/>
      <c r="P4434" s="21"/>
      <c r="R4434" s="21"/>
      <c r="T4434" s="28"/>
      <c r="U4434" s="28"/>
      <c r="W4434" s="28"/>
      <c r="Y4434" s="28"/>
      <c r="Z4434" s="28"/>
      <c r="AB4434" s="28"/>
    </row>
    <row r="4435" spans="1:28">
      <c r="A4435" s="70"/>
      <c r="B4435" s="28"/>
      <c r="C4435" s="28"/>
      <c r="D4435" s="28"/>
      <c r="F4435" s="28"/>
      <c r="G4435" s="28"/>
      <c r="H4435" s="28"/>
      <c r="J4435" s="21"/>
      <c r="K4435" s="21"/>
      <c r="M4435" s="21"/>
      <c r="P4435" s="21"/>
      <c r="R4435" s="21"/>
      <c r="T4435" s="28"/>
      <c r="U4435" s="28"/>
      <c r="W4435" s="28"/>
      <c r="Y4435" s="28"/>
      <c r="Z4435" s="28"/>
      <c r="AB4435" s="28"/>
    </row>
    <row r="4436" spans="1:28">
      <c r="A4436" s="70"/>
      <c r="B4436" s="28"/>
      <c r="C4436" s="28"/>
      <c r="D4436" s="28"/>
      <c r="F4436" s="28"/>
      <c r="G4436" s="28"/>
      <c r="H4436" s="28"/>
      <c r="J4436" s="21"/>
      <c r="K4436" s="21"/>
      <c r="M4436" s="21"/>
      <c r="P4436" s="21"/>
      <c r="R4436" s="21"/>
      <c r="T4436" s="28"/>
      <c r="U4436" s="28"/>
      <c r="W4436" s="28"/>
      <c r="Y4436" s="28"/>
      <c r="Z4436" s="28"/>
      <c r="AB4436" s="28"/>
    </row>
    <row r="4437" spans="1:28">
      <c r="A4437" s="70"/>
      <c r="B4437" s="28"/>
      <c r="C4437" s="28"/>
      <c r="D4437" s="28"/>
      <c r="F4437" s="28"/>
      <c r="G4437" s="28"/>
      <c r="H4437" s="28"/>
      <c r="J4437" s="21"/>
      <c r="K4437" s="21"/>
      <c r="M4437" s="21"/>
      <c r="P4437" s="21"/>
      <c r="R4437" s="21"/>
      <c r="T4437" s="28"/>
      <c r="U4437" s="28"/>
      <c r="W4437" s="28"/>
      <c r="Y4437" s="28"/>
      <c r="Z4437" s="28"/>
      <c r="AB4437" s="28"/>
    </row>
    <row r="4438" spans="1:28">
      <c r="A4438" s="70"/>
      <c r="B4438" s="28"/>
      <c r="C4438" s="28"/>
      <c r="D4438" s="28"/>
      <c r="F4438" s="28"/>
      <c r="G4438" s="28"/>
      <c r="H4438" s="28"/>
      <c r="J4438" s="21"/>
      <c r="K4438" s="21"/>
      <c r="M4438" s="21"/>
      <c r="P4438" s="21"/>
      <c r="R4438" s="21"/>
      <c r="T4438" s="28"/>
      <c r="U4438" s="28"/>
      <c r="W4438" s="28"/>
      <c r="Y4438" s="28"/>
      <c r="Z4438" s="28"/>
      <c r="AB4438" s="28"/>
    </row>
    <row r="4439" spans="1:28">
      <c r="A4439" s="70"/>
      <c r="B4439" s="28"/>
      <c r="C4439" s="28"/>
      <c r="D4439" s="28"/>
      <c r="F4439" s="28"/>
      <c r="G4439" s="28"/>
      <c r="H4439" s="28"/>
      <c r="J4439" s="21"/>
      <c r="K4439" s="21"/>
      <c r="M4439" s="21"/>
      <c r="P4439" s="21"/>
      <c r="R4439" s="21"/>
      <c r="T4439" s="28"/>
      <c r="U4439" s="28"/>
      <c r="W4439" s="28"/>
      <c r="Y4439" s="28"/>
      <c r="Z4439" s="28"/>
      <c r="AB4439" s="28"/>
    </row>
    <row r="4440" spans="1:28">
      <c r="A4440" s="70"/>
      <c r="B4440" s="28"/>
      <c r="C4440" s="28"/>
      <c r="D4440" s="28"/>
      <c r="F4440" s="28"/>
      <c r="G4440" s="28"/>
      <c r="H4440" s="28"/>
      <c r="J4440" s="21"/>
      <c r="K4440" s="21"/>
      <c r="M4440" s="21"/>
      <c r="P4440" s="21"/>
      <c r="R4440" s="21"/>
      <c r="T4440" s="28"/>
      <c r="U4440" s="28"/>
      <c r="W4440" s="28"/>
      <c r="Y4440" s="28"/>
      <c r="Z4440" s="28"/>
      <c r="AB4440" s="28"/>
    </row>
    <row r="4441" spans="1:28">
      <c r="A4441" s="70"/>
      <c r="B4441" s="28"/>
      <c r="C4441" s="28"/>
      <c r="D4441" s="28"/>
      <c r="F4441" s="28"/>
      <c r="G4441" s="28"/>
      <c r="H4441" s="28"/>
      <c r="J4441" s="21"/>
      <c r="K4441" s="21"/>
      <c r="M4441" s="21"/>
      <c r="P4441" s="21"/>
      <c r="R4441" s="21"/>
      <c r="T4441" s="28"/>
      <c r="U4441" s="28"/>
      <c r="W4441" s="28"/>
      <c r="Y4441" s="28"/>
      <c r="Z4441" s="28"/>
      <c r="AB4441" s="28"/>
    </row>
    <row r="4442" spans="1:28">
      <c r="A4442" s="70"/>
      <c r="B4442" s="28"/>
      <c r="C4442" s="28"/>
      <c r="D4442" s="28"/>
      <c r="F4442" s="28"/>
      <c r="G4442" s="28"/>
      <c r="H4442" s="28"/>
      <c r="J4442" s="21"/>
      <c r="K4442" s="21"/>
      <c r="M4442" s="21"/>
      <c r="P4442" s="21"/>
      <c r="R4442" s="21"/>
      <c r="T4442" s="28"/>
      <c r="U4442" s="28"/>
      <c r="W4442" s="28"/>
      <c r="Y4442" s="28"/>
      <c r="Z4442" s="28"/>
      <c r="AB4442" s="28"/>
    </row>
    <row r="4443" spans="1:28">
      <c r="A4443" s="70"/>
      <c r="B4443" s="28"/>
      <c r="C4443" s="28"/>
      <c r="D4443" s="28"/>
      <c r="F4443" s="28"/>
      <c r="G4443" s="28"/>
      <c r="H4443" s="28"/>
      <c r="J4443" s="21"/>
      <c r="K4443" s="21"/>
      <c r="M4443" s="21"/>
      <c r="P4443" s="21"/>
      <c r="R4443" s="21"/>
      <c r="T4443" s="28"/>
      <c r="U4443" s="28"/>
      <c r="W4443" s="28"/>
      <c r="Y4443" s="28"/>
      <c r="Z4443" s="28"/>
      <c r="AB4443" s="28"/>
    </row>
    <row r="4444" spans="1:28">
      <c r="A4444" s="70"/>
      <c r="B4444" s="28"/>
      <c r="C4444" s="28"/>
      <c r="D4444" s="28"/>
      <c r="F4444" s="28"/>
      <c r="G4444" s="28"/>
      <c r="H4444" s="28"/>
      <c r="J4444" s="21"/>
      <c r="K4444" s="21"/>
      <c r="M4444" s="21"/>
      <c r="P4444" s="21"/>
      <c r="R4444" s="21"/>
      <c r="T4444" s="28"/>
      <c r="U4444" s="28"/>
      <c r="W4444" s="28"/>
      <c r="Y4444" s="28"/>
      <c r="Z4444" s="28"/>
      <c r="AB4444" s="28"/>
    </row>
    <row r="4445" spans="1:28">
      <c r="A4445" s="70"/>
      <c r="B4445" s="28"/>
      <c r="C4445" s="28"/>
      <c r="D4445" s="28"/>
      <c r="F4445" s="28"/>
      <c r="G4445" s="28"/>
      <c r="H4445" s="28"/>
      <c r="J4445" s="21"/>
      <c r="K4445" s="21"/>
      <c r="M4445" s="21"/>
      <c r="P4445" s="21"/>
      <c r="R4445" s="21"/>
      <c r="T4445" s="28"/>
      <c r="U4445" s="28"/>
      <c r="W4445" s="28"/>
      <c r="Y4445" s="28"/>
      <c r="Z4445" s="28"/>
      <c r="AB4445" s="28"/>
    </row>
    <row r="4446" spans="1:28">
      <c r="A4446" s="70"/>
      <c r="B4446" s="28"/>
      <c r="C4446" s="28"/>
      <c r="D4446" s="28"/>
      <c r="F4446" s="28"/>
      <c r="G4446" s="28"/>
      <c r="H4446" s="28"/>
      <c r="J4446" s="21"/>
      <c r="K4446" s="21"/>
      <c r="M4446" s="21"/>
      <c r="P4446" s="21"/>
      <c r="R4446" s="21"/>
      <c r="T4446" s="28"/>
      <c r="U4446" s="28"/>
      <c r="W4446" s="28"/>
      <c r="Y4446" s="28"/>
      <c r="Z4446" s="28"/>
      <c r="AB4446" s="28"/>
    </row>
    <row r="4447" spans="1:28">
      <c r="A4447" s="70"/>
      <c r="B4447" s="28"/>
      <c r="C4447" s="28"/>
      <c r="D4447" s="28"/>
      <c r="F4447" s="28"/>
      <c r="G4447" s="28"/>
      <c r="H4447" s="28"/>
      <c r="J4447" s="21"/>
      <c r="K4447" s="21"/>
      <c r="M4447" s="21"/>
      <c r="P4447" s="21"/>
      <c r="R4447" s="21"/>
      <c r="T4447" s="28"/>
      <c r="U4447" s="28"/>
      <c r="W4447" s="28"/>
      <c r="Y4447" s="28"/>
      <c r="Z4447" s="28"/>
      <c r="AB4447" s="28"/>
    </row>
    <row r="4448" spans="1:28">
      <c r="A4448" s="70"/>
      <c r="B4448" s="28"/>
      <c r="C4448" s="28"/>
      <c r="D4448" s="28"/>
      <c r="F4448" s="28"/>
      <c r="G4448" s="28"/>
      <c r="H4448" s="28"/>
      <c r="J4448" s="21"/>
      <c r="K4448" s="21"/>
      <c r="M4448" s="21"/>
      <c r="P4448" s="21"/>
      <c r="R4448" s="21"/>
      <c r="T4448" s="28"/>
      <c r="U4448" s="28"/>
      <c r="W4448" s="28"/>
      <c r="Y4448" s="28"/>
      <c r="Z4448" s="28"/>
      <c r="AB4448" s="28"/>
    </row>
    <row r="4449" spans="1:28">
      <c r="A4449" s="70"/>
      <c r="B4449" s="28"/>
      <c r="C4449" s="28"/>
      <c r="D4449" s="28"/>
      <c r="F4449" s="28"/>
      <c r="G4449" s="28"/>
      <c r="H4449" s="28"/>
      <c r="J4449" s="21"/>
      <c r="K4449" s="21"/>
      <c r="M4449" s="21"/>
      <c r="P4449" s="21"/>
      <c r="R4449" s="21"/>
      <c r="T4449" s="28"/>
      <c r="U4449" s="28"/>
      <c r="W4449" s="28"/>
      <c r="Y4449" s="28"/>
      <c r="Z4449" s="28"/>
      <c r="AB4449" s="28"/>
    </row>
    <row r="4450" spans="1:28">
      <c r="A4450" s="70"/>
      <c r="B4450" s="28"/>
      <c r="C4450" s="28"/>
      <c r="D4450" s="28"/>
      <c r="F4450" s="28"/>
      <c r="G4450" s="28"/>
      <c r="H4450" s="28"/>
      <c r="J4450" s="21"/>
      <c r="K4450" s="21"/>
      <c r="M4450" s="21"/>
      <c r="P4450" s="21"/>
      <c r="R4450" s="21"/>
      <c r="T4450" s="28"/>
      <c r="U4450" s="28"/>
      <c r="W4450" s="28"/>
      <c r="Y4450" s="28"/>
      <c r="Z4450" s="28"/>
      <c r="AB4450" s="28"/>
    </row>
    <row r="4451" spans="1:28">
      <c r="A4451" s="70"/>
      <c r="B4451" s="28"/>
      <c r="C4451" s="28"/>
      <c r="D4451" s="28"/>
      <c r="F4451" s="28"/>
      <c r="G4451" s="28"/>
      <c r="H4451" s="28"/>
      <c r="J4451" s="21"/>
      <c r="K4451" s="21"/>
      <c r="M4451" s="21"/>
      <c r="P4451" s="21"/>
      <c r="R4451" s="21"/>
      <c r="T4451" s="28"/>
      <c r="U4451" s="28"/>
      <c r="W4451" s="28"/>
      <c r="Y4451" s="28"/>
      <c r="Z4451" s="28"/>
      <c r="AB4451" s="28"/>
    </row>
    <row r="4452" spans="1:28">
      <c r="A4452" s="70"/>
      <c r="B4452" s="28"/>
      <c r="C4452" s="28"/>
      <c r="D4452" s="28"/>
      <c r="F4452" s="28"/>
      <c r="G4452" s="28"/>
      <c r="H4452" s="28"/>
      <c r="J4452" s="21"/>
      <c r="K4452" s="21"/>
      <c r="M4452" s="21"/>
      <c r="P4452" s="21"/>
      <c r="R4452" s="21"/>
      <c r="T4452" s="28"/>
      <c r="U4452" s="28"/>
      <c r="W4452" s="28"/>
      <c r="Y4452" s="28"/>
      <c r="Z4452" s="28"/>
      <c r="AB4452" s="28"/>
    </row>
    <row r="4453" spans="1:28">
      <c r="A4453" s="70"/>
      <c r="B4453" s="28"/>
      <c r="C4453" s="28"/>
      <c r="D4453" s="28"/>
      <c r="F4453" s="28"/>
      <c r="G4453" s="28"/>
      <c r="H4453" s="28"/>
      <c r="J4453" s="21"/>
      <c r="K4453" s="21"/>
      <c r="M4453" s="21"/>
      <c r="P4453" s="21"/>
      <c r="R4453" s="21"/>
      <c r="T4453" s="28"/>
      <c r="U4453" s="28"/>
      <c r="W4453" s="28"/>
      <c r="Y4453" s="28"/>
      <c r="Z4453" s="28"/>
      <c r="AB4453" s="28"/>
    </row>
    <row r="4454" spans="1:28">
      <c r="A4454" s="70"/>
      <c r="B4454" s="28"/>
      <c r="C4454" s="28"/>
      <c r="D4454" s="28"/>
      <c r="F4454" s="28"/>
      <c r="G4454" s="28"/>
      <c r="H4454" s="28"/>
      <c r="J4454" s="21"/>
      <c r="K4454" s="21"/>
      <c r="M4454" s="21"/>
      <c r="P4454" s="21"/>
      <c r="R4454" s="21"/>
      <c r="T4454" s="28"/>
      <c r="U4454" s="28"/>
      <c r="W4454" s="28"/>
      <c r="Y4454" s="28"/>
      <c r="Z4454" s="28"/>
      <c r="AB4454" s="28"/>
    </row>
    <row r="4455" spans="1:28">
      <c r="A4455" s="70"/>
      <c r="B4455" s="28"/>
      <c r="C4455" s="28"/>
      <c r="D4455" s="28"/>
      <c r="F4455" s="28"/>
      <c r="G4455" s="28"/>
      <c r="H4455" s="28"/>
      <c r="J4455" s="21"/>
      <c r="K4455" s="21"/>
      <c r="M4455" s="21"/>
      <c r="P4455" s="21"/>
      <c r="R4455" s="21"/>
      <c r="T4455" s="28"/>
      <c r="U4455" s="28"/>
      <c r="W4455" s="28"/>
      <c r="Y4455" s="28"/>
      <c r="Z4455" s="28"/>
      <c r="AB4455" s="28"/>
    </row>
    <row r="4456" spans="1:28">
      <c r="A4456" s="70"/>
      <c r="B4456" s="28"/>
      <c r="C4456" s="28"/>
      <c r="D4456" s="28"/>
      <c r="F4456" s="28"/>
      <c r="G4456" s="28"/>
      <c r="H4456" s="28"/>
      <c r="J4456" s="21"/>
      <c r="K4456" s="21"/>
      <c r="M4456" s="21"/>
      <c r="P4456" s="21"/>
      <c r="R4456" s="21"/>
      <c r="T4456" s="28"/>
      <c r="U4456" s="28"/>
      <c r="W4456" s="28"/>
      <c r="Y4456" s="28"/>
      <c r="Z4456" s="28"/>
      <c r="AB4456" s="28"/>
    </row>
    <row r="4457" spans="1:28">
      <c r="A4457" s="70"/>
      <c r="B4457" s="28"/>
      <c r="C4457" s="28"/>
      <c r="D4457" s="28"/>
      <c r="F4457" s="28"/>
      <c r="G4457" s="28"/>
      <c r="H4457" s="28"/>
      <c r="J4457" s="21"/>
      <c r="K4457" s="21"/>
      <c r="M4457" s="21"/>
      <c r="P4457" s="21"/>
      <c r="R4457" s="21"/>
      <c r="T4457" s="28"/>
      <c r="U4457" s="28"/>
      <c r="W4457" s="28"/>
      <c r="Y4457" s="28"/>
      <c r="Z4457" s="28"/>
      <c r="AB4457" s="28"/>
    </row>
    <row r="4458" spans="1:28">
      <c r="A4458" s="70"/>
      <c r="B4458" s="28"/>
      <c r="C4458" s="28"/>
      <c r="D4458" s="28"/>
      <c r="F4458" s="28"/>
      <c r="G4458" s="28"/>
      <c r="H4458" s="28"/>
      <c r="J4458" s="21"/>
      <c r="K4458" s="21"/>
      <c r="M4458" s="21"/>
      <c r="P4458" s="21"/>
      <c r="R4458" s="21"/>
      <c r="T4458" s="28"/>
      <c r="U4458" s="28"/>
      <c r="W4458" s="28"/>
      <c r="Y4458" s="28"/>
      <c r="Z4458" s="28"/>
      <c r="AB4458" s="28"/>
    </row>
    <row r="4459" spans="1:28">
      <c r="A4459" s="70"/>
      <c r="B4459" s="28"/>
      <c r="C4459" s="28"/>
      <c r="D4459" s="28"/>
      <c r="F4459" s="28"/>
      <c r="G4459" s="28"/>
      <c r="H4459" s="28"/>
      <c r="J4459" s="21"/>
      <c r="K4459" s="21"/>
      <c r="M4459" s="21"/>
      <c r="P4459" s="21"/>
      <c r="R4459" s="21"/>
      <c r="T4459" s="28"/>
      <c r="U4459" s="28"/>
      <c r="W4459" s="28"/>
      <c r="Y4459" s="28"/>
      <c r="Z4459" s="28"/>
      <c r="AB4459" s="28"/>
    </row>
    <row r="4460" spans="1:28">
      <c r="A4460" s="70"/>
      <c r="B4460" s="28"/>
      <c r="C4460" s="28"/>
      <c r="D4460" s="28"/>
      <c r="F4460" s="28"/>
      <c r="G4460" s="28"/>
      <c r="H4460" s="28"/>
      <c r="J4460" s="21"/>
      <c r="K4460" s="21"/>
      <c r="M4460" s="21"/>
      <c r="P4460" s="21"/>
      <c r="R4460" s="21"/>
      <c r="T4460" s="28"/>
      <c r="U4460" s="28"/>
      <c r="W4460" s="28"/>
      <c r="Y4460" s="28"/>
      <c r="Z4460" s="28"/>
      <c r="AB4460" s="28"/>
    </row>
    <row r="4461" spans="1:28">
      <c r="A4461" s="70"/>
      <c r="B4461" s="28"/>
      <c r="C4461" s="28"/>
      <c r="D4461" s="28"/>
      <c r="F4461" s="28"/>
      <c r="G4461" s="28"/>
      <c r="H4461" s="28"/>
      <c r="J4461" s="21"/>
      <c r="K4461" s="21"/>
      <c r="M4461" s="21"/>
      <c r="P4461" s="21"/>
      <c r="R4461" s="21"/>
      <c r="T4461" s="28"/>
      <c r="U4461" s="28"/>
      <c r="W4461" s="28"/>
      <c r="Y4461" s="28"/>
      <c r="Z4461" s="28"/>
      <c r="AB4461" s="28"/>
    </row>
    <row r="4462" spans="1:28">
      <c r="A4462" s="70"/>
      <c r="B4462" s="28"/>
      <c r="C4462" s="28"/>
      <c r="D4462" s="28"/>
      <c r="F4462" s="28"/>
      <c r="G4462" s="28"/>
      <c r="H4462" s="28"/>
      <c r="J4462" s="21"/>
      <c r="K4462" s="21"/>
      <c r="M4462" s="21"/>
      <c r="P4462" s="21"/>
      <c r="R4462" s="21"/>
      <c r="T4462" s="28"/>
      <c r="U4462" s="28"/>
      <c r="W4462" s="28"/>
      <c r="Y4462" s="28"/>
      <c r="Z4462" s="28"/>
      <c r="AB4462" s="28"/>
    </row>
    <row r="4463" spans="1:28">
      <c r="A4463" s="70"/>
      <c r="B4463" s="28"/>
      <c r="C4463" s="28"/>
      <c r="D4463" s="28"/>
      <c r="F4463" s="28"/>
      <c r="G4463" s="28"/>
      <c r="H4463" s="28"/>
      <c r="J4463" s="21"/>
      <c r="K4463" s="21"/>
      <c r="M4463" s="21"/>
      <c r="P4463" s="21"/>
      <c r="R4463" s="21"/>
      <c r="T4463" s="28"/>
      <c r="U4463" s="28"/>
      <c r="W4463" s="28"/>
      <c r="Y4463" s="28"/>
      <c r="Z4463" s="28"/>
      <c r="AB4463" s="28"/>
    </row>
    <row r="4464" spans="1:28">
      <c r="A4464" s="70"/>
      <c r="B4464" s="28"/>
      <c r="C4464" s="28"/>
      <c r="D4464" s="28"/>
      <c r="F4464" s="28"/>
      <c r="G4464" s="28"/>
      <c r="H4464" s="28"/>
      <c r="J4464" s="21"/>
      <c r="K4464" s="21"/>
      <c r="M4464" s="21"/>
      <c r="P4464" s="21"/>
      <c r="R4464" s="21"/>
      <c r="T4464" s="28"/>
      <c r="U4464" s="28"/>
      <c r="W4464" s="28"/>
      <c r="Y4464" s="28"/>
      <c r="Z4464" s="28"/>
      <c r="AB4464" s="28"/>
    </row>
    <row r="4465" spans="1:28">
      <c r="A4465" s="70"/>
      <c r="B4465" s="28"/>
      <c r="C4465" s="28"/>
      <c r="D4465" s="28"/>
      <c r="F4465" s="28"/>
      <c r="G4465" s="28"/>
      <c r="H4465" s="28"/>
      <c r="J4465" s="21"/>
      <c r="K4465" s="21"/>
      <c r="M4465" s="21"/>
      <c r="P4465" s="21"/>
      <c r="R4465" s="21"/>
      <c r="T4465" s="28"/>
      <c r="U4465" s="28"/>
      <c r="W4465" s="28"/>
      <c r="Y4465" s="28"/>
      <c r="Z4465" s="28"/>
      <c r="AB4465" s="28"/>
    </row>
    <row r="4466" spans="1:28">
      <c r="A4466" s="70"/>
      <c r="B4466" s="28"/>
      <c r="C4466" s="28"/>
      <c r="D4466" s="28"/>
      <c r="F4466" s="28"/>
      <c r="G4466" s="28"/>
      <c r="H4466" s="28"/>
      <c r="J4466" s="21"/>
      <c r="K4466" s="21"/>
      <c r="M4466" s="21"/>
      <c r="P4466" s="21"/>
      <c r="R4466" s="21"/>
      <c r="T4466" s="28"/>
      <c r="U4466" s="28"/>
      <c r="W4466" s="28"/>
      <c r="Y4466" s="28"/>
      <c r="Z4466" s="28"/>
      <c r="AB4466" s="28"/>
    </row>
    <row r="4467" spans="1:28">
      <c r="A4467" s="70"/>
      <c r="B4467" s="28"/>
      <c r="C4467" s="28"/>
      <c r="D4467" s="28"/>
      <c r="F4467" s="28"/>
      <c r="G4467" s="28"/>
      <c r="H4467" s="28"/>
      <c r="J4467" s="21"/>
      <c r="K4467" s="21"/>
      <c r="M4467" s="21"/>
      <c r="P4467" s="21"/>
      <c r="R4467" s="21"/>
      <c r="T4467" s="28"/>
      <c r="U4467" s="28"/>
      <c r="W4467" s="28"/>
      <c r="Y4467" s="28"/>
      <c r="Z4467" s="28"/>
      <c r="AB4467" s="28"/>
    </row>
    <row r="4468" spans="1:28">
      <c r="A4468" s="70"/>
      <c r="B4468" s="28"/>
      <c r="C4468" s="28"/>
      <c r="D4468" s="28"/>
      <c r="F4468" s="28"/>
      <c r="G4468" s="28"/>
      <c r="H4468" s="28"/>
      <c r="J4468" s="21"/>
      <c r="K4468" s="21"/>
      <c r="M4468" s="21"/>
      <c r="P4468" s="21"/>
      <c r="R4468" s="21"/>
      <c r="T4468" s="28"/>
      <c r="U4468" s="28"/>
      <c r="W4468" s="28"/>
      <c r="Y4468" s="28"/>
      <c r="Z4468" s="28"/>
      <c r="AB4468" s="28"/>
    </row>
    <row r="4469" spans="1:28">
      <c r="A4469" s="70"/>
      <c r="B4469" s="28"/>
      <c r="C4469" s="28"/>
      <c r="D4469" s="28"/>
      <c r="F4469" s="28"/>
      <c r="G4469" s="28"/>
      <c r="H4469" s="28"/>
      <c r="J4469" s="21"/>
      <c r="K4469" s="21"/>
      <c r="M4469" s="21"/>
      <c r="P4469" s="21"/>
      <c r="R4469" s="21"/>
      <c r="T4469" s="28"/>
      <c r="U4469" s="28"/>
      <c r="W4469" s="28"/>
      <c r="Y4469" s="28"/>
      <c r="Z4469" s="28"/>
      <c r="AB4469" s="28"/>
    </row>
    <row r="4470" spans="1:28">
      <c r="A4470" s="70"/>
      <c r="B4470" s="28"/>
      <c r="C4470" s="28"/>
      <c r="D4470" s="28"/>
      <c r="F4470" s="28"/>
      <c r="G4470" s="28"/>
      <c r="H4470" s="28"/>
      <c r="J4470" s="21"/>
      <c r="K4470" s="21"/>
      <c r="M4470" s="21"/>
      <c r="P4470" s="21"/>
      <c r="R4470" s="21"/>
      <c r="T4470" s="28"/>
      <c r="U4470" s="28"/>
      <c r="W4470" s="28"/>
      <c r="Y4470" s="28"/>
      <c r="Z4470" s="28"/>
      <c r="AB4470" s="28"/>
    </row>
    <row r="4471" spans="1:28">
      <c r="A4471" s="70"/>
      <c r="B4471" s="28"/>
      <c r="C4471" s="28"/>
      <c r="D4471" s="28"/>
      <c r="F4471" s="28"/>
      <c r="G4471" s="28"/>
      <c r="H4471" s="28"/>
      <c r="J4471" s="21"/>
      <c r="K4471" s="21"/>
      <c r="M4471" s="21"/>
      <c r="P4471" s="21"/>
      <c r="R4471" s="21"/>
      <c r="T4471" s="28"/>
      <c r="U4471" s="28"/>
      <c r="W4471" s="28"/>
      <c r="Y4471" s="28"/>
      <c r="Z4471" s="28"/>
      <c r="AB4471" s="28"/>
    </row>
    <row r="4472" spans="1:28">
      <c r="A4472" s="70"/>
      <c r="B4472" s="28"/>
      <c r="C4472" s="28"/>
      <c r="D4472" s="28"/>
      <c r="F4472" s="28"/>
      <c r="G4472" s="28"/>
      <c r="H4472" s="28"/>
      <c r="J4472" s="21"/>
      <c r="K4472" s="21"/>
      <c r="M4472" s="21"/>
      <c r="P4472" s="21"/>
      <c r="R4472" s="21"/>
      <c r="T4472" s="28"/>
      <c r="U4472" s="28"/>
      <c r="W4472" s="28"/>
      <c r="Y4472" s="28"/>
      <c r="Z4472" s="28"/>
      <c r="AB4472" s="28"/>
    </row>
    <row r="4473" spans="1:28">
      <c r="A4473" s="70"/>
      <c r="B4473" s="28"/>
      <c r="C4473" s="28"/>
      <c r="D4473" s="28"/>
      <c r="F4473" s="28"/>
      <c r="G4473" s="28"/>
      <c r="H4473" s="28"/>
      <c r="J4473" s="21"/>
      <c r="K4473" s="21"/>
      <c r="M4473" s="21"/>
      <c r="P4473" s="21"/>
      <c r="R4473" s="21"/>
      <c r="T4473" s="28"/>
      <c r="U4473" s="28"/>
      <c r="W4473" s="28"/>
      <c r="Y4473" s="28"/>
      <c r="Z4473" s="28"/>
      <c r="AB4473" s="28"/>
    </row>
    <row r="4474" spans="1:28">
      <c r="A4474" s="70"/>
      <c r="B4474" s="28"/>
      <c r="C4474" s="28"/>
      <c r="D4474" s="28"/>
      <c r="F4474" s="28"/>
      <c r="G4474" s="28"/>
      <c r="H4474" s="28"/>
      <c r="J4474" s="21"/>
      <c r="K4474" s="21"/>
      <c r="M4474" s="21"/>
      <c r="P4474" s="21"/>
      <c r="R4474" s="21"/>
      <c r="T4474" s="28"/>
      <c r="U4474" s="28"/>
      <c r="W4474" s="28"/>
      <c r="Y4474" s="28"/>
      <c r="Z4474" s="28"/>
      <c r="AB4474" s="28"/>
    </row>
    <row r="4475" spans="1:28">
      <c r="A4475" s="70"/>
      <c r="B4475" s="28"/>
      <c r="C4475" s="28"/>
      <c r="D4475" s="28"/>
      <c r="F4475" s="28"/>
      <c r="G4475" s="28"/>
      <c r="H4475" s="28"/>
      <c r="J4475" s="21"/>
      <c r="K4475" s="21"/>
      <c r="M4475" s="21"/>
      <c r="P4475" s="21"/>
      <c r="R4475" s="21"/>
      <c r="T4475" s="28"/>
      <c r="U4475" s="28"/>
      <c r="W4475" s="28"/>
      <c r="Y4475" s="28"/>
      <c r="Z4475" s="28"/>
      <c r="AB4475" s="28"/>
    </row>
    <row r="4476" spans="1:28">
      <c r="A4476" s="70"/>
      <c r="B4476" s="28"/>
      <c r="C4476" s="28"/>
      <c r="D4476" s="28"/>
      <c r="F4476" s="28"/>
      <c r="G4476" s="28"/>
      <c r="H4476" s="28"/>
      <c r="J4476" s="21"/>
      <c r="K4476" s="21"/>
      <c r="M4476" s="21"/>
      <c r="P4476" s="21"/>
      <c r="R4476" s="21"/>
      <c r="T4476" s="28"/>
      <c r="U4476" s="28"/>
      <c r="W4476" s="28"/>
      <c r="Y4476" s="28"/>
      <c r="Z4476" s="28"/>
      <c r="AB4476" s="28"/>
    </row>
    <row r="4477" spans="1:28">
      <c r="A4477" s="70"/>
      <c r="B4477" s="28"/>
      <c r="C4477" s="28"/>
      <c r="D4477" s="28"/>
      <c r="F4477" s="28"/>
      <c r="G4477" s="28"/>
      <c r="H4477" s="28"/>
      <c r="J4477" s="21"/>
      <c r="K4477" s="21"/>
      <c r="M4477" s="21"/>
      <c r="P4477" s="21"/>
      <c r="R4477" s="21"/>
      <c r="T4477" s="28"/>
      <c r="U4477" s="28"/>
      <c r="W4477" s="28"/>
      <c r="Y4477" s="28"/>
      <c r="Z4477" s="28"/>
      <c r="AB4477" s="28"/>
    </row>
    <row r="4478" spans="1:28">
      <c r="A4478" s="70"/>
      <c r="B4478" s="28"/>
      <c r="C4478" s="28"/>
      <c r="D4478" s="28"/>
      <c r="F4478" s="28"/>
      <c r="G4478" s="28"/>
      <c r="H4478" s="28"/>
      <c r="J4478" s="21"/>
      <c r="K4478" s="21"/>
      <c r="M4478" s="21"/>
      <c r="P4478" s="21"/>
      <c r="R4478" s="21"/>
      <c r="T4478" s="28"/>
      <c r="U4478" s="28"/>
      <c r="W4478" s="28"/>
      <c r="Y4478" s="28"/>
      <c r="Z4478" s="28"/>
      <c r="AB4478" s="28"/>
    </row>
    <row r="4479" spans="1:28">
      <c r="A4479" s="70"/>
      <c r="B4479" s="28"/>
      <c r="C4479" s="28"/>
      <c r="D4479" s="28"/>
      <c r="F4479" s="28"/>
      <c r="G4479" s="28"/>
      <c r="H4479" s="28"/>
      <c r="J4479" s="21"/>
      <c r="K4479" s="21"/>
      <c r="M4479" s="21"/>
      <c r="P4479" s="21"/>
      <c r="R4479" s="21"/>
      <c r="T4479" s="28"/>
      <c r="U4479" s="28"/>
      <c r="W4479" s="28"/>
      <c r="Y4479" s="28"/>
      <c r="Z4479" s="28"/>
      <c r="AB4479" s="28"/>
    </row>
    <row r="4480" spans="1:28">
      <c r="A4480" s="70"/>
      <c r="B4480" s="28"/>
      <c r="C4480" s="28"/>
      <c r="D4480" s="28"/>
      <c r="F4480" s="28"/>
      <c r="G4480" s="28"/>
      <c r="H4480" s="28"/>
      <c r="J4480" s="21"/>
      <c r="K4480" s="21"/>
      <c r="M4480" s="21"/>
      <c r="P4480" s="21"/>
      <c r="R4480" s="21"/>
      <c r="T4480" s="28"/>
      <c r="U4480" s="28"/>
      <c r="W4480" s="28"/>
      <c r="Y4480" s="28"/>
      <c r="Z4480" s="28"/>
      <c r="AB4480" s="28"/>
    </row>
    <row r="4481" spans="1:28">
      <c r="A4481" s="70"/>
      <c r="B4481" s="28"/>
      <c r="C4481" s="28"/>
      <c r="D4481" s="28"/>
      <c r="F4481" s="28"/>
      <c r="G4481" s="28"/>
      <c r="H4481" s="28"/>
      <c r="J4481" s="21"/>
      <c r="K4481" s="21"/>
      <c r="M4481" s="21"/>
      <c r="P4481" s="21"/>
      <c r="R4481" s="21"/>
      <c r="T4481" s="28"/>
      <c r="U4481" s="28"/>
      <c r="W4481" s="28"/>
      <c r="Y4481" s="28"/>
      <c r="Z4481" s="28"/>
      <c r="AB4481" s="28"/>
    </row>
    <row r="4482" spans="1:28">
      <c r="A4482" s="70"/>
      <c r="B4482" s="28"/>
      <c r="C4482" s="28"/>
      <c r="D4482" s="28"/>
      <c r="F4482" s="28"/>
      <c r="G4482" s="28"/>
      <c r="H4482" s="28"/>
      <c r="J4482" s="21"/>
      <c r="K4482" s="21"/>
      <c r="M4482" s="21"/>
      <c r="P4482" s="21"/>
      <c r="R4482" s="21"/>
      <c r="T4482" s="28"/>
      <c r="U4482" s="28"/>
      <c r="W4482" s="28"/>
      <c r="Y4482" s="28"/>
      <c r="Z4482" s="28"/>
      <c r="AB4482" s="28"/>
    </row>
    <row r="4483" spans="1:28">
      <c r="A4483" s="70"/>
      <c r="B4483" s="28"/>
      <c r="C4483" s="28"/>
      <c r="D4483" s="28"/>
      <c r="F4483" s="28"/>
      <c r="G4483" s="28"/>
      <c r="H4483" s="28"/>
      <c r="J4483" s="21"/>
      <c r="K4483" s="21"/>
      <c r="M4483" s="21"/>
      <c r="P4483" s="21"/>
      <c r="R4483" s="21"/>
      <c r="T4483" s="28"/>
      <c r="U4483" s="28"/>
      <c r="W4483" s="28"/>
      <c r="Y4483" s="28"/>
      <c r="Z4483" s="28"/>
      <c r="AB4483" s="28"/>
    </row>
    <row r="4484" spans="1:28">
      <c r="A4484" s="70"/>
      <c r="B4484" s="28"/>
      <c r="C4484" s="28"/>
      <c r="D4484" s="28"/>
      <c r="F4484" s="28"/>
      <c r="G4484" s="28"/>
      <c r="H4484" s="28"/>
      <c r="J4484" s="21"/>
      <c r="K4484" s="21"/>
      <c r="M4484" s="21"/>
      <c r="P4484" s="21"/>
      <c r="R4484" s="21"/>
      <c r="T4484" s="28"/>
      <c r="U4484" s="28"/>
      <c r="W4484" s="28"/>
      <c r="Y4484" s="28"/>
      <c r="Z4484" s="28"/>
      <c r="AB4484" s="28"/>
    </row>
    <row r="4485" spans="1:28">
      <c r="A4485" s="70"/>
      <c r="B4485" s="28"/>
      <c r="C4485" s="28"/>
      <c r="D4485" s="28"/>
      <c r="F4485" s="28"/>
      <c r="G4485" s="28"/>
      <c r="H4485" s="28"/>
      <c r="J4485" s="21"/>
      <c r="K4485" s="21"/>
      <c r="M4485" s="21"/>
      <c r="P4485" s="21"/>
      <c r="R4485" s="21"/>
      <c r="T4485" s="28"/>
      <c r="U4485" s="28"/>
      <c r="W4485" s="28"/>
      <c r="Y4485" s="28"/>
      <c r="Z4485" s="28"/>
      <c r="AB4485" s="28"/>
    </row>
    <row r="4486" spans="1:28">
      <c r="A4486" s="70"/>
      <c r="B4486" s="28"/>
      <c r="C4486" s="28"/>
      <c r="D4486" s="28"/>
      <c r="F4486" s="28"/>
      <c r="G4486" s="28"/>
      <c r="H4486" s="28"/>
      <c r="J4486" s="21"/>
      <c r="K4486" s="21"/>
      <c r="M4486" s="21"/>
      <c r="P4486" s="21"/>
      <c r="R4486" s="21"/>
      <c r="T4486" s="28"/>
      <c r="U4486" s="28"/>
      <c r="W4486" s="28"/>
      <c r="Y4486" s="28"/>
      <c r="Z4486" s="28"/>
      <c r="AB4486" s="28"/>
    </row>
    <row r="4487" spans="1:28">
      <c r="A4487" s="70"/>
      <c r="B4487" s="28"/>
      <c r="C4487" s="28"/>
      <c r="D4487" s="28"/>
      <c r="F4487" s="28"/>
      <c r="G4487" s="28"/>
      <c r="H4487" s="28"/>
      <c r="J4487" s="21"/>
      <c r="K4487" s="21"/>
      <c r="M4487" s="21"/>
      <c r="P4487" s="21"/>
      <c r="R4487" s="21"/>
      <c r="T4487" s="28"/>
      <c r="U4487" s="28"/>
      <c r="W4487" s="28"/>
      <c r="Y4487" s="28"/>
      <c r="Z4487" s="28"/>
      <c r="AB4487" s="28"/>
    </row>
    <row r="4488" spans="1:28">
      <c r="A4488" s="70"/>
      <c r="B4488" s="28"/>
      <c r="C4488" s="28"/>
      <c r="D4488" s="28"/>
      <c r="F4488" s="28"/>
      <c r="G4488" s="28"/>
      <c r="H4488" s="28"/>
      <c r="J4488" s="21"/>
      <c r="K4488" s="21"/>
      <c r="M4488" s="21"/>
      <c r="P4488" s="21"/>
      <c r="R4488" s="21"/>
      <c r="T4488" s="28"/>
      <c r="U4488" s="28"/>
      <c r="W4488" s="28"/>
      <c r="Y4488" s="28"/>
      <c r="Z4488" s="28"/>
      <c r="AB4488" s="28"/>
    </row>
    <row r="4489" spans="1:28">
      <c r="A4489" s="70"/>
      <c r="B4489" s="28"/>
      <c r="C4489" s="28"/>
      <c r="D4489" s="28"/>
      <c r="F4489" s="28"/>
      <c r="G4489" s="28"/>
      <c r="H4489" s="28"/>
      <c r="J4489" s="21"/>
      <c r="K4489" s="21"/>
      <c r="M4489" s="21"/>
      <c r="P4489" s="21"/>
      <c r="R4489" s="21"/>
      <c r="T4489" s="28"/>
      <c r="U4489" s="28"/>
      <c r="W4489" s="28"/>
      <c r="Y4489" s="28"/>
      <c r="Z4489" s="28"/>
      <c r="AB4489" s="28"/>
    </row>
    <row r="4490" spans="1:28">
      <c r="A4490" s="70"/>
      <c r="B4490" s="28"/>
      <c r="C4490" s="28"/>
      <c r="D4490" s="28"/>
      <c r="F4490" s="28"/>
      <c r="G4490" s="28"/>
      <c r="H4490" s="28"/>
      <c r="J4490" s="21"/>
      <c r="K4490" s="21"/>
      <c r="M4490" s="21"/>
      <c r="P4490" s="21"/>
      <c r="R4490" s="21"/>
      <c r="T4490" s="28"/>
      <c r="U4490" s="28"/>
      <c r="W4490" s="28"/>
      <c r="Y4490" s="28"/>
      <c r="Z4490" s="28"/>
      <c r="AB4490" s="28"/>
    </row>
    <row r="4491" spans="1:28">
      <c r="A4491" s="70"/>
      <c r="B4491" s="28"/>
      <c r="C4491" s="28"/>
      <c r="D4491" s="28"/>
      <c r="F4491" s="28"/>
      <c r="G4491" s="28"/>
      <c r="H4491" s="28"/>
      <c r="J4491" s="21"/>
      <c r="K4491" s="21"/>
      <c r="M4491" s="21"/>
      <c r="P4491" s="21"/>
      <c r="R4491" s="21"/>
      <c r="T4491" s="28"/>
      <c r="U4491" s="28"/>
      <c r="W4491" s="28"/>
      <c r="Y4491" s="28"/>
      <c r="Z4491" s="28"/>
      <c r="AB4491" s="28"/>
    </row>
    <row r="4492" spans="1:28">
      <c r="A4492" s="70"/>
      <c r="B4492" s="28"/>
      <c r="C4492" s="28"/>
      <c r="D4492" s="28"/>
      <c r="F4492" s="28"/>
      <c r="G4492" s="28"/>
      <c r="H4492" s="28"/>
      <c r="J4492" s="21"/>
      <c r="K4492" s="21"/>
      <c r="M4492" s="21"/>
      <c r="P4492" s="21"/>
      <c r="R4492" s="21"/>
      <c r="T4492" s="28"/>
      <c r="U4492" s="28"/>
      <c r="W4492" s="28"/>
      <c r="Y4492" s="28"/>
      <c r="Z4492" s="28"/>
      <c r="AB4492" s="28"/>
    </row>
    <row r="4493" spans="1:28">
      <c r="A4493" s="70"/>
      <c r="B4493" s="28"/>
      <c r="C4493" s="28"/>
      <c r="D4493" s="28"/>
      <c r="F4493" s="28"/>
      <c r="G4493" s="28"/>
      <c r="H4493" s="28"/>
      <c r="J4493" s="21"/>
      <c r="K4493" s="21"/>
      <c r="M4493" s="21"/>
      <c r="P4493" s="21"/>
      <c r="R4493" s="21"/>
      <c r="T4493" s="28"/>
      <c r="U4493" s="28"/>
      <c r="W4493" s="28"/>
      <c r="Y4493" s="28"/>
      <c r="Z4493" s="28"/>
      <c r="AB4493" s="28"/>
    </row>
    <row r="4494" spans="1:28">
      <c r="A4494" s="70"/>
      <c r="B4494" s="28"/>
      <c r="C4494" s="28"/>
      <c r="D4494" s="28"/>
      <c r="F4494" s="28"/>
      <c r="G4494" s="28"/>
      <c r="H4494" s="28"/>
      <c r="J4494" s="21"/>
      <c r="K4494" s="21"/>
      <c r="M4494" s="21"/>
      <c r="P4494" s="21"/>
      <c r="R4494" s="21"/>
      <c r="T4494" s="28"/>
      <c r="U4494" s="28"/>
      <c r="W4494" s="28"/>
      <c r="Y4494" s="28"/>
      <c r="Z4494" s="28"/>
      <c r="AB4494" s="28"/>
    </row>
    <row r="4495" spans="1:28">
      <c r="A4495" s="70"/>
      <c r="B4495" s="28"/>
      <c r="C4495" s="28"/>
      <c r="D4495" s="28"/>
      <c r="F4495" s="28"/>
      <c r="G4495" s="28"/>
      <c r="H4495" s="28"/>
      <c r="J4495" s="21"/>
      <c r="K4495" s="21"/>
      <c r="M4495" s="21"/>
      <c r="P4495" s="21"/>
      <c r="R4495" s="21"/>
      <c r="T4495" s="28"/>
      <c r="U4495" s="28"/>
      <c r="W4495" s="28"/>
      <c r="Y4495" s="28"/>
      <c r="Z4495" s="28"/>
      <c r="AB4495" s="28"/>
    </row>
    <row r="4496" spans="1:28">
      <c r="A4496" s="70"/>
      <c r="B4496" s="28"/>
      <c r="C4496" s="28"/>
      <c r="D4496" s="28"/>
      <c r="F4496" s="28"/>
      <c r="G4496" s="28"/>
      <c r="H4496" s="28"/>
      <c r="J4496" s="21"/>
      <c r="K4496" s="21"/>
      <c r="M4496" s="21"/>
      <c r="P4496" s="21"/>
      <c r="R4496" s="21"/>
      <c r="T4496" s="28"/>
      <c r="U4496" s="28"/>
      <c r="W4496" s="28"/>
      <c r="Y4496" s="28"/>
      <c r="Z4496" s="28"/>
      <c r="AB4496" s="28"/>
    </row>
    <row r="4497" spans="1:28">
      <c r="A4497" s="70"/>
      <c r="B4497" s="28"/>
      <c r="C4497" s="28"/>
      <c r="D4497" s="28"/>
      <c r="F4497" s="28"/>
      <c r="G4497" s="28"/>
      <c r="H4497" s="28"/>
      <c r="J4497" s="21"/>
      <c r="K4497" s="21"/>
      <c r="M4497" s="21"/>
      <c r="P4497" s="21"/>
      <c r="R4497" s="21"/>
      <c r="T4497" s="28"/>
      <c r="U4497" s="28"/>
      <c r="W4497" s="28"/>
      <c r="Y4497" s="28"/>
      <c r="Z4497" s="28"/>
      <c r="AB4497" s="28"/>
    </row>
    <row r="4498" spans="1:28">
      <c r="A4498" s="70"/>
      <c r="B4498" s="28"/>
      <c r="C4498" s="28"/>
      <c r="D4498" s="28"/>
      <c r="F4498" s="28"/>
      <c r="G4498" s="28"/>
      <c r="H4498" s="28"/>
      <c r="J4498" s="21"/>
      <c r="K4498" s="21"/>
      <c r="M4498" s="21"/>
      <c r="P4498" s="21"/>
      <c r="R4498" s="21"/>
      <c r="T4498" s="28"/>
      <c r="U4498" s="28"/>
      <c r="W4498" s="28"/>
      <c r="Y4498" s="28"/>
      <c r="Z4498" s="28"/>
      <c r="AB4498" s="28"/>
    </row>
    <row r="4499" spans="1:28">
      <c r="A4499" s="70"/>
      <c r="B4499" s="28"/>
      <c r="C4499" s="28"/>
      <c r="D4499" s="28"/>
      <c r="F4499" s="28"/>
      <c r="G4499" s="28"/>
      <c r="H4499" s="28"/>
      <c r="J4499" s="21"/>
      <c r="K4499" s="21"/>
      <c r="M4499" s="21"/>
      <c r="P4499" s="21"/>
      <c r="R4499" s="21"/>
      <c r="T4499" s="28"/>
      <c r="U4499" s="28"/>
      <c r="W4499" s="28"/>
      <c r="Y4499" s="28"/>
      <c r="Z4499" s="28"/>
      <c r="AB4499" s="28"/>
    </row>
    <row r="4500" spans="1:28">
      <c r="A4500" s="70"/>
      <c r="B4500" s="28"/>
      <c r="C4500" s="28"/>
      <c r="D4500" s="28"/>
      <c r="F4500" s="28"/>
      <c r="G4500" s="28"/>
      <c r="H4500" s="28"/>
      <c r="J4500" s="21"/>
      <c r="K4500" s="21"/>
      <c r="M4500" s="21"/>
      <c r="P4500" s="21"/>
      <c r="R4500" s="21"/>
      <c r="T4500" s="28"/>
      <c r="U4500" s="28"/>
      <c r="W4500" s="28"/>
      <c r="Y4500" s="28"/>
      <c r="Z4500" s="28"/>
      <c r="AB4500" s="28"/>
    </row>
    <row r="4501" spans="1:28">
      <c r="A4501" s="70"/>
      <c r="B4501" s="28"/>
      <c r="C4501" s="28"/>
      <c r="D4501" s="28"/>
      <c r="F4501" s="28"/>
      <c r="G4501" s="28"/>
      <c r="H4501" s="28"/>
      <c r="J4501" s="21"/>
      <c r="K4501" s="21"/>
      <c r="M4501" s="21"/>
      <c r="P4501" s="21"/>
      <c r="R4501" s="21"/>
      <c r="T4501" s="28"/>
      <c r="U4501" s="28"/>
      <c r="W4501" s="28"/>
      <c r="Y4501" s="28"/>
      <c r="Z4501" s="28"/>
      <c r="AB4501" s="28"/>
    </row>
    <row r="4502" spans="1:28">
      <c r="A4502" s="70"/>
      <c r="B4502" s="28"/>
      <c r="C4502" s="28"/>
      <c r="D4502" s="28"/>
      <c r="F4502" s="28"/>
      <c r="G4502" s="28"/>
      <c r="H4502" s="28"/>
      <c r="J4502" s="21"/>
      <c r="K4502" s="21"/>
      <c r="M4502" s="21"/>
      <c r="P4502" s="21"/>
      <c r="R4502" s="21"/>
      <c r="T4502" s="28"/>
      <c r="U4502" s="28"/>
      <c r="W4502" s="28"/>
      <c r="Y4502" s="28"/>
      <c r="Z4502" s="28"/>
      <c r="AB4502" s="28"/>
    </row>
    <row r="4503" spans="1:28">
      <c r="A4503" s="70"/>
      <c r="B4503" s="28"/>
      <c r="C4503" s="28"/>
      <c r="D4503" s="28"/>
      <c r="F4503" s="28"/>
      <c r="G4503" s="28"/>
      <c r="H4503" s="28"/>
      <c r="J4503" s="21"/>
      <c r="K4503" s="21"/>
      <c r="M4503" s="21"/>
      <c r="P4503" s="21"/>
      <c r="R4503" s="21"/>
      <c r="T4503" s="28"/>
      <c r="U4503" s="28"/>
      <c r="W4503" s="28"/>
      <c r="Y4503" s="28"/>
      <c r="Z4503" s="28"/>
      <c r="AB4503" s="28"/>
    </row>
    <row r="4504" spans="1:28">
      <c r="A4504" s="70"/>
      <c r="B4504" s="28"/>
      <c r="C4504" s="28"/>
      <c r="D4504" s="28"/>
      <c r="F4504" s="28"/>
      <c r="G4504" s="28"/>
      <c r="H4504" s="28"/>
      <c r="J4504" s="21"/>
      <c r="K4504" s="21"/>
      <c r="M4504" s="21"/>
      <c r="P4504" s="21"/>
      <c r="R4504" s="21"/>
      <c r="T4504" s="28"/>
      <c r="U4504" s="28"/>
      <c r="W4504" s="28"/>
      <c r="Y4504" s="28"/>
      <c r="Z4504" s="28"/>
      <c r="AB4504" s="28"/>
    </row>
    <row r="4505" spans="1:28">
      <c r="A4505" s="70"/>
      <c r="B4505" s="28"/>
      <c r="C4505" s="28"/>
      <c r="D4505" s="28"/>
      <c r="F4505" s="28"/>
      <c r="G4505" s="28"/>
      <c r="H4505" s="28"/>
      <c r="J4505" s="21"/>
      <c r="K4505" s="21"/>
      <c r="M4505" s="21"/>
      <c r="P4505" s="21"/>
      <c r="R4505" s="21"/>
      <c r="T4505" s="28"/>
      <c r="U4505" s="28"/>
      <c r="W4505" s="28"/>
      <c r="Y4505" s="28"/>
      <c r="Z4505" s="28"/>
      <c r="AB4505" s="28"/>
    </row>
    <row r="4506" spans="1:28">
      <c r="A4506" s="70"/>
      <c r="B4506" s="28"/>
      <c r="C4506" s="28"/>
      <c r="D4506" s="28"/>
      <c r="F4506" s="28"/>
      <c r="G4506" s="28"/>
      <c r="H4506" s="28"/>
      <c r="J4506" s="21"/>
      <c r="K4506" s="21"/>
      <c r="M4506" s="21"/>
      <c r="P4506" s="21"/>
      <c r="R4506" s="21"/>
      <c r="T4506" s="28"/>
      <c r="U4506" s="28"/>
      <c r="W4506" s="28"/>
      <c r="Y4506" s="28"/>
      <c r="Z4506" s="28"/>
      <c r="AB4506" s="28"/>
    </row>
    <row r="4507" spans="1:28">
      <c r="A4507" s="70"/>
      <c r="B4507" s="28"/>
      <c r="C4507" s="28"/>
      <c r="D4507" s="28"/>
      <c r="F4507" s="28"/>
      <c r="G4507" s="28"/>
      <c r="H4507" s="28"/>
      <c r="J4507" s="21"/>
      <c r="K4507" s="21"/>
      <c r="M4507" s="21"/>
      <c r="P4507" s="21"/>
      <c r="R4507" s="21"/>
      <c r="T4507" s="28"/>
      <c r="U4507" s="28"/>
      <c r="W4507" s="28"/>
      <c r="Y4507" s="28"/>
      <c r="Z4507" s="28"/>
      <c r="AB4507" s="28"/>
    </row>
    <row r="4508" spans="1:28">
      <c r="A4508" s="70"/>
      <c r="B4508" s="28"/>
      <c r="C4508" s="28"/>
      <c r="D4508" s="28"/>
      <c r="F4508" s="28"/>
      <c r="G4508" s="28"/>
      <c r="H4508" s="28"/>
      <c r="J4508" s="21"/>
      <c r="K4508" s="21"/>
      <c r="M4508" s="21"/>
      <c r="P4508" s="21"/>
      <c r="R4508" s="21"/>
      <c r="T4508" s="28"/>
      <c r="U4508" s="28"/>
      <c r="W4508" s="28"/>
      <c r="Y4508" s="28"/>
      <c r="Z4508" s="28"/>
      <c r="AB4508" s="28"/>
    </row>
    <row r="4509" spans="1:28">
      <c r="A4509" s="70"/>
      <c r="B4509" s="28"/>
      <c r="C4509" s="28"/>
      <c r="D4509" s="28"/>
      <c r="F4509" s="28"/>
      <c r="G4509" s="28"/>
      <c r="H4509" s="28"/>
      <c r="J4509" s="21"/>
      <c r="K4509" s="21"/>
      <c r="M4509" s="21"/>
      <c r="P4509" s="21"/>
      <c r="R4509" s="21"/>
      <c r="T4509" s="28"/>
      <c r="U4509" s="28"/>
      <c r="W4509" s="28"/>
      <c r="Y4509" s="28"/>
      <c r="Z4509" s="28"/>
      <c r="AB4509" s="28"/>
    </row>
    <row r="4510" spans="1:28">
      <c r="A4510" s="70"/>
      <c r="B4510" s="28"/>
      <c r="C4510" s="28"/>
      <c r="D4510" s="28"/>
      <c r="F4510" s="28"/>
      <c r="G4510" s="28"/>
      <c r="H4510" s="28"/>
      <c r="J4510" s="21"/>
      <c r="K4510" s="21"/>
      <c r="M4510" s="21"/>
      <c r="P4510" s="21"/>
      <c r="R4510" s="21"/>
      <c r="T4510" s="28"/>
      <c r="U4510" s="28"/>
      <c r="W4510" s="28"/>
      <c r="Y4510" s="28"/>
      <c r="Z4510" s="28"/>
      <c r="AB4510" s="28"/>
    </row>
    <row r="4511" spans="1:28">
      <c r="A4511" s="70"/>
      <c r="B4511" s="28"/>
      <c r="C4511" s="28"/>
      <c r="D4511" s="28"/>
      <c r="F4511" s="28"/>
      <c r="G4511" s="28"/>
      <c r="H4511" s="28"/>
      <c r="J4511" s="21"/>
      <c r="K4511" s="21"/>
      <c r="M4511" s="21"/>
      <c r="P4511" s="21"/>
      <c r="R4511" s="21"/>
      <c r="T4511" s="28"/>
      <c r="U4511" s="28"/>
      <c r="W4511" s="28"/>
      <c r="Y4511" s="28"/>
      <c r="Z4511" s="28"/>
      <c r="AB4511" s="28"/>
    </row>
    <row r="4512" spans="1:28">
      <c r="A4512" s="70"/>
      <c r="B4512" s="28"/>
      <c r="C4512" s="28"/>
      <c r="D4512" s="28"/>
      <c r="F4512" s="28"/>
      <c r="G4512" s="28"/>
      <c r="H4512" s="28"/>
      <c r="J4512" s="21"/>
      <c r="K4512" s="21"/>
      <c r="M4512" s="21"/>
      <c r="P4512" s="21"/>
      <c r="R4512" s="21"/>
      <c r="T4512" s="28"/>
      <c r="U4512" s="28"/>
      <c r="W4512" s="28"/>
      <c r="Y4512" s="28"/>
      <c r="Z4512" s="28"/>
      <c r="AB4512" s="28"/>
    </row>
    <row r="4513" spans="1:28">
      <c r="A4513" s="70"/>
      <c r="B4513" s="28"/>
      <c r="C4513" s="28"/>
      <c r="D4513" s="28"/>
      <c r="F4513" s="28"/>
      <c r="G4513" s="28"/>
      <c r="H4513" s="28"/>
      <c r="J4513" s="21"/>
      <c r="K4513" s="21"/>
      <c r="M4513" s="21"/>
      <c r="P4513" s="21"/>
      <c r="R4513" s="21"/>
      <c r="T4513" s="28"/>
      <c r="U4513" s="28"/>
      <c r="W4513" s="28"/>
      <c r="Y4513" s="28"/>
      <c r="Z4513" s="28"/>
      <c r="AB4513" s="28"/>
    </row>
    <row r="4514" spans="1:28">
      <c r="A4514" s="70"/>
      <c r="B4514" s="28"/>
      <c r="C4514" s="28"/>
      <c r="D4514" s="28"/>
      <c r="F4514" s="28"/>
      <c r="G4514" s="28"/>
      <c r="H4514" s="28"/>
      <c r="J4514" s="21"/>
      <c r="K4514" s="21"/>
      <c r="M4514" s="21"/>
      <c r="P4514" s="21"/>
      <c r="R4514" s="21"/>
      <c r="T4514" s="28"/>
      <c r="U4514" s="28"/>
      <c r="W4514" s="28"/>
      <c r="Y4514" s="28"/>
      <c r="Z4514" s="28"/>
      <c r="AB4514" s="28"/>
    </row>
    <row r="4515" spans="1:28">
      <c r="A4515" s="70"/>
      <c r="B4515" s="28"/>
      <c r="C4515" s="28"/>
      <c r="D4515" s="28"/>
      <c r="F4515" s="28"/>
      <c r="G4515" s="28"/>
      <c r="H4515" s="28"/>
      <c r="J4515" s="21"/>
      <c r="K4515" s="21"/>
      <c r="M4515" s="21"/>
      <c r="P4515" s="21"/>
      <c r="R4515" s="21"/>
      <c r="T4515" s="28"/>
      <c r="U4515" s="28"/>
      <c r="W4515" s="28"/>
      <c r="Y4515" s="28"/>
      <c r="Z4515" s="28"/>
      <c r="AB4515" s="28"/>
    </row>
    <row r="4516" spans="1:28">
      <c r="A4516" s="70"/>
      <c r="B4516" s="28"/>
      <c r="C4516" s="28"/>
      <c r="D4516" s="28"/>
      <c r="F4516" s="28"/>
      <c r="G4516" s="28"/>
      <c r="H4516" s="28"/>
      <c r="J4516" s="21"/>
      <c r="K4516" s="21"/>
      <c r="M4516" s="21"/>
      <c r="P4516" s="21"/>
      <c r="R4516" s="21"/>
      <c r="T4516" s="28"/>
      <c r="U4516" s="28"/>
      <c r="W4516" s="28"/>
      <c r="Y4516" s="28"/>
      <c r="Z4516" s="28"/>
      <c r="AB4516" s="28"/>
    </row>
    <row r="4517" spans="1:28">
      <c r="A4517" s="70"/>
      <c r="B4517" s="28"/>
      <c r="C4517" s="28"/>
      <c r="D4517" s="28"/>
      <c r="F4517" s="28"/>
      <c r="G4517" s="28"/>
      <c r="H4517" s="28"/>
      <c r="J4517" s="21"/>
      <c r="K4517" s="21"/>
      <c r="M4517" s="21"/>
      <c r="P4517" s="21"/>
      <c r="R4517" s="21"/>
      <c r="T4517" s="28"/>
      <c r="U4517" s="28"/>
      <c r="W4517" s="28"/>
      <c r="Y4517" s="28"/>
      <c r="Z4517" s="28"/>
      <c r="AB4517" s="28"/>
    </row>
    <row r="4518" spans="1:28">
      <c r="A4518" s="70"/>
      <c r="B4518" s="28"/>
      <c r="C4518" s="28"/>
      <c r="D4518" s="28"/>
      <c r="F4518" s="28"/>
      <c r="G4518" s="28"/>
      <c r="H4518" s="28"/>
      <c r="J4518" s="21"/>
      <c r="K4518" s="21"/>
      <c r="M4518" s="21"/>
      <c r="P4518" s="21"/>
      <c r="R4518" s="21"/>
      <c r="T4518" s="28"/>
      <c r="U4518" s="28"/>
      <c r="W4518" s="28"/>
      <c r="Y4518" s="28"/>
      <c r="Z4518" s="28"/>
      <c r="AB4518" s="28"/>
    </row>
    <row r="4519" spans="1:28">
      <c r="A4519" s="70"/>
      <c r="B4519" s="28"/>
      <c r="C4519" s="28"/>
      <c r="D4519" s="28"/>
      <c r="F4519" s="28"/>
      <c r="G4519" s="28"/>
      <c r="H4519" s="28"/>
      <c r="J4519" s="21"/>
      <c r="K4519" s="21"/>
      <c r="M4519" s="21"/>
      <c r="P4519" s="21"/>
      <c r="R4519" s="21"/>
      <c r="T4519" s="28"/>
      <c r="U4519" s="28"/>
      <c r="W4519" s="28"/>
      <c r="Y4519" s="28"/>
      <c r="Z4519" s="28"/>
      <c r="AB4519" s="28"/>
    </row>
    <row r="4520" spans="1:28">
      <c r="A4520" s="70"/>
      <c r="B4520" s="28"/>
      <c r="C4520" s="28"/>
      <c r="D4520" s="28"/>
      <c r="F4520" s="28"/>
      <c r="G4520" s="28"/>
      <c r="H4520" s="28"/>
      <c r="J4520" s="21"/>
      <c r="K4520" s="21"/>
      <c r="M4520" s="21"/>
      <c r="P4520" s="21"/>
      <c r="R4520" s="21"/>
      <c r="T4520" s="28"/>
      <c r="U4520" s="28"/>
      <c r="W4520" s="28"/>
      <c r="Y4520" s="28"/>
      <c r="Z4520" s="28"/>
      <c r="AB4520" s="28"/>
    </row>
    <row r="4521" spans="1:28">
      <c r="A4521" s="70"/>
      <c r="B4521" s="28"/>
      <c r="C4521" s="28"/>
      <c r="D4521" s="28"/>
      <c r="F4521" s="28"/>
      <c r="G4521" s="28"/>
      <c r="H4521" s="28"/>
      <c r="J4521" s="21"/>
      <c r="K4521" s="21"/>
      <c r="M4521" s="21"/>
      <c r="P4521" s="21"/>
      <c r="R4521" s="21"/>
      <c r="T4521" s="28"/>
      <c r="U4521" s="28"/>
      <c r="W4521" s="28"/>
      <c r="Y4521" s="28"/>
      <c r="Z4521" s="28"/>
      <c r="AB4521" s="28"/>
    </row>
    <row r="4522" spans="1:28">
      <c r="A4522" s="70"/>
      <c r="B4522" s="28"/>
      <c r="C4522" s="28"/>
      <c r="D4522" s="28"/>
      <c r="F4522" s="28"/>
      <c r="G4522" s="28"/>
      <c r="H4522" s="28"/>
      <c r="J4522" s="21"/>
      <c r="K4522" s="21"/>
      <c r="M4522" s="21"/>
      <c r="P4522" s="21"/>
      <c r="R4522" s="21"/>
      <c r="T4522" s="28"/>
      <c r="U4522" s="28"/>
      <c r="W4522" s="28"/>
      <c r="Y4522" s="28"/>
      <c r="Z4522" s="28"/>
      <c r="AB4522" s="28"/>
    </row>
    <row r="4523" spans="1:28">
      <c r="A4523" s="70"/>
      <c r="B4523" s="28"/>
      <c r="C4523" s="28"/>
      <c r="D4523" s="28"/>
      <c r="F4523" s="28"/>
      <c r="G4523" s="28"/>
      <c r="H4523" s="28"/>
      <c r="J4523" s="21"/>
      <c r="K4523" s="21"/>
      <c r="M4523" s="21"/>
      <c r="P4523" s="21"/>
      <c r="R4523" s="21"/>
      <c r="T4523" s="28"/>
      <c r="U4523" s="28"/>
      <c r="W4523" s="28"/>
      <c r="Y4523" s="28"/>
      <c r="Z4523" s="28"/>
      <c r="AB4523" s="28"/>
    </row>
    <row r="4524" spans="1:28">
      <c r="A4524" s="70"/>
      <c r="B4524" s="28"/>
      <c r="C4524" s="28"/>
      <c r="D4524" s="28"/>
      <c r="F4524" s="28"/>
      <c r="G4524" s="28"/>
      <c r="H4524" s="28"/>
      <c r="J4524" s="21"/>
      <c r="K4524" s="21"/>
      <c r="M4524" s="21"/>
      <c r="P4524" s="21"/>
      <c r="R4524" s="21"/>
      <c r="T4524" s="28"/>
      <c r="U4524" s="28"/>
      <c r="W4524" s="28"/>
      <c r="Y4524" s="28"/>
      <c r="Z4524" s="28"/>
      <c r="AB4524" s="28"/>
    </row>
    <row r="4525" spans="1:28">
      <c r="A4525" s="70"/>
      <c r="B4525" s="28"/>
      <c r="C4525" s="28"/>
      <c r="D4525" s="28"/>
      <c r="F4525" s="28"/>
      <c r="G4525" s="28"/>
      <c r="H4525" s="28"/>
      <c r="J4525" s="21"/>
      <c r="K4525" s="21"/>
      <c r="M4525" s="21"/>
      <c r="P4525" s="21"/>
      <c r="R4525" s="21"/>
      <c r="T4525" s="28"/>
      <c r="U4525" s="28"/>
      <c r="W4525" s="28"/>
      <c r="Y4525" s="28"/>
      <c r="Z4525" s="28"/>
      <c r="AB4525" s="28"/>
    </row>
    <row r="4526" spans="1:28">
      <c r="A4526" s="70"/>
      <c r="B4526" s="28"/>
      <c r="C4526" s="28"/>
      <c r="D4526" s="28"/>
      <c r="F4526" s="28"/>
      <c r="G4526" s="28"/>
      <c r="H4526" s="28"/>
      <c r="J4526" s="21"/>
      <c r="K4526" s="21"/>
      <c r="M4526" s="21"/>
      <c r="P4526" s="21"/>
      <c r="R4526" s="21"/>
      <c r="T4526" s="28"/>
      <c r="U4526" s="28"/>
      <c r="W4526" s="28"/>
      <c r="Y4526" s="28"/>
      <c r="Z4526" s="28"/>
      <c r="AB4526" s="28"/>
    </row>
    <row r="4527" spans="1:28">
      <c r="A4527" s="70"/>
      <c r="B4527" s="28"/>
      <c r="C4527" s="28"/>
      <c r="D4527" s="28"/>
      <c r="F4527" s="28"/>
      <c r="G4527" s="28"/>
      <c r="H4527" s="28"/>
      <c r="J4527" s="21"/>
      <c r="K4527" s="21"/>
      <c r="M4527" s="21"/>
      <c r="P4527" s="21"/>
      <c r="R4527" s="21"/>
      <c r="T4527" s="28"/>
      <c r="U4527" s="28"/>
      <c r="W4527" s="28"/>
      <c r="Y4527" s="28"/>
      <c r="Z4527" s="28"/>
      <c r="AB4527" s="28"/>
    </row>
    <row r="4528" spans="1:28">
      <c r="A4528" s="70"/>
      <c r="B4528" s="28"/>
      <c r="C4528" s="28"/>
      <c r="D4528" s="28"/>
      <c r="F4528" s="28"/>
      <c r="G4528" s="28"/>
      <c r="H4528" s="28"/>
      <c r="J4528" s="21"/>
      <c r="K4528" s="21"/>
      <c r="M4528" s="21"/>
      <c r="P4528" s="21"/>
      <c r="R4528" s="21"/>
      <c r="T4528" s="28"/>
      <c r="U4528" s="28"/>
      <c r="W4528" s="28"/>
      <c r="Y4528" s="28"/>
      <c r="Z4528" s="28"/>
      <c r="AB4528" s="28"/>
    </row>
    <row r="4529" spans="1:28">
      <c r="A4529" s="70"/>
      <c r="B4529" s="28"/>
      <c r="C4529" s="28"/>
      <c r="D4529" s="28"/>
      <c r="F4529" s="28"/>
      <c r="G4529" s="28"/>
      <c r="H4529" s="28"/>
      <c r="J4529" s="21"/>
      <c r="K4529" s="21"/>
      <c r="M4529" s="21"/>
      <c r="P4529" s="21"/>
      <c r="R4529" s="21"/>
      <c r="T4529" s="28"/>
      <c r="U4529" s="28"/>
      <c r="W4529" s="28"/>
      <c r="Y4529" s="28"/>
      <c r="Z4529" s="28"/>
      <c r="AB4529" s="28"/>
    </row>
    <row r="4530" spans="1:28">
      <c r="A4530" s="70"/>
      <c r="B4530" s="28"/>
      <c r="C4530" s="28"/>
      <c r="D4530" s="28"/>
      <c r="F4530" s="28"/>
      <c r="G4530" s="28"/>
      <c r="H4530" s="28"/>
      <c r="J4530" s="21"/>
      <c r="K4530" s="21"/>
      <c r="M4530" s="21"/>
      <c r="P4530" s="21"/>
      <c r="R4530" s="21"/>
      <c r="T4530" s="28"/>
      <c r="U4530" s="28"/>
      <c r="W4530" s="28"/>
      <c r="Y4530" s="28"/>
      <c r="Z4530" s="28"/>
      <c r="AB4530" s="28"/>
    </row>
    <row r="4531" spans="1:28">
      <c r="A4531" s="70"/>
      <c r="B4531" s="28"/>
      <c r="C4531" s="28"/>
      <c r="D4531" s="28"/>
      <c r="F4531" s="28"/>
      <c r="G4531" s="28"/>
      <c r="H4531" s="28"/>
      <c r="J4531" s="21"/>
      <c r="K4531" s="21"/>
      <c r="M4531" s="21"/>
      <c r="P4531" s="21"/>
      <c r="R4531" s="21"/>
      <c r="T4531" s="28"/>
      <c r="U4531" s="28"/>
      <c r="W4531" s="28"/>
      <c r="Y4531" s="28"/>
      <c r="Z4531" s="28"/>
      <c r="AB4531" s="28"/>
    </row>
    <row r="4532" spans="1:28">
      <c r="A4532" s="70"/>
      <c r="B4532" s="28"/>
      <c r="C4532" s="28"/>
      <c r="D4532" s="28"/>
      <c r="F4532" s="28"/>
      <c r="G4532" s="28"/>
      <c r="H4532" s="28"/>
      <c r="J4532" s="21"/>
      <c r="K4532" s="21"/>
      <c r="M4532" s="21"/>
      <c r="P4532" s="21"/>
      <c r="R4532" s="21"/>
      <c r="T4532" s="28"/>
      <c r="U4532" s="28"/>
      <c r="W4532" s="28"/>
      <c r="Y4532" s="28"/>
      <c r="Z4532" s="28"/>
      <c r="AB4532" s="28"/>
    </row>
    <row r="4533" spans="1:28">
      <c r="A4533" s="70"/>
      <c r="B4533" s="28"/>
      <c r="C4533" s="28"/>
      <c r="D4533" s="28"/>
      <c r="F4533" s="28"/>
      <c r="G4533" s="28"/>
      <c r="H4533" s="28"/>
      <c r="J4533" s="21"/>
      <c r="K4533" s="21"/>
      <c r="M4533" s="21"/>
      <c r="P4533" s="21"/>
      <c r="R4533" s="21"/>
      <c r="T4533" s="28"/>
      <c r="U4533" s="28"/>
      <c r="W4533" s="28"/>
      <c r="Y4533" s="28"/>
      <c r="Z4533" s="28"/>
      <c r="AB4533" s="28"/>
    </row>
    <row r="4534" spans="1:28">
      <c r="A4534" s="70"/>
      <c r="B4534" s="28"/>
      <c r="C4534" s="28"/>
      <c r="D4534" s="28"/>
      <c r="F4534" s="28"/>
      <c r="G4534" s="28"/>
      <c r="H4534" s="28"/>
      <c r="J4534" s="21"/>
      <c r="K4534" s="21"/>
      <c r="M4534" s="21"/>
      <c r="P4534" s="21"/>
      <c r="R4534" s="21"/>
      <c r="T4534" s="28"/>
      <c r="U4534" s="28"/>
      <c r="W4534" s="28"/>
      <c r="Y4534" s="28"/>
      <c r="Z4534" s="28"/>
      <c r="AB4534" s="28"/>
    </row>
    <row r="4535" spans="1:28">
      <c r="A4535" s="70"/>
      <c r="B4535" s="28"/>
      <c r="C4535" s="28"/>
      <c r="D4535" s="28"/>
      <c r="F4535" s="28"/>
      <c r="G4535" s="28"/>
      <c r="H4535" s="28"/>
      <c r="J4535" s="21"/>
      <c r="K4535" s="21"/>
      <c r="M4535" s="21"/>
      <c r="P4535" s="21"/>
      <c r="R4535" s="21"/>
      <c r="T4535" s="28"/>
      <c r="U4535" s="28"/>
      <c r="W4535" s="28"/>
      <c r="Y4535" s="28"/>
      <c r="Z4535" s="28"/>
      <c r="AB4535" s="28"/>
    </row>
    <row r="4536" spans="1:28">
      <c r="A4536" s="70"/>
      <c r="B4536" s="28"/>
      <c r="C4536" s="28"/>
      <c r="D4536" s="28"/>
      <c r="F4536" s="28"/>
      <c r="G4536" s="28"/>
      <c r="H4536" s="28"/>
      <c r="J4536" s="21"/>
      <c r="K4536" s="21"/>
      <c r="M4536" s="21"/>
      <c r="P4536" s="21"/>
      <c r="R4536" s="21"/>
      <c r="T4536" s="28"/>
      <c r="U4536" s="28"/>
      <c r="W4536" s="28"/>
      <c r="Y4536" s="28"/>
      <c r="Z4536" s="28"/>
      <c r="AB4536" s="28"/>
    </row>
    <row r="4537" spans="1:28">
      <c r="A4537" s="70"/>
      <c r="B4537" s="28"/>
      <c r="C4537" s="28"/>
      <c r="D4537" s="28"/>
      <c r="F4537" s="28"/>
      <c r="G4537" s="28"/>
      <c r="H4537" s="28"/>
      <c r="J4537" s="21"/>
      <c r="K4537" s="21"/>
      <c r="M4537" s="21"/>
      <c r="P4537" s="21"/>
      <c r="R4537" s="21"/>
      <c r="T4537" s="28"/>
      <c r="U4537" s="28"/>
      <c r="W4537" s="28"/>
      <c r="Y4537" s="28"/>
      <c r="Z4537" s="28"/>
      <c r="AB4537" s="28"/>
    </row>
    <row r="4538" spans="1:28">
      <c r="A4538" s="70"/>
      <c r="B4538" s="28"/>
      <c r="C4538" s="28"/>
      <c r="D4538" s="28"/>
      <c r="F4538" s="28"/>
      <c r="G4538" s="28"/>
      <c r="H4538" s="28"/>
      <c r="J4538" s="21"/>
      <c r="K4538" s="21"/>
      <c r="M4538" s="21"/>
      <c r="P4538" s="21"/>
      <c r="R4538" s="21"/>
      <c r="T4538" s="28"/>
      <c r="U4538" s="28"/>
      <c r="W4538" s="28"/>
      <c r="Y4538" s="28"/>
      <c r="Z4538" s="28"/>
      <c r="AB4538" s="28"/>
    </row>
    <row r="4539" spans="1:28">
      <c r="A4539" s="70"/>
      <c r="B4539" s="28"/>
      <c r="C4539" s="28"/>
      <c r="D4539" s="28"/>
      <c r="F4539" s="28"/>
      <c r="G4539" s="28"/>
      <c r="H4539" s="28"/>
      <c r="J4539" s="21"/>
      <c r="K4539" s="21"/>
      <c r="M4539" s="21"/>
      <c r="P4539" s="21"/>
      <c r="R4539" s="21"/>
      <c r="T4539" s="28"/>
      <c r="U4539" s="28"/>
      <c r="W4539" s="28"/>
      <c r="Y4539" s="28"/>
      <c r="Z4539" s="28"/>
      <c r="AB4539" s="28"/>
    </row>
    <row r="4540" spans="1:28">
      <c r="A4540" s="70"/>
      <c r="B4540" s="28"/>
      <c r="C4540" s="28"/>
      <c r="D4540" s="28"/>
      <c r="F4540" s="28"/>
      <c r="G4540" s="28"/>
      <c r="H4540" s="28"/>
      <c r="J4540" s="21"/>
      <c r="K4540" s="21"/>
      <c r="M4540" s="21"/>
      <c r="P4540" s="21"/>
      <c r="R4540" s="21"/>
      <c r="T4540" s="28"/>
      <c r="U4540" s="28"/>
      <c r="W4540" s="28"/>
      <c r="Y4540" s="28"/>
      <c r="Z4540" s="28"/>
      <c r="AB4540" s="28"/>
    </row>
    <row r="4541" spans="1:28">
      <c r="A4541" s="70"/>
      <c r="B4541" s="28"/>
      <c r="C4541" s="28"/>
      <c r="D4541" s="28"/>
      <c r="F4541" s="28"/>
      <c r="G4541" s="28"/>
      <c r="H4541" s="28"/>
      <c r="J4541" s="21"/>
      <c r="K4541" s="21"/>
      <c r="M4541" s="21"/>
      <c r="P4541" s="21"/>
      <c r="R4541" s="21"/>
      <c r="T4541" s="28"/>
      <c r="U4541" s="28"/>
      <c r="W4541" s="28"/>
      <c r="Y4541" s="28"/>
      <c r="Z4541" s="28"/>
      <c r="AB4541" s="28"/>
    </row>
    <row r="4542" spans="1:28">
      <c r="A4542" s="70"/>
      <c r="B4542" s="28"/>
      <c r="C4542" s="28"/>
      <c r="D4542" s="28"/>
      <c r="F4542" s="28"/>
      <c r="G4542" s="28"/>
      <c r="H4542" s="28"/>
      <c r="J4542" s="21"/>
      <c r="K4542" s="21"/>
      <c r="M4542" s="21"/>
      <c r="P4542" s="21"/>
      <c r="R4542" s="21"/>
      <c r="T4542" s="28"/>
      <c r="U4542" s="28"/>
      <c r="W4542" s="28"/>
      <c r="Y4542" s="28"/>
      <c r="Z4542" s="28"/>
      <c r="AB4542" s="28"/>
    </row>
    <row r="4543" spans="1:28">
      <c r="A4543" s="70"/>
      <c r="B4543" s="28"/>
      <c r="C4543" s="28"/>
      <c r="D4543" s="28"/>
      <c r="F4543" s="28"/>
      <c r="G4543" s="28"/>
      <c r="H4543" s="28"/>
      <c r="J4543" s="21"/>
      <c r="K4543" s="21"/>
      <c r="M4543" s="21"/>
      <c r="P4543" s="21"/>
      <c r="R4543" s="21"/>
      <c r="T4543" s="28"/>
      <c r="U4543" s="28"/>
      <c r="W4543" s="28"/>
      <c r="Y4543" s="28"/>
      <c r="Z4543" s="28"/>
      <c r="AB4543" s="28"/>
    </row>
    <row r="4544" spans="1:28">
      <c r="A4544" s="70"/>
      <c r="B4544" s="28"/>
      <c r="C4544" s="28"/>
      <c r="D4544" s="28"/>
      <c r="F4544" s="28"/>
      <c r="G4544" s="28"/>
      <c r="H4544" s="28"/>
      <c r="J4544" s="21"/>
      <c r="K4544" s="21"/>
      <c r="M4544" s="21"/>
      <c r="P4544" s="21"/>
      <c r="R4544" s="21"/>
      <c r="T4544" s="28"/>
      <c r="U4544" s="28"/>
      <c r="W4544" s="28"/>
      <c r="Y4544" s="28"/>
      <c r="Z4544" s="28"/>
      <c r="AB4544" s="28"/>
    </row>
    <row r="4545" spans="1:28">
      <c r="A4545" s="70"/>
      <c r="B4545" s="28"/>
      <c r="C4545" s="28"/>
      <c r="D4545" s="28"/>
      <c r="F4545" s="28"/>
      <c r="G4545" s="28"/>
      <c r="H4545" s="28"/>
      <c r="J4545" s="21"/>
      <c r="K4545" s="21"/>
      <c r="M4545" s="21"/>
      <c r="P4545" s="21"/>
      <c r="R4545" s="21"/>
      <c r="T4545" s="28"/>
      <c r="U4545" s="28"/>
      <c r="W4545" s="28"/>
      <c r="Y4545" s="28"/>
      <c r="Z4545" s="28"/>
      <c r="AB4545" s="28"/>
    </row>
    <row r="4546" spans="1:28">
      <c r="A4546" s="70"/>
      <c r="B4546" s="28"/>
      <c r="C4546" s="28"/>
      <c r="D4546" s="28"/>
      <c r="F4546" s="28"/>
      <c r="G4546" s="28"/>
      <c r="H4546" s="28"/>
      <c r="J4546" s="21"/>
      <c r="K4546" s="21"/>
      <c r="M4546" s="21"/>
      <c r="P4546" s="21"/>
      <c r="R4546" s="21"/>
      <c r="T4546" s="28"/>
      <c r="U4546" s="28"/>
      <c r="W4546" s="28"/>
      <c r="Y4546" s="28"/>
      <c r="Z4546" s="28"/>
      <c r="AB4546" s="28"/>
    </row>
    <row r="4547" spans="1:28">
      <c r="A4547" s="70"/>
      <c r="B4547" s="28"/>
      <c r="C4547" s="28"/>
      <c r="D4547" s="28"/>
      <c r="F4547" s="28"/>
      <c r="G4547" s="28"/>
      <c r="H4547" s="28"/>
      <c r="J4547" s="21"/>
      <c r="K4547" s="21"/>
      <c r="M4547" s="21"/>
      <c r="P4547" s="21"/>
      <c r="R4547" s="21"/>
      <c r="T4547" s="28"/>
      <c r="U4547" s="28"/>
      <c r="W4547" s="28"/>
      <c r="Y4547" s="28"/>
      <c r="Z4547" s="28"/>
      <c r="AB4547" s="28"/>
    </row>
    <row r="4548" spans="1:28">
      <c r="A4548" s="70"/>
      <c r="B4548" s="28"/>
      <c r="C4548" s="28"/>
      <c r="D4548" s="28"/>
      <c r="F4548" s="28"/>
      <c r="G4548" s="28"/>
      <c r="H4548" s="28"/>
      <c r="J4548" s="21"/>
      <c r="K4548" s="21"/>
      <c r="M4548" s="21"/>
      <c r="P4548" s="21"/>
      <c r="R4548" s="21"/>
      <c r="T4548" s="28"/>
      <c r="U4548" s="28"/>
      <c r="W4548" s="28"/>
      <c r="Y4548" s="28"/>
      <c r="Z4548" s="28"/>
      <c r="AB4548" s="28"/>
    </row>
    <row r="4549" spans="1:28">
      <c r="A4549" s="70"/>
      <c r="B4549" s="28"/>
      <c r="C4549" s="28"/>
      <c r="D4549" s="28"/>
      <c r="F4549" s="28"/>
      <c r="G4549" s="28"/>
      <c r="H4549" s="28"/>
      <c r="J4549" s="21"/>
      <c r="K4549" s="21"/>
      <c r="M4549" s="21"/>
      <c r="P4549" s="21"/>
      <c r="R4549" s="21"/>
      <c r="T4549" s="28"/>
      <c r="U4549" s="28"/>
      <c r="W4549" s="28"/>
      <c r="Y4549" s="28"/>
      <c r="Z4549" s="28"/>
      <c r="AB4549" s="28"/>
    </row>
    <row r="4550" spans="1:28">
      <c r="A4550" s="70"/>
      <c r="B4550" s="28"/>
      <c r="C4550" s="28"/>
      <c r="D4550" s="28"/>
      <c r="F4550" s="28"/>
      <c r="G4550" s="28"/>
      <c r="H4550" s="28"/>
      <c r="J4550" s="21"/>
      <c r="K4550" s="21"/>
      <c r="M4550" s="21"/>
      <c r="P4550" s="21"/>
      <c r="R4550" s="21"/>
      <c r="T4550" s="28"/>
      <c r="U4550" s="28"/>
      <c r="W4550" s="28"/>
      <c r="Y4550" s="28"/>
      <c r="Z4550" s="28"/>
      <c r="AB4550" s="28"/>
    </row>
    <row r="4551" spans="1:28">
      <c r="A4551" s="70"/>
      <c r="B4551" s="28"/>
      <c r="C4551" s="28"/>
      <c r="D4551" s="28"/>
      <c r="F4551" s="28"/>
      <c r="G4551" s="28"/>
      <c r="H4551" s="28"/>
      <c r="J4551" s="21"/>
      <c r="K4551" s="21"/>
      <c r="M4551" s="21"/>
      <c r="P4551" s="21"/>
      <c r="R4551" s="21"/>
      <c r="T4551" s="28"/>
      <c r="U4551" s="28"/>
      <c r="W4551" s="28"/>
      <c r="Y4551" s="28"/>
      <c r="Z4551" s="28"/>
      <c r="AB4551" s="28"/>
    </row>
    <row r="4552" spans="1:28">
      <c r="A4552" s="70"/>
      <c r="B4552" s="28"/>
      <c r="C4552" s="28"/>
      <c r="D4552" s="28"/>
      <c r="F4552" s="28"/>
      <c r="G4552" s="28"/>
      <c r="H4552" s="28"/>
      <c r="J4552" s="21"/>
      <c r="K4552" s="21"/>
      <c r="M4552" s="21"/>
      <c r="P4552" s="21"/>
      <c r="R4552" s="21"/>
      <c r="T4552" s="28"/>
      <c r="U4552" s="28"/>
      <c r="W4552" s="28"/>
      <c r="Y4552" s="28"/>
      <c r="Z4552" s="28"/>
      <c r="AB4552" s="28"/>
    </row>
    <row r="4553" spans="1:28">
      <c r="A4553" s="70"/>
      <c r="B4553" s="28"/>
      <c r="C4553" s="28"/>
      <c r="D4553" s="28"/>
      <c r="F4553" s="28"/>
      <c r="G4553" s="28"/>
      <c r="H4553" s="28"/>
      <c r="J4553" s="21"/>
      <c r="K4553" s="21"/>
      <c r="M4553" s="21"/>
      <c r="P4553" s="21"/>
      <c r="R4553" s="21"/>
      <c r="T4553" s="28"/>
      <c r="U4553" s="28"/>
      <c r="W4553" s="28"/>
      <c r="Y4553" s="28"/>
      <c r="Z4553" s="28"/>
      <c r="AB4553" s="28"/>
    </row>
    <row r="4554" spans="1:28">
      <c r="A4554" s="70"/>
      <c r="B4554" s="28"/>
      <c r="C4554" s="28"/>
      <c r="D4554" s="28"/>
      <c r="F4554" s="28"/>
      <c r="G4554" s="28"/>
      <c r="H4554" s="28"/>
      <c r="J4554" s="21"/>
      <c r="K4554" s="21"/>
      <c r="M4554" s="21"/>
      <c r="P4554" s="21"/>
      <c r="R4554" s="21"/>
      <c r="T4554" s="28"/>
      <c r="U4554" s="28"/>
      <c r="W4554" s="28"/>
      <c r="Y4554" s="28"/>
      <c r="Z4554" s="28"/>
      <c r="AB4554" s="28"/>
    </row>
    <row r="4555" spans="1:28">
      <c r="A4555" s="70"/>
      <c r="B4555" s="28"/>
      <c r="C4555" s="28"/>
      <c r="D4555" s="28"/>
      <c r="F4555" s="28"/>
      <c r="G4555" s="28"/>
      <c r="H4555" s="28"/>
      <c r="J4555" s="21"/>
      <c r="K4555" s="21"/>
      <c r="M4555" s="21"/>
      <c r="P4555" s="21"/>
      <c r="R4555" s="21"/>
      <c r="T4555" s="28"/>
      <c r="U4555" s="28"/>
      <c r="W4555" s="28"/>
      <c r="Y4555" s="28"/>
      <c r="Z4555" s="28"/>
      <c r="AB4555" s="28"/>
    </row>
    <row r="4556" spans="1:28">
      <c r="A4556" s="70"/>
      <c r="B4556" s="28"/>
      <c r="C4556" s="28"/>
      <c r="D4556" s="28"/>
      <c r="F4556" s="28"/>
      <c r="G4556" s="28"/>
      <c r="H4556" s="28"/>
      <c r="J4556" s="21"/>
      <c r="K4556" s="21"/>
      <c r="M4556" s="21"/>
      <c r="P4556" s="21"/>
      <c r="R4556" s="21"/>
      <c r="T4556" s="28"/>
      <c r="U4556" s="28"/>
      <c r="W4556" s="28"/>
      <c r="Y4556" s="28"/>
      <c r="Z4556" s="28"/>
      <c r="AB4556" s="28"/>
    </row>
    <row r="4557" spans="1:28">
      <c r="A4557" s="70"/>
      <c r="B4557" s="28"/>
      <c r="C4557" s="28"/>
      <c r="D4557" s="28"/>
      <c r="F4557" s="28"/>
      <c r="G4557" s="28"/>
      <c r="H4557" s="28"/>
      <c r="J4557" s="21"/>
      <c r="K4557" s="21"/>
      <c r="M4557" s="21"/>
      <c r="P4557" s="21"/>
      <c r="R4557" s="21"/>
      <c r="T4557" s="28"/>
      <c r="U4557" s="28"/>
      <c r="W4557" s="28"/>
      <c r="Y4557" s="28"/>
      <c r="Z4557" s="28"/>
      <c r="AB4557" s="28"/>
    </row>
    <row r="4558" spans="1:28">
      <c r="A4558" s="70"/>
      <c r="B4558" s="28"/>
      <c r="C4558" s="28"/>
      <c r="D4558" s="28"/>
      <c r="F4558" s="28"/>
      <c r="G4558" s="28"/>
      <c r="H4558" s="28"/>
      <c r="J4558" s="21"/>
      <c r="K4558" s="21"/>
      <c r="M4558" s="21"/>
      <c r="P4558" s="21"/>
      <c r="R4558" s="21"/>
      <c r="T4558" s="28"/>
      <c r="U4558" s="28"/>
      <c r="W4558" s="28"/>
      <c r="Y4558" s="28"/>
      <c r="Z4558" s="28"/>
      <c r="AB4558" s="28"/>
    </row>
    <row r="4559" spans="1:28">
      <c r="A4559" s="70"/>
      <c r="B4559" s="28"/>
      <c r="C4559" s="28"/>
      <c r="D4559" s="28"/>
      <c r="F4559" s="28"/>
      <c r="G4559" s="28"/>
      <c r="H4559" s="28"/>
      <c r="J4559" s="21"/>
      <c r="K4559" s="21"/>
      <c r="M4559" s="21"/>
      <c r="P4559" s="21"/>
      <c r="R4559" s="21"/>
      <c r="T4559" s="28"/>
      <c r="U4559" s="28"/>
      <c r="W4559" s="28"/>
      <c r="Y4559" s="28"/>
      <c r="Z4559" s="28"/>
      <c r="AB4559" s="28"/>
    </row>
    <row r="4560" spans="1:28">
      <c r="A4560" s="70"/>
      <c r="B4560" s="28"/>
      <c r="C4560" s="28"/>
      <c r="D4560" s="28"/>
      <c r="F4560" s="28"/>
      <c r="G4560" s="28"/>
      <c r="H4560" s="28"/>
      <c r="J4560" s="21"/>
      <c r="K4560" s="21"/>
      <c r="M4560" s="21"/>
      <c r="P4560" s="21"/>
      <c r="R4560" s="21"/>
      <c r="T4560" s="28"/>
      <c r="U4560" s="28"/>
      <c r="W4560" s="28"/>
      <c r="Y4560" s="28"/>
      <c r="Z4560" s="28"/>
      <c r="AB4560" s="28"/>
    </row>
    <row r="4561" spans="1:28">
      <c r="A4561" s="70"/>
      <c r="B4561" s="28"/>
      <c r="C4561" s="28"/>
      <c r="D4561" s="28"/>
      <c r="F4561" s="28"/>
      <c r="G4561" s="28"/>
      <c r="H4561" s="28"/>
      <c r="J4561" s="21"/>
      <c r="K4561" s="21"/>
      <c r="M4561" s="21"/>
      <c r="P4561" s="21"/>
      <c r="R4561" s="21"/>
      <c r="T4561" s="28"/>
      <c r="U4561" s="28"/>
      <c r="W4561" s="28"/>
      <c r="Y4561" s="28"/>
      <c r="Z4561" s="28"/>
      <c r="AB4561" s="28"/>
    </row>
    <row r="4562" spans="1:28">
      <c r="A4562" s="70"/>
      <c r="B4562" s="28"/>
      <c r="C4562" s="28"/>
      <c r="D4562" s="28"/>
      <c r="F4562" s="28"/>
      <c r="G4562" s="28"/>
      <c r="H4562" s="28"/>
      <c r="J4562" s="21"/>
      <c r="K4562" s="21"/>
      <c r="M4562" s="21"/>
      <c r="P4562" s="21"/>
      <c r="R4562" s="21"/>
      <c r="T4562" s="28"/>
      <c r="U4562" s="28"/>
      <c r="W4562" s="28"/>
      <c r="Y4562" s="28"/>
      <c r="Z4562" s="28"/>
      <c r="AB4562" s="28"/>
    </row>
    <row r="4563" spans="1:28">
      <c r="A4563" s="70"/>
      <c r="B4563" s="28"/>
      <c r="C4563" s="28"/>
      <c r="D4563" s="28"/>
      <c r="F4563" s="28"/>
      <c r="G4563" s="28"/>
      <c r="H4563" s="28"/>
      <c r="J4563" s="21"/>
      <c r="K4563" s="21"/>
      <c r="M4563" s="21"/>
      <c r="P4563" s="21"/>
      <c r="R4563" s="21"/>
      <c r="T4563" s="28"/>
      <c r="U4563" s="28"/>
      <c r="W4563" s="28"/>
      <c r="Y4563" s="28"/>
      <c r="Z4563" s="28"/>
      <c r="AB4563" s="28"/>
    </row>
    <row r="4564" spans="1:28">
      <c r="A4564" s="70"/>
      <c r="B4564" s="28"/>
      <c r="C4564" s="28"/>
      <c r="D4564" s="28"/>
      <c r="F4564" s="28"/>
      <c r="G4564" s="28"/>
      <c r="H4564" s="28"/>
      <c r="J4564" s="21"/>
      <c r="K4564" s="21"/>
      <c r="M4564" s="21"/>
      <c r="P4564" s="21"/>
      <c r="R4564" s="21"/>
      <c r="T4564" s="28"/>
      <c r="U4564" s="28"/>
      <c r="W4564" s="28"/>
      <c r="Y4564" s="28"/>
      <c r="Z4564" s="28"/>
      <c r="AB4564" s="28"/>
    </row>
    <row r="4565" spans="1:28">
      <c r="A4565" s="70"/>
      <c r="B4565" s="28"/>
      <c r="C4565" s="28"/>
      <c r="D4565" s="28"/>
      <c r="F4565" s="28"/>
      <c r="G4565" s="28"/>
      <c r="H4565" s="28"/>
      <c r="J4565" s="21"/>
      <c r="K4565" s="21"/>
      <c r="M4565" s="21"/>
      <c r="P4565" s="21"/>
      <c r="R4565" s="21"/>
      <c r="T4565" s="28"/>
      <c r="U4565" s="28"/>
      <c r="W4565" s="28"/>
      <c r="Y4565" s="28"/>
      <c r="Z4565" s="28"/>
      <c r="AB4565" s="28"/>
    </row>
    <row r="4566" spans="1:28">
      <c r="A4566" s="70"/>
      <c r="B4566" s="28"/>
      <c r="C4566" s="28"/>
      <c r="D4566" s="28"/>
      <c r="F4566" s="28"/>
      <c r="G4566" s="28"/>
      <c r="H4566" s="28"/>
      <c r="J4566" s="21"/>
      <c r="K4566" s="21"/>
      <c r="M4566" s="21"/>
      <c r="P4566" s="21"/>
      <c r="R4566" s="21"/>
      <c r="T4566" s="28"/>
      <c r="U4566" s="28"/>
      <c r="W4566" s="28"/>
      <c r="Y4566" s="28"/>
      <c r="Z4566" s="28"/>
      <c r="AB4566" s="28"/>
    </row>
    <row r="4567" spans="1:28">
      <c r="A4567" s="70"/>
      <c r="B4567" s="28"/>
      <c r="C4567" s="28"/>
      <c r="D4567" s="28"/>
      <c r="F4567" s="28"/>
      <c r="G4567" s="28"/>
      <c r="H4567" s="28"/>
      <c r="J4567" s="21"/>
      <c r="K4567" s="21"/>
      <c r="M4567" s="21"/>
      <c r="P4567" s="21"/>
      <c r="R4567" s="21"/>
      <c r="T4567" s="28"/>
      <c r="U4567" s="28"/>
      <c r="W4567" s="28"/>
      <c r="Y4567" s="28"/>
      <c r="Z4567" s="28"/>
      <c r="AB4567" s="28"/>
    </row>
    <row r="4568" spans="1:28">
      <c r="A4568" s="70"/>
      <c r="B4568" s="28"/>
      <c r="C4568" s="28"/>
      <c r="D4568" s="28"/>
      <c r="F4568" s="28"/>
      <c r="G4568" s="28"/>
      <c r="H4568" s="28"/>
      <c r="J4568" s="21"/>
      <c r="K4568" s="21"/>
      <c r="M4568" s="21"/>
      <c r="P4568" s="21"/>
      <c r="R4568" s="21"/>
      <c r="T4568" s="28"/>
      <c r="U4568" s="28"/>
      <c r="W4568" s="28"/>
      <c r="Y4568" s="28"/>
      <c r="Z4568" s="28"/>
      <c r="AB4568" s="28"/>
    </row>
    <row r="4569" spans="1:28">
      <c r="A4569" s="70"/>
      <c r="B4569" s="28"/>
      <c r="C4569" s="28"/>
      <c r="D4569" s="28"/>
      <c r="F4569" s="28"/>
      <c r="G4569" s="28"/>
      <c r="H4569" s="28"/>
      <c r="J4569" s="21"/>
      <c r="K4569" s="21"/>
      <c r="M4569" s="21"/>
      <c r="P4569" s="21"/>
      <c r="R4569" s="21"/>
      <c r="T4569" s="28"/>
      <c r="U4569" s="28"/>
      <c r="W4569" s="28"/>
      <c r="Y4569" s="28"/>
      <c r="Z4569" s="28"/>
      <c r="AB4569" s="28"/>
    </row>
    <row r="4570" spans="1:28">
      <c r="A4570" s="70"/>
      <c r="B4570" s="28"/>
      <c r="C4570" s="28"/>
      <c r="D4570" s="28"/>
      <c r="F4570" s="28"/>
      <c r="G4570" s="28"/>
      <c r="H4570" s="28"/>
      <c r="J4570" s="21"/>
      <c r="K4570" s="21"/>
      <c r="M4570" s="21"/>
      <c r="P4570" s="21"/>
      <c r="R4570" s="21"/>
      <c r="T4570" s="28"/>
      <c r="U4570" s="28"/>
      <c r="W4570" s="28"/>
      <c r="Y4570" s="28"/>
      <c r="Z4570" s="28"/>
      <c r="AB4570" s="28"/>
    </row>
    <row r="4571" spans="1:28">
      <c r="A4571" s="70"/>
      <c r="B4571" s="28"/>
      <c r="C4571" s="28"/>
      <c r="D4571" s="28"/>
      <c r="F4571" s="28"/>
      <c r="G4571" s="28"/>
      <c r="H4571" s="28"/>
      <c r="J4571" s="21"/>
      <c r="K4571" s="21"/>
      <c r="M4571" s="21"/>
      <c r="P4571" s="21"/>
      <c r="R4571" s="21"/>
      <c r="T4571" s="28"/>
      <c r="U4571" s="28"/>
      <c r="W4571" s="28"/>
      <c r="Y4571" s="28"/>
      <c r="Z4571" s="28"/>
      <c r="AB4571" s="28"/>
    </row>
    <row r="4572" spans="1:28">
      <c r="A4572" s="70"/>
      <c r="B4572" s="28"/>
      <c r="C4572" s="28"/>
      <c r="D4572" s="28"/>
      <c r="F4572" s="28"/>
      <c r="G4572" s="28"/>
      <c r="H4572" s="28"/>
      <c r="J4572" s="21"/>
      <c r="K4572" s="21"/>
      <c r="M4572" s="21"/>
      <c r="P4572" s="21"/>
      <c r="R4572" s="21"/>
      <c r="T4572" s="28"/>
      <c r="U4572" s="28"/>
      <c r="W4572" s="28"/>
      <c r="Y4572" s="28"/>
      <c r="Z4572" s="28"/>
      <c r="AB4572" s="28"/>
    </row>
    <row r="4573" spans="1:28">
      <c r="A4573" s="70"/>
      <c r="B4573" s="28"/>
      <c r="C4573" s="28"/>
      <c r="D4573" s="28"/>
      <c r="F4573" s="28"/>
      <c r="G4573" s="28"/>
      <c r="H4573" s="28"/>
      <c r="J4573" s="21"/>
      <c r="K4573" s="21"/>
      <c r="M4573" s="21"/>
      <c r="P4573" s="21"/>
      <c r="R4573" s="21"/>
      <c r="T4573" s="28"/>
      <c r="U4573" s="28"/>
      <c r="W4573" s="28"/>
      <c r="Y4573" s="28"/>
      <c r="Z4573" s="28"/>
      <c r="AB4573" s="28"/>
    </row>
    <row r="4574" spans="1:28">
      <c r="A4574" s="70"/>
      <c r="B4574" s="28"/>
      <c r="C4574" s="28"/>
      <c r="D4574" s="28"/>
      <c r="F4574" s="28"/>
      <c r="G4574" s="28"/>
      <c r="H4574" s="28"/>
      <c r="J4574" s="21"/>
      <c r="K4574" s="21"/>
      <c r="M4574" s="21"/>
      <c r="P4574" s="21"/>
      <c r="R4574" s="21"/>
      <c r="T4574" s="28"/>
      <c r="U4574" s="28"/>
      <c r="W4574" s="28"/>
      <c r="Y4574" s="28"/>
      <c r="Z4574" s="28"/>
      <c r="AB4574" s="28"/>
    </row>
    <row r="4575" spans="1:28">
      <c r="A4575" s="70"/>
      <c r="B4575" s="28"/>
      <c r="C4575" s="28"/>
      <c r="D4575" s="28"/>
      <c r="F4575" s="28"/>
      <c r="G4575" s="28"/>
      <c r="H4575" s="28"/>
      <c r="J4575" s="21"/>
      <c r="K4575" s="21"/>
      <c r="M4575" s="21"/>
      <c r="P4575" s="21"/>
      <c r="R4575" s="21"/>
      <c r="T4575" s="28"/>
      <c r="U4575" s="28"/>
      <c r="W4575" s="28"/>
      <c r="Y4575" s="28"/>
      <c r="Z4575" s="28"/>
      <c r="AB4575" s="28"/>
    </row>
    <row r="4576" spans="1:28">
      <c r="A4576" s="70"/>
      <c r="B4576" s="28"/>
      <c r="C4576" s="28"/>
      <c r="D4576" s="28"/>
      <c r="F4576" s="28"/>
      <c r="G4576" s="28"/>
      <c r="H4576" s="28"/>
      <c r="J4576" s="21"/>
      <c r="K4576" s="21"/>
      <c r="M4576" s="21"/>
      <c r="P4576" s="21"/>
      <c r="R4576" s="21"/>
      <c r="T4576" s="28"/>
      <c r="U4576" s="28"/>
      <c r="W4576" s="28"/>
      <c r="Y4576" s="28"/>
      <c r="Z4576" s="28"/>
      <c r="AB4576" s="28"/>
    </row>
    <row r="4577" spans="1:28">
      <c r="A4577" s="70"/>
      <c r="B4577" s="28"/>
      <c r="C4577" s="28"/>
      <c r="D4577" s="28"/>
      <c r="F4577" s="28"/>
      <c r="G4577" s="28"/>
      <c r="H4577" s="28"/>
      <c r="J4577" s="21"/>
      <c r="K4577" s="21"/>
      <c r="M4577" s="21"/>
      <c r="P4577" s="21"/>
      <c r="R4577" s="21"/>
      <c r="T4577" s="28"/>
      <c r="U4577" s="28"/>
      <c r="W4577" s="28"/>
      <c r="Y4577" s="28"/>
      <c r="Z4577" s="28"/>
      <c r="AB4577" s="28"/>
    </row>
    <row r="4578" spans="1:28">
      <c r="A4578" s="70"/>
      <c r="B4578" s="28"/>
      <c r="C4578" s="28"/>
      <c r="D4578" s="28"/>
      <c r="F4578" s="28"/>
      <c r="G4578" s="28"/>
      <c r="H4578" s="28"/>
      <c r="J4578" s="21"/>
      <c r="K4578" s="21"/>
      <c r="M4578" s="21"/>
      <c r="P4578" s="21"/>
      <c r="R4578" s="21"/>
      <c r="T4578" s="28"/>
      <c r="U4578" s="28"/>
      <c r="W4578" s="28"/>
      <c r="Y4578" s="28"/>
      <c r="Z4578" s="28"/>
      <c r="AB4578" s="28"/>
    </row>
    <row r="4579" spans="1:28">
      <c r="A4579" s="70"/>
      <c r="B4579" s="28"/>
      <c r="C4579" s="28"/>
      <c r="D4579" s="28"/>
      <c r="F4579" s="28"/>
      <c r="G4579" s="28"/>
      <c r="H4579" s="28"/>
      <c r="J4579" s="21"/>
      <c r="K4579" s="21"/>
      <c r="M4579" s="21"/>
      <c r="P4579" s="21"/>
      <c r="R4579" s="21"/>
      <c r="T4579" s="28"/>
      <c r="U4579" s="28"/>
      <c r="W4579" s="28"/>
      <c r="Y4579" s="28"/>
      <c r="Z4579" s="28"/>
      <c r="AB4579" s="28"/>
    </row>
    <row r="4580" spans="1:28">
      <c r="A4580" s="70"/>
      <c r="B4580" s="28"/>
      <c r="C4580" s="28"/>
      <c r="D4580" s="28"/>
      <c r="F4580" s="28"/>
      <c r="G4580" s="28"/>
      <c r="H4580" s="28"/>
      <c r="J4580" s="21"/>
      <c r="K4580" s="21"/>
      <c r="M4580" s="21"/>
      <c r="P4580" s="21"/>
      <c r="R4580" s="21"/>
      <c r="T4580" s="28"/>
      <c r="U4580" s="28"/>
      <c r="W4580" s="28"/>
      <c r="Y4580" s="28"/>
      <c r="Z4580" s="28"/>
      <c r="AB4580" s="28"/>
    </row>
    <row r="4581" spans="1:28">
      <c r="A4581" s="70"/>
      <c r="B4581" s="28"/>
      <c r="C4581" s="28"/>
      <c r="D4581" s="28"/>
      <c r="F4581" s="28"/>
      <c r="G4581" s="28"/>
      <c r="H4581" s="28"/>
      <c r="J4581" s="21"/>
      <c r="K4581" s="21"/>
      <c r="M4581" s="21"/>
      <c r="P4581" s="21"/>
      <c r="R4581" s="21"/>
      <c r="T4581" s="28"/>
      <c r="U4581" s="28"/>
      <c r="W4581" s="28"/>
      <c r="Y4581" s="28"/>
      <c r="Z4581" s="28"/>
      <c r="AB4581" s="28"/>
    </row>
    <row r="4582" spans="1:28">
      <c r="A4582" s="70"/>
      <c r="B4582" s="28"/>
      <c r="C4582" s="28"/>
      <c r="D4582" s="28"/>
      <c r="F4582" s="28"/>
      <c r="G4582" s="28"/>
      <c r="H4582" s="28"/>
      <c r="J4582" s="21"/>
      <c r="K4582" s="21"/>
      <c r="M4582" s="21"/>
      <c r="P4582" s="21"/>
      <c r="R4582" s="21"/>
      <c r="T4582" s="28"/>
      <c r="U4582" s="28"/>
      <c r="W4582" s="28"/>
      <c r="Y4582" s="28"/>
      <c r="Z4582" s="28"/>
      <c r="AB4582" s="28"/>
    </row>
    <row r="4583" spans="1:28">
      <c r="A4583" s="70"/>
      <c r="B4583" s="28"/>
      <c r="C4583" s="28"/>
      <c r="D4583" s="28"/>
      <c r="F4583" s="28"/>
      <c r="G4583" s="28"/>
      <c r="H4583" s="28"/>
      <c r="J4583" s="21"/>
      <c r="K4583" s="21"/>
      <c r="M4583" s="21"/>
      <c r="P4583" s="21"/>
      <c r="R4583" s="21"/>
      <c r="T4583" s="28"/>
      <c r="U4583" s="28"/>
      <c r="W4583" s="28"/>
      <c r="Y4583" s="28"/>
      <c r="Z4583" s="28"/>
      <c r="AB4583" s="28"/>
    </row>
    <row r="4584" spans="1:28">
      <c r="A4584" s="70"/>
      <c r="B4584" s="28"/>
      <c r="C4584" s="28"/>
      <c r="D4584" s="28"/>
      <c r="F4584" s="28"/>
      <c r="G4584" s="28"/>
      <c r="H4584" s="28"/>
      <c r="J4584" s="21"/>
      <c r="K4584" s="21"/>
      <c r="M4584" s="21"/>
      <c r="P4584" s="21"/>
      <c r="R4584" s="21"/>
      <c r="T4584" s="28"/>
      <c r="U4584" s="28"/>
      <c r="W4584" s="28"/>
      <c r="Y4584" s="28"/>
      <c r="Z4584" s="28"/>
      <c r="AB4584" s="28"/>
    </row>
    <row r="4585" spans="1:28">
      <c r="A4585" s="70"/>
      <c r="B4585" s="28"/>
      <c r="C4585" s="28"/>
      <c r="D4585" s="28"/>
      <c r="F4585" s="28"/>
      <c r="G4585" s="28"/>
      <c r="H4585" s="28"/>
      <c r="J4585" s="21"/>
      <c r="K4585" s="21"/>
      <c r="M4585" s="21"/>
      <c r="P4585" s="21"/>
      <c r="R4585" s="21"/>
      <c r="T4585" s="28"/>
      <c r="U4585" s="28"/>
      <c r="W4585" s="28"/>
      <c r="Y4585" s="28"/>
      <c r="Z4585" s="28"/>
      <c r="AB4585" s="28"/>
    </row>
    <row r="4586" spans="1:28">
      <c r="A4586" s="70"/>
      <c r="B4586" s="28"/>
      <c r="C4586" s="28"/>
      <c r="D4586" s="28"/>
      <c r="F4586" s="28"/>
      <c r="G4586" s="28"/>
      <c r="H4586" s="28"/>
      <c r="J4586" s="21"/>
      <c r="K4586" s="21"/>
      <c r="M4586" s="21"/>
      <c r="P4586" s="21"/>
      <c r="R4586" s="21"/>
      <c r="T4586" s="28"/>
      <c r="U4586" s="28"/>
      <c r="W4586" s="28"/>
      <c r="Y4586" s="28"/>
      <c r="Z4586" s="28"/>
      <c r="AB4586" s="28"/>
    </row>
    <row r="4587" spans="1:28">
      <c r="A4587" s="70"/>
      <c r="B4587" s="28"/>
      <c r="C4587" s="28"/>
      <c r="D4587" s="28"/>
      <c r="F4587" s="28"/>
      <c r="G4587" s="28"/>
      <c r="H4587" s="28"/>
      <c r="J4587" s="21"/>
      <c r="K4587" s="21"/>
      <c r="M4587" s="21"/>
      <c r="P4587" s="21"/>
      <c r="R4587" s="21"/>
      <c r="T4587" s="28"/>
      <c r="U4587" s="28"/>
      <c r="W4587" s="28"/>
      <c r="Y4587" s="28"/>
      <c r="Z4587" s="28"/>
      <c r="AB4587" s="28"/>
    </row>
    <row r="4588" spans="1:28">
      <c r="A4588" s="70"/>
      <c r="B4588" s="28"/>
      <c r="C4588" s="28"/>
      <c r="D4588" s="28"/>
      <c r="F4588" s="28"/>
      <c r="G4588" s="28"/>
      <c r="H4588" s="28"/>
      <c r="J4588" s="21"/>
      <c r="K4588" s="21"/>
      <c r="M4588" s="21"/>
      <c r="P4588" s="21"/>
      <c r="R4588" s="21"/>
      <c r="T4588" s="28"/>
      <c r="U4588" s="28"/>
      <c r="W4588" s="28"/>
      <c r="Y4588" s="28"/>
      <c r="Z4588" s="28"/>
      <c r="AB4588" s="28"/>
    </row>
    <row r="4589" spans="1:28">
      <c r="A4589" s="70"/>
      <c r="B4589" s="28"/>
      <c r="C4589" s="28"/>
      <c r="D4589" s="28"/>
      <c r="F4589" s="28"/>
      <c r="G4589" s="28"/>
      <c r="H4589" s="28"/>
      <c r="J4589" s="21"/>
      <c r="K4589" s="21"/>
      <c r="M4589" s="21"/>
      <c r="P4589" s="21"/>
      <c r="R4589" s="21"/>
      <c r="T4589" s="28"/>
      <c r="U4589" s="28"/>
      <c r="W4589" s="28"/>
      <c r="Y4589" s="28"/>
      <c r="Z4589" s="28"/>
      <c r="AB4589" s="28"/>
    </row>
    <row r="4590" spans="1:28">
      <c r="A4590" s="70"/>
      <c r="B4590" s="28"/>
      <c r="C4590" s="28"/>
      <c r="D4590" s="28"/>
      <c r="F4590" s="28"/>
      <c r="G4590" s="28"/>
      <c r="H4590" s="28"/>
      <c r="J4590" s="21"/>
      <c r="K4590" s="21"/>
      <c r="M4590" s="21"/>
      <c r="P4590" s="21"/>
      <c r="R4590" s="21"/>
      <c r="T4590" s="28"/>
      <c r="U4590" s="28"/>
      <c r="W4590" s="28"/>
      <c r="Y4590" s="28"/>
      <c r="Z4590" s="28"/>
      <c r="AB4590" s="28"/>
    </row>
    <row r="4591" spans="1:28">
      <c r="A4591" s="70"/>
      <c r="B4591" s="28"/>
      <c r="C4591" s="28"/>
      <c r="D4591" s="28"/>
      <c r="F4591" s="28"/>
      <c r="G4591" s="28"/>
      <c r="H4591" s="28"/>
      <c r="J4591" s="21"/>
      <c r="K4591" s="21"/>
      <c r="M4591" s="21"/>
      <c r="P4591" s="21"/>
      <c r="R4591" s="21"/>
      <c r="T4591" s="28"/>
      <c r="U4591" s="28"/>
      <c r="W4591" s="28"/>
      <c r="Y4591" s="28"/>
      <c r="Z4591" s="28"/>
      <c r="AB4591" s="28"/>
    </row>
    <row r="4592" spans="1:28">
      <c r="A4592" s="70"/>
      <c r="B4592" s="28"/>
      <c r="C4592" s="28"/>
      <c r="D4592" s="28"/>
      <c r="F4592" s="28"/>
      <c r="G4592" s="28"/>
      <c r="H4592" s="28"/>
      <c r="J4592" s="21"/>
      <c r="K4592" s="21"/>
      <c r="M4592" s="21"/>
      <c r="P4592" s="21"/>
      <c r="R4592" s="21"/>
      <c r="T4592" s="28"/>
      <c r="U4592" s="28"/>
      <c r="W4592" s="28"/>
      <c r="Y4592" s="28"/>
      <c r="Z4592" s="28"/>
      <c r="AB4592" s="28"/>
    </row>
    <row r="4593" spans="1:28">
      <c r="A4593" s="70"/>
      <c r="B4593" s="28"/>
      <c r="C4593" s="28"/>
      <c r="D4593" s="28"/>
      <c r="F4593" s="28"/>
      <c r="G4593" s="28"/>
      <c r="H4593" s="28"/>
      <c r="J4593" s="21"/>
      <c r="K4593" s="21"/>
      <c r="M4593" s="21"/>
      <c r="P4593" s="21"/>
      <c r="R4593" s="21"/>
      <c r="T4593" s="28"/>
      <c r="U4593" s="28"/>
      <c r="W4593" s="28"/>
      <c r="Y4593" s="28"/>
      <c r="Z4593" s="28"/>
      <c r="AB4593" s="28"/>
    </row>
    <row r="4594" spans="1:28">
      <c r="A4594" s="70"/>
      <c r="B4594" s="28"/>
      <c r="C4594" s="28"/>
      <c r="D4594" s="28"/>
      <c r="F4594" s="28"/>
      <c r="G4594" s="28"/>
      <c r="H4594" s="28"/>
      <c r="J4594" s="21"/>
      <c r="K4594" s="21"/>
      <c r="M4594" s="21"/>
      <c r="P4594" s="21"/>
      <c r="R4594" s="21"/>
      <c r="T4594" s="28"/>
      <c r="U4594" s="28"/>
      <c r="W4594" s="28"/>
      <c r="Y4594" s="28"/>
      <c r="Z4594" s="28"/>
      <c r="AB4594" s="28"/>
    </row>
    <row r="4595" spans="1:28">
      <c r="A4595" s="70"/>
      <c r="B4595" s="28"/>
      <c r="C4595" s="28"/>
      <c r="D4595" s="28"/>
      <c r="F4595" s="28"/>
      <c r="G4595" s="28"/>
      <c r="H4595" s="28"/>
      <c r="J4595" s="21"/>
      <c r="K4595" s="21"/>
      <c r="M4595" s="21"/>
      <c r="P4595" s="21"/>
      <c r="R4595" s="21"/>
      <c r="T4595" s="28"/>
      <c r="U4595" s="28"/>
      <c r="W4595" s="28"/>
      <c r="Y4595" s="28"/>
      <c r="Z4595" s="28"/>
      <c r="AB4595" s="28"/>
    </row>
    <row r="4596" spans="1:28">
      <c r="A4596" s="70"/>
      <c r="B4596" s="28"/>
      <c r="C4596" s="28"/>
      <c r="D4596" s="28"/>
      <c r="F4596" s="28"/>
      <c r="G4596" s="28"/>
      <c r="H4596" s="28"/>
      <c r="J4596" s="21"/>
      <c r="K4596" s="21"/>
      <c r="M4596" s="21"/>
      <c r="P4596" s="21"/>
      <c r="R4596" s="21"/>
      <c r="T4596" s="28"/>
      <c r="U4596" s="28"/>
      <c r="W4596" s="28"/>
      <c r="Y4596" s="28"/>
      <c r="Z4596" s="28"/>
      <c r="AB4596" s="28"/>
    </row>
    <row r="4597" spans="1:28">
      <c r="A4597" s="70"/>
      <c r="B4597" s="28"/>
      <c r="C4597" s="28"/>
      <c r="D4597" s="28"/>
      <c r="F4597" s="28"/>
      <c r="G4597" s="28"/>
      <c r="H4597" s="28"/>
      <c r="J4597" s="21"/>
      <c r="K4597" s="21"/>
      <c r="M4597" s="21"/>
      <c r="P4597" s="21"/>
      <c r="R4597" s="21"/>
      <c r="T4597" s="28"/>
      <c r="U4597" s="28"/>
      <c r="W4597" s="28"/>
      <c r="Y4597" s="28"/>
      <c r="Z4597" s="28"/>
      <c r="AB4597" s="28"/>
    </row>
    <row r="4598" spans="1:28">
      <c r="A4598" s="70"/>
      <c r="B4598" s="28"/>
      <c r="C4598" s="28"/>
      <c r="D4598" s="28"/>
      <c r="F4598" s="28"/>
      <c r="G4598" s="28"/>
      <c r="H4598" s="28"/>
      <c r="J4598" s="21"/>
      <c r="K4598" s="21"/>
      <c r="M4598" s="21"/>
      <c r="P4598" s="21"/>
      <c r="R4598" s="21"/>
      <c r="T4598" s="28"/>
      <c r="U4598" s="28"/>
      <c r="W4598" s="28"/>
      <c r="Y4598" s="28"/>
      <c r="Z4598" s="28"/>
      <c r="AB4598" s="28"/>
    </row>
    <row r="4599" spans="1:28">
      <c r="A4599" s="70"/>
      <c r="B4599" s="28"/>
      <c r="C4599" s="28"/>
      <c r="D4599" s="28"/>
      <c r="F4599" s="28"/>
      <c r="G4599" s="28"/>
      <c r="H4599" s="28"/>
      <c r="J4599" s="21"/>
      <c r="K4599" s="21"/>
      <c r="M4599" s="21"/>
      <c r="P4599" s="21"/>
      <c r="R4599" s="21"/>
      <c r="T4599" s="28"/>
      <c r="U4599" s="28"/>
      <c r="W4599" s="28"/>
      <c r="Y4599" s="28"/>
      <c r="Z4599" s="28"/>
      <c r="AB4599" s="28"/>
    </row>
    <row r="4600" spans="1:28">
      <c r="A4600" s="70"/>
      <c r="B4600" s="28"/>
      <c r="C4600" s="28"/>
      <c r="D4600" s="28"/>
      <c r="F4600" s="28"/>
      <c r="G4600" s="28"/>
      <c r="H4600" s="28"/>
      <c r="J4600" s="21"/>
      <c r="K4600" s="21"/>
      <c r="M4600" s="21"/>
      <c r="P4600" s="21"/>
      <c r="R4600" s="21"/>
      <c r="T4600" s="28"/>
      <c r="U4600" s="28"/>
      <c r="W4600" s="28"/>
      <c r="Y4600" s="28"/>
      <c r="Z4600" s="28"/>
      <c r="AB4600" s="28"/>
    </row>
    <row r="4601" spans="1:28">
      <c r="A4601" s="70"/>
      <c r="B4601" s="28"/>
      <c r="C4601" s="28"/>
      <c r="D4601" s="28"/>
      <c r="F4601" s="28"/>
      <c r="G4601" s="28"/>
      <c r="H4601" s="28"/>
      <c r="J4601" s="21"/>
      <c r="K4601" s="21"/>
      <c r="M4601" s="21"/>
      <c r="P4601" s="21"/>
      <c r="R4601" s="21"/>
      <c r="T4601" s="28"/>
      <c r="U4601" s="28"/>
      <c r="W4601" s="28"/>
      <c r="Y4601" s="28"/>
      <c r="Z4601" s="28"/>
      <c r="AB4601" s="28"/>
    </row>
    <row r="4602" spans="1:28">
      <c r="A4602" s="70"/>
      <c r="B4602" s="28"/>
      <c r="C4602" s="28"/>
      <c r="D4602" s="28"/>
      <c r="F4602" s="28"/>
      <c r="G4602" s="28"/>
      <c r="H4602" s="28"/>
      <c r="J4602" s="21"/>
      <c r="K4602" s="21"/>
      <c r="M4602" s="21"/>
      <c r="P4602" s="21"/>
      <c r="R4602" s="21"/>
      <c r="T4602" s="28"/>
      <c r="U4602" s="28"/>
      <c r="W4602" s="28"/>
      <c r="Y4602" s="28"/>
      <c r="Z4602" s="28"/>
      <c r="AB4602" s="28"/>
    </row>
    <row r="4603" spans="1:28">
      <c r="A4603" s="70"/>
      <c r="B4603" s="28"/>
      <c r="C4603" s="28"/>
      <c r="D4603" s="28"/>
      <c r="F4603" s="28"/>
      <c r="G4603" s="28"/>
      <c r="H4603" s="28"/>
      <c r="J4603" s="21"/>
      <c r="K4603" s="21"/>
      <c r="M4603" s="21"/>
      <c r="P4603" s="21"/>
      <c r="R4603" s="21"/>
      <c r="T4603" s="28"/>
      <c r="U4603" s="28"/>
      <c r="W4603" s="28"/>
      <c r="Y4603" s="28"/>
      <c r="Z4603" s="28"/>
      <c r="AB4603" s="28"/>
    </row>
    <row r="4604" spans="1:28">
      <c r="A4604" s="70"/>
      <c r="B4604" s="28"/>
      <c r="C4604" s="28"/>
      <c r="D4604" s="28"/>
      <c r="F4604" s="28"/>
      <c r="G4604" s="28"/>
      <c r="H4604" s="28"/>
      <c r="J4604" s="21"/>
      <c r="K4604" s="21"/>
      <c r="M4604" s="21"/>
      <c r="P4604" s="21"/>
      <c r="R4604" s="21"/>
      <c r="T4604" s="28"/>
      <c r="U4604" s="28"/>
      <c r="W4604" s="28"/>
      <c r="Y4604" s="28"/>
      <c r="Z4604" s="28"/>
      <c r="AB4604" s="28"/>
    </row>
    <row r="4605" spans="1:28">
      <c r="A4605" s="70"/>
      <c r="B4605" s="28"/>
      <c r="C4605" s="28"/>
      <c r="D4605" s="28"/>
      <c r="F4605" s="28"/>
      <c r="G4605" s="28"/>
      <c r="H4605" s="28"/>
      <c r="J4605" s="21"/>
      <c r="K4605" s="21"/>
      <c r="M4605" s="21"/>
      <c r="P4605" s="21"/>
      <c r="R4605" s="21"/>
      <c r="T4605" s="28"/>
      <c r="U4605" s="28"/>
      <c r="W4605" s="28"/>
      <c r="Y4605" s="28"/>
      <c r="Z4605" s="28"/>
      <c r="AB4605" s="28"/>
    </row>
    <row r="4606" spans="1:28">
      <c r="A4606" s="70"/>
      <c r="B4606" s="28"/>
      <c r="C4606" s="28"/>
      <c r="D4606" s="28"/>
      <c r="F4606" s="28"/>
      <c r="G4606" s="28"/>
      <c r="H4606" s="28"/>
      <c r="J4606" s="21"/>
      <c r="K4606" s="21"/>
      <c r="M4606" s="21"/>
      <c r="P4606" s="21"/>
      <c r="R4606" s="21"/>
      <c r="T4606" s="28"/>
      <c r="U4606" s="28"/>
      <c r="W4606" s="28"/>
      <c r="Y4606" s="28"/>
      <c r="Z4606" s="28"/>
      <c r="AB4606" s="28"/>
    </row>
    <row r="4607" spans="1:28">
      <c r="A4607" s="70"/>
      <c r="B4607" s="28"/>
      <c r="C4607" s="28"/>
      <c r="D4607" s="28"/>
      <c r="F4607" s="28"/>
      <c r="G4607" s="28"/>
      <c r="H4607" s="28"/>
      <c r="J4607" s="21"/>
      <c r="K4607" s="21"/>
      <c r="M4607" s="21"/>
      <c r="P4607" s="21"/>
      <c r="R4607" s="21"/>
      <c r="T4607" s="28"/>
      <c r="U4607" s="28"/>
      <c r="W4607" s="28"/>
      <c r="Y4607" s="28"/>
      <c r="Z4607" s="28"/>
      <c r="AB4607" s="28"/>
    </row>
    <row r="4608" spans="1:28">
      <c r="A4608" s="70"/>
      <c r="B4608" s="28"/>
      <c r="C4608" s="28"/>
      <c r="D4608" s="28"/>
      <c r="F4608" s="28"/>
      <c r="G4608" s="28"/>
      <c r="H4608" s="28"/>
      <c r="J4608" s="21"/>
      <c r="K4608" s="21"/>
      <c r="M4608" s="21"/>
      <c r="P4608" s="21"/>
      <c r="R4608" s="21"/>
      <c r="T4608" s="28"/>
      <c r="U4608" s="28"/>
      <c r="W4608" s="28"/>
      <c r="Y4608" s="28"/>
      <c r="Z4608" s="28"/>
      <c r="AB4608" s="28"/>
    </row>
    <row r="4609" spans="1:28">
      <c r="A4609" s="70"/>
      <c r="B4609" s="28"/>
      <c r="C4609" s="28"/>
      <c r="D4609" s="28"/>
      <c r="F4609" s="28"/>
      <c r="G4609" s="28"/>
      <c r="H4609" s="28"/>
      <c r="J4609" s="21"/>
      <c r="K4609" s="21"/>
      <c r="M4609" s="21"/>
      <c r="P4609" s="21"/>
      <c r="R4609" s="21"/>
      <c r="T4609" s="28"/>
      <c r="U4609" s="28"/>
      <c r="W4609" s="28"/>
      <c r="Y4609" s="28"/>
      <c r="Z4609" s="28"/>
      <c r="AB4609" s="28"/>
    </row>
    <row r="4610" spans="1:28">
      <c r="A4610" s="70"/>
      <c r="B4610" s="28"/>
      <c r="C4610" s="28"/>
      <c r="D4610" s="28"/>
      <c r="F4610" s="28"/>
      <c r="G4610" s="28"/>
      <c r="H4610" s="28"/>
      <c r="J4610" s="21"/>
      <c r="K4610" s="21"/>
      <c r="M4610" s="21"/>
      <c r="P4610" s="21"/>
      <c r="R4610" s="21"/>
      <c r="T4610" s="28"/>
      <c r="U4610" s="28"/>
      <c r="W4610" s="28"/>
      <c r="Y4610" s="28"/>
      <c r="Z4610" s="28"/>
      <c r="AB4610" s="28"/>
    </row>
    <row r="4611" spans="1:28">
      <c r="A4611" s="70"/>
      <c r="B4611" s="28"/>
      <c r="C4611" s="28"/>
      <c r="D4611" s="28"/>
      <c r="F4611" s="28"/>
      <c r="G4611" s="28"/>
      <c r="H4611" s="28"/>
      <c r="J4611" s="21"/>
      <c r="K4611" s="21"/>
      <c r="M4611" s="21"/>
      <c r="P4611" s="21"/>
      <c r="R4611" s="21"/>
      <c r="T4611" s="28"/>
      <c r="U4611" s="28"/>
      <c r="W4611" s="28"/>
      <c r="Y4611" s="28"/>
      <c r="Z4611" s="28"/>
      <c r="AB4611" s="28"/>
    </row>
    <row r="4612" spans="1:28">
      <c r="A4612" s="70"/>
      <c r="B4612" s="28"/>
      <c r="C4612" s="28"/>
      <c r="D4612" s="28"/>
      <c r="F4612" s="28"/>
      <c r="G4612" s="28"/>
      <c r="H4612" s="28"/>
      <c r="J4612" s="21"/>
      <c r="K4612" s="21"/>
      <c r="M4612" s="21"/>
      <c r="P4612" s="21"/>
      <c r="R4612" s="21"/>
      <c r="T4612" s="28"/>
      <c r="U4612" s="28"/>
      <c r="W4612" s="28"/>
      <c r="Y4612" s="28"/>
      <c r="Z4612" s="28"/>
      <c r="AB4612" s="28"/>
    </row>
    <row r="4613" spans="1:28">
      <c r="A4613" s="70"/>
      <c r="B4613" s="28"/>
      <c r="C4613" s="28"/>
      <c r="D4613" s="28"/>
      <c r="F4613" s="28"/>
      <c r="G4613" s="28"/>
      <c r="H4613" s="28"/>
      <c r="J4613" s="21"/>
      <c r="K4613" s="21"/>
      <c r="M4613" s="21"/>
      <c r="P4613" s="21"/>
      <c r="R4613" s="21"/>
      <c r="T4613" s="28"/>
      <c r="U4613" s="28"/>
      <c r="W4613" s="28"/>
      <c r="Y4613" s="28"/>
      <c r="Z4613" s="28"/>
      <c r="AB4613" s="28"/>
    </row>
    <row r="4614" spans="1:28">
      <c r="A4614" s="70"/>
      <c r="B4614" s="28"/>
      <c r="C4614" s="28"/>
      <c r="D4614" s="28"/>
      <c r="F4614" s="28"/>
      <c r="G4614" s="28"/>
      <c r="H4614" s="28"/>
      <c r="J4614" s="21"/>
      <c r="K4614" s="21"/>
      <c r="M4614" s="21"/>
      <c r="P4614" s="21"/>
      <c r="R4614" s="21"/>
      <c r="T4614" s="28"/>
      <c r="U4614" s="28"/>
      <c r="W4614" s="28"/>
      <c r="Y4614" s="28"/>
      <c r="Z4614" s="28"/>
      <c r="AB4614" s="28"/>
    </row>
    <row r="4615" spans="1:28">
      <c r="A4615" s="70"/>
      <c r="B4615" s="28"/>
      <c r="C4615" s="28"/>
      <c r="D4615" s="28"/>
      <c r="F4615" s="28"/>
      <c r="G4615" s="28"/>
      <c r="H4615" s="28"/>
      <c r="J4615" s="21"/>
      <c r="K4615" s="21"/>
      <c r="M4615" s="21"/>
      <c r="P4615" s="21"/>
      <c r="R4615" s="21"/>
      <c r="T4615" s="28"/>
      <c r="U4615" s="28"/>
      <c r="W4615" s="28"/>
      <c r="Y4615" s="28"/>
      <c r="Z4615" s="28"/>
      <c r="AB4615" s="28"/>
    </row>
    <row r="4616" spans="1:28">
      <c r="A4616" s="70"/>
      <c r="B4616" s="28"/>
      <c r="C4616" s="28"/>
      <c r="D4616" s="28"/>
      <c r="F4616" s="28"/>
      <c r="G4616" s="28"/>
      <c r="H4616" s="28"/>
      <c r="J4616" s="21"/>
      <c r="K4616" s="21"/>
      <c r="M4616" s="21"/>
      <c r="P4616" s="21"/>
      <c r="R4616" s="21"/>
      <c r="T4616" s="28"/>
      <c r="U4616" s="28"/>
      <c r="W4616" s="28"/>
      <c r="Y4616" s="28"/>
      <c r="Z4616" s="28"/>
      <c r="AB4616" s="28"/>
    </row>
    <row r="4617" spans="1:28">
      <c r="A4617" s="70"/>
      <c r="B4617" s="28"/>
      <c r="C4617" s="28"/>
      <c r="D4617" s="28"/>
      <c r="F4617" s="28"/>
      <c r="G4617" s="28"/>
      <c r="H4617" s="28"/>
      <c r="J4617" s="21"/>
      <c r="K4617" s="21"/>
      <c r="M4617" s="21"/>
      <c r="P4617" s="21"/>
      <c r="R4617" s="21"/>
      <c r="T4617" s="28"/>
      <c r="U4617" s="28"/>
      <c r="W4617" s="28"/>
      <c r="Y4617" s="28"/>
      <c r="Z4617" s="28"/>
      <c r="AB4617" s="28"/>
    </row>
    <row r="4618" spans="1:28">
      <c r="A4618" s="70"/>
      <c r="B4618" s="28"/>
      <c r="C4618" s="28"/>
      <c r="D4618" s="28"/>
      <c r="F4618" s="28"/>
      <c r="G4618" s="28"/>
      <c r="H4618" s="28"/>
      <c r="J4618" s="21"/>
      <c r="K4618" s="21"/>
      <c r="M4618" s="21"/>
      <c r="P4618" s="21"/>
      <c r="R4618" s="21"/>
      <c r="T4618" s="28"/>
      <c r="U4618" s="28"/>
      <c r="W4618" s="28"/>
      <c r="Y4618" s="28"/>
      <c r="Z4618" s="28"/>
      <c r="AB4618" s="28"/>
    </row>
    <row r="4619" spans="1:28">
      <c r="A4619" s="70"/>
      <c r="B4619" s="28"/>
      <c r="C4619" s="28"/>
      <c r="D4619" s="28"/>
      <c r="F4619" s="28"/>
      <c r="G4619" s="28"/>
      <c r="H4619" s="28"/>
      <c r="J4619" s="21"/>
      <c r="K4619" s="21"/>
      <c r="M4619" s="21"/>
      <c r="P4619" s="21"/>
      <c r="R4619" s="21"/>
      <c r="T4619" s="28"/>
      <c r="U4619" s="28"/>
      <c r="W4619" s="28"/>
      <c r="Y4619" s="28"/>
      <c r="Z4619" s="28"/>
      <c r="AB4619" s="28"/>
    </row>
    <row r="4620" spans="1:28">
      <c r="A4620" s="70"/>
      <c r="B4620" s="28"/>
      <c r="C4620" s="28"/>
      <c r="D4620" s="28"/>
      <c r="F4620" s="28"/>
      <c r="G4620" s="28"/>
      <c r="H4620" s="28"/>
      <c r="J4620" s="21"/>
      <c r="K4620" s="21"/>
      <c r="M4620" s="21"/>
      <c r="P4620" s="21"/>
      <c r="R4620" s="21"/>
      <c r="T4620" s="28"/>
      <c r="U4620" s="28"/>
      <c r="W4620" s="28"/>
      <c r="Y4620" s="28"/>
      <c r="Z4620" s="28"/>
      <c r="AB4620" s="28"/>
    </row>
    <row r="4621" spans="1:28">
      <c r="A4621" s="70"/>
      <c r="B4621" s="28"/>
      <c r="C4621" s="28"/>
      <c r="D4621" s="28"/>
      <c r="F4621" s="28"/>
      <c r="G4621" s="28"/>
      <c r="H4621" s="28"/>
      <c r="J4621" s="21"/>
      <c r="K4621" s="21"/>
      <c r="M4621" s="21"/>
      <c r="P4621" s="21"/>
      <c r="R4621" s="21"/>
      <c r="T4621" s="28"/>
      <c r="U4621" s="28"/>
      <c r="W4621" s="28"/>
      <c r="Y4621" s="28"/>
      <c r="Z4621" s="28"/>
      <c r="AB4621" s="28"/>
    </row>
    <row r="4622" spans="1:28">
      <c r="A4622" s="70"/>
      <c r="B4622" s="28"/>
      <c r="C4622" s="28"/>
      <c r="D4622" s="28"/>
      <c r="F4622" s="28"/>
      <c r="G4622" s="28"/>
      <c r="H4622" s="28"/>
      <c r="J4622" s="21"/>
      <c r="K4622" s="21"/>
      <c r="M4622" s="21"/>
      <c r="P4622" s="21"/>
      <c r="R4622" s="21"/>
      <c r="T4622" s="28"/>
      <c r="U4622" s="28"/>
      <c r="W4622" s="28"/>
      <c r="Y4622" s="28"/>
      <c r="Z4622" s="28"/>
      <c r="AB4622" s="28"/>
    </row>
    <row r="4623" spans="1:28">
      <c r="A4623" s="70"/>
      <c r="B4623" s="28"/>
      <c r="C4623" s="28"/>
      <c r="D4623" s="28"/>
      <c r="F4623" s="28"/>
      <c r="G4623" s="28"/>
      <c r="H4623" s="28"/>
      <c r="J4623" s="21"/>
      <c r="K4623" s="21"/>
      <c r="M4623" s="21"/>
      <c r="P4623" s="21"/>
      <c r="R4623" s="21"/>
      <c r="T4623" s="28"/>
      <c r="U4623" s="28"/>
      <c r="W4623" s="28"/>
      <c r="Y4623" s="28"/>
      <c r="Z4623" s="28"/>
      <c r="AB4623" s="28"/>
    </row>
    <row r="4624" spans="1:28">
      <c r="A4624" s="70"/>
      <c r="B4624" s="28"/>
      <c r="C4624" s="28"/>
      <c r="D4624" s="28"/>
      <c r="F4624" s="28"/>
      <c r="G4624" s="28"/>
      <c r="H4624" s="28"/>
      <c r="J4624" s="21"/>
      <c r="K4624" s="21"/>
      <c r="M4624" s="21"/>
      <c r="P4624" s="21"/>
      <c r="R4624" s="21"/>
      <c r="T4624" s="28"/>
      <c r="U4624" s="28"/>
      <c r="W4624" s="28"/>
      <c r="Y4624" s="28"/>
      <c r="Z4624" s="28"/>
      <c r="AB4624" s="28"/>
    </row>
    <row r="4625" spans="1:28">
      <c r="A4625" s="70"/>
      <c r="B4625" s="28"/>
      <c r="C4625" s="28"/>
      <c r="D4625" s="28"/>
      <c r="F4625" s="28"/>
      <c r="G4625" s="28"/>
      <c r="H4625" s="28"/>
      <c r="J4625" s="21"/>
      <c r="K4625" s="21"/>
      <c r="M4625" s="21"/>
      <c r="P4625" s="21"/>
      <c r="R4625" s="21"/>
      <c r="T4625" s="28"/>
      <c r="U4625" s="28"/>
      <c r="W4625" s="28"/>
      <c r="Y4625" s="28"/>
      <c r="Z4625" s="28"/>
      <c r="AB4625" s="28"/>
    </row>
    <row r="4626" spans="1:28">
      <c r="A4626" s="70"/>
      <c r="B4626" s="28"/>
      <c r="C4626" s="28"/>
      <c r="D4626" s="28"/>
      <c r="F4626" s="28"/>
      <c r="G4626" s="28"/>
      <c r="H4626" s="28"/>
      <c r="J4626" s="21"/>
      <c r="K4626" s="21"/>
      <c r="M4626" s="21"/>
      <c r="P4626" s="21"/>
      <c r="R4626" s="21"/>
      <c r="T4626" s="28"/>
      <c r="U4626" s="28"/>
      <c r="W4626" s="28"/>
      <c r="Y4626" s="28"/>
      <c r="Z4626" s="28"/>
      <c r="AB4626" s="28"/>
    </row>
    <row r="4627" spans="1:28">
      <c r="A4627" s="70"/>
      <c r="B4627" s="28"/>
      <c r="C4627" s="28"/>
      <c r="D4627" s="28"/>
      <c r="F4627" s="28"/>
      <c r="G4627" s="28"/>
      <c r="H4627" s="28"/>
      <c r="J4627" s="21"/>
      <c r="K4627" s="21"/>
      <c r="M4627" s="21"/>
      <c r="P4627" s="21"/>
      <c r="R4627" s="21"/>
      <c r="T4627" s="28"/>
      <c r="U4627" s="28"/>
      <c r="W4627" s="28"/>
      <c r="Y4627" s="28"/>
      <c r="Z4627" s="28"/>
      <c r="AB4627" s="28"/>
    </row>
    <row r="4628" spans="1:28">
      <c r="A4628" s="70"/>
      <c r="B4628" s="28"/>
      <c r="C4628" s="28"/>
      <c r="D4628" s="28"/>
      <c r="F4628" s="28"/>
      <c r="G4628" s="28"/>
      <c r="H4628" s="28"/>
      <c r="J4628" s="21"/>
      <c r="K4628" s="21"/>
      <c r="M4628" s="21"/>
      <c r="P4628" s="21"/>
      <c r="R4628" s="21"/>
      <c r="T4628" s="28"/>
      <c r="U4628" s="28"/>
      <c r="W4628" s="28"/>
      <c r="Y4628" s="28"/>
      <c r="Z4628" s="28"/>
      <c r="AB4628" s="28"/>
    </row>
    <row r="4629" spans="1:28">
      <c r="A4629" s="70"/>
      <c r="B4629" s="28"/>
      <c r="C4629" s="28"/>
      <c r="D4629" s="28"/>
      <c r="F4629" s="28"/>
      <c r="G4629" s="28"/>
      <c r="H4629" s="28"/>
      <c r="J4629" s="21"/>
      <c r="K4629" s="21"/>
      <c r="M4629" s="21"/>
      <c r="P4629" s="21"/>
      <c r="R4629" s="21"/>
      <c r="T4629" s="28"/>
      <c r="U4629" s="28"/>
      <c r="W4629" s="28"/>
      <c r="Y4629" s="28"/>
      <c r="Z4629" s="28"/>
      <c r="AB4629" s="28"/>
    </row>
    <row r="4630" spans="1:28">
      <c r="A4630" s="70"/>
      <c r="B4630" s="28"/>
      <c r="C4630" s="28"/>
      <c r="D4630" s="28"/>
      <c r="F4630" s="28"/>
      <c r="G4630" s="28"/>
      <c r="H4630" s="28"/>
      <c r="J4630" s="21"/>
      <c r="K4630" s="21"/>
      <c r="M4630" s="21"/>
      <c r="P4630" s="21"/>
      <c r="R4630" s="21"/>
      <c r="T4630" s="28"/>
      <c r="U4630" s="28"/>
      <c r="W4630" s="28"/>
      <c r="Y4630" s="28"/>
      <c r="Z4630" s="28"/>
      <c r="AB4630" s="28"/>
    </row>
    <row r="4631" spans="1:28">
      <c r="A4631" s="70"/>
      <c r="B4631" s="28"/>
      <c r="C4631" s="28"/>
      <c r="D4631" s="28"/>
      <c r="F4631" s="28"/>
      <c r="G4631" s="28"/>
      <c r="H4631" s="28"/>
      <c r="J4631" s="21"/>
      <c r="K4631" s="21"/>
      <c r="M4631" s="21"/>
      <c r="P4631" s="21"/>
      <c r="R4631" s="21"/>
      <c r="T4631" s="28"/>
      <c r="U4631" s="28"/>
      <c r="W4631" s="28"/>
      <c r="Y4631" s="28"/>
      <c r="Z4631" s="28"/>
      <c r="AB4631" s="28"/>
    </row>
    <row r="4632" spans="1:28">
      <c r="A4632" s="70"/>
      <c r="B4632" s="28"/>
      <c r="C4632" s="28"/>
      <c r="D4632" s="28"/>
      <c r="F4632" s="28"/>
      <c r="G4632" s="28"/>
      <c r="H4632" s="28"/>
      <c r="J4632" s="21"/>
      <c r="K4632" s="21"/>
      <c r="M4632" s="21"/>
      <c r="P4632" s="21"/>
      <c r="R4632" s="21"/>
      <c r="T4632" s="28"/>
      <c r="U4632" s="28"/>
      <c r="W4632" s="28"/>
      <c r="Y4632" s="28"/>
      <c r="Z4632" s="28"/>
      <c r="AB4632" s="28"/>
    </row>
    <row r="4633" spans="1:28">
      <c r="A4633" s="70"/>
      <c r="B4633" s="28"/>
      <c r="C4633" s="28"/>
      <c r="D4633" s="28"/>
      <c r="F4633" s="28"/>
      <c r="G4633" s="28"/>
      <c r="H4633" s="28"/>
      <c r="J4633" s="21"/>
      <c r="K4633" s="21"/>
      <c r="M4633" s="21"/>
      <c r="P4633" s="21"/>
      <c r="R4633" s="21"/>
      <c r="T4633" s="28"/>
      <c r="U4633" s="28"/>
      <c r="W4633" s="28"/>
      <c r="Y4633" s="28"/>
      <c r="Z4633" s="28"/>
      <c r="AB4633" s="28"/>
    </row>
    <row r="4634" spans="1:28">
      <c r="A4634" s="70"/>
      <c r="B4634" s="28"/>
      <c r="C4634" s="28"/>
      <c r="D4634" s="28"/>
      <c r="F4634" s="28"/>
      <c r="G4634" s="28"/>
      <c r="H4634" s="28"/>
      <c r="J4634" s="21"/>
      <c r="K4634" s="21"/>
      <c r="M4634" s="21"/>
      <c r="P4634" s="21"/>
      <c r="R4634" s="21"/>
      <c r="T4634" s="28"/>
      <c r="U4634" s="28"/>
      <c r="W4634" s="28"/>
      <c r="Y4634" s="28"/>
      <c r="Z4634" s="28"/>
      <c r="AB4634" s="28"/>
    </row>
    <row r="4635" spans="1:28">
      <c r="A4635" s="70"/>
      <c r="B4635" s="28"/>
      <c r="C4635" s="28"/>
      <c r="D4635" s="28"/>
      <c r="F4635" s="28"/>
      <c r="G4635" s="28"/>
      <c r="H4635" s="28"/>
      <c r="J4635" s="21"/>
      <c r="K4635" s="21"/>
      <c r="M4635" s="21"/>
      <c r="P4635" s="21"/>
      <c r="R4635" s="21"/>
      <c r="T4635" s="28"/>
      <c r="U4635" s="28"/>
      <c r="W4635" s="28"/>
      <c r="Y4635" s="28"/>
      <c r="Z4635" s="28"/>
      <c r="AB4635" s="28"/>
    </row>
    <row r="4636" spans="1:28">
      <c r="A4636" s="70"/>
      <c r="B4636" s="28"/>
      <c r="C4636" s="28"/>
      <c r="D4636" s="28"/>
      <c r="F4636" s="28"/>
      <c r="G4636" s="28"/>
      <c r="H4636" s="28"/>
      <c r="J4636" s="21"/>
      <c r="K4636" s="21"/>
      <c r="M4636" s="21"/>
      <c r="P4636" s="21"/>
      <c r="R4636" s="21"/>
      <c r="T4636" s="28"/>
      <c r="U4636" s="28"/>
      <c r="W4636" s="28"/>
      <c r="Y4636" s="28"/>
      <c r="Z4636" s="28"/>
      <c r="AB4636" s="28"/>
    </row>
    <row r="4637" spans="1:28">
      <c r="A4637" s="70"/>
      <c r="B4637" s="28"/>
      <c r="C4637" s="28"/>
      <c r="D4637" s="28"/>
      <c r="F4637" s="28"/>
      <c r="G4637" s="28"/>
      <c r="H4637" s="28"/>
      <c r="J4637" s="21"/>
      <c r="K4637" s="21"/>
      <c r="M4637" s="21"/>
      <c r="P4637" s="21"/>
      <c r="R4637" s="21"/>
      <c r="T4637" s="28"/>
      <c r="U4637" s="28"/>
      <c r="W4637" s="28"/>
      <c r="Y4637" s="28"/>
      <c r="Z4637" s="28"/>
      <c r="AB4637" s="28"/>
    </row>
    <row r="4638" spans="1:28">
      <c r="A4638" s="70"/>
      <c r="B4638" s="28"/>
      <c r="C4638" s="28"/>
      <c r="D4638" s="28"/>
      <c r="F4638" s="28"/>
      <c r="G4638" s="28"/>
      <c r="H4638" s="28"/>
      <c r="J4638" s="21"/>
      <c r="K4638" s="21"/>
      <c r="M4638" s="21"/>
      <c r="P4638" s="21"/>
      <c r="R4638" s="21"/>
      <c r="T4638" s="28"/>
      <c r="U4638" s="28"/>
      <c r="W4638" s="28"/>
      <c r="Y4638" s="28"/>
      <c r="Z4638" s="28"/>
      <c r="AB4638" s="28"/>
    </row>
    <row r="4639" spans="1:28">
      <c r="A4639" s="70"/>
      <c r="B4639" s="28"/>
      <c r="C4639" s="28"/>
      <c r="D4639" s="28"/>
      <c r="F4639" s="28"/>
      <c r="G4639" s="28"/>
      <c r="H4639" s="28"/>
      <c r="J4639" s="21"/>
      <c r="K4639" s="21"/>
      <c r="M4639" s="21"/>
      <c r="P4639" s="21"/>
      <c r="R4639" s="21"/>
      <c r="T4639" s="28"/>
      <c r="U4639" s="28"/>
      <c r="W4639" s="28"/>
      <c r="Y4639" s="28"/>
      <c r="Z4639" s="28"/>
      <c r="AB4639" s="28"/>
    </row>
    <row r="4640" spans="1:28">
      <c r="A4640" s="70"/>
      <c r="B4640" s="28"/>
      <c r="C4640" s="28"/>
      <c r="D4640" s="28"/>
      <c r="F4640" s="28"/>
      <c r="G4640" s="28"/>
      <c r="H4640" s="28"/>
      <c r="J4640" s="21"/>
      <c r="K4640" s="21"/>
      <c r="M4640" s="21"/>
      <c r="P4640" s="21"/>
      <c r="R4640" s="21"/>
      <c r="T4640" s="28"/>
      <c r="U4640" s="28"/>
      <c r="W4640" s="28"/>
      <c r="Y4640" s="28"/>
      <c r="Z4640" s="28"/>
      <c r="AB4640" s="28"/>
    </row>
    <row r="4641" spans="1:28">
      <c r="A4641" s="70"/>
      <c r="B4641" s="28"/>
      <c r="C4641" s="28"/>
      <c r="D4641" s="28"/>
      <c r="F4641" s="28"/>
      <c r="G4641" s="28"/>
      <c r="H4641" s="28"/>
      <c r="J4641" s="21"/>
      <c r="K4641" s="21"/>
      <c r="M4641" s="21"/>
      <c r="P4641" s="21"/>
      <c r="R4641" s="21"/>
      <c r="T4641" s="28"/>
      <c r="U4641" s="28"/>
      <c r="W4641" s="28"/>
      <c r="Y4641" s="28"/>
      <c r="Z4641" s="28"/>
      <c r="AB4641" s="28"/>
    </row>
    <row r="4642" spans="1:28">
      <c r="A4642" s="70"/>
      <c r="B4642" s="28"/>
      <c r="C4642" s="28"/>
      <c r="D4642" s="28"/>
      <c r="F4642" s="28"/>
      <c r="G4642" s="28"/>
      <c r="H4642" s="28"/>
      <c r="J4642" s="21"/>
      <c r="K4642" s="21"/>
      <c r="M4642" s="21"/>
      <c r="P4642" s="21"/>
      <c r="R4642" s="21"/>
      <c r="T4642" s="28"/>
      <c r="U4642" s="28"/>
      <c r="W4642" s="28"/>
      <c r="Y4642" s="28"/>
      <c r="Z4642" s="28"/>
      <c r="AB4642" s="28"/>
    </row>
    <row r="4643" spans="1:28">
      <c r="A4643" s="70"/>
      <c r="B4643" s="28"/>
      <c r="C4643" s="28"/>
      <c r="D4643" s="28"/>
      <c r="F4643" s="28"/>
      <c r="G4643" s="28"/>
      <c r="H4643" s="28"/>
      <c r="J4643" s="21"/>
      <c r="K4643" s="21"/>
      <c r="M4643" s="21"/>
      <c r="P4643" s="21"/>
      <c r="R4643" s="21"/>
      <c r="T4643" s="28"/>
      <c r="U4643" s="28"/>
      <c r="W4643" s="28"/>
      <c r="Y4643" s="28"/>
      <c r="Z4643" s="28"/>
      <c r="AB4643" s="28"/>
    </row>
    <row r="4644" spans="1:28">
      <c r="A4644" s="70"/>
      <c r="B4644" s="28"/>
      <c r="C4644" s="28"/>
      <c r="D4644" s="28"/>
      <c r="F4644" s="28"/>
      <c r="G4644" s="28"/>
      <c r="H4644" s="28"/>
      <c r="J4644" s="21"/>
      <c r="K4644" s="21"/>
      <c r="M4644" s="21"/>
      <c r="P4644" s="21"/>
      <c r="R4644" s="21"/>
      <c r="T4644" s="28"/>
      <c r="U4644" s="28"/>
      <c r="W4644" s="28"/>
      <c r="Y4644" s="28"/>
      <c r="Z4644" s="28"/>
      <c r="AB4644" s="28"/>
    </row>
    <row r="4645" spans="1:28">
      <c r="A4645" s="70"/>
      <c r="B4645" s="28"/>
      <c r="C4645" s="28"/>
      <c r="D4645" s="28"/>
      <c r="F4645" s="28"/>
      <c r="G4645" s="28"/>
      <c r="H4645" s="28"/>
      <c r="J4645" s="21"/>
      <c r="K4645" s="21"/>
      <c r="M4645" s="21"/>
      <c r="P4645" s="21"/>
      <c r="R4645" s="21"/>
      <c r="T4645" s="28"/>
      <c r="U4645" s="28"/>
      <c r="W4645" s="28"/>
      <c r="Y4645" s="28"/>
      <c r="Z4645" s="28"/>
      <c r="AB4645" s="28"/>
    </row>
    <row r="4646" spans="1:28">
      <c r="A4646" s="70"/>
      <c r="B4646" s="28"/>
      <c r="C4646" s="28"/>
      <c r="D4646" s="28"/>
      <c r="F4646" s="28"/>
      <c r="G4646" s="28"/>
      <c r="H4646" s="28"/>
      <c r="J4646" s="21"/>
      <c r="K4646" s="21"/>
      <c r="M4646" s="21"/>
      <c r="P4646" s="21"/>
      <c r="R4646" s="21"/>
      <c r="T4646" s="28"/>
      <c r="U4646" s="28"/>
      <c r="W4646" s="28"/>
      <c r="Y4646" s="28"/>
      <c r="Z4646" s="28"/>
      <c r="AB4646" s="28"/>
    </row>
    <row r="4647" spans="1:28">
      <c r="A4647" s="70"/>
      <c r="B4647" s="28"/>
      <c r="C4647" s="28"/>
      <c r="D4647" s="28"/>
      <c r="F4647" s="28"/>
      <c r="G4647" s="28"/>
      <c r="H4647" s="28"/>
      <c r="J4647" s="21"/>
      <c r="K4647" s="21"/>
      <c r="M4647" s="21"/>
      <c r="P4647" s="21"/>
      <c r="R4647" s="21"/>
      <c r="T4647" s="28"/>
      <c r="U4647" s="28"/>
      <c r="W4647" s="28"/>
      <c r="Y4647" s="28"/>
      <c r="Z4647" s="28"/>
      <c r="AB4647" s="28"/>
    </row>
    <row r="4648" spans="1:28">
      <c r="A4648" s="70"/>
      <c r="B4648" s="28"/>
      <c r="C4648" s="28"/>
      <c r="D4648" s="28"/>
      <c r="F4648" s="28"/>
      <c r="G4648" s="28"/>
      <c r="H4648" s="28"/>
      <c r="J4648" s="21"/>
      <c r="K4648" s="21"/>
      <c r="M4648" s="21"/>
      <c r="P4648" s="21"/>
      <c r="R4648" s="21"/>
      <c r="T4648" s="28"/>
      <c r="U4648" s="28"/>
      <c r="W4648" s="28"/>
      <c r="Y4648" s="28"/>
      <c r="Z4648" s="28"/>
      <c r="AB4648" s="28"/>
    </row>
    <row r="4649" spans="1:28">
      <c r="A4649" s="70"/>
      <c r="B4649" s="28"/>
      <c r="C4649" s="28"/>
      <c r="D4649" s="28"/>
      <c r="F4649" s="28"/>
      <c r="G4649" s="28"/>
      <c r="H4649" s="28"/>
      <c r="J4649" s="21"/>
      <c r="K4649" s="21"/>
      <c r="M4649" s="21"/>
      <c r="P4649" s="21"/>
      <c r="R4649" s="21"/>
      <c r="T4649" s="28"/>
      <c r="U4649" s="28"/>
      <c r="W4649" s="28"/>
      <c r="Y4649" s="28"/>
      <c r="Z4649" s="28"/>
      <c r="AB4649" s="28"/>
    </row>
    <row r="4650" spans="1:28">
      <c r="A4650" s="70"/>
      <c r="B4650" s="28"/>
      <c r="C4650" s="28"/>
      <c r="D4650" s="28"/>
      <c r="F4650" s="28"/>
      <c r="G4650" s="28"/>
      <c r="H4650" s="28"/>
      <c r="J4650" s="21"/>
      <c r="K4650" s="21"/>
      <c r="M4650" s="21"/>
      <c r="P4650" s="21"/>
      <c r="R4650" s="21"/>
      <c r="T4650" s="28"/>
      <c r="U4650" s="28"/>
      <c r="W4650" s="28"/>
      <c r="Y4650" s="28"/>
      <c r="Z4650" s="28"/>
      <c r="AB4650" s="28"/>
    </row>
    <row r="4651" spans="1:28">
      <c r="A4651" s="70"/>
      <c r="B4651" s="28"/>
      <c r="C4651" s="28"/>
      <c r="D4651" s="28"/>
      <c r="F4651" s="28"/>
      <c r="G4651" s="28"/>
      <c r="H4651" s="28"/>
      <c r="J4651" s="21"/>
      <c r="K4651" s="21"/>
      <c r="M4651" s="21"/>
      <c r="P4651" s="21"/>
      <c r="R4651" s="21"/>
      <c r="T4651" s="28"/>
      <c r="U4651" s="28"/>
      <c r="W4651" s="28"/>
      <c r="Y4651" s="28"/>
      <c r="Z4651" s="28"/>
      <c r="AB4651" s="28"/>
    </row>
    <row r="4652" spans="1:28">
      <c r="A4652" s="70"/>
      <c r="B4652" s="28"/>
      <c r="C4652" s="28"/>
      <c r="D4652" s="28"/>
      <c r="F4652" s="28"/>
      <c r="G4652" s="28"/>
      <c r="H4652" s="28"/>
      <c r="J4652" s="21"/>
      <c r="K4652" s="21"/>
      <c r="M4652" s="21"/>
      <c r="P4652" s="21"/>
      <c r="R4652" s="21"/>
      <c r="T4652" s="28"/>
      <c r="U4652" s="28"/>
      <c r="W4652" s="28"/>
      <c r="Y4652" s="28"/>
      <c r="Z4652" s="28"/>
      <c r="AB4652" s="28"/>
    </row>
    <row r="4653" spans="1:28">
      <c r="A4653" s="70"/>
      <c r="B4653" s="28"/>
      <c r="C4653" s="28"/>
      <c r="D4653" s="28"/>
      <c r="F4653" s="28"/>
      <c r="G4653" s="28"/>
      <c r="H4653" s="28"/>
      <c r="J4653" s="21"/>
      <c r="K4653" s="21"/>
      <c r="M4653" s="21"/>
      <c r="P4653" s="21"/>
      <c r="R4653" s="21"/>
      <c r="T4653" s="28"/>
      <c r="U4653" s="28"/>
      <c r="W4653" s="28"/>
      <c r="Y4653" s="28"/>
      <c r="Z4653" s="28"/>
      <c r="AB4653" s="28"/>
    </row>
    <row r="4654" spans="1:28">
      <c r="A4654" s="70"/>
      <c r="B4654" s="28"/>
      <c r="C4654" s="28"/>
      <c r="D4654" s="28"/>
      <c r="F4654" s="28"/>
      <c r="G4654" s="28"/>
      <c r="H4654" s="28"/>
      <c r="J4654" s="21"/>
      <c r="K4654" s="21"/>
      <c r="M4654" s="21"/>
      <c r="P4654" s="21"/>
      <c r="R4654" s="21"/>
      <c r="T4654" s="28"/>
      <c r="U4654" s="28"/>
      <c r="W4654" s="28"/>
      <c r="Y4654" s="28"/>
      <c r="Z4654" s="28"/>
      <c r="AB4654" s="28"/>
    </row>
    <row r="4655" spans="1:28">
      <c r="A4655" s="70"/>
      <c r="B4655" s="28"/>
      <c r="C4655" s="28"/>
      <c r="D4655" s="28"/>
      <c r="F4655" s="28"/>
      <c r="G4655" s="28"/>
      <c r="H4655" s="28"/>
      <c r="J4655" s="21"/>
      <c r="K4655" s="21"/>
      <c r="M4655" s="21"/>
      <c r="P4655" s="21"/>
      <c r="R4655" s="21"/>
      <c r="T4655" s="28"/>
      <c r="U4655" s="28"/>
      <c r="W4655" s="28"/>
      <c r="Y4655" s="28"/>
      <c r="Z4655" s="28"/>
      <c r="AB4655" s="28"/>
    </row>
    <row r="4656" spans="1:28">
      <c r="A4656" s="70"/>
      <c r="B4656" s="28"/>
      <c r="C4656" s="28"/>
      <c r="D4656" s="28"/>
      <c r="F4656" s="28"/>
      <c r="G4656" s="28"/>
      <c r="H4656" s="28"/>
      <c r="J4656" s="21"/>
      <c r="K4656" s="21"/>
      <c r="M4656" s="21"/>
      <c r="P4656" s="21"/>
      <c r="R4656" s="21"/>
      <c r="T4656" s="28"/>
      <c r="U4656" s="28"/>
      <c r="W4656" s="28"/>
      <c r="Y4656" s="28"/>
      <c r="Z4656" s="28"/>
      <c r="AB4656" s="28"/>
    </row>
    <row r="4657" spans="1:28">
      <c r="A4657" s="70"/>
      <c r="B4657" s="28"/>
      <c r="C4657" s="28"/>
      <c r="D4657" s="28"/>
      <c r="F4657" s="28"/>
      <c r="G4657" s="28"/>
      <c r="H4657" s="28"/>
      <c r="J4657" s="21"/>
      <c r="K4657" s="21"/>
      <c r="M4657" s="21"/>
      <c r="P4657" s="21"/>
      <c r="R4657" s="21"/>
      <c r="T4657" s="28"/>
      <c r="U4657" s="28"/>
      <c r="W4657" s="28"/>
      <c r="Y4657" s="28"/>
      <c r="Z4657" s="28"/>
      <c r="AB4657" s="28"/>
    </row>
    <row r="4658" spans="1:28">
      <c r="A4658" s="70"/>
      <c r="B4658" s="28"/>
      <c r="C4658" s="28"/>
      <c r="D4658" s="28"/>
      <c r="F4658" s="28"/>
      <c r="G4658" s="28"/>
      <c r="H4658" s="28"/>
      <c r="J4658" s="21"/>
      <c r="K4658" s="21"/>
      <c r="M4658" s="21"/>
      <c r="P4658" s="21"/>
      <c r="R4658" s="21"/>
      <c r="T4658" s="28"/>
      <c r="U4658" s="28"/>
      <c r="W4658" s="28"/>
      <c r="Y4658" s="28"/>
      <c r="Z4658" s="28"/>
      <c r="AB4658" s="28"/>
    </row>
    <row r="4659" spans="1:28">
      <c r="A4659" s="70"/>
      <c r="B4659" s="28"/>
      <c r="C4659" s="28"/>
      <c r="D4659" s="28"/>
      <c r="F4659" s="28"/>
      <c r="G4659" s="28"/>
      <c r="H4659" s="28"/>
      <c r="J4659" s="21"/>
      <c r="K4659" s="21"/>
      <c r="M4659" s="21"/>
      <c r="P4659" s="21"/>
      <c r="R4659" s="21"/>
      <c r="T4659" s="28"/>
      <c r="U4659" s="28"/>
      <c r="W4659" s="28"/>
      <c r="Y4659" s="28"/>
      <c r="Z4659" s="28"/>
      <c r="AB4659" s="28"/>
    </row>
    <row r="4660" spans="1:28">
      <c r="A4660" s="70"/>
      <c r="B4660" s="28"/>
      <c r="C4660" s="28"/>
      <c r="D4660" s="28"/>
      <c r="F4660" s="28"/>
      <c r="G4660" s="28"/>
      <c r="H4660" s="28"/>
      <c r="J4660" s="21"/>
      <c r="K4660" s="21"/>
      <c r="M4660" s="21"/>
      <c r="P4660" s="21"/>
      <c r="R4660" s="21"/>
      <c r="T4660" s="28"/>
      <c r="U4660" s="28"/>
      <c r="W4660" s="28"/>
      <c r="Y4660" s="28"/>
      <c r="Z4660" s="28"/>
      <c r="AB4660" s="28"/>
    </row>
    <row r="4661" spans="1:28">
      <c r="A4661" s="70"/>
      <c r="B4661" s="28"/>
      <c r="C4661" s="28"/>
      <c r="D4661" s="28"/>
      <c r="F4661" s="28"/>
      <c r="G4661" s="28"/>
      <c r="H4661" s="28"/>
      <c r="J4661" s="21"/>
      <c r="K4661" s="21"/>
      <c r="M4661" s="21"/>
      <c r="P4661" s="21"/>
      <c r="R4661" s="21"/>
      <c r="T4661" s="28"/>
      <c r="U4661" s="28"/>
      <c r="W4661" s="28"/>
      <c r="Y4661" s="28"/>
      <c r="Z4661" s="28"/>
      <c r="AB4661" s="28"/>
    </row>
    <row r="4662" spans="1:28">
      <c r="A4662" s="70"/>
      <c r="B4662" s="28"/>
      <c r="C4662" s="28"/>
      <c r="D4662" s="28"/>
      <c r="F4662" s="28"/>
      <c r="G4662" s="28"/>
      <c r="H4662" s="28"/>
      <c r="J4662" s="21"/>
      <c r="K4662" s="21"/>
      <c r="M4662" s="21"/>
      <c r="P4662" s="21"/>
      <c r="R4662" s="21"/>
      <c r="T4662" s="28"/>
      <c r="U4662" s="28"/>
      <c r="W4662" s="28"/>
      <c r="Y4662" s="28"/>
      <c r="Z4662" s="28"/>
      <c r="AB4662" s="28"/>
    </row>
    <row r="4663" spans="1:28">
      <c r="A4663" s="70"/>
      <c r="B4663" s="28"/>
      <c r="C4663" s="28"/>
      <c r="D4663" s="28"/>
      <c r="F4663" s="28"/>
      <c r="G4663" s="28"/>
      <c r="H4663" s="28"/>
      <c r="J4663" s="21"/>
      <c r="K4663" s="21"/>
      <c r="M4663" s="21"/>
      <c r="P4663" s="21"/>
      <c r="R4663" s="21"/>
      <c r="T4663" s="28"/>
      <c r="U4663" s="28"/>
      <c r="W4663" s="28"/>
      <c r="Y4663" s="28"/>
      <c r="Z4663" s="28"/>
      <c r="AB4663" s="28"/>
    </row>
    <row r="4664" spans="1:28">
      <c r="A4664" s="70"/>
      <c r="B4664" s="28"/>
      <c r="C4664" s="28"/>
      <c r="D4664" s="28"/>
      <c r="F4664" s="28"/>
      <c r="G4664" s="28"/>
      <c r="H4664" s="28"/>
      <c r="J4664" s="21"/>
      <c r="K4664" s="21"/>
      <c r="M4664" s="21"/>
      <c r="P4664" s="21"/>
      <c r="R4664" s="21"/>
      <c r="T4664" s="28"/>
      <c r="U4664" s="28"/>
      <c r="W4664" s="28"/>
      <c r="Y4664" s="28"/>
      <c r="Z4664" s="28"/>
      <c r="AB4664" s="28"/>
    </row>
    <row r="4665" spans="1:28">
      <c r="A4665" s="70"/>
      <c r="B4665" s="28"/>
      <c r="C4665" s="28"/>
      <c r="D4665" s="28"/>
      <c r="F4665" s="28"/>
      <c r="G4665" s="28"/>
      <c r="H4665" s="28"/>
      <c r="J4665" s="21"/>
      <c r="K4665" s="21"/>
      <c r="M4665" s="21"/>
      <c r="P4665" s="21"/>
      <c r="R4665" s="21"/>
      <c r="T4665" s="28"/>
      <c r="U4665" s="28"/>
      <c r="W4665" s="28"/>
      <c r="Y4665" s="28"/>
      <c r="Z4665" s="28"/>
      <c r="AB4665" s="28"/>
    </row>
    <row r="4666" spans="1:28">
      <c r="A4666" s="70"/>
      <c r="B4666" s="28"/>
      <c r="C4666" s="28"/>
      <c r="D4666" s="28"/>
      <c r="F4666" s="28"/>
      <c r="G4666" s="28"/>
      <c r="H4666" s="28"/>
      <c r="J4666" s="21"/>
      <c r="K4666" s="21"/>
      <c r="M4666" s="21"/>
      <c r="P4666" s="21"/>
      <c r="R4666" s="21"/>
      <c r="T4666" s="28"/>
      <c r="U4666" s="28"/>
      <c r="W4666" s="28"/>
      <c r="Y4666" s="28"/>
      <c r="Z4666" s="28"/>
      <c r="AB4666" s="28"/>
    </row>
    <row r="4667" spans="1:28">
      <c r="A4667" s="70"/>
      <c r="B4667" s="28"/>
      <c r="C4667" s="28"/>
      <c r="D4667" s="28"/>
      <c r="F4667" s="28"/>
      <c r="G4667" s="28"/>
      <c r="H4667" s="28"/>
      <c r="J4667" s="21"/>
      <c r="K4667" s="21"/>
      <c r="M4667" s="21"/>
      <c r="P4667" s="21"/>
      <c r="R4667" s="21"/>
      <c r="T4667" s="28"/>
      <c r="U4667" s="28"/>
      <c r="W4667" s="28"/>
      <c r="Y4667" s="28"/>
      <c r="Z4667" s="28"/>
      <c r="AB4667" s="28"/>
    </row>
    <row r="4668" spans="1:28">
      <c r="A4668" s="70"/>
      <c r="B4668" s="28"/>
      <c r="C4668" s="28"/>
      <c r="D4668" s="28"/>
      <c r="F4668" s="28"/>
      <c r="G4668" s="28"/>
      <c r="H4668" s="28"/>
      <c r="J4668" s="21"/>
      <c r="K4668" s="21"/>
      <c r="M4668" s="21"/>
      <c r="P4668" s="21"/>
      <c r="R4668" s="21"/>
      <c r="T4668" s="28"/>
      <c r="U4668" s="28"/>
      <c r="W4668" s="28"/>
      <c r="Y4668" s="28"/>
      <c r="Z4668" s="28"/>
      <c r="AB4668" s="28"/>
    </row>
    <row r="4669" spans="1:28">
      <c r="A4669" s="70"/>
      <c r="B4669" s="28"/>
      <c r="C4669" s="28"/>
      <c r="D4669" s="28"/>
      <c r="F4669" s="28"/>
      <c r="G4669" s="28"/>
      <c r="H4669" s="28"/>
      <c r="J4669" s="21"/>
      <c r="K4669" s="21"/>
      <c r="M4669" s="21"/>
      <c r="P4669" s="21"/>
      <c r="R4669" s="21"/>
      <c r="T4669" s="28"/>
      <c r="U4669" s="28"/>
      <c r="W4669" s="28"/>
      <c r="Y4669" s="28"/>
      <c r="Z4669" s="28"/>
      <c r="AB4669" s="28"/>
    </row>
    <row r="4670" spans="1:28">
      <c r="A4670" s="70"/>
      <c r="B4670" s="28"/>
      <c r="C4670" s="28"/>
      <c r="D4670" s="28"/>
      <c r="F4670" s="28"/>
      <c r="G4670" s="28"/>
      <c r="H4670" s="28"/>
      <c r="J4670" s="21"/>
      <c r="K4670" s="21"/>
      <c r="M4670" s="21"/>
      <c r="P4670" s="21"/>
      <c r="R4670" s="21"/>
      <c r="T4670" s="28"/>
      <c r="U4670" s="28"/>
      <c r="W4670" s="28"/>
      <c r="Y4670" s="28"/>
      <c r="Z4670" s="28"/>
      <c r="AB4670" s="28"/>
    </row>
    <row r="4671" spans="1:28">
      <c r="A4671" s="70"/>
      <c r="B4671" s="28"/>
      <c r="C4671" s="28"/>
      <c r="D4671" s="28"/>
      <c r="F4671" s="28"/>
      <c r="G4671" s="28"/>
      <c r="H4671" s="28"/>
      <c r="J4671" s="21"/>
      <c r="K4671" s="21"/>
      <c r="M4671" s="21"/>
      <c r="P4671" s="21"/>
      <c r="R4671" s="21"/>
      <c r="T4671" s="28"/>
      <c r="U4671" s="28"/>
      <c r="W4671" s="28"/>
      <c r="Y4671" s="28"/>
      <c r="Z4671" s="28"/>
      <c r="AB4671" s="28"/>
    </row>
    <row r="4672" spans="1:28">
      <c r="A4672" s="70"/>
      <c r="B4672" s="28"/>
      <c r="C4672" s="28"/>
      <c r="D4672" s="28"/>
      <c r="F4672" s="28"/>
      <c r="G4672" s="28"/>
      <c r="H4672" s="28"/>
      <c r="J4672" s="21"/>
      <c r="K4672" s="21"/>
      <c r="M4672" s="21"/>
      <c r="P4672" s="21"/>
      <c r="R4672" s="21"/>
      <c r="T4672" s="28"/>
      <c r="U4672" s="28"/>
      <c r="W4672" s="28"/>
      <c r="Y4672" s="28"/>
      <c r="Z4672" s="28"/>
      <c r="AB4672" s="28"/>
    </row>
    <row r="4673" spans="1:28">
      <c r="A4673" s="70"/>
      <c r="B4673" s="28"/>
      <c r="C4673" s="28"/>
      <c r="D4673" s="28"/>
      <c r="F4673" s="28"/>
      <c r="G4673" s="28"/>
      <c r="H4673" s="28"/>
      <c r="J4673" s="21"/>
      <c r="K4673" s="21"/>
      <c r="M4673" s="21"/>
      <c r="P4673" s="21"/>
      <c r="R4673" s="21"/>
      <c r="T4673" s="28"/>
      <c r="U4673" s="28"/>
      <c r="W4673" s="28"/>
      <c r="Y4673" s="28"/>
      <c r="Z4673" s="28"/>
      <c r="AB4673" s="28"/>
    </row>
    <row r="4674" spans="1:28">
      <c r="A4674" s="70"/>
      <c r="B4674" s="28"/>
      <c r="C4674" s="28"/>
      <c r="D4674" s="28"/>
      <c r="F4674" s="28"/>
      <c r="G4674" s="28"/>
      <c r="H4674" s="28"/>
      <c r="J4674" s="21"/>
      <c r="K4674" s="21"/>
      <c r="M4674" s="21"/>
      <c r="P4674" s="21"/>
      <c r="R4674" s="21"/>
      <c r="T4674" s="28"/>
      <c r="U4674" s="28"/>
      <c r="W4674" s="28"/>
      <c r="Y4674" s="28"/>
      <c r="Z4674" s="28"/>
      <c r="AB4674" s="28"/>
    </row>
    <row r="4675" spans="1:28">
      <c r="A4675" s="70"/>
      <c r="B4675" s="28"/>
      <c r="C4675" s="28"/>
      <c r="D4675" s="28"/>
      <c r="F4675" s="28"/>
      <c r="G4675" s="28"/>
      <c r="H4675" s="28"/>
      <c r="J4675" s="21"/>
      <c r="K4675" s="21"/>
      <c r="M4675" s="21"/>
      <c r="P4675" s="21"/>
      <c r="R4675" s="21"/>
      <c r="T4675" s="28"/>
      <c r="U4675" s="28"/>
      <c r="W4675" s="28"/>
      <c r="Y4675" s="28"/>
      <c r="Z4675" s="28"/>
      <c r="AB4675" s="28"/>
    </row>
    <row r="4676" spans="1:28">
      <c r="A4676" s="70"/>
      <c r="B4676" s="28"/>
      <c r="C4676" s="28"/>
      <c r="D4676" s="28"/>
      <c r="F4676" s="28"/>
      <c r="G4676" s="28"/>
      <c r="H4676" s="28"/>
      <c r="J4676" s="21"/>
      <c r="K4676" s="21"/>
      <c r="M4676" s="21"/>
      <c r="P4676" s="21"/>
      <c r="R4676" s="21"/>
      <c r="T4676" s="28"/>
      <c r="U4676" s="28"/>
      <c r="W4676" s="28"/>
      <c r="Y4676" s="28"/>
      <c r="Z4676" s="28"/>
      <c r="AB4676" s="28"/>
    </row>
    <row r="4677" spans="1:28">
      <c r="A4677" s="70"/>
      <c r="B4677" s="28"/>
      <c r="C4677" s="28"/>
      <c r="D4677" s="28"/>
      <c r="F4677" s="28"/>
      <c r="G4677" s="28"/>
      <c r="H4677" s="28"/>
      <c r="J4677" s="21"/>
      <c r="K4677" s="21"/>
      <c r="M4677" s="21"/>
      <c r="P4677" s="21"/>
      <c r="R4677" s="21"/>
      <c r="T4677" s="28"/>
      <c r="U4677" s="28"/>
      <c r="W4677" s="28"/>
      <c r="Y4677" s="28"/>
      <c r="Z4677" s="28"/>
      <c r="AB4677" s="28"/>
    </row>
    <row r="4678" spans="1:28">
      <c r="A4678" s="70"/>
      <c r="B4678" s="28"/>
      <c r="C4678" s="28"/>
      <c r="D4678" s="28"/>
      <c r="F4678" s="28"/>
      <c r="G4678" s="28"/>
      <c r="H4678" s="28"/>
      <c r="J4678" s="21"/>
      <c r="K4678" s="21"/>
      <c r="M4678" s="21"/>
      <c r="P4678" s="21"/>
      <c r="R4678" s="21"/>
      <c r="T4678" s="28"/>
      <c r="U4678" s="28"/>
      <c r="W4678" s="28"/>
      <c r="Y4678" s="28"/>
      <c r="Z4678" s="28"/>
      <c r="AB4678" s="28"/>
    </row>
    <row r="4679" spans="1:28">
      <c r="A4679" s="70"/>
      <c r="B4679" s="28"/>
      <c r="C4679" s="28"/>
      <c r="D4679" s="28"/>
      <c r="F4679" s="28"/>
      <c r="G4679" s="28"/>
      <c r="H4679" s="28"/>
      <c r="J4679" s="21"/>
      <c r="K4679" s="21"/>
      <c r="M4679" s="21"/>
      <c r="P4679" s="21"/>
      <c r="R4679" s="21"/>
      <c r="T4679" s="28"/>
      <c r="U4679" s="28"/>
      <c r="W4679" s="28"/>
      <c r="Y4679" s="28"/>
      <c r="Z4679" s="28"/>
      <c r="AB4679" s="28"/>
    </row>
    <row r="4680" spans="1:28">
      <c r="A4680" s="70"/>
      <c r="B4680" s="28"/>
      <c r="C4680" s="28"/>
      <c r="D4680" s="28"/>
      <c r="F4680" s="28"/>
      <c r="G4680" s="28"/>
      <c r="H4680" s="28"/>
      <c r="J4680" s="21"/>
      <c r="K4680" s="21"/>
      <c r="M4680" s="21"/>
      <c r="P4680" s="21"/>
      <c r="R4680" s="21"/>
      <c r="T4680" s="28"/>
      <c r="U4680" s="28"/>
      <c r="W4680" s="28"/>
      <c r="Y4680" s="28"/>
      <c r="Z4680" s="28"/>
      <c r="AB4680" s="28"/>
    </row>
    <row r="4681" spans="1:28">
      <c r="A4681" s="70"/>
      <c r="B4681" s="28"/>
      <c r="C4681" s="28"/>
      <c r="D4681" s="28"/>
      <c r="F4681" s="28"/>
      <c r="G4681" s="28"/>
      <c r="H4681" s="28"/>
      <c r="J4681" s="21"/>
      <c r="K4681" s="21"/>
      <c r="M4681" s="21"/>
      <c r="P4681" s="21"/>
      <c r="R4681" s="21"/>
      <c r="T4681" s="28"/>
      <c r="U4681" s="28"/>
      <c r="W4681" s="28"/>
      <c r="Y4681" s="28"/>
      <c r="Z4681" s="28"/>
      <c r="AB4681" s="28"/>
    </row>
    <row r="4682" spans="1:28">
      <c r="A4682" s="70"/>
      <c r="B4682" s="28"/>
      <c r="C4682" s="28"/>
      <c r="D4682" s="28"/>
      <c r="F4682" s="28"/>
      <c r="G4682" s="28"/>
      <c r="H4682" s="28"/>
      <c r="J4682" s="21"/>
      <c r="K4682" s="21"/>
      <c r="M4682" s="21"/>
      <c r="P4682" s="21"/>
      <c r="R4682" s="21"/>
      <c r="T4682" s="28"/>
      <c r="U4682" s="28"/>
      <c r="W4682" s="28"/>
      <c r="Y4682" s="28"/>
      <c r="Z4682" s="28"/>
      <c r="AB4682" s="28"/>
    </row>
    <row r="4683" spans="1:28">
      <c r="A4683" s="70"/>
      <c r="B4683" s="28"/>
      <c r="C4683" s="28"/>
      <c r="D4683" s="28"/>
      <c r="F4683" s="28"/>
      <c r="G4683" s="28"/>
      <c r="H4683" s="28"/>
      <c r="J4683" s="21"/>
      <c r="K4683" s="21"/>
      <c r="M4683" s="21"/>
      <c r="P4683" s="21"/>
      <c r="R4683" s="21"/>
      <c r="T4683" s="28"/>
      <c r="U4683" s="28"/>
      <c r="W4683" s="28"/>
      <c r="Y4683" s="28"/>
      <c r="Z4683" s="28"/>
      <c r="AB4683" s="28"/>
    </row>
    <row r="4684" spans="1:28">
      <c r="A4684" s="70"/>
      <c r="B4684" s="28"/>
      <c r="C4684" s="28"/>
      <c r="D4684" s="28"/>
      <c r="F4684" s="28"/>
      <c r="G4684" s="28"/>
      <c r="H4684" s="28"/>
      <c r="J4684" s="21"/>
      <c r="K4684" s="21"/>
      <c r="M4684" s="21"/>
      <c r="P4684" s="21"/>
      <c r="R4684" s="21"/>
      <c r="T4684" s="28"/>
      <c r="U4684" s="28"/>
      <c r="W4684" s="28"/>
      <c r="Y4684" s="28"/>
      <c r="Z4684" s="28"/>
      <c r="AB4684" s="28"/>
    </row>
    <row r="4685" spans="1:28">
      <c r="A4685" s="70"/>
      <c r="B4685" s="28"/>
      <c r="C4685" s="28"/>
      <c r="D4685" s="28"/>
      <c r="F4685" s="28"/>
      <c r="G4685" s="28"/>
      <c r="H4685" s="28"/>
      <c r="J4685" s="21"/>
      <c r="K4685" s="21"/>
      <c r="M4685" s="21"/>
      <c r="P4685" s="21"/>
      <c r="R4685" s="21"/>
      <c r="T4685" s="28"/>
      <c r="U4685" s="28"/>
      <c r="W4685" s="28"/>
      <c r="Y4685" s="28"/>
      <c r="Z4685" s="28"/>
      <c r="AB4685" s="28"/>
    </row>
    <row r="4686" spans="1:28">
      <c r="A4686" s="70"/>
      <c r="B4686" s="28"/>
      <c r="C4686" s="28"/>
      <c r="D4686" s="28"/>
      <c r="F4686" s="28"/>
      <c r="G4686" s="28"/>
      <c r="H4686" s="28"/>
      <c r="J4686" s="21"/>
      <c r="K4686" s="21"/>
      <c r="M4686" s="21"/>
      <c r="P4686" s="21"/>
      <c r="R4686" s="21"/>
      <c r="T4686" s="28"/>
      <c r="U4686" s="28"/>
      <c r="W4686" s="28"/>
      <c r="Y4686" s="28"/>
      <c r="Z4686" s="28"/>
      <c r="AB4686" s="28"/>
    </row>
    <row r="4687" spans="1:28">
      <c r="A4687" s="70"/>
      <c r="B4687" s="28"/>
      <c r="C4687" s="28"/>
      <c r="D4687" s="28"/>
      <c r="F4687" s="28"/>
      <c r="G4687" s="28"/>
      <c r="H4687" s="28"/>
      <c r="J4687" s="21"/>
      <c r="K4687" s="21"/>
      <c r="M4687" s="21"/>
      <c r="P4687" s="21"/>
      <c r="R4687" s="21"/>
      <c r="T4687" s="28"/>
      <c r="U4687" s="28"/>
      <c r="W4687" s="28"/>
      <c r="Y4687" s="28"/>
      <c r="Z4687" s="28"/>
      <c r="AB4687" s="28"/>
    </row>
    <row r="4688" spans="1:28">
      <c r="A4688" s="70"/>
      <c r="B4688" s="28"/>
      <c r="C4688" s="28"/>
      <c r="D4688" s="28"/>
      <c r="F4688" s="28"/>
      <c r="G4688" s="28"/>
      <c r="H4688" s="28"/>
      <c r="J4688" s="21"/>
      <c r="K4688" s="21"/>
      <c r="M4688" s="21"/>
      <c r="P4688" s="21"/>
      <c r="R4688" s="21"/>
      <c r="T4688" s="28"/>
      <c r="U4688" s="28"/>
      <c r="W4688" s="28"/>
      <c r="Y4688" s="28"/>
      <c r="Z4688" s="28"/>
      <c r="AB4688" s="28"/>
    </row>
    <row r="4689" spans="1:28">
      <c r="A4689" s="70"/>
      <c r="B4689" s="28"/>
      <c r="C4689" s="28"/>
      <c r="D4689" s="28"/>
      <c r="F4689" s="28"/>
      <c r="G4689" s="28"/>
      <c r="H4689" s="28"/>
      <c r="J4689" s="21"/>
      <c r="K4689" s="21"/>
      <c r="M4689" s="21"/>
      <c r="P4689" s="21"/>
      <c r="R4689" s="21"/>
      <c r="T4689" s="28"/>
      <c r="U4689" s="28"/>
      <c r="W4689" s="28"/>
      <c r="Y4689" s="28"/>
      <c r="Z4689" s="28"/>
      <c r="AB4689" s="28"/>
    </row>
    <row r="4690" spans="1:28">
      <c r="A4690" s="70"/>
      <c r="B4690" s="28"/>
      <c r="C4690" s="28"/>
      <c r="D4690" s="28"/>
      <c r="F4690" s="28"/>
      <c r="G4690" s="28"/>
      <c r="H4690" s="28"/>
      <c r="J4690" s="21"/>
      <c r="K4690" s="21"/>
      <c r="M4690" s="21"/>
      <c r="P4690" s="21"/>
      <c r="R4690" s="21"/>
      <c r="T4690" s="28"/>
      <c r="U4690" s="28"/>
      <c r="W4690" s="28"/>
      <c r="Y4690" s="28"/>
      <c r="Z4690" s="28"/>
      <c r="AB4690" s="28"/>
    </row>
    <row r="4691" spans="1:28">
      <c r="A4691" s="70"/>
      <c r="B4691" s="28"/>
      <c r="C4691" s="28"/>
      <c r="D4691" s="28"/>
      <c r="F4691" s="28"/>
      <c r="G4691" s="28"/>
      <c r="H4691" s="28"/>
      <c r="J4691" s="21"/>
      <c r="K4691" s="21"/>
      <c r="M4691" s="21"/>
      <c r="P4691" s="21"/>
      <c r="R4691" s="21"/>
      <c r="T4691" s="28"/>
      <c r="U4691" s="28"/>
      <c r="W4691" s="28"/>
      <c r="Y4691" s="28"/>
      <c r="Z4691" s="28"/>
      <c r="AB4691" s="28"/>
    </row>
    <row r="4692" spans="1:28">
      <c r="A4692" s="70"/>
      <c r="B4692" s="28"/>
      <c r="C4692" s="28"/>
      <c r="D4692" s="28"/>
      <c r="F4692" s="28"/>
      <c r="G4692" s="28"/>
      <c r="H4692" s="28"/>
      <c r="J4692" s="21"/>
      <c r="K4692" s="21"/>
      <c r="M4692" s="21"/>
      <c r="P4692" s="21"/>
      <c r="R4692" s="21"/>
      <c r="T4692" s="28"/>
      <c r="U4692" s="28"/>
      <c r="W4692" s="28"/>
      <c r="Y4692" s="28"/>
      <c r="Z4692" s="28"/>
      <c r="AB4692" s="28"/>
    </row>
    <row r="4693" spans="1:28">
      <c r="A4693" s="70"/>
      <c r="B4693" s="28"/>
      <c r="C4693" s="28"/>
      <c r="D4693" s="28"/>
      <c r="F4693" s="28"/>
      <c r="G4693" s="28"/>
      <c r="H4693" s="28"/>
      <c r="J4693" s="21"/>
      <c r="K4693" s="21"/>
      <c r="M4693" s="21"/>
      <c r="P4693" s="21"/>
      <c r="R4693" s="21"/>
      <c r="T4693" s="28"/>
      <c r="U4693" s="28"/>
      <c r="W4693" s="28"/>
      <c r="Y4693" s="28"/>
      <c r="Z4693" s="28"/>
      <c r="AB4693" s="28"/>
    </row>
    <row r="4694" spans="1:28">
      <c r="A4694" s="70"/>
      <c r="B4694" s="28"/>
      <c r="C4694" s="28"/>
      <c r="D4694" s="28"/>
      <c r="F4694" s="28"/>
      <c r="G4694" s="28"/>
      <c r="H4694" s="28"/>
      <c r="J4694" s="21"/>
      <c r="K4694" s="21"/>
      <c r="M4694" s="21"/>
      <c r="P4694" s="21"/>
      <c r="R4694" s="21"/>
      <c r="T4694" s="28"/>
      <c r="U4694" s="28"/>
      <c r="W4694" s="28"/>
      <c r="Y4694" s="28"/>
      <c r="Z4694" s="28"/>
      <c r="AB4694" s="28"/>
    </row>
    <row r="4695" spans="1:28">
      <c r="A4695" s="70"/>
      <c r="B4695" s="28"/>
      <c r="C4695" s="28"/>
      <c r="D4695" s="28"/>
      <c r="F4695" s="28"/>
      <c r="G4695" s="28"/>
      <c r="H4695" s="28"/>
      <c r="J4695" s="21"/>
      <c r="K4695" s="21"/>
      <c r="M4695" s="21"/>
      <c r="P4695" s="21"/>
      <c r="R4695" s="21"/>
      <c r="T4695" s="28"/>
      <c r="U4695" s="28"/>
      <c r="W4695" s="28"/>
      <c r="Y4695" s="28"/>
      <c r="Z4695" s="28"/>
      <c r="AB4695" s="28"/>
    </row>
    <row r="4696" spans="1:28">
      <c r="A4696" s="70"/>
      <c r="B4696" s="28"/>
      <c r="C4696" s="28"/>
      <c r="D4696" s="28"/>
      <c r="F4696" s="28"/>
      <c r="G4696" s="28"/>
      <c r="H4696" s="28"/>
      <c r="J4696" s="21"/>
      <c r="K4696" s="21"/>
      <c r="M4696" s="21"/>
      <c r="P4696" s="21"/>
      <c r="R4696" s="21"/>
      <c r="T4696" s="28"/>
      <c r="U4696" s="28"/>
      <c r="W4696" s="28"/>
      <c r="Y4696" s="28"/>
      <c r="Z4696" s="28"/>
      <c r="AB4696" s="28"/>
    </row>
    <row r="4697" spans="1:28">
      <c r="A4697" s="70"/>
      <c r="B4697" s="28"/>
      <c r="C4697" s="28"/>
      <c r="D4697" s="28"/>
      <c r="F4697" s="28"/>
      <c r="G4697" s="28"/>
      <c r="H4697" s="28"/>
      <c r="J4697" s="21"/>
      <c r="K4697" s="21"/>
      <c r="M4697" s="21"/>
      <c r="P4697" s="21"/>
      <c r="R4697" s="21"/>
      <c r="T4697" s="28"/>
      <c r="U4697" s="28"/>
      <c r="W4697" s="28"/>
      <c r="Y4697" s="28"/>
      <c r="Z4697" s="28"/>
      <c r="AB4697" s="28"/>
    </row>
    <row r="4698" spans="1:28">
      <c r="A4698" s="70"/>
      <c r="B4698" s="28"/>
      <c r="C4698" s="28"/>
      <c r="D4698" s="28"/>
      <c r="F4698" s="28"/>
      <c r="G4698" s="28"/>
      <c r="H4698" s="28"/>
      <c r="J4698" s="21"/>
      <c r="K4698" s="21"/>
      <c r="M4698" s="21"/>
      <c r="P4698" s="21"/>
      <c r="R4698" s="21"/>
      <c r="T4698" s="28"/>
      <c r="U4698" s="28"/>
      <c r="W4698" s="28"/>
      <c r="Y4698" s="28"/>
      <c r="Z4698" s="28"/>
      <c r="AB4698" s="28"/>
    </row>
    <row r="4699" spans="1:28">
      <c r="A4699" s="70"/>
      <c r="B4699" s="28"/>
      <c r="C4699" s="28"/>
      <c r="D4699" s="28"/>
      <c r="F4699" s="28"/>
      <c r="G4699" s="28"/>
      <c r="H4699" s="28"/>
      <c r="J4699" s="21"/>
      <c r="K4699" s="21"/>
      <c r="M4699" s="21"/>
      <c r="P4699" s="21"/>
      <c r="R4699" s="21"/>
      <c r="T4699" s="28"/>
      <c r="U4699" s="28"/>
      <c r="W4699" s="28"/>
      <c r="Y4699" s="28"/>
      <c r="Z4699" s="28"/>
      <c r="AB4699" s="28"/>
    </row>
    <row r="4700" spans="1:28">
      <c r="A4700" s="70"/>
      <c r="B4700" s="28"/>
      <c r="C4700" s="28"/>
      <c r="D4700" s="28"/>
      <c r="F4700" s="28"/>
      <c r="G4700" s="28"/>
      <c r="H4700" s="28"/>
      <c r="J4700" s="21"/>
      <c r="K4700" s="21"/>
      <c r="M4700" s="21"/>
      <c r="P4700" s="21"/>
      <c r="R4700" s="21"/>
      <c r="T4700" s="28"/>
      <c r="U4700" s="28"/>
      <c r="W4700" s="28"/>
      <c r="Y4700" s="28"/>
      <c r="Z4700" s="28"/>
      <c r="AB4700" s="28"/>
    </row>
    <row r="4701" spans="1:28">
      <c r="A4701" s="70"/>
      <c r="B4701" s="28"/>
      <c r="C4701" s="28"/>
      <c r="D4701" s="28"/>
      <c r="F4701" s="28"/>
      <c r="G4701" s="28"/>
      <c r="H4701" s="28"/>
      <c r="J4701" s="21"/>
      <c r="K4701" s="21"/>
      <c r="M4701" s="21"/>
      <c r="P4701" s="21"/>
      <c r="R4701" s="21"/>
      <c r="T4701" s="28"/>
      <c r="U4701" s="28"/>
      <c r="W4701" s="28"/>
      <c r="Y4701" s="28"/>
      <c r="Z4701" s="28"/>
      <c r="AB4701" s="28"/>
    </row>
    <row r="4702" spans="1:28">
      <c r="A4702" s="70"/>
      <c r="B4702" s="28"/>
      <c r="C4702" s="28"/>
      <c r="D4702" s="28"/>
      <c r="F4702" s="28"/>
      <c r="G4702" s="28"/>
      <c r="H4702" s="28"/>
      <c r="J4702" s="21"/>
      <c r="K4702" s="21"/>
      <c r="M4702" s="21"/>
      <c r="P4702" s="21"/>
      <c r="R4702" s="21"/>
      <c r="T4702" s="28"/>
      <c r="U4702" s="28"/>
      <c r="W4702" s="28"/>
      <c r="Y4702" s="28"/>
      <c r="Z4702" s="28"/>
      <c r="AB4702" s="28"/>
    </row>
    <row r="4703" spans="1:28">
      <c r="A4703" s="70"/>
      <c r="B4703" s="28"/>
      <c r="C4703" s="28"/>
      <c r="D4703" s="28"/>
      <c r="F4703" s="28"/>
      <c r="G4703" s="28"/>
      <c r="H4703" s="28"/>
      <c r="J4703" s="21"/>
      <c r="K4703" s="21"/>
      <c r="M4703" s="21"/>
      <c r="P4703" s="21"/>
      <c r="R4703" s="21"/>
      <c r="T4703" s="28"/>
      <c r="U4703" s="28"/>
      <c r="W4703" s="28"/>
      <c r="Y4703" s="28"/>
      <c r="Z4703" s="28"/>
      <c r="AB4703" s="28"/>
    </row>
    <row r="4704" spans="1:28">
      <c r="A4704" s="70"/>
      <c r="B4704" s="28"/>
      <c r="C4704" s="28"/>
      <c r="D4704" s="28"/>
      <c r="F4704" s="28"/>
      <c r="G4704" s="28"/>
      <c r="H4704" s="28"/>
      <c r="J4704" s="21"/>
      <c r="K4704" s="21"/>
      <c r="M4704" s="21"/>
      <c r="P4704" s="21"/>
      <c r="R4704" s="21"/>
      <c r="T4704" s="28"/>
      <c r="U4704" s="28"/>
      <c r="W4704" s="28"/>
      <c r="Y4704" s="28"/>
      <c r="Z4704" s="28"/>
      <c r="AB4704" s="28"/>
    </row>
    <row r="4705" spans="1:28">
      <c r="A4705" s="70"/>
      <c r="B4705" s="28"/>
      <c r="C4705" s="28"/>
      <c r="D4705" s="28"/>
      <c r="F4705" s="28"/>
      <c r="G4705" s="28"/>
      <c r="H4705" s="28"/>
      <c r="J4705" s="21"/>
      <c r="K4705" s="21"/>
      <c r="M4705" s="21"/>
      <c r="P4705" s="21"/>
      <c r="R4705" s="21"/>
      <c r="T4705" s="28"/>
      <c r="U4705" s="28"/>
      <c r="W4705" s="28"/>
      <c r="Y4705" s="28"/>
      <c r="Z4705" s="28"/>
      <c r="AB4705" s="28"/>
    </row>
    <row r="4706" spans="1:28">
      <c r="A4706" s="70"/>
      <c r="B4706" s="28"/>
      <c r="C4706" s="28"/>
      <c r="D4706" s="28"/>
      <c r="F4706" s="28"/>
      <c r="G4706" s="28"/>
      <c r="H4706" s="28"/>
      <c r="J4706" s="21"/>
      <c r="K4706" s="21"/>
      <c r="M4706" s="21"/>
      <c r="P4706" s="21"/>
      <c r="R4706" s="21"/>
      <c r="T4706" s="28"/>
      <c r="U4706" s="28"/>
      <c r="W4706" s="28"/>
      <c r="Y4706" s="28"/>
      <c r="Z4706" s="28"/>
      <c r="AB4706" s="28"/>
    </row>
    <row r="4707" spans="1:28">
      <c r="A4707" s="70"/>
      <c r="B4707" s="28"/>
      <c r="C4707" s="28"/>
      <c r="D4707" s="28"/>
      <c r="F4707" s="28"/>
      <c r="G4707" s="28"/>
      <c r="H4707" s="28"/>
      <c r="J4707" s="21"/>
      <c r="K4707" s="21"/>
      <c r="M4707" s="21"/>
      <c r="P4707" s="21"/>
      <c r="R4707" s="21"/>
      <c r="T4707" s="28"/>
      <c r="U4707" s="28"/>
      <c r="W4707" s="28"/>
      <c r="Y4707" s="28"/>
      <c r="Z4707" s="28"/>
      <c r="AB4707" s="28"/>
    </row>
    <row r="4708" spans="1:28">
      <c r="A4708" s="70"/>
      <c r="B4708" s="28"/>
      <c r="C4708" s="28"/>
      <c r="D4708" s="28"/>
      <c r="F4708" s="28"/>
      <c r="G4708" s="28"/>
      <c r="H4708" s="28"/>
      <c r="J4708" s="21"/>
      <c r="K4708" s="21"/>
      <c r="M4708" s="21"/>
      <c r="P4708" s="21"/>
      <c r="R4708" s="21"/>
      <c r="T4708" s="28"/>
      <c r="U4708" s="28"/>
      <c r="W4708" s="28"/>
      <c r="Y4708" s="28"/>
      <c r="Z4708" s="28"/>
      <c r="AB4708" s="28"/>
    </row>
    <row r="4709" spans="1:28">
      <c r="A4709" s="70"/>
      <c r="B4709" s="28"/>
      <c r="C4709" s="28"/>
      <c r="D4709" s="28"/>
      <c r="F4709" s="28"/>
      <c r="G4709" s="28"/>
      <c r="H4709" s="28"/>
      <c r="J4709" s="21"/>
      <c r="K4709" s="21"/>
      <c r="M4709" s="21"/>
      <c r="P4709" s="21"/>
      <c r="R4709" s="21"/>
      <c r="T4709" s="28"/>
      <c r="U4709" s="28"/>
      <c r="W4709" s="28"/>
      <c r="Y4709" s="28"/>
      <c r="Z4709" s="28"/>
      <c r="AB4709" s="28"/>
    </row>
    <row r="4710" spans="1:28">
      <c r="A4710" s="70"/>
      <c r="B4710" s="28"/>
      <c r="C4710" s="28"/>
      <c r="D4710" s="28"/>
      <c r="F4710" s="28"/>
      <c r="G4710" s="28"/>
      <c r="H4710" s="28"/>
      <c r="J4710" s="21"/>
      <c r="K4710" s="21"/>
      <c r="M4710" s="21"/>
      <c r="P4710" s="21"/>
      <c r="R4710" s="21"/>
      <c r="T4710" s="28"/>
      <c r="U4710" s="28"/>
      <c r="W4710" s="28"/>
      <c r="Y4710" s="28"/>
      <c r="Z4710" s="28"/>
      <c r="AB4710" s="28"/>
    </row>
    <row r="4711" spans="1:28">
      <c r="A4711" s="70"/>
      <c r="B4711" s="28"/>
      <c r="C4711" s="28"/>
      <c r="D4711" s="28"/>
      <c r="F4711" s="28"/>
      <c r="G4711" s="28"/>
      <c r="H4711" s="28"/>
      <c r="J4711" s="21"/>
      <c r="K4711" s="21"/>
      <c r="M4711" s="21"/>
      <c r="P4711" s="21"/>
      <c r="R4711" s="21"/>
      <c r="T4711" s="28"/>
      <c r="U4711" s="28"/>
      <c r="W4711" s="28"/>
      <c r="Y4711" s="28"/>
      <c r="Z4711" s="28"/>
      <c r="AB4711" s="28"/>
    </row>
    <row r="4712" spans="1:28">
      <c r="A4712" s="70"/>
      <c r="B4712" s="28"/>
      <c r="C4712" s="28"/>
      <c r="D4712" s="28"/>
      <c r="F4712" s="28"/>
      <c r="G4712" s="28"/>
      <c r="H4712" s="28"/>
      <c r="J4712" s="21"/>
      <c r="K4712" s="21"/>
      <c r="M4712" s="21"/>
      <c r="P4712" s="21"/>
      <c r="R4712" s="21"/>
      <c r="T4712" s="28"/>
      <c r="U4712" s="28"/>
      <c r="W4712" s="28"/>
      <c r="Y4712" s="28"/>
      <c r="Z4712" s="28"/>
      <c r="AB4712" s="28"/>
    </row>
    <row r="4713" spans="1:28">
      <c r="A4713" s="70"/>
      <c r="B4713" s="28"/>
      <c r="C4713" s="28"/>
      <c r="D4713" s="28"/>
      <c r="F4713" s="28"/>
      <c r="G4713" s="28"/>
      <c r="H4713" s="28"/>
      <c r="J4713" s="21"/>
      <c r="K4713" s="21"/>
      <c r="M4713" s="21"/>
      <c r="P4713" s="21"/>
      <c r="R4713" s="21"/>
      <c r="T4713" s="28"/>
      <c r="U4713" s="28"/>
      <c r="W4713" s="28"/>
      <c r="Y4713" s="28"/>
      <c r="Z4713" s="28"/>
      <c r="AB4713" s="28"/>
    </row>
    <row r="4714" spans="1:28">
      <c r="A4714" s="70"/>
      <c r="B4714" s="28"/>
      <c r="C4714" s="28"/>
      <c r="D4714" s="28"/>
      <c r="F4714" s="28"/>
      <c r="G4714" s="28"/>
      <c r="H4714" s="28"/>
      <c r="J4714" s="21"/>
      <c r="K4714" s="21"/>
      <c r="M4714" s="21"/>
      <c r="P4714" s="21"/>
      <c r="R4714" s="21"/>
      <c r="T4714" s="28"/>
      <c r="U4714" s="28"/>
      <c r="W4714" s="28"/>
      <c r="Y4714" s="28"/>
      <c r="Z4714" s="28"/>
      <c r="AB4714" s="28"/>
    </row>
    <row r="4715" spans="1:28">
      <c r="A4715" s="70"/>
      <c r="B4715" s="28"/>
      <c r="C4715" s="28"/>
      <c r="D4715" s="28"/>
      <c r="F4715" s="28"/>
      <c r="G4715" s="28"/>
      <c r="H4715" s="28"/>
      <c r="J4715" s="21"/>
      <c r="K4715" s="21"/>
      <c r="M4715" s="21"/>
      <c r="P4715" s="21"/>
      <c r="R4715" s="21"/>
      <c r="T4715" s="28"/>
      <c r="U4715" s="28"/>
      <c r="W4715" s="28"/>
      <c r="Y4715" s="28"/>
      <c r="Z4715" s="28"/>
      <c r="AB4715" s="28"/>
    </row>
    <row r="4716" spans="1:28">
      <c r="A4716" s="70"/>
      <c r="B4716" s="28"/>
      <c r="C4716" s="28"/>
      <c r="D4716" s="28"/>
      <c r="F4716" s="28"/>
      <c r="G4716" s="28"/>
      <c r="H4716" s="28"/>
      <c r="J4716" s="21"/>
      <c r="K4716" s="21"/>
      <c r="M4716" s="21"/>
      <c r="P4716" s="21"/>
      <c r="R4716" s="21"/>
      <c r="T4716" s="28"/>
      <c r="U4716" s="28"/>
      <c r="W4716" s="28"/>
      <c r="Y4716" s="28"/>
      <c r="Z4716" s="28"/>
      <c r="AB4716" s="28"/>
    </row>
    <row r="4717" spans="1:28">
      <c r="A4717" s="70"/>
      <c r="B4717" s="28"/>
      <c r="C4717" s="28"/>
      <c r="D4717" s="28"/>
      <c r="F4717" s="28"/>
      <c r="G4717" s="28"/>
      <c r="H4717" s="28"/>
      <c r="J4717" s="21"/>
      <c r="K4717" s="21"/>
      <c r="M4717" s="21"/>
      <c r="P4717" s="21"/>
      <c r="R4717" s="21"/>
      <c r="T4717" s="28"/>
      <c r="U4717" s="28"/>
      <c r="W4717" s="28"/>
      <c r="Y4717" s="28"/>
      <c r="Z4717" s="28"/>
      <c r="AB4717" s="28"/>
    </row>
    <row r="4718" spans="1:28">
      <c r="A4718" s="70"/>
      <c r="B4718" s="28"/>
      <c r="C4718" s="28"/>
      <c r="D4718" s="28"/>
      <c r="F4718" s="28"/>
      <c r="G4718" s="28"/>
      <c r="H4718" s="28"/>
      <c r="J4718" s="21"/>
      <c r="K4718" s="21"/>
      <c r="M4718" s="21"/>
      <c r="P4718" s="21"/>
      <c r="R4718" s="21"/>
      <c r="T4718" s="28"/>
      <c r="U4718" s="28"/>
      <c r="W4718" s="28"/>
      <c r="Y4718" s="28"/>
      <c r="Z4718" s="28"/>
      <c r="AB4718" s="28"/>
    </row>
    <row r="4719" spans="1:28">
      <c r="A4719" s="70"/>
      <c r="B4719" s="28"/>
      <c r="C4719" s="28"/>
      <c r="D4719" s="28"/>
      <c r="F4719" s="28"/>
      <c r="G4719" s="28"/>
      <c r="H4719" s="28"/>
      <c r="J4719" s="21"/>
      <c r="K4719" s="21"/>
      <c r="M4719" s="21"/>
      <c r="P4719" s="21"/>
      <c r="R4719" s="21"/>
      <c r="T4719" s="28"/>
      <c r="U4719" s="28"/>
      <c r="W4719" s="28"/>
      <c r="Y4719" s="28"/>
      <c r="Z4719" s="28"/>
      <c r="AB4719" s="28"/>
    </row>
    <row r="4720" spans="1:28">
      <c r="A4720" s="70"/>
      <c r="B4720" s="28"/>
      <c r="C4720" s="28"/>
      <c r="D4720" s="28"/>
      <c r="F4720" s="28"/>
      <c r="G4720" s="28"/>
      <c r="H4720" s="28"/>
      <c r="J4720" s="21"/>
      <c r="K4720" s="21"/>
      <c r="M4720" s="21"/>
      <c r="P4720" s="21"/>
      <c r="R4720" s="21"/>
      <c r="T4720" s="28"/>
      <c r="U4720" s="28"/>
      <c r="W4720" s="28"/>
      <c r="Y4720" s="28"/>
      <c r="Z4720" s="28"/>
      <c r="AB4720" s="28"/>
    </row>
    <row r="4721" spans="1:28">
      <c r="A4721" s="70"/>
      <c r="B4721" s="28"/>
      <c r="C4721" s="28"/>
      <c r="D4721" s="28"/>
      <c r="F4721" s="28"/>
      <c r="G4721" s="28"/>
      <c r="H4721" s="28"/>
      <c r="J4721" s="21"/>
      <c r="K4721" s="21"/>
      <c r="M4721" s="21"/>
      <c r="P4721" s="21"/>
      <c r="R4721" s="21"/>
      <c r="T4721" s="28"/>
      <c r="U4721" s="28"/>
      <c r="W4721" s="28"/>
      <c r="Y4721" s="28"/>
      <c r="Z4721" s="28"/>
      <c r="AB4721" s="28"/>
    </row>
    <row r="4722" spans="1:28">
      <c r="A4722" s="70"/>
      <c r="B4722" s="28"/>
      <c r="C4722" s="28"/>
      <c r="D4722" s="28"/>
      <c r="F4722" s="28"/>
      <c r="G4722" s="28"/>
      <c r="H4722" s="28"/>
      <c r="J4722" s="21"/>
      <c r="K4722" s="21"/>
      <c r="M4722" s="21"/>
      <c r="P4722" s="21"/>
      <c r="R4722" s="21"/>
      <c r="T4722" s="28"/>
      <c r="U4722" s="28"/>
      <c r="W4722" s="28"/>
      <c r="Y4722" s="28"/>
      <c r="Z4722" s="28"/>
      <c r="AB4722" s="28"/>
    </row>
    <row r="4723" spans="1:28">
      <c r="A4723" s="70"/>
      <c r="B4723" s="28"/>
      <c r="C4723" s="28"/>
      <c r="D4723" s="28"/>
      <c r="F4723" s="28"/>
      <c r="G4723" s="28"/>
      <c r="H4723" s="28"/>
      <c r="J4723" s="21"/>
      <c r="K4723" s="21"/>
      <c r="M4723" s="21"/>
      <c r="P4723" s="21"/>
      <c r="R4723" s="21"/>
      <c r="T4723" s="28"/>
      <c r="U4723" s="28"/>
      <c r="W4723" s="28"/>
      <c r="Y4723" s="28"/>
      <c r="Z4723" s="28"/>
      <c r="AB4723" s="28"/>
    </row>
    <row r="4724" spans="1:28">
      <c r="A4724" s="70"/>
      <c r="B4724" s="28"/>
      <c r="C4724" s="28"/>
      <c r="D4724" s="28"/>
      <c r="F4724" s="28"/>
      <c r="G4724" s="28"/>
      <c r="H4724" s="28"/>
      <c r="J4724" s="21"/>
      <c r="K4724" s="21"/>
      <c r="M4724" s="21"/>
      <c r="P4724" s="21"/>
      <c r="R4724" s="21"/>
      <c r="T4724" s="28"/>
      <c r="U4724" s="28"/>
      <c r="W4724" s="28"/>
      <c r="Y4724" s="28"/>
      <c r="Z4724" s="28"/>
      <c r="AB4724" s="28"/>
    </row>
    <row r="4725" spans="1:28">
      <c r="A4725" s="70"/>
      <c r="B4725" s="28"/>
      <c r="C4725" s="28"/>
      <c r="D4725" s="28"/>
      <c r="F4725" s="28"/>
      <c r="G4725" s="28"/>
      <c r="H4725" s="28"/>
      <c r="J4725" s="21"/>
      <c r="K4725" s="21"/>
      <c r="M4725" s="21"/>
      <c r="P4725" s="21"/>
      <c r="R4725" s="21"/>
      <c r="T4725" s="28"/>
      <c r="U4725" s="28"/>
      <c r="W4725" s="28"/>
      <c r="Y4725" s="28"/>
      <c r="Z4725" s="28"/>
      <c r="AB4725" s="28"/>
    </row>
    <row r="4726" spans="1:28">
      <c r="A4726" s="70"/>
      <c r="B4726" s="28"/>
      <c r="C4726" s="28"/>
      <c r="D4726" s="28"/>
      <c r="F4726" s="28"/>
      <c r="G4726" s="28"/>
      <c r="H4726" s="28"/>
      <c r="J4726" s="21"/>
      <c r="K4726" s="21"/>
      <c r="M4726" s="21"/>
      <c r="P4726" s="21"/>
      <c r="R4726" s="21"/>
      <c r="T4726" s="28"/>
      <c r="U4726" s="28"/>
      <c r="W4726" s="28"/>
      <c r="Y4726" s="28"/>
      <c r="Z4726" s="28"/>
      <c r="AB4726" s="28"/>
    </row>
    <row r="4727" spans="1:28">
      <c r="A4727" s="70"/>
      <c r="B4727" s="28"/>
      <c r="C4727" s="28"/>
      <c r="D4727" s="28"/>
      <c r="F4727" s="28"/>
      <c r="G4727" s="28"/>
      <c r="H4727" s="28"/>
      <c r="J4727" s="21"/>
      <c r="K4727" s="21"/>
      <c r="M4727" s="21"/>
      <c r="P4727" s="21"/>
      <c r="R4727" s="21"/>
      <c r="T4727" s="28"/>
      <c r="U4727" s="28"/>
      <c r="W4727" s="28"/>
      <c r="Y4727" s="28"/>
      <c r="Z4727" s="28"/>
      <c r="AB4727" s="28"/>
    </row>
    <row r="4728" spans="1:28">
      <c r="A4728" s="70"/>
      <c r="B4728" s="28"/>
      <c r="C4728" s="28"/>
      <c r="D4728" s="28"/>
      <c r="F4728" s="28"/>
      <c r="G4728" s="28"/>
      <c r="H4728" s="28"/>
      <c r="J4728" s="21"/>
      <c r="K4728" s="21"/>
      <c r="M4728" s="21"/>
      <c r="P4728" s="21"/>
      <c r="R4728" s="21"/>
      <c r="T4728" s="28"/>
      <c r="U4728" s="28"/>
      <c r="W4728" s="28"/>
      <c r="Y4728" s="28"/>
      <c r="Z4728" s="28"/>
      <c r="AB4728" s="28"/>
    </row>
    <row r="4729" spans="1:28">
      <c r="A4729" s="70"/>
      <c r="B4729" s="28"/>
      <c r="C4729" s="28"/>
      <c r="D4729" s="28"/>
      <c r="F4729" s="28"/>
      <c r="G4729" s="28"/>
      <c r="H4729" s="28"/>
      <c r="J4729" s="21"/>
      <c r="K4729" s="21"/>
      <c r="M4729" s="21"/>
      <c r="P4729" s="21"/>
      <c r="R4729" s="21"/>
      <c r="T4729" s="28"/>
      <c r="U4729" s="28"/>
      <c r="W4729" s="28"/>
      <c r="Y4729" s="28"/>
      <c r="Z4729" s="28"/>
      <c r="AB4729" s="28"/>
    </row>
    <row r="4730" spans="1:28">
      <c r="A4730" s="70"/>
      <c r="B4730" s="28"/>
      <c r="C4730" s="28"/>
      <c r="D4730" s="28"/>
      <c r="F4730" s="28"/>
      <c r="G4730" s="28"/>
      <c r="H4730" s="28"/>
      <c r="J4730" s="21"/>
      <c r="K4730" s="21"/>
      <c r="M4730" s="21"/>
      <c r="P4730" s="21"/>
      <c r="R4730" s="21"/>
      <c r="T4730" s="28"/>
      <c r="U4730" s="28"/>
      <c r="W4730" s="28"/>
      <c r="Y4730" s="28"/>
      <c r="Z4730" s="28"/>
      <c r="AB4730" s="28"/>
    </row>
    <row r="4731" spans="1:28">
      <c r="A4731" s="70"/>
      <c r="B4731" s="28"/>
      <c r="C4731" s="28"/>
      <c r="D4731" s="28"/>
      <c r="F4731" s="28"/>
      <c r="G4731" s="28"/>
      <c r="H4731" s="28"/>
      <c r="J4731" s="21"/>
      <c r="K4731" s="21"/>
      <c r="M4731" s="21"/>
      <c r="P4731" s="21"/>
      <c r="R4731" s="21"/>
      <c r="T4731" s="28"/>
      <c r="U4731" s="28"/>
      <c r="W4731" s="28"/>
      <c r="Y4731" s="28"/>
      <c r="Z4731" s="28"/>
      <c r="AB4731" s="28"/>
    </row>
    <row r="4732" spans="1:28">
      <c r="A4732" s="70"/>
      <c r="B4732" s="28"/>
      <c r="C4732" s="28"/>
      <c r="D4732" s="28"/>
      <c r="F4732" s="28"/>
      <c r="G4732" s="28"/>
      <c r="H4732" s="28"/>
      <c r="J4732" s="21"/>
      <c r="K4732" s="21"/>
      <c r="M4732" s="21"/>
      <c r="P4732" s="21"/>
      <c r="R4732" s="21"/>
      <c r="T4732" s="28"/>
      <c r="U4732" s="28"/>
      <c r="W4732" s="28"/>
      <c r="Y4732" s="28"/>
      <c r="Z4732" s="28"/>
      <c r="AB4732" s="28"/>
    </row>
    <row r="4733" spans="1:28">
      <c r="A4733" s="70"/>
      <c r="B4733" s="28"/>
      <c r="C4733" s="28"/>
      <c r="D4733" s="28"/>
      <c r="F4733" s="28"/>
      <c r="G4733" s="28"/>
      <c r="H4733" s="28"/>
      <c r="J4733" s="21"/>
      <c r="K4733" s="21"/>
      <c r="M4733" s="21"/>
      <c r="P4733" s="21"/>
      <c r="R4733" s="21"/>
      <c r="T4733" s="28"/>
      <c r="U4733" s="28"/>
      <c r="W4733" s="28"/>
      <c r="Y4733" s="28"/>
      <c r="Z4733" s="28"/>
      <c r="AB4733" s="28"/>
    </row>
    <row r="4734" spans="1:28">
      <c r="A4734" s="70"/>
      <c r="B4734" s="28"/>
      <c r="C4734" s="28"/>
      <c r="D4734" s="28"/>
      <c r="F4734" s="28"/>
      <c r="G4734" s="28"/>
      <c r="H4734" s="28"/>
      <c r="J4734" s="21"/>
      <c r="K4734" s="21"/>
      <c r="M4734" s="21"/>
      <c r="P4734" s="21"/>
      <c r="R4734" s="21"/>
      <c r="T4734" s="28"/>
      <c r="U4734" s="28"/>
      <c r="W4734" s="28"/>
      <c r="Y4734" s="28"/>
      <c r="Z4734" s="28"/>
      <c r="AB4734" s="28"/>
    </row>
    <row r="4735" spans="1:28">
      <c r="A4735" s="70"/>
      <c r="B4735" s="28"/>
      <c r="C4735" s="28"/>
      <c r="D4735" s="28"/>
      <c r="F4735" s="28"/>
      <c r="G4735" s="28"/>
      <c r="H4735" s="28"/>
      <c r="J4735" s="21"/>
      <c r="K4735" s="21"/>
      <c r="M4735" s="21"/>
      <c r="P4735" s="21"/>
      <c r="R4735" s="21"/>
      <c r="T4735" s="28"/>
      <c r="U4735" s="28"/>
      <c r="W4735" s="28"/>
      <c r="Y4735" s="28"/>
      <c r="Z4735" s="28"/>
      <c r="AB4735" s="28"/>
    </row>
    <row r="4736" spans="1:28">
      <c r="A4736" s="70"/>
      <c r="B4736" s="28"/>
      <c r="C4736" s="28"/>
      <c r="D4736" s="28"/>
      <c r="F4736" s="28"/>
      <c r="G4736" s="28"/>
      <c r="H4736" s="28"/>
      <c r="J4736" s="21"/>
      <c r="K4736" s="21"/>
      <c r="M4736" s="21"/>
      <c r="P4736" s="21"/>
      <c r="R4736" s="21"/>
      <c r="T4736" s="28"/>
      <c r="U4736" s="28"/>
      <c r="W4736" s="28"/>
      <c r="Y4736" s="28"/>
      <c r="Z4736" s="28"/>
      <c r="AB4736" s="28"/>
    </row>
    <row r="4737" spans="1:28">
      <c r="A4737" s="70"/>
      <c r="B4737" s="28"/>
      <c r="C4737" s="28"/>
      <c r="D4737" s="28"/>
      <c r="F4737" s="28"/>
      <c r="G4737" s="28"/>
      <c r="H4737" s="28"/>
      <c r="J4737" s="21"/>
      <c r="K4737" s="21"/>
      <c r="M4737" s="21"/>
      <c r="P4737" s="21"/>
      <c r="R4737" s="21"/>
      <c r="T4737" s="28"/>
      <c r="U4737" s="28"/>
      <c r="W4737" s="28"/>
      <c r="Y4737" s="28"/>
      <c r="Z4737" s="28"/>
      <c r="AB4737" s="28"/>
    </row>
    <row r="4738" spans="1:28">
      <c r="A4738" s="70"/>
      <c r="B4738" s="28"/>
      <c r="C4738" s="28"/>
      <c r="D4738" s="28"/>
      <c r="F4738" s="28"/>
      <c r="G4738" s="28"/>
      <c r="H4738" s="28"/>
      <c r="J4738" s="21"/>
      <c r="K4738" s="21"/>
      <c r="M4738" s="21"/>
      <c r="P4738" s="21"/>
      <c r="R4738" s="21"/>
      <c r="T4738" s="28"/>
      <c r="U4738" s="28"/>
      <c r="W4738" s="28"/>
      <c r="Y4738" s="28"/>
      <c r="Z4738" s="28"/>
      <c r="AB4738" s="28"/>
    </row>
    <row r="4739" spans="1:28">
      <c r="A4739" s="70"/>
      <c r="B4739" s="28"/>
      <c r="C4739" s="28"/>
      <c r="D4739" s="28"/>
      <c r="F4739" s="28"/>
      <c r="G4739" s="28"/>
      <c r="H4739" s="28"/>
      <c r="J4739" s="21"/>
      <c r="K4739" s="21"/>
      <c r="M4739" s="21"/>
      <c r="P4739" s="21"/>
      <c r="R4739" s="21"/>
      <c r="T4739" s="28"/>
      <c r="U4739" s="28"/>
      <c r="W4739" s="28"/>
      <c r="Y4739" s="28"/>
      <c r="Z4739" s="28"/>
      <c r="AB4739" s="28"/>
    </row>
    <row r="4740" spans="1:28">
      <c r="A4740" s="70"/>
      <c r="B4740" s="28"/>
      <c r="C4740" s="28"/>
      <c r="D4740" s="28"/>
      <c r="F4740" s="28"/>
      <c r="G4740" s="28"/>
      <c r="H4740" s="28"/>
      <c r="J4740" s="21"/>
      <c r="K4740" s="21"/>
      <c r="M4740" s="21"/>
      <c r="P4740" s="21"/>
      <c r="R4740" s="21"/>
      <c r="T4740" s="28"/>
      <c r="U4740" s="28"/>
      <c r="W4740" s="28"/>
      <c r="Y4740" s="28"/>
      <c r="Z4740" s="28"/>
      <c r="AB4740" s="28"/>
    </row>
    <row r="4741" spans="1:28">
      <c r="A4741" s="70"/>
      <c r="B4741" s="28"/>
      <c r="C4741" s="28"/>
      <c r="D4741" s="28"/>
      <c r="F4741" s="28"/>
      <c r="G4741" s="28"/>
      <c r="H4741" s="28"/>
      <c r="J4741" s="21"/>
      <c r="K4741" s="21"/>
      <c r="M4741" s="21"/>
      <c r="P4741" s="21"/>
      <c r="R4741" s="21"/>
      <c r="T4741" s="28"/>
      <c r="U4741" s="28"/>
      <c r="W4741" s="28"/>
      <c r="Y4741" s="28"/>
      <c r="Z4741" s="28"/>
      <c r="AB4741" s="28"/>
    </row>
    <row r="4742" spans="1:28">
      <c r="A4742" s="70"/>
      <c r="B4742" s="28"/>
      <c r="C4742" s="28"/>
      <c r="D4742" s="28"/>
      <c r="F4742" s="28"/>
      <c r="G4742" s="28"/>
      <c r="H4742" s="28"/>
      <c r="J4742" s="21"/>
      <c r="K4742" s="21"/>
      <c r="M4742" s="21"/>
      <c r="P4742" s="21"/>
      <c r="R4742" s="21"/>
      <c r="T4742" s="28"/>
      <c r="U4742" s="28"/>
      <c r="W4742" s="28"/>
      <c r="Y4742" s="28"/>
      <c r="Z4742" s="28"/>
      <c r="AB4742" s="28"/>
    </row>
    <row r="4743" spans="1:28">
      <c r="A4743" s="70"/>
      <c r="B4743" s="28"/>
      <c r="C4743" s="28"/>
      <c r="D4743" s="28"/>
      <c r="F4743" s="28"/>
      <c r="G4743" s="28"/>
      <c r="H4743" s="28"/>
      <c r="J4743" s="21"/>
      <c r="K4743" s="21"/>
      <c r="M4743" s="21"/>
      <c r="P4743" s="21"/>
      <c r="R4743" s="21"/>
      <c r="T4743" s="28"/>
      <c r="U4743" s="28"/>
      <c r="W4743" s="28"/>
      <c r="Y4743" s="28"/>
      <c r="Z4743" s="28"/>
      <c r="AB4743" s="28"/>
    </row>
    <row r="4744" spans="1:28">
      <c r="A4744" s="70"/>
      <c r="B4744" s="28"/>
      <c r="C4744" s="28"/>
      <c r="D4744" s="28"/>
      <c r="F4744" s="28"/>
      <c r="G4744" s="28"/>
      <c r="H4744" s="28"/>
      <c r="J4744" s="21"/>
      <c r="K4744" s="21"/>
      <c r="M4744" s="21"/>
      <c r="P4744" s="21"/>
      <c r="R4744" s="21"/>
      <c r="T4744" s="28"/>
      <c r="U4744" s="28"/>
      <c r="W4744" s="28"/>
      <c r="Y4744" s="28"/>
      <c r="Z4744" s="28"/>
      <c r="AB4744" s="28"/>
    </row>
    <row r="4745" spans="1:28">
      <c r="A4745" s="70"/>
      <c r="B4745" s="28"/>
      <c r="C4745" s="28"/>
      <c r="D4745" s="28"/>
      <c r="F4745" s="28"/>
      <c r="G4745" s="28"/>
      <c r="H4745" s="28"/>
      <c r="J4745" s="21"/>
      <c r="K4745" s="21"/>
      <c r="M4745" s="21"/>
      <c r="P4745" s="21"/>
      <c r="R4745" s="21"/>
      <c r="T4745" s="28"/>
      <c r="U4745" s="28"/>
      <c r="W4745" s="28"/>
      <c r="Y4745" s="28"/>
      <c r="Z4745" s="28"/>
      <c r="AB4745" s="28"/>
    </row>
    <row r="4746" spans="1:28">
      <c r="A4746" s="70"/>
      <c r="B4746" s="28"/>
      <c r="C4746" s="28"/>
      <c r="D4746" s="28"/>
      <c r="F4746" s="28"/>
      <c r="G4746" s="28"/>
      <c r="H4746" s="28"/>
      <c r="J4746" s="21"/>
      <c r="K4746" s="21"/>
      <c r="M4746" s="21"/>
      <c r="P4746" s="21"/>
      <c r="R4746" s="21"/>
      <c r="T4746" s="28"/>
      <c r="U4746" s="28"/>
      <c r="W4746" s="28"/>
      <c r="Y4746" s="28"/>
      <c r="Z4746" s="28"/>
      <c r="AB4746" s="28"/>
    </row>
    <row r="4747" spans="1:28">
      <c r="A4747" s="70"/>
      <c r="B4747" s="28"/>
      <c r="C4747" s="28"/>
      <c r="D4747" s="28"/>
      <c r="F4747" s="28"/>
      <c r="G4747" s="28"/>
      <c r="H4747" s="28"/>
      <c r="J4747" s="21"/>
      <c r="K4747" s="21"/>
      <c r="M4747" s="21"/>
      <c r="P4747" s="21"/>
      <c r="R4747" s="21"/>
      <c r="T4747" s="28"/>
      <c r="U4747" s="28"/>
      <c r="W4747" s="28"/>
      <c r="Y4747" s="28"/>
      <c r="Z4747" s="28"/>
      <c r="AB4747" s="28"/>
    </row>
    <row r="4748" spans="1:28">
      <c r="A4748" s="70"/>
      <c r="B4748" s="28"/>
      <c r="C4748" s="28"/>
      <c r="D4748" s="28"/>
      <c r="F4748" s="28"/>
      <c r="G4748" s="28"/>
      <c r="H4748" s="28"/>
      <c r="J4748" s="21"/>
      <c r="K4748" s="21"/>
      <c r="M4748" s="21"/>
      <c r="P4748" s="21"/>
      <c r="R4748" s="21"/>
      <c r="T4748" s="28"/>
      <c r="U4748" s="28"/>
      <c r="W4748" s="28"/>
      <c r="Y4748" s="28"/>
      <c r="Z4748" s="28"/>
      <c r="AB4748" s="28"/>
    </row>
    <row r="4749" spans="1:28">
      <c r="A4749" s="70"/>
      <c r="B4749" s="28"/>
      <c r="C4749" s="28"/>
      <c r="D4749" s="28"/>
      <c r="F4749" s="28"/>
      <c r="G4749" s="28"/>
      <c r="H4749" s="28"/>
      <c r="J4749" s="21"/>
      <c r="K4749" s="21"/>
      <c r="M4749" s="21"/>
      <c r="P4749" s="21"/>
      <c r="R4749" s="21"/>
      <c r="T4749" s="28"/>
      <c r="U4749" s="28"/>
      <c r="W4749" s="28"/>
      <c r="Y4749" s="28"/>
      <c r="Z4749" s="28"/>
      <c r="AB4749" s="28"/>
    </row>
    <row r="4750" spans="1:28">
      <c r="A4750" s="70"/>
      <c r="B4750" s="28"/>
      <c r="C4750" s="28"/>
      <c r="D4750" s="28"/>
      <c r="F4750" s="28"/>
      <c r="G4750" s="28"/>
      <c r="H4750" s="28"/>
      <c r="J4750" s="21"/>
      <c r="K4750" s="21"/>
      <c r="M4750" s="21"/>
      <c r="P4750" s="21"/>
      <c r="R4750" s="21"/>
      <c r="T4750" s="28"/>
      <c r="U4750" s="28"/>
      <c r="W4750" s="28"/>
      <c r="Y4750" s="28"/>
      <c r="Z4750" s="28"/>
      <c r="AB4750" s="28"/>
    </row>
    <row r="4751" spans="1:28">
      <c r="A4751" s="70"/>
      <c r="B4751" s="28"/>
      <c r="C4751" s="28"/>
      <c r="D4751" s="28"/>
      <c r="F4751" s="28"/>
      <c r="G4751" s="28"/>
      <c r="H4751" s="28"/>
      <c r="J4751" s="21"/>
      <c r="K4751" s="21"/>
      <c r="M4751" s="21"/>
      <c r="P4751" s="21"/>
      <c r="R4751" s="21"/>
      <c r="T4751" s="28"/>
      <c r="U4751" s="28"/>
      <c r="W4751" s="28"/>
      <c r="Y4751" s="28"/>
      <c r="Z4751" s="28"/>
      <c r="AB4751" s="28"/>
    </row>
    <row r="4752" spans="1:28">
      <c r="A4752" s="70"/>
      <c r="B4752" s="28"/>
      <c r="C4752" s="28"/>
      <c r="D4752" s="28"/>
      <c r="F4752" s="28"/>
      <c r="G4752" s="28"/>
      <c r="H4752" s="28"/>
      <c r="J4752" s="21"/>
      <c r="K4752" s="21"/>
      <c r="M4752" s="21"/>
      <c r="P4752" s="21"/>
      <c r="R4752" s="21"/>
      <c r="T4752" s="28"/>
      <c r="U4752" s="28"/>
      <c r="W4752" s="28"/>
      <c r="Y4752" s="28"/>
      <c r="Z4752" s="28"/>
      <c r="AB4752" s="28"/>
    </row>
    <row r="4753" spans="1:28">
      <c r="A4753" s="70"/>
      <c r="B4753" s="28"/>
      <c r="C4753" s="28"/>
      <c r="D4753" s="28"/>
      <c r="F4753" s="28"/>
      <c r="G4753" s="28"/>
      <c r="H4753" s="28"/>
      <c r="J4753" s="21"/>
      <c r="K4753" s="21"/>
      <c r="M4753" s="21"/>
      <c r="P4753" s="21"/>
      <c r="R4753" s="21"/>
      <c r="T4753" s="28"/>
      <c r="U4753" s="28"/>
      <c r="W4753" s="28"/>
      <c r="Y4753" s="28"/>
      <c r="Z4753" s="28"/>
      <c r="AB4753" s="28"/>
    </row>
    <row r="4754" spans="1:28">
      <c r="A4754" s="70"/>
      <c r="B4754" s="28"/>
      <c r="C4754" s="28"/>
      <c r="D4754" s="28"/>
      <c r="F4754" s="28"/>
      <c r="G4754" s="28"/>
      <c r="H4754" s="28"/>
      <c r="J4754" s="21"/>
      <c r="K4754" s="21"/>
      <c r="M4754" s="21"/>
      <c r="P4754" s="21"/>
      <c r="R4754" s="21"/>
      <c r="T4754" s="28"/>
      <c r="U4754" s="28"/>
      <c r="W4754" s="28"/>
      <c r="Y4754" s="28"/>
      <c r="Z4754" s="28"/>
      <c r="AB4754" s="28"/>
    </row>
    <row r="4755" spans="1:28">
      <c r="A4755" s="70"/>
      <c r="B4755" s="28"/>
      <c r="C4755" s="28"/>
      <c r="D4755" s="28"/>
      <c r="F4755" s="28"/>
      <c r="G4755" s="28"/>
      <c r="H4755" s="28"/>
      <c r="J4755" s="21"/>
      <c r="K4755" s="21"/>
      <c r="M4755" s="21"/>
      <c r="P4755" s="21"/>
      <c r="R4755" s="21"/>
      <c r="T4755" s="28"/>
      <c r="U4755" s="28"/>
      <c r="W4755" s="28"/>
      <c r="Y4755" s="28"/>
      <c r="Z4755" s="28"/>
      <c r="AB4755" s="28"/>
    </row>
    <row r="4756" spans="1:28">
      <c r="A4756" s="70"/>
      <c r="B4756" s="28"/>
      <c r="C4756" s="28"/>
      <c r="D4756" s="28"/>
      <c r="F4756" s="28"/>
      <c r="G4756" s="28"/>
      <c r="H4756" s="28"/>
      <c r="J4756" s="21"/>
      <c r="K4756" s="21"/>
      <c r="M4756" s="21"/>
      <c r="P4756" s="21"/>
      <c r="R4756" s="21"/>
      <c r="T4756" s="28"/>
      <c r="U4756" s="28"/>
      <c r="W4756" s="28"/>
      <c r="Y4756" s="28"/>
      <c r="Z4756" s="28"/>
      <c r="AB4756" s="28"/>
    </row>
    <row r="4757" spans="1:28">
      <c r="A4757" s="70"/>
      <c r="B4757" s="28"/>
      <c r="C4757" s="28"/>
      <c r="D4757" s="28"/>
      <c r="F4757" s="28"/>
      <c r="G4757" s="28"/>
      <c r="H4757" s="28"/>
      <c r="J4757" s="21"/>
      <c r="K4757" s="21"/>
      <c r="M4757" s="21"/>
      <c r="P4757" s="21"/>
      <c r="R4757" s="21"/>
      <c r="T4757" s="28"/>
      <c r="U4757" s="28"/>
      <c r="W4757" s="28"/>
      <c r="Y4757" s="28"/>
      <c r="Z4757" s="28"/>
      <c r="AB4757" s="28"/>
    </row>
    <row r="4758" spans="1:28">
      <c r="A4758" s="70"/>
      <c r="B4758" s="28"/>
      <c r="C4758" s="28"/>
      <c r="D4758" s="28"/>
      <c r="F4758" s="28"/>
      <c r="G4758" s="28"/>
      <c r="H4758" s="28"/>
      <c r="J4758" s="21"/>
      <c r="K4758" s="21"/>
      <c r="M4758" s="21"/>
      <c r="P4758" s="21"/>
      <c r="R4758" s="21"/>
      <c r="T4758" s="28"/>
      <c r="U4758" s="28"/>
      <c r="W4758" s="28"/>
      <c r="Y4758" s="28"/>
      <c r="Z4758" s="28"/>
      <c r="AB4758" s="28"/>
    </row>
    <row r="4759" spans="1:28">
      <c r="A4759" s="70"/>
      <c r="B4759" s="28"/>
      <c r="C4759" s="28"/>
      <c r="D4759" s="28"/>
      <c r="F4759" s="28"/>
      <c r="G4759" s="28"/>
      <c r="H4759" s="28"/>
      <c r="J4759" s="21"/>
      <c r="K4759" s="21"/>
      <c r="M4759" s="21"/>
      <c r="P4759" s="21"/>
      <c r="R4759" s="21"/>
      <c r="T4759" s="28"/>
      <c r="U4759" s="28"/>
      <c r="W4759" s="28"/>
      <c r="Y4759" s="28"/>
      <c r="Z4759" s="28"/>
      <c r="AB4759" s="28"/>
    </row>
    <row r="4760" spans="1:28">
      <c r="A4760" s="70"/>
      <c r="B4760" s="28"/>
      <c r="C4760" s="28"/>
      <c r="D4760" s="28"/>
      <c r="F4760" s="28"/>
      <c r="G4760" s="28"/>
      <c r="H4760" s="28"/>
      <c r="J4760" s="21"/>
      <c r="K4760" s="21"/>
      <c r="M4760" s="21"/>
      <c r="P4760" s="21"/>
      <c r="R4760" s="21"/>
      <c r="T4760" s="28"/>
      <c r="U4760" s="28"/>
      <c r="W4760" s="28"/>
      <c r="Y4760" s="28"/>
      <c r="Z4760" s="28"/>
      <c r="AB4760" s="28"/>
    </row>
    <row r="4761" spans="1:28">
      <c r="A4761" s="70"/>
      <c r="B4761" s="28"/>
      <c r="C4761" s="28"/>
      <c r="D4761" s="28"/>
      <c r="F4761" s="28"/>
      <c r="G4761" s="28"/>
      <c r="H4761" s="28"/>
      <c r="J4761" s="21"/>
      <c r="K4761" s="21"/>
      <c r="M4761" s="21"/>
      <c r="P4761" s="21"/>
      <c r="R4761" s="21"/>
      <c r="T4761" s="28"/>
      <c r="U4761" s="28"/>
      <c r="W4761" s="28"/>
      <c r="Y4761" s="28"/>
      <c r="Z4761" s="28"/>
      <c r="AB4761" s="28"/>
    </row>
    <row r="4762" spans="1:28">
      <c r="A4762" s="70"/>
      <c r="B4762" s="28"/>
      <c r="C4762" s="28"/>
      <c r="D4762" s="28"/>
      <c r="F4762" s="28"/>
      <c r="G4762" s="28"/>
      <c r="H4762" s="28"/>
      <c r="J4762" s="21"/>
      <c r="K4762" s="21"/>
      <c r="M4762" s="21"/>
      <c r="P4762" s="21"/>
      <c r="R4762" s="21"/>
      <c r="T4762" s="28"/>
      <c r="U4762" s="28"/>
      <c r="W4762" s="28"/>
      <c r="Y4762" s="28"/>
      <c r="Z4762" s="28"/>
      <c r="AB4762" s="28"/>
    </row>
    <row r="4763" spans="1:28">
      <c r="A4763" s="70"/>
      <c r="B4763" s="28"/>
      <c r="C4763" s="28"/>
      <c r="D4763" s="28"/>
      <c r="F4763" s="28"/>
      <c r="G4763" s="28"/>
      <c r="H4763" s="28"/>
      <c r="J4763" s="21"/>
      <c r="K4763" s="21"/>
      <c r="M4763" s="21"/>
      <c r="P4763" s="21"/>
      <c r="R4763" s="21"/>
      <c r="T4763" s="28"/>
      <c r="U4763" s="28"/>
      <c r="W4763" s="28"/>
      <c r="Y4763" s="28"/>
      <c r="Z4763" s="28"/>
      <c r="AB4763" s="28"/>
    </row>
    <row r="4764" spans="1:28">
      <c r="A4764" s="70"/>
      <c r="B4764" s="28"/>
      <c r="C4764" s="28"/>
      <c r="D4764" s="28"/>
      <c r="F4764" s="28"/>
      <c r="G4764" s="28"/>
      <c r="H4764" s="28"/>
      <c r="J4764" s="21"/>
      <c r="K4764" s="21"/>
      <c r="M4764" s="21"/>
      <c r="P4764" s="21"/>
      <c r="R4764" s="21"/>
      <c r="T4764" s="28"/>
      <c r="U4764" s="28"/>
      <c r="W4764" s="28"/>
      <c r="Y4764" s="28"/>
      <c r="Z4764" s="28"/>
      <c r="AB4764" s="28"/>
    </row>
    <row r="4765" spans="1:28">
      <c r="A4765" s="70"/>
      <c r="B4765" s="28"/>
      <c r="C4765" s="28"/>
      <c r="D4765" s="28"/>
      <c r="F4765" s="28"/>
      <c r="G4765" s="28"/>
      <c r="H4765" s="28"/>
      <c r="J4765" s="21"/>
      <c r="K4765" s="21"/>
      <c r="M4765" s="21"/>
      <c r="P4765" s="21"/>
      <c r="R4765" s="21"/>
      <c r="T4765" s="28"/>
      <c r="U4765" s="28"/>
      <c r="W4765" s="28"/>
      <c r="Y4765" s="28"/>
      <c r="Z4765" s="28"/>
      <c r="AB4765" s="28"/>
    </row>
    <row r="4766" spans="1:28">
      <c r="A4766" s="70"/>
      <c r="B4766" s="28"/>
      <c r="C4766" s="28"/>
      <c r="D4766" s="28"/>
      <c r="F4766" s="28"/>
      <c r="G4766" s="28"/>
      <c r="H4766" s="28"/>
      <c r="J4766" s="21"/>
      <c r="K4766" s="21"/>
      <c r="M4766" s="21"/>
      <c r="P4766" s="21"/>
      <c r="R4766" s="21"/>
      <c r="T4766" s="28"/>
      <c r="U4766" s="28"/>
      <c r="W4766" s="28"/>
      <c r="Y4766" s="28"/>
      <c r="Z4766" s="28"/>
      <c r="AB4766" s="28"/>
    </row>
    <row r="4767" spans="1:28">
      <c r="A4767" s="70"/>
      <c r="B4767" s="28"/>
      <c r="C4767" s="28"/>
      <c r="D4767" s="28"/>
      <c r="F4767" s="28"/>
      <c r="G4767" s="28"/>
      <c r="H4767" s="28"/>
      <c r="J4767" s="21"/>
      <c r="K4767" s="21"/>
      <c r="M4767" s="21"/>
      <c r="P4767" s="21"/>
      <c r="R4767" s="21"/>
      <c r="T4767" s="28"/>
      <c r="U4767" s="28"/>
      <c r="W4767" s="28"/>
      <c r="Y4767" s="28"/>
      <c r="Z4767" s="28"/>
      <c r="AB4767" s="28"/>
    </row>
    <row r="4768" spans="1:28">
      <c r="A4768" s="70"/>
      <c r="B4768" s="28"/>
      <c r="C4768" s="28"/>
      <c r="D4768" s="28"/>
      <c r="F4768" s="28"/>
      <c r="G4768" s="28"/>
      <c r="H4768" s="28"/>
      <c r="J4768" s="21"/>
      <c r="K4768" s="21"/>
      <c r="M4768" s="21"/>
      <c r="P4768" s="21"/>
      <c r="R4768" s="21"/>
      <c r="T4768" s="28"/>
      <c r="U4768" s="28"/>
      <c r="W4768" s="28"/>
      <c r="Y4768" s="28"/>
      <c r="Z4768" s="28"/>
      <c r="AB4768" s="28"/>
    </row>
    <row r="4769" spans="1:28">
      <c r="A4769" s="70"/>
      <c r="B4769" s="28"/>
      <c r="C4769" s="28"/>
      <c r="D4769" s="28"/>
      <c r="F4769" s="28"/>
      <c r="G4769" s="28"/>
      <c r="H4769" s="28"/>
      <c r="J4769" s="21"/>
      <c r="K4769" s="21"/>
      <c r="M4769" s="21"/>
      <c r="P4769" s="21"/>
      <c r="R4769" s="21"/>
      <c r="T4769" s="28"/>
      <c r="U4769" s="28"/>
      <c r="W4769" s="28"/>
      <c r="Y4769" s="28"/>
      <c r="Z4769" s="28"/>
      <c r="AB4769" s="28"/>
    </row>
    <row r="4770" spans="1:28">
      <c r="A4770" s="70"/>
      <c r="B4770" s="28"/>
      <c r="C4770" s="28"/>
      <c r="D4770" s="28"/>
      <c r="F4770" s="28"/>
      <c r="G4770" s="28"/>
      <c r="H4770" s="28"/>
      <c r="J4770" s="21"/>
      <c r="K4770" s="21"/>
      <c r="M4770" s="21"/>
      <c r="P4770" s="21"/>
      <c r="R4770" s="21"/>
      <c r="T4770" s="28"/>
      <c r="U4770" s="28"/>
      <c r="W4770" s="28"/>
      <c r="Y4770" s="28"/>
      <c r="Z4770" s="28"/>
      <c r="AB4770" s="28"/>
    </row>
    <row r="4771" spans="1:28">
      <c r="A4771" s="70"/>
      <c r="B4771" s="28"/>
      <c r="C4771" s="28"/>
      <c r="D4771" s="28"/>
      <c r="F4771" s="28"/>
      <c r="G4771" s="28"/>
      <c r="H4771" s="28"/>
      <c r="J4771" s="21"/>
      <c r="K4771" s="21"/>
      <c r="M4771" s="21"/>
      <c r="P4771" s="21"/>
      <c r="R4771" s="21"/>
      <c r="T4771" s="28"/>
      <c r="U4771" s="28"/>
      <c r="W4771" s="28"/>
      <c r="Y4771" s="28"/>
      <c r="Z4771" s="28"/>
      <c r="AB4771" s="28"/>
    </row>
    <row r="4772" spans="1:28">
      <c r="A4772" s="70"/>
      <c r="B4772" s="28"/>
      <c r="C4772" s="28"/>
      <c r="D4772" s="28"/>
      <c r="F4772" s="28"/>
      <c r="G4772" s="28"/>
      <c r="H4772" s="28"/>
      <c r="J4772" s="21"/>
      <c r="K4772" s="21"/>
      <c r="M4772" s="21"/>
      <c r="P4772" s="21"/>
      <c r="R4772" s="21"/>
      <c r="T4772" s="28"/>
      <c r="U4772" s="28"/>
      <c r="W4772" s="28"/>
      <c r="Y4772" s="28"/>
      <c r="Z4772" s="28"/>
      <c r="AB4772" s="28"/>
    </row>
    <row r="4773" spans="1:28">
      <c r="A4773" s="70"/>
      <c r="B4773" s="28"/>
      <c r="C4773" s="28"/>
      <c r="D4773" s="28"/>
      <c r="F4773" s="28"/>
      <c r="G4773" s="28"/>
      <c r="H4773" s="28"/>
      <c r="J4773" s="21"/>
      <c r="K4773" s="21"/>
      <c r="M4773" s="21"/>
      <c r="P4773" s="21"/>
      <c r="R4773" s="21"/>
      <c r="T4773" s="28"/>
      <c r="U4773" s="28"/>
      <c r="W4773" s="28"/>
      <c r="Y4773" s="28"/>
      <c r="Z4773" s="28"/>
      <c r="AB4773" s="28"/>
    </row>
    <row r="4774" spans="1:28">
      <c r="A4774" s="70"/>
      <c r="B4774" s="28"/>
      <c r="C4774" s="28"/>
      <c r="D4774" s="28"/>
      <c r="F4774" s="28"/>
      <c r="G4774" s="28"/>
      <c r="H4774" s="28"/>
      <c r="J4774" s="21"/>
      <c r="K4774" s="21"/>
      <c r="M4774" s="21"/>
      <c r="P4774" s="21"/>
      <c r="R4774" s="21"/>
      <c r="T4774" s="28"/>
      <c r="U4774" s="28"/>
      <c r="W4774" s="28"/>
      <c r="Y4774" s="28"/>
      <c r="Z4774" s="28"/>
      <c r="AB4774" s="28"/>
    </row>
    <row r="4775" spans="1:28">
      <c r="A4775" s="70"/>
      <c r="B4775" s="28"/>
      <c r="C4775" s="28"/>
      <c r="D4775" s="28"/>
      <c r="F4775" s="28"/>
      <c r="G4775" s="28"/>
      <c r="H4775" s="28"/>
      <c r="J4775" s="21"/>
      <c r="K4775" s="21"/>
      <c r="M4775" s="21"/>
      <c r="P4775" s="21"/>
      <c r="R4775" s="21"/>
      <c r="T4775" s="28"/>
      <c r="U4775" s="28"/>
      <c r="W4775" s="28"/>
      <c r="Y4775" s="28"/>
      <c r="Z4775" s="28"/>
      <c r="AB4775" s="28"/>
    </row>
    <row r="4776" spans="1:28">
      <c r="A4776" s="70"/>
      <c r="B4776" s="28"/>
      <c r="C4776" s="28"/>
      <c r="D4776" s="28"/>
      <c r="F4776" s="28"/>
      <c r="G4776" s="28"/>
      <c r="H4776" s="28"/>
      <c r="J4776" s="21"/>
      <c r="K4776" s="21"/>
      <c r="M4776" s="21"/>
      <c r="P4776" s="21"/>
      <c r="R4776" s="21"/>
      <c r="T4776" s="28"/>
      <c r="U4776" s="28"/>
      <c r="W4776" s="28"/>
      <c r="Y4776" s="28"/>
      <c r="Z4776" s="28"/>
      <c r="AB4776" s="28"/>
    </row>
    <row r="4777" spans="1:28">
      <c r="A4777" s="70"/>
      <c r="B4777" s="28"/>
      <c r="C4777" s="28"/>
      <c r="D4777" s="28"/>
      <c r="F4777" s="28"/>
      <c r="G4777" s="28"/>
      <c r="H4777" s="28"/>
      <c r="J4777" s="21"/>
      <c r="K4777" s="21"/>
      <c r="M4777" s="21"/>
      <c r="P4777" s="21"/>
      <c r="R4777" s="21"/>
      <c r="T4777" s="28"/>
      <c r="U4777" s="28"/>
      <c r="W4777" s="28"/>
      <c r="Y4777" s="28"/>
      <c r="Z4777" s="28"/>
      <c r="AB4777" s="28"/>
    </row>
    <row r="4778" spans="1:28">
      <c r="A4778" s="70"/>
      <c r="B4778" s="28"/>
      <c r="C4778" s="28"/>
      <c r="D4778" s="28"/>
      <c r="F4778" s="28"/>
      <c r="G4778" s="28"/>
      <c r="H4778" s="28"/>
      <c r="J4778" s="21"/>
      <c r="K4778" s="21"/>
      <c r="M4778" s="21"/>
      <c r="P4778" s="21"/>
      <c r="R4778" s="21"/>
      <c r="T4778" s="28"/>
      <c r="U4778" s="28"/>
      <c r="W4778" s="28"/>
      <c r="Y4778" s="28"/>
      <c r="Z4778" s="28"/>
      <c r="AB4778" s="28"/>
    </row>
    <row r="4779" spans="1:28">
      <c r="A4779" s="70"/>
      <c r="B4779" s="28"/>
      <c r="C4779" s="28"/>
      <c r="D4779" s="28"/>
      <c r="F4779" s="28"/>
      <c r="G4779" s="28"/>
      <c r="H4779" s="28"/>
      <c r="J4779" s="21"/>
      <c r="K4779" s="21"/>
      <c r="M4779" s="21"/>
      <c r="P4779" s="21"/>
      <c r="R4779" s="21"/>
      <c r="T4779" s="28"/>
      <c r="U4779" s="28"/>
      <c r="W4779" s="28"/>
      <c r="Y4779" s="28"/>
      <c r="Z4779" s="28"/>
      <c r="AB4779" s="28"/>
    </row>
    <row r="4780" spans="1:28">
      <c r="A4780" s="70"/>
      <c r="B4780" s="28"/>
      <c r="C4780" s="28"/>
      <c r="D4780" s="28"/>
      <c r="F4780" s="28"/>
      <c r="G4780" s="28"/>
      <c r="H4780" s="28"/>
      <c r="J4780" s="21"/>
      <c r="K4780" s="21"/>
      <c r="M4780" s="21"/>
      <c r="P4780" s="21"/>
      <c r="R4780" s="21"/>
      <c r="T4780" s="28"/>
      <c r="U4780" s="28"/>
      <c r="W4780" s="28"/>
      <c r="Y4780" s="28"/>
      <c r="Z4780" s="28"/>
      <c r="AB4780" s="28"/>
    </row>
    <row r="4781" spans="1:28">
      <c r="A4781" s="70"/>
      <c r="B4781" s="28"/>
      <c r="C4781" s="28"/>
      <c r="D4781" s="28"/>
      <c r="F4781" s="28"/>
      <c r="G4781" s="28"/>
      <c r="H4781" s="28"/>
      <c r="J4781" s="21"/>
      <c r="K4781" s="21"/>
      <c r="M4781" s="21"/>
      <c r="P4781" s="21"/>
      <c r="R4781" s="21"/>
      <c r="T4781" s="28"/>
      <c r="U4781" s="28"/>
      <c r="W4781" s="28"/>
      <c r="Y4781" s="28"/>
      <c r="Z4781" s="28"/>
      <c r="AB4781" s="28"/>
    </row>
    <row r="4782" spans="1:28">
      <c r="A4782" s="70"/>
      <c r="B4782" s="28"/>
      <c r="C4782" s="28"/>
      <c r="D4782" s="28"/>
      <c r="F4782" s="28"/>
      <c r="G4782" s="28"/>
      <c r="H4782" s="28"/>
      <c r="J4782" s="21"/>
      <c r="K4782" s="21"/>
      <c r="M4782" s="21"/>
      <c r="P4782" s="21"/>
      <c r="R4782" s="21"/>
      <c r="T4782" s="28"/>
      <c r="U4782" s="28"/>
      <c r="W4782" s="28"/>
      <c r="Y4782" s="28"/>
      <c r="Z4782" s="28"/>
      <c r="AB4782" s="28"/>
    </row>
    <row r="4783" spans="1:28">
      <c r="A4783" s="70"/>
      <c r="B4783" s="28"/>
      <c r="C4783" s="28"/>
      <c r="D4783" s="28"/>
      <c r="F4783" s="28"/>
      <c r="G4783" s="28"/>
      <c r="H4783" s="28"/>
      <c r="J4783" s="21"/>
      <c r="K4783" s="21"/>
      <c r="M4783" s="21"/>
      <c r="P4783" s="21"/>
      <c r="R4783" s="21"/>
      <c r="T4783" s="28"/>
      <c r="U4783" s="28"/>
      <c r="W4783" s="28"/>
      <c r="Y4783" s="28"/>
      <c r="Z4783" s="28"/>
      <c r="AB4783" s="28"/>
    </row>
    <row r="4784" spans="1:28">
      <c r="A4784" s="70"/>
      <c r="B4784" s="28"/>
      <c r="C4784" s="28"/>
      <c r="D4784" s="28"/>
      <c r="F4784" s="28"/>
      <c r="G4784" s="28"/>
      <c r="H4784" s="28"/>
      <c r="J4784" s="21"/>
      <c r="K4784" s="21"/>
      <c r="M4784" s="21"/>
      <c r="P4784" s="21"/>
      <c r="R4784" s="21"/>
      <c r="T4784" s="28"/>
      <c r="U4784" s="28"/>
      <c r="W4784" s="28"/>
      <c r="Y4784" s="28"/>
      <c r="Z4784" s="28"/>
      <c r="AB4784" s="28"/>
    </row>
    <row r="4785" spans="1:28">
      <c r="A4785" s="70"/>
      <c r="B4785" s="28"/>
      <c r="C4785" s="28"/>
      <c r="D4785" s="28"/>
      <c r="F4785" s="28"/>
      <c r="G4785" s="28"/>
      <c r="H4785" s="28"/>
      <c r="J4785" s="21"/>
      <c r="K4785" s="21"/>
      <c r="M4785" s="21"/>
      <c r="P4785" s="21"/>
      <c r="R4785" s="21"/>
      <c r="T4785" s="28"/>
      <c r="U4785" s="28"/>
      <c r="W4785" s="28"/>
      <c r="Y4785" s="28"/>
      <c r="Z4785" s="28"/>
      <c r="AB4785" s="28"/>
    </row>
    <row r="4786" spans="1:28">
      <c r="A4786" s="70"/>
      <c r="B4786" s="28"/>
      <c r="C4786" s="28"/>
      <c r="D4786" s="28"/>
      <c r="F4786" s="28"/>
      <c r="G4786" s="28"/>
      <c r="H4786" s="28"/>
      <c r="J4786" s="21"/>
      <c r="K4786" s="21"/>
      <c r="M4786" s="21"/>
      <c r="P4786" s="21"/>
      <c r="R4786" s="21"/>
      <c r="T4786" s="28"/>
      <c r="U4786" s="28"/>
      <c r="W4786" s="28"/>
      <c r="Y4786" s="28"/>
      <c r="Z4786" s="28"/>
      <c r="AB4786" s="28"/>
    </row>
    <row r="4787" spans="1:28">
      <c r="A4787" s="70"/>
      <c r="B4787" s="28"/>
      <c r="C4787" s="28"/>
      <c r="D4787" s="28"/>
      <c r="F4787" s="28"/>
      <c r="G4787" s="28"/>
      <c r="H4787" s="28"/>
      <c r="J4787" s="21"/>
      <c r="K4787" s="21"/>
      <c r="M4787" s="21"/>
      <c r="P4787" s="21"/>
      <c r="R4787" s="21"/>
      <c r="T4787" s="28"/>
      <c r="U4787" s="28"/>
      <c r="W4787" s="28"/>
      <c r="Y4787" s="28"/>
      <c r="Z4787" s="28"/>
      <c r="AB4787" s="28"/>
    </row>
    <row r="4788" spans="1:28">
      <c r="A4788" s="70"/>
      <c r="B4788" s="28"/>
      <c r="C4788" s="28"/>
      <c r="D4788" s="28"/>
      <c r="F4788" s="28"/>
      <c r="G4788" s="28"/>
      <c r="H4788" s="28"/>
      <c r="J4788" s="21"/>
      <c r="K4788" s="21"/>
      <c r="M4788" s="21"/>
      <c r="P4788" s="21"/>
      <c r="R4788" s="21"/>
      <c r="T4788" s="28"/>
      <c r="U4788" s="28"/>
      <c r="W4788" s="28"/>
      <c r="Y4788" s="28"/>
      <c r="Z4788" s="28"/>
      <c r="AB4788" s="28"/>
    </row>
    <row r="4789" spans="1:28">
      <c r="A4789" s="70"/>
      <c r="B4789" s="28"/>
      <c r="C4789" s="28"/>
      <c r="D4789" s="28"/>
      <c r="F4789" s="28"/>
      <c r="G4789" s="28"/>
      <c r="H4789" s="28"/>
      <c r="J4789" s="21"/>
      <c r="K4789" s="21"/>
      <c r="M4789" s="21"/>
      <c r="P4789" s="21"/>
      <c r="R4789" s="21"/>
      <c r="T4789" s="28"/>
      <c r="U4789" s="28"/>
      <c r="W4789" s="28"/>
      <c r="Y4789" s="28"/>
      <c r="Z4789" s="28"/>
      <c r="AB4789" s="28"/>
    </row>
    <row r="4790" spans="1:28">
      <c r="A4790" s="70"/>
      <c r="B4790" s="28"/>
      <c r="C4790" s="28"/>
      <c r="D4790" s="28"/>
      <c r="F4790" s="28"/>
      <c r="G4790" s="28"/>
      <c r="H4790" s="28"/>
      <c r="J4790" s="21"/>
      <c r="K4790" s="21"/>
      <c r="M4790" s="21"/>
      <c r="P4790" s="21"/>
      <c r="R4790" s="21"/>
      <c r="T4790" s="28"/>
      <c r="U4790" s="28"/>
      <c r="W4790" s="28"/>
      <c r="Y4790" s="28"/>
      <c r="Z4790" s="28"/>
      <c r="AB4790" s="28"/>
    </row>
    <row r="4791" spans="1:28">
      <c r="A4791" s="70"/>
      <c r="B4791" s="28"/>
      <c r="C4791" s="28"/>
      <c r="D4791" s="28"/>
      <c r="F4791" s="28"/>
      <c r="G4791" s="28"/>
      <c r="H4791" s="28"/>
      <c r="J4791" s="21"/>
      <c r="K4791" s="21"/>
      <c r="M4791" s="21"/>
      <c r="P4791" s="21"/>
      <c r="R4791" s="21"/>
      <c r="T4791" s="28"/>
      <c r="U4791" s="28"/>
      <c r="W4791" s="28"/>
      <c r="Y4791" s="28"/>
      <c r="Z4791" s="28"/>
      <c r="AB4791" s="28"/>
    </row>
    <row r="4792" spans="1:28">
      <c r="A4792" s="70"/>
      <c r="B4792" s="28"/>
      <c r="C4792" s="28"/>
      <c r="D4792" s="28"/>
      <c r="F4792" s="28"/>
      <c r="G4792" s="28"/>
      <c r="H4792" s="28"/>
      <c r="J4792" s="21"/>
      <c r="K4792" s="21"/>
      <c r="M4792" s="21"/>
      <c r="P4792" s="21"/>
      <c r="R4792" s="21"/>
      <c r="T4792" s="28"/>
      <c r="U4792" s="28"/>
      <c r="W4792" s="28"/>
      <c r="Y4792" s="28"/>
      <c r="Z4792" s="28"/>
      <c r="AB4792" s="28"/>
    </row>
    <row r="4793" spans="1:28">
      <c r="A4793" s="70"/>
      <c r="B4793" s="28"/>
      <c r="C4793" s="28"/>
      <c r="D4793" s="28"/>
      <c r="F4793" s="28"/>
      <c r="G4793" s="28"/>
      <c r="H4793" s="28"/>
      <c r="J4793" s="21"/>
      <c r="K4793" s="21"/>
      <c r="M4793" s="21"/>
      <c r="P4793" s="21"/>
      <c r="R4793" s="21"/>
      <c r="T4793" s="28"/>
      <c r="U4793" s="28"/>
      <c r="W4793" s="28"/>
      <c r="Y4793" s="28"/>
      <c r="Z4793" s="28"/>
      <c r="AB4793" s="28"/>
    </row>
    <row r="4794" spans="1:28">
      <c r="A4794" s="70"/>
      <c r="B4794" s="28"/>
      <c r="C4794" s="28"/>
      <c r="D4794" s="28"/>
      <c r="F4794" s="28"/>
      <c r="G4794" s="28"/>
      <c r="H4794" s="28"/>
      <c r="J4794" s="21"/>
      <c r="K4794" s="21"/>
      <c r="M4794" s="21"/>
      <c r="P4794" s="21"/>
      <c r="R4794" s="21"/>
      <c r="T4794" s="28"/>
      <c r="U4794" s="28"/>
      <c r="W4794" s="28"/>
      <c r="Y4794" s="28"/>
      <c r="Z4794" s="28"/>
      <c r="AB4794" s="28"/>
    </row>
    <row r="4795" spans="1:28">
      <c r="A4795" s="70"/>
      <c r="B4795" s="28"/>
      <c r="C4795" s="28"/>
      <c r="D4795" s="28"/>
      <c r="F4795" s="28"/>
      <c r="G4795" s="28"/>
      <c r="H4795" s="28"/>
      <c r="J4795" s="21"/>
      <c r="K4795" s="21"/>
      <c r="M4795" s="21"/>
      <c r="P4795" s="21"/>
      <c r="R4795" s="21"/>
      <c r="T4795" s="28"/>
      <c r="U4795" s="28"/>
      <c r="W4795" s="28"/>
      <c r="Y4795" s="28"/>
      <c r="Z4795" s="28"/>
      <c r="AB4795" s="28"/>
    </row>
    <row r="4796" spans="1:28">
      <c r="A4796" s="70"/>
      <c r="B4796" s="28"/>
      <c r="C4796" s="28"/>
      <c r="D4796" s="28"/>
      <c r="F4796" s="28"/>
      <c r="G4796" s="28"/>
      <c r="H4796" s="28"/>
      <c r="J4796" s="21"/>
      <c r="K4796" s="21"/>
      <c r="M4796" s="21"/>
      <c r="P4796" s="21"/>
      <c r="R4796" s="21"/>
      <c r="T4796" s="28"/>
      <c r="U4796" s="28"/>
      <c r="W4796" s="28"/>
      <c r="Y4796" s="28"/>
      <c r="Z4796" s="28"/>
      <c r="AB4796" s="28"/>
    </row>
    <row r="4797" spans="1:28">
      <c r="A4797" s="70"/>
      <c r="B4797" s="28"/>
      <c r="C4797" s="28"/>
      <c r="D4797" s="28"/>
      <c r="F4797" s="28"/>
      <c r="G4797" s="28"/>
      <c r="H4797" s="28"/>
      <c r="J4797" s="21"/>
      <c r="K4797" s="21"/>
      <c r="M4797" s="21"/>
      <c r="P4797" s="21"/>
      <c r="R4797" s="21"/>
      <c r="T4797" s="28"/>
      <c r="U4797" s="28"/>
      <c r="W4797" s="28"/>
      <c r="Y4797" s="28"/>
      <c r="Z4797" s="28"/>
      <c r="AB4797" s="28"/>
    </row>
    <row r="4798" spans="1:28">
      <c r="A4798" s="70"/>
      <c r="B4798" s="28"/>
      <c r="C4798" s="28"/>
      <c r="D4798" s="28"/>
      <c r="F4798" s="28"/>
      <c r="G4798" s="28"/>
      <c r="H4798" s="28"/>
      <c r="J4798" s="21"/>
      <c r="K4798" s="21"/>
      <c r="M4798" s="21"/>
      <c r="P4798" s="21"/>
      <c r="R4798" s="21"/>
      <c r="T4798" s="28"/>
      <c r="U4798" s="28"/>
      <c r="W4798" s="28"/>
      <c r="Y4798" s="28"/>
      <c r="Z4798" s="28"/>
      <c r="AB4798" s="28"/>
    </row>
    <row r="4799" spans="1:28">
      <c r="A4799" s="70"/>
      <c r="B4799" s="28"/>
      <c r="C4799" s="28"/>
      <c r="D4799" s="28"/>
      <c r="F4799" s="28"/>
      <c r="G4799" s="28"/>
      <c r="H4799" s="28"/>
      <c r="J4799" s="21"/>
      <c r="K4799" s="21"/>
      <c r="M4799" s="21"/>
      <c r="P4799" s="21"/>
      <c r="R4799" s="21"/>
      <c r="T4799" s="28"/>
      <c r="U4799" s="28"/>
      <c r="W4799" s="28"/>
      <c r="Y4799" s="28"/>
      <c r="Z4799" s="28"/>
      <c r="AB4799" s="28"/>
    </row>
    <row r="4800" spans="1:28">
      <c r="A4800" s="70"/>
      <c r="B4800" s="28"/>
      <c r="C4800" s="28"/>
      <c r="D4800" s="28"/>
      <c r="F4800" s="28"/>
      <c r="G4800" s="28"/>
      <c r="H4800" s="28"/>
      <c r="J4800" s="21"/>
      <c r="K4800" s="21"/>
      <c r="M4800" s="21"/>
      <c r="P4800" s="21"/>
      <c r="R4800" s="21"/>
      <c r="T4800" s="28"/>
      <c r="U4800" s="28"/>
      <c r="W4800" s="28"/>
      <c r="Y4800" s="28"/>
      <c r="Z4800" s="28"/>
      <c r="AB4800" s="28"/>
    </row>
    <row r="4801" spans="1:28">
      <c r="A4801" s="70"/>
      <c r="B4801" s="28"/>
      <c r="C4801" s="28"/>
      <c r="D4801" s="28"/>
      <c r="F4801" s="28"/>
      <c r="G4801" s="28"/>
      <c r="H4801" s="28"/>
      <c r="J4801" s="21"/>
      <c r="K4801" s="21"/>
      <c r="M4801" s="21"/>
      <c r="P4801" s="21"/>
      <c r="R4801" s="21"/>
      <c r="T4801" s="28"/>
      <c r="U4801" s="28"/>
      <c r="W4801" s="28"/>
      <c r="Y4801" s="28"/>
      <c r="Z4801" s="28"/>
      <c r="AB4801" s="28"/>
    </row>
    <row r="4802" spans="1:28">
      <c r="A4802" s="70"/>
      <c r="B4802" s="28"/>
      <c r="C4802" s="28"/>
      <c r="D4802" s="28"/>
      <c r="F4802" s="28"/>
      <c r="G4802" s="28"/>
      <c r="H4802" s="28"/>
      <c r="J4802" s="21"/>
      <c r="K4802" s="21"/>
      <c r="M4802" s="21"/>
      <c r="P4802" s="21"/>
      <c r="R4802" s="21"/>
      <c r="T4802" s="28"/>
      <c r="U4802" s="28"/>
      <c r="W4802" s="28"/>
      <c r="Y4802" s="28"/>
      <c r="Z4802" s="28"/>
      <c r="AB4802" s="28"/>
    </row>
    <row r="4803" spans="1:28">
      <c r="A4803" s="70"/>
      <c r="B4803" s="28"/>
      <c r="C4803" s="28"/>
      <c r="D4803" s="28"/>
      <c r="F4803" s="28"/>
      <c r="G4803" s="28"/>
      <c r="H4803" s="28"/>
      <c r="J4803" s="21"/>
      <c r="K4803" s="21"/>
      <c r="M4803" s="21"/>
      <c r="P4803" s="21"/>
      <c r="R4803" s="21"/>
      <c r="T4803" s="28"/>
      <c r="U4803" s="28"/>
      <c r="W4803" s="28"/>
      <c r="Y4803" s="28"/>
      <c r="Z4803" s="28"/>
      <c r="AB4803" s="28"/>
    </row>
    <row r="4804" spans="1:28">
      <c r="A4804" s="70"/>
      <c r="B4804" s="28"/>
      <c r="C4804" s="28"/>
      <c r="D4804" s="28"/>
      <c r="F4804" s="28"/>
      <c r="G4804" s="28"/>
      <c r="H4804" s="28"/>
      <c r="J4804" s="21"/>
      <c r="K4804" s="21"/>
      <c r="M4804" s="21"/>
      <c r="P4804" s="21"/>
      <c r="R4804" s="21"/>
      <c r="T4804" s="28"/>
      <c r="U4804" s="28"/>
      <c r="W4804" s="28"/>
      <c r="Y4804" s="28"/>
      <c r="Z4804" s="28"/>
      <c r="AB4804" s="28"/>
    </row>
    <row r="4805" spans="1:28">
      <c r="A4805" s="70"/>
      <c r="B4805" s="28"/>
      <c r="C4805" s="28"/>
      <c r="D4805" s="28"/>
      <c r="F4805" s="28"/>
      <c r="G4805" s="28"/>
      <c r="H4805" s="28"/>
      <c r="J4805" s="21"/>
      <c r="K4805" s="21"/>
      <c r="M4805" s="21"/>
      <c r="P4805" s="21"/>
      <c r="R4805" s="21"/>
      <c r="T4805" s="28"/>
      <c r="U4805" s="28"/>
      <c r="W4805" s="28"/>
      <c r="Y4805" s="28"/>
      <c r="Z4805" s="28"/>
      <c r="AB4805" s="28"/>
    </row>
    <row r="4806" spans="1:28">
      <c r="A4806" s="70"/>
      <c r="B4806" s="28"/>
      <c r="C4806" s="28"/>
      <c r="D4806" s="28"/>
      <c r="F4806" s="28"/>
      <c r="G4806" s="28"/>
      <c r="H4806" s="28"/>
      <c r="J4806" s="21"/>
      <c r="K4806" s="21"/>
      <c r="M4806" s="21"/>
      <c r="P4806" s="21"/>
      <c r="R4806" s="21"/>
      <c r="T4806" s="28"/>
      <c r="U4806" s="28"/>
      <c r="W4806" s="28"/>
      <c r="Y4806" s="28"/>
      <c r="Z4806" s="28"/>
      <c r="AB4806" s="28"/>
    </row>
    <row r="4807" spans="1:28">
      <c r="A4807" s="70"/>
      <c r="B4807" s="28"/>
      <c r="C4807" s="28"/>
      <c r="D4807" s="28"/>
      <c r="F4807" s="28"/>
      <c r="G4807" s="28"/>
      <c r="H4807" s="28"/>
      <c r="J4807" s="21"/>
      <c r="K4807" s="21"/>
      <c r="M4807" s="21"/>
      <c r="P4807" s="21"/>
      <c r="R4807" s="21"/>
      <c r="T4807" s="28"/>
      <c r="U4807" s="28"/>
      <c r="W4807" s="28"/>
      <c r="Y4807" s="28"/>
      <c r="Z4807" s="28"/>
      <c r="AB4807" s="28"/>
    </row>
    <row r="4808" spans="1:28">
      <c r="A4808" s="70"/>
      <c r="B4808" s="28"/>
      <c r="C4808" s="28"/>
      <c r="D4808" s="28"/>
      <c r="F4808" s="28"/>
      <c r="G4808" s="28"/>
      <c r="H4808" s="28"/>
      <c r="J4808" s="21"/>
      <c r="K4808" s="21"/>
      <c r="M4808" s="21"/>
      <c r="P4808" s="21"/>
      <c r="R4808" s="21"/>
      <c r="T4808" s="28"/>
      <c r="U4808" s="28"/>
      <c r="W4808" s="28"/>
      <c r="Y4808" s="28"/>
      <c r="Z4808" s="28"/>
      <c r="AB4808" s="28"/>
    </row>
    <row r="4809" spans="1:28">
      <c r="A4809" s="70"/>
      <c r="B4809" s="28"/>
      <c r="C4809" s="28"/>
      <c r="D4809" s="28"/>
      <c r="F4809" s="28"/>
      <c r="G4809" s="28"/>
      <c r="H4809" s="28"/>
      <c r="J4809" s="21"/>
      <c r="K4809" s="21"/>
      <c r="M4809" s="21"/>
      <c r="P4809" s="21"/>
      <c r="R4809" s="21"/>
      <c r="T4809" s="28"/>
      <c r="U4809" s="28"/>
      <c r="W4809" s="28"/>
      <c r="Y4809" s="28"/>
      <c r="Z4809" s="28"/>
      <c r="AB4809" s="28"/>
    </row>
    <row r="4810" spans="1:28">
      <c r="A4810" s="70"/>
      <c r="B4810" s="28"/>
      <c r="C4810" s="28"/>
      <c r="D4810" s="28"/>
      <c r="F4810" s="28"/>
      <c r="G4810" s="28"/>
      <c r="H4810" s="28"/>
      <c r="J4810" s="21"/>
      <c r="K4810" s="21"/>
      <c r="M4810" s="21"/>
      <c r="P4810" s="21"/>
      <c r="R4810" s="21"/>
      <c r="T4810" s="28"/>
      <c r="U4810" s="28"/>
      <c r="W4810" s="28"/>
      <c r="Y4810" s="28"/>
      <c r="Z4810" s="28"/>
      <c r="AB4810" s="28"/>
    </row>
    <row r="4811" spans="1:28">
      <c r="A4811" s="70"/>
      <c r="B4811" s="28"/>
      <c r="C4811" s="28"/>
      <c r="D4811" s="28"/>
      <c r="F4811" s="28"/>
      <c r="G4811" s="28"/>
      <c r="H4811" s="28"/>
      <c r="J4811" s="21"/>
      <c r="K4811" s="21"/>
      <c r="M4811" s="21"/>
      <c r="P4811" s="21"/>
      <c r="R4811" s="21"/>
      <c r="T4811" s="28"/>
      <c r="U4811" s="28"/>
      <c r="W4811" s="28"/>
      <c r="Y4811" s="28"/>
      <c r="Z4811" s="28"/>
      <c r="AB4811" s="28"/>
    </row>
    <row r="4812" spans="1:28">
      <c r="A4812" s="70"/>
      <c r="B4812" s="28"/>
      <c r="C4812" s="28"/>
      <c r="D4812" s="28"/>
      <c r="F4812" s="28"/>
      <c r="G4812" s="28"/>
      <c r="H4812" s="28"/>
      <c r="J4812" s="21"/>
      <c r="K4812" s="21"/>
      <c r="M4812" s="21"/>
      <c r="P4812" s="21"/>
      <c r="R4812" s="21"/>
      <c r="T4812" s="28"/>
      <c r="U4812" s="28"/>
      <c r="W4812" s="28"/>
      <c r="Y4812" s="28"/>
      <c r="Z4812" s="28"/>
      <c r="AB4812" s="28"/>
    </row>
    <row r="4813" spans="1:28">
      <c r="A4813" s="70"/>
      <c r="B4813" s="28"/>
      <c r="C4813" s="28"/>
      <c r="D4813" s="28"/>
      <c r="F4813" s="28"/>
      <c r="G4813" s="28"/>
      <c r="H4813" s="28"/>
      <c r="J4813" s="21"/>
      <c r="K4813" s="21"/>
      <c r="M4813" s="21"/>
      <c r="P4813" s="21"/>
      <c r="R4813" s="21"/>
      <c r="T4813" s="28"/>
      <c r="U4813" s="28"/>
      <c r="W4813" s="28"/>
      <c r="Y4813" s="28"/>
      <c r="Z4813" s="28"/>
      <c r="AB4813" s="28"/>
    </row>
    <row r="4814" spans="1:28">
      <c r="A4814" s="70"/>
      <c r="B4814" s="28"/>
      <c r="C4814" s="28"/>
      <c r="D4814" s="28"/>
      <c r="F4814" s="28"/>
      <c r="G4814" s="28"/>
      <c r="H4814" s="28"/>
      <c r="J4814" s="21"/>
      <c r="K4814" s="21"/>
      <c r="M4814" s="21"/>
      <c r="P4814" s="21"/>
      <c r="R4814" s="21"/>
      <c r="T4814" s="28"/>
      <c r="U4814" s="28"/>
      <c r="W4814" s="28"/>
      <c r="Y4814" s="28"/>
      <c r="Z4814" s="28"/>
      <c r="AB4814" s="28"/>
    </row>
    <row r="4815" spans="1:28">
      <c r="A4815" s="70"/>
      <c r="B4815" s="28"/>
      <c r="C4815" s="28"/>
      <c r="D4815" s="28"/>
      <c r="F4815" s="28"/>
      <c r="G4815" s="28"/>
      <c r="H4815" s="28"/>
      <c r="J4815" s="21"/>
      <c r="K4815" s="21"/>
      <c r="M4815" s="21"/>
      <c r="P4815" s="21"/>
      <c r="R4815" s="21"/>
      <c r="T4815" s="28"/>
      <c r="U4815" s="28"/>
      <c r="W4815" s="28"/>
      <c r="Y4815" s="28"/>
      <c r="Z4815" s="28"/>
      <c r="AB4815" s="28"/>
    </row>
    <row r="4816" spans="1:28">
      <c r="A4816" s="70"/>
      <c r="B4816" s="28"/>
      <c r="C4816" s="28"/>
      <c r="D4816" s="28"/>
      <c r="F4816" s="28"/>
      <c r="G4816" s="28"/>
      <c r="H4816" s="28"/>
      <c r="J4816" s="21"/>
      <c r="K4816" s="21"/>
      <c r="M4816" s="21"/>
      <c r="P4816" s="21"/>
      <c r="R4816" s="21"/>
      <c r="T4816" s="28"/>
      <c r="U4816" s="28"/>
      <c r="W4816" s="28"/>
      <c r="Y4816" s="28"/>
      <c r="Z4816" s="28"/>
      <c r="AB4816" s="28"/>
    </row>
    <row r="4817" spans="1:28">
      <c r="A4817" s="70"/>
      <c r="B4817" s="28"/>
      <c r="C4817" s="28"/>
      <c r="D4817" s="28"/>
      <c r="F4817" s="28"/>
      <c r="G4817" s="28"/>
      <c r="H4817" s="28"/>
      <c r="J4817" s="21"/>
      <c r="K4817" s="21"/>
      <c r="M4817" s="21"/>
      <c r="P4817" s="21"/>
      <c r="R4817" s="21"/>
      <c r="T4817" s="28"/>
      <c r="U4817" s="28"/>
      <c r="W4817" s="28"/>
      <c r="Y4817" s="28"/>
      <c r="Z4817" s="28"/>
      <c r="AB4817" s="28"/>
    </row>
    <row r="4818" spans="1:28">
      <c r="A4818" s="70"/>
      <c r="B4818" s="28"/>
      <c r="C4818" s="28"/>
      <c r="D4818" s="28"/>
      <c r="F4818" s="28"/>
      <c r="G4818" s="28"/>
      <c r="H4818" s="28"/>
      <c r="J4818" s="21"/>
      <c r="K4818" s="21"/>
      <c r="M4818" s="21"/>
      <c r="P4818" s="21"/>
      <c r="R4818" s="21"/>
      <c r="T4818" s="28"/>
      <c r="U4818" s="28"/>
      <c r="W4818" s="28"/>
      <c r="Y4818" s="28"/>
      <c r="Z4818" s="28"/>
      <c r="AB4818" s="28"/>
    </row>
    <row r="4819" spans="1:28">
      <c r="A4819" s="70"/>
      <c r="B4819" s="28"/>
      <c r="C4819" s="28"/>
      <c r="D4819" s="28"/>
      <c r="F4819" s="28"/>
      <c r="G4819" s="28"/>
      <c r="H4819" s="28"/>
      <c r="J4819" s="21"/>
      <c r="K4819" s="21"/>
      <c r="M4819" s="21"/>
      <c r="P4819" s="21"/>
      <c r="R4819" s="21"/>
      <c r="T4819" s="28"/>
      <c r="U4819" s="28"/>
      <c r="W4819" s="28"/>
      <c r="Y4819" s="28"/>
      <c r="Z4819" s="28"/>
      <c r="AB4819" s="28"/>
    </row>
    <row r="4820" spans="1:28">
      <c r="A4820" s="70"/>
      <c r="B4820" s="28"/>
      <c r="C4820" s="28"/>
      <c r="D4820" s="28"/>
      <c r="F4820" s="28"/>
      <c r="G4820" s="28"/>
      <c r="H4820" s="28"/>
      <c r="J4820" s="21"/>
      <c r="K4820" s="21"/>
      <c r="M4820" s="21"/>
      <c r="P4820" s="21"/>
      <c r="R4820" s="21"/>
      <c r="T4820" s="28"/>
      <c r="U4820" s="28"/>
      <c r="W4820" s="28"/>
      <c r="Y4820" s="28"/>
      <c r="Z4820" s="28"/>
      <c r="AB4820" s="28"/>
    </row>
    <row r="4821" spans="1:28">
      <c r="A4821" s="70"/>
      <c r="B4821" s="28"/>
      <c r="C4821" s="28"/>
      <c r="D4821" s="28"/>
      <c r="F4821" s="28"/>
      <c r="G4821" s="28"/>
      <c r="H4821" s="28"/>
      <c r="J4821" s="21"/>
      <c r="K4821" s="21"/>
      <c r="M4821" s="21"/>
      <c r="P4821" s="21"/>
      <c r="R4821" s="21"/>
      <c r="T4821" s="28"/>
      <c r="U4821" s="28"/>
      <c r="W4821" s="28"/>
      <c r="Y4821" s="28"/>
      <c r="Z4821" s="28"/>
      <c r="AB4821" s="28"/>
    </row>
    <row r="4822" spans="1:28">
      <c r="A4822" s="70"/>
      <c r="B4822" s="28"/>
      <c r="C4822" s="28"/>
      <c r="D4822" s="28"/>
      <c r="F4822" s="28"/>
      <c r="G4822" s="28"/>
      <c r="H4822" s="28"/>
      <c r="J4822" s="21"/>
      <c r="K4822" s="21"/>
      <c r="M4822" s="21"/>
      <c r="P4822" s="21"/>
      <c r="R4822" s="21"/>
      <c r="T4822" s="28"/>
      <c r="U4822" s="28"/>
      <c r="W4822" s="28"/>
      <c r="Y4822" s="28"/>
      <c r="Z4822" s="28"/>
      <c r="AB4822" s="28"/>
    </row>
    <row r="4823" spans="1:28">
      <c r="A4823" s="70"/>
      <c r="B4823" s="28"/>
      <c r="C4823" s="28"/>
      <c r="D4823" s="28"/>
      <c r="F4823" s="28"/>
      <c r="G4823" s="28"/>
      <c r="H4823" s="28"/>
      <c r="J4823" s="21"/>
      <c r="K4823" s="21"/>
      <c r="M4823" s="21"/>
      <c r="P4823" s="21"/>
      <c r="R4823" s="21"/>
      <c r="T4823" s="28"/>
      <c r="U4823" s="28"/>
      <c r="W4823" s="28"/>
      <c r="Y4823" s="28"/>
      <c r="Z4823" s="28"/>
      <c r="AB4823" s="28"/>
    </row>
    <row r="4824" spans="1:28">
      <c r="A4824" s="70"/>
      <c r="B4824" s="28"/>
      <c r="C4824" s="28"/>
      <c r="D4824" s="28"/>
      <c r="F4824" s="28"/>
      <c r="G4824" s="28"/>
      <c r="H4824" s="28"/>
      <c r="J4824" s="21"/>
      <c r="K4824" s="21"/>
      <c r="M4824" s="21"/>
      <c r="P4824" s="21"/>
      <c r="R4824" s="21"/>
      <c r="T4824" s="28"/>
      <c r="U4824" s="28"/>
      <c r="W4824" s="28"/>
      <c r="Y4824" s="28"/>
      <c r="Z4824" s="28"/>
      <c r="AB4824" s="28"/>
    </row>
    <row r="4825" spans="1:28">
      <c r="A4825" s="70"/>
      <c r="B4825" s="28"/>
      <c r="C4825" s="28"/>
      <c r="D4825" s="28"/>
      <c r="F4825" s="28"/>
      <c r="G4825" s="28"/>
      <c r="H4825" s="28"/>
      <c r="J4825" s="21"/>
      <c r="K4825" s="21"/>
      <c r="M4825" s="21"/>
      <c r="P4825" s="21"/>
      <c r="R4825" s="21"/>
      <c r="T4825" s="28"/>
      <c r="U4825" s="28"/>
      <c r="W4825" s="28"/>
      <c r="Y4825" s="28"/>
      <c r="Z4825" s="28"/>
      <c r="AB4825" s="28"/>
    </row>
    <row r="4826" spans="1:28">
      <c r="A4826" s="70"/>
      <c r="B4826" s="28"/>
      <c r="C4826" s="28"/>
      <c r="D4826" s="28"/>
      <c r="F4826" s="28"/>
      <c r="G4826" s="28"/>
      <c r="H4826" s="28"/>
      <c r="J4826" s="21"/>
      <c r="K4826" s="21"/>
      <c r="M4826" s="21"/>
      <c r="P4826" s="21"/>
      <c r="R4826" s="21"/>
      <c r="T4826" s="28"/>
      <c r="U4826" s="28"/>
      <c r="W4826" s="28"/>
      <c r="Y4826" s="28"/>
      <c r="Z4826" s="28"/>
      <c r="AB4826" s="28"/>
    </row>
    <row r="4827" spans="1:28">
      <c r="A4827" s="70"/>
      <c r="B4827" s="28"/>
      <c r="C4827" s="28"/>
      <c r="D4827" s="28"/>
      <c r="F4827" s="28"/>
      <c r="G4827" s="28"/>
      <c r="H4827" s="28"/>
      <c r="J4827" s="21"/>
      <c r="K4827" s="21"/>
      <c r="M4827" s="21"/>
      <c r="P4827" s="21"/>
      <c r="R4827" s="21"/>
      <c r="T4827" s="28"/>
      <c r="U4827" s="28"/>
      <c r="W4827" s="28"/>
      <c r="Y4827" s="28"/>
      <c r="Z4827" s="28"/>
      <c r="AB4827" s="28"/>
    </row>
    <row r="4828" spans="1:28">
      <c r="A4828" s="70"/>
      <c r="B4828" s="28"/>
      <c r="C4828" s="28"/>
      <c r="D4828" s="28"/>
      <c r="F4828" s="28"/>
      <c r="G4828" s="28"/>
      <c r="H4828" s="28"/>
      <c r="J4828" s="21"/>
      <c r="K4828" s="21"/>
      <c r="M4828" s="21"/>
      <c r="P4828" s="21"/>
      <c r="R4828" s="21"/>
      <c r="T4828" s="28"/>
      <c r="U4828" s="28"/>
      <c r="W4828" s="28"/>
      <c r="Y4828" s="28"/>
      <c r="Z4828" s="28"/>
      <c r="AB4828" s="28"/>
    </row>
    <row r="4829" spans="1:28">
      <c r="A4829" s="70"/>
      <c r="B4829" s="28"/>
      <c r="C4829" s="28"/>
      <c r="D4829" s="28"/>
      <c r="F4829" s="28"/>
      <c r="G4829" s="28"/>
      <c r="H4829" s="28"/>
      <c r="J4829" s="21"/>
      <c r="K4829" s="21"/>
      <c r="M4829" s="21"/>
      <c r="P4829" s="21"/>
      <c r="R4829" s="21"/>
      <c r="T4829" s="28"/>
      <c r="U4829" s="28"/>
      <c r="W4829" s="28"/>
      <c r="Y4829" s="28"/>
      <c r="Z4829" s="28"/>
      <c r="AB4829" s="28"/>
    </row>
    <row r="4830" spans="1:28">
      <c r="A4830" s="70"/>
      <c r="B4830" s="28"/>
      <c r="C4830" s="28"/>
      <c r="D4830" s="28"/>
      <c r="F4830" s="28"/>
      <c r="G4830" s="28"/>
      <c r="H4830" s="28"/>
      <c r="J4830" s="21"/>
      <c r="K4830" s="21"/>
      <c r="M4830" s="21"/>
      <c r="P4830" s="21"/>
      <c r="R4830" s="21"/>
      <c r="T4830" s="28"/>
      <c r="U4830" s="28"/>
      <c r="W4830" s="28"/>
      <c r="Y4830" s="28"/>
      <c r="Z4830" s="28"/>
      <c r="AB4830" s="28"/>
    </row>
    <row r="4831" spans="1:28">
      <c r="A4831" s="70"/>
      <c r="B4831" s="28"/>
      <c r="C4831" s="28"/>
      <c r="D4831" s="28"/>
      <c r="F4831" s="28"/>
      <c r="G4831" s="28"/>
      <c r="H4831" s="28"/>
      <c r="J4831" s="21"/>
      <c r="K4831" s="21"/>
      <c r="M4831" s="21"/>
      <c r="P4831" s="21"/>
      <c r="R4831" s="21"/>
      <c r="T4831" s="28"/>
      <c r="U4831" s="28"/>
      <c r="W4831" s="28"/>
      <c r="Y4831" s="28"/>
      <c r="Z4831" s="28"/>
      <c r="AB4831" s="28"/>
    </row>
    <row r="4832" spans="1:28">
      <c r="A4832" s="70"/>
      <c r="B4832" s="28"/>
      <c r="C4832" s="28"/>
      <c r="D4832" s="28"/>
      <c r="F4832" s="28"/>
      <c r="G4832" s="28"/>
      <c r="H4832" s="28"/>
      <c r="J4832" s="21"/>
      <c r="K4832" s="21"/>
      <c r="M4832" s="21"/>
      <c r="P4832" s="21"/>
      <c r="R4832" s="21"/>
      <c r="T4832" s="28"/>
      <c r="U4832" s="28"/>
      <c r="W4832" s="28"/>
      <c r="Y4832" s="28"/>
      <c r="Z4832" s="28"/>
      <c r="AB4832" s="28"/>
    </row>
    <row r="4833" spans="1:28">
      <c r="A4833" s="70"/>
      <c r="B4833" s="28"/>
      <c r="C4833" s="28"/>
      <c r="D4833" s="28"/>
      <c r="F4833" s="28"/>
      <c r="G4833" s="28"/>
      <c r="H4833" s="28"/>
      <c r="J4833" s="21"/>
      <c r="K4833" s="21"/>
      <c r="M4833" s="21"/>
      <c r="P4833" s="21"/>
      <c r="R4833" s="21"/>
      <c r="T4833" s="28"/>
      <c r="U4833" s="28"/>
      <c r="W4833" s="28"/>
      <c r="Y4833" s="28"/>
      <c r="Z4833" s="28"/>
      <c r="AB4833" s="28"/>
    </row>
    <row r="4834" spans="1:28">
      <c r="A4834" s="70"/>
      <c r="B4834" s="28"/>
      <c r="C4834" s="28"/>
      <c r="D4834" s="28"/>
      <c r="F4834" s="28"/>
      <c r="G4834" s="28"/>
      <c r="H4834" s="28"/>
      <c r="J4834" s="21"/>
      <c r="K4834" s="21"/>
      <c r="M4834" s="21"/>
      <c r="P4834" s="21"/>
      <c r="R4834" s="21"/>
      <c r="T4834" s="28"/>
      <c r="U4834" s="28"/>
      <c r="W4834" s="28"/>
      <c r="Y4834" s="28"/>
      <c r="Z4834" s="28"/>
      <c r="AB4834" s="28"/>
    </row>
    <row r="4835" spans="1:28">
      <c r="A4835" s="70"/>
      <c r="B4835" s="28"/>
      <c r="C4835" s="28"/>
      <c r="D4835" s="28"/>
      <c r="F4835" s="28"/>
      <c r="G4835" s="28"/>
      <c r="H4835" s="28"/>
      <c r="J4835" s="21"/>
      <c r="K4835" s="21"/>
      <c r="M4835" s="21"/>
      <c r="P4835" s="21"/>
      <c r="R4835" s="21"/>
      <c r="T4835" s="28"/>
      <c r="U4835" s="28"/>
      <c r="W4835" s="28"/>
      <c r="Y4835" s="28"/>
      <c r="Z4835" s="28"/>
      <c r="AB4835" s="28"/>
    </row>
    <row r="4836" spans="1:28">
      <c r="A4836" s="70"/>
      <c r="B4836" s="28"/>
      <c r="C4836" s="28"/>
      <c r="D4836" s="28"/>
      <c r="F4836" s="28"/>
      <c r="G4836" s="28"/>
      <c r="H4836" s="28"/>
      <c r="J4836" s="21"/>
      <c r="K4836" s="21"/>
      <c r="M4836" s="21"/>
      <c r="P4836" s="21"/>
      <c r="R4836" s="21"/>
      <c r="T4836" s="28"/>
      <c r="U4836" s="28"/>
      <c r="W4836" s="28"/>
      <c r="Y4836" s="28"/>
      <c r="Z4836" s="28"/>
      <c r="AB4836" s="28"/>
    </row>
    <row r="4837" spans="1:28">
      <c r="A4837" s="70"/>
      <c r="B4837" s="28"/>
      <c r="C4837" s="28"/>
      <c r="D4837" s="28"/>
      <c r="F4837" s="28"/>
      <c r="G4837" s="28"/>
      <c r="H4837" s="28"/>
      <c r="J4837" s="21"/>
      <c r="K4837" s="21"/>
      <c r="M4837" s="21"/>
      <c r="P4837" s="21"/>
      <c r="R4837" s="21"/>
      <c r="T4837" s="28"/>
      <c r="U4837" s="28"/>
      <c r="W4837" s="28"/>
      <c r="Y4837" s="28"/>
      <c r="Z4837" s="28"/>
      <c r="AB4837" s="28"/>
    </row>
    <row r="4838" spans="1:28">
      <c r="A4838" s="70"/>
      <c r="B4838" s="28"/>
      <c r="C4838" s="28"/>
      <c r="D4838" s="28"/>
      <c r="F4838" s="28"/>
      <c r="G4838" s="28"/>
      <c r="H4838" s="28"/>
      <c r="J4838" s="21"/>
      <c r="K4838" s="21"/>
      <c r="M4838" s="21"/>
      <c r="P4838" s="21"/>
      <c r="R4838" s="21"/>
      <c r="T4838" s="28"/>
      <c r="U4838" s="28"/>
      <c r="W4838" s="28"/>
      <c r="Y4838" s="28"/>
      <c r="Z4838" s="28"/>
      <c r="AB4838" s="28"/>
    </row>
    <row r="4839" spans="1:28">
      <c r="A4839" s="70"/>
      <c r="B4839" s="28"/>
      <c r="C4839" s="28"/>
      <c r="D4839" s="28"/>
      <c r="F4839" s="28"/>
      <c r="G4839" s="28"/>
      <c r="H4839" s="28"/>
      <c r="J4839" s="21"/>
      <c r="K4839" s="21"/>
      <c r="M4839" s="21"/>
      <c r="P4839" s="21"/>
      <c r="R4839" s="21"/>
      <c r="T4839" s="28"/>
      <c r="U4839" s="28"/>
      <c r="W4839" s="28"/>
      <c r="Y4839" s="28"/>
      <c r="Z4839" s="28"/>
      <c r="AB4839" s="28"/>
    </row>
    <row r="4840" spans="1:28">
      <c r="A4840" s="70"/>
      <c r="B4840" s="28"/>
      <c r="C4840" s="28"/>
      <c r="D4840" s="28"/>
      <c r="F4840" s="28"/>
      <c r="G4840" s="28"/>
      <c r="H4840" s="28"/>
      <c r="J4840" s="21"/>
      <c r="K4840" s="21"/>
      <c r="M4840" s="21"/>
      <c r="P4840" s="21"/>
      <c r="R4840" s="21"/>
      <c r="T4840" s="28"/>
      <c r="U4840" s="28"/>
      <c r="W4840" s="28"/>
      <c r="Y4840" s="28"/>
      <c r="Z4840" s="28"/>
      <c r="AB4840" s="28"/>
    </row>
    <row r="4841" spans="1:28">
      <c r="A4841" s="70"/>
      <c r="B4841" s="28"/>
      <c r="C4841" s="28"/>
      <c r="D4841" s="28"/>
      <c r="F4841" s="28"/>
      <c r="G4841" s="28"/>
      <c r="H4841" s="28"/>
      <c r="J4841" s="21"/>
      <c r="K4841" s="21"/>
      <c r="M4841" s="21"/>
      <c r="P4841" s="21"/>
      <c r="R4841" s="21"/>
      <c r="T4841" s="28"/>
      <c r="U4841" s="28"/>
      <c r="W4841" s="28"/>
      <c r="Y4841" s="28"/>
      <c r="Z4841" s="28"/>
      <c r="AB4841" s="28"/>
    </row>
    <row r="4842" spans="1:28">
      <c r="A4842" s="70"/>
      <c r="B4842" s="28"/>
      <c r="C4842" s="28"/>
      <c r="D4842" s="28"/>
      <c r="F4842" s="28"/>
      <c r="G4842" s="28"/>
      <c r="H4842" s="28"/>
      <c r="J4842" s="21"/>
      <c r="K4842" s="21"/>
      <c r="M4842" s="21"/>
      <c r="P4842" s="21"/>
      <c r="R4842" s="21"/>
      <c r="T4842" s="28"/>
      <c r="U4842" s="28"/>
      <c r="W4842" s="28"/>
      <c r="Y4842" s="28"/>
      <c r="Z4842" s="28"/>
      <c r="AB4842" s="28"/>
    </row>
    <row r="4843" spans="1:28">
      <c r="A4843" s="70"/>
      <c r="B4843" s="28"/>
      <c r="C4843" s="28"/>
      <c r="D4843" s="28"/>
      <c r="F4843" s="28"/>
      <c r="G4843" s="28"/>
      <c r="H4843" s="28"/>
      <c r="J4843" s="21"/>
      <c r="K4843" s="21"/>
      <c r="M4843" s="21"/>
      <c r="P4843" s="21"/>
      <c r="R4843" s="21"/>
      <c r="T4843" s="28"/>
      <c r="U4843" s="28"/>
      <c r="W4843" s="28"/>
      <c r="Y4843" s="28"/>
      <c r="Z4843" s="28"/>
      <c r="AB4843" s="28"/>
    </row>
    <row r="4844" spans="1:28">
      <c r="A4844" s="70"/>
      <c r="B4844" s="28"/>
      <c r="C4844" s="28"/>
      <c r="D4844" s="28"/>
      <c r="F4844" s="28"/>
      <c r="G4844" s="28"/>
      <c r="H4844" s="28"/>
      <c r="J4844" s="21"/>
      <c r="K4844" s="21"/>
      <c r="M4844" s="21"/>
      <c r="P4844" s="21"/>
      <c r="R4844" s="21"/>
      <c r="T4844" s="28"/>
      <c r="U4844" s="28"/>
      <c r="W4844" s="28"/>
      <c r="Y4844" s="28"/>
      <c r="Z4844" s="28"/>
      <c r="AB4844" s="28"/>
    </row>
    <row r="4845" spans="1:28">
      <c r="A4845" s="70"/>
      <c r="B4845" s="28"/>
      <c r="C4845" s="28"/>
      <c r="D4845" s="28"/>
      <c r="F4845" s="28"/>
      <c r="G4845" s="28"/>
      <c r="H4845" s="28"/>
      <c r="J4845" s="21"/>
      <c r="K4845" s="21"/>
      <c r="M4845" s="21"/>
      <c r="P4845" s="21"/>
      <c r="R4845" s="21"/>
      <c r="T4845" s="28"/>
      <c r="U4845" s="28"/>
      <c r="W4845" s="28"/>
      <c r="Y4845" s="28"/>
      <c r="Z4845" s="28"/>
      <c r="AB4845" s="28"/>
    </row>
    <row r="4846" spans="1:28">
      <c r="A4846" s="70"/>
      <c r="B4846" s="28"/>
      <c r="C4846" s="28"/>
      <c r="D4846" s="28"/>
      <c r="F4846" s="28"/>
      <c r="G4846" s="28"/>
      <c r="H4846" s="28"/>
      <c r="J4846" s="21"/>
      <c r="K4846" s="21"/>
      <c r="M4846" s="21"/>
      <c r="P4846" s="21"/>
      <c r="R4846" s="21"/>
      <c r="T4846" s="28"/>
      <c r="U4846" s="28"/>
      <c r="W4846" s="28"/>
      <c r="Y4846" s="28"/>
      <c r="Z4846" s="28"/>
      <c r="AB4846" s="28"/>
    </row>
    <row r="4847" spans="1:28">
      <c r="A4847" s="70"/>
      <c r="B4847" s="28"/>
      <c r="C4847" s="28"/>
      <c r="D4847" s="28"/>
      <c r="F4847" s="28"/>
      <c r="G4847" s="28"/>
      <c r="H4847" s="28"/>
      <c r="J4847" s="21"/>
      <c r="K4847" s="21"/>
      <c r="M4847" s="21"/>
      <c r="P4847" s="21"/>
      <c r="R4847" s="21"/>
      <c r="T4847" s="28"/>
      <c r="U4847" s="28"/>
      <c r="W4847" s="28"/>
      <c r="Y4847" s="28"/>
      <c r="Z4847" s="28"/>
      <c r="AB4847" s="28"/>
    </row>
    <row r="4848" spans="1:28">
      <c r="A4848" s="70"/>
      <c r="B4848" s="28"/>
      <c r="C4848" s="28"/>
      <c r="D4848" s="28"/>
      <c r="F4848" s="28"/>
      <c r="G4848" s="28"/>
      <c r="H4848" s="28"/>
      <c r="J4848" s="21"/>
      <c r="K4848" s="21"/>
      <c r="M4848" s="21"/>
      <c r="P4848" s="21"/>
      <c r="R4848" s="21"/>
      <c r="T4848" s="28"/>
      <c r="U4848" s="28"/>
      <c r="W4848" s="28"/>
      <c r="Y4848" s="28"/>
      <c r="Z4848" s="28"/>
      <c r="AB4848" s="28"/>
    </row>
    <row r="4849" spans="1:28">
      <c r="A4849" s="70"/>
      <c r="B4849" s="28"/>
      <c r="C4849" s="28"/>
      <c r="D4849" s="28"/>
      <c r="F4849" s="28"/>
      <c r="G4849" s="28"/>
      <c r="H4849" s="28"/>
      <c r="J4849" s="21"/>
      <c r="K4849" s="21"/>
      <c r="M4849" s="21"/>
      <c r="P4849" s="21"/>
      <c r="R4849" s="21"/>
      <c r="T4849" s="28"/>
      <c r="U4849" s="28"/>
      <c r="W4849" s="28"/>
      <c r="Y4849" s="28"/>
      <c r="Z4849" s="28"/>
      <c r="AB4849" s="28"/>
    </row>
    <row r="4850" spans="1:28">
      <c r="A4850" s="70"/>
      <c r="B4850" s="28"/>
      <c r="C4850" s="28"/>
      <c r="D4850" s="28"/>
      <c r="F4850" s="28"/>
      <c r="G4850" s="28"/>
      <c r="H4850" s="28"/>
      <c r="J4850" s="21"/>
      <c r="K4850" s="21"/>
      <c r="M4850" s="21"/>
      <c r="P4850" s="21"/>
      <c r="R4850" s="21"/>
      <c r="T4850" s="28"/>
      <c r="U4850" s="28"/>
      <c r="W4850" s="28"/>
      <c r="Y4850" s="28"/>
      <c r="Z4850" s="28"/>
      <c r="AB4850" s="28"/>
    </row>
    <row r="4851" spans="1:28">
      <c r="A4851" s="70"/>
      <c r="B4851" s="28"/>
      <c r="C4851" s="28"/>
      <c r="D4851" s="28"/>
      <c r="F4851" s="28"/>
      <c r="G4851" s="28"/>
      <c r="H4851" s="28"/>
      <c r="J4851" s="21"/>
      <c r="K4851" s="21"/>
      <c r="M4851" s="21"/>
      <c r="P4851" s="21"/>
      <c r="R4851" s="21"/>
      <c r="T4851" s="28"/>
      <c r="U4851" s="28"/>
      <c r="W4851" s="28"/>
      <c r="Y4851" s="28"/>
      <c r="Z4851" s="28"/>
      <c r="AB4851" s="28"/>
    </row>
    <row r="4852" spans="1:28">
      <c r="A4852" s="70"/>
      <c r="B4852" s="28"/>
      <c r="C4852" s="28"/>
      <c r="D4852" s="28"/>
      <c r="F4852" s="28"/>
      <c r="G4852" s="28"/>
      <c r="H4852" s="28"/>
      <c r="J4852" s="21"/>
      <c r="K4852" s="21"/>
      <c r="M4852" s="21"/>
      <c r="P4852" s="21"/>
      <c r="R4852" s="21"/>
      <c r="T4852" s="28"/>
      <c r="U4852" s="28"/>
      <c r="W4852" s="28"/>
      <c r="Y4852" s="28"/>
      <c r="Z4852" s="28"/>
      <c r="AB4852" s="28"/>
    </row>
    <row r="4853" spans="1:28">
      <c r="A4853" s="70"/>
      <c r="B4853" s="28"/>
      <c r="C4853" s="28"/>
      <c r="D4853" s="28"/>
      <c r="F4853" s="28"/>
      <c r="G4853" s="28"/>
      <c r="H4853" s="28"/>
      <c r="J4853" s="21"/>
      <c r="K4853" s="21"/>
      <c r="M4853" s="21"/>
      <c r="P4853" s="21"/>
      <c r="R4853" s="21"/>
      <c r="T4853" s="28"/>
      <c r="U4853" s="28"/>
      <c r="W4853" s="28"/>
      <c r="Y4853" s="28"/>
      <c r="Z4853" s="28"/>
      <c r="AB4853" s="28"/>
    </row>
    <row r="4854" spans="1:28">
      <c r="A4854" s="70"/>
      <c r="B4854" s="28"/>
      <c r="C4854" s="28"/>
      <c r="D4854" s="28"/>
      <c r="F4854" s="28"/>
      <c r="G4854" s="28"/>
      <c r="H4854" s="28"/>
      <c r="J4854" s="21"/>
      <c r="K4854" s="21"/>
      <c r="M4854" s="21"/>
      <c r="P4854" s="21"/>
      <c r="R4854" s="21"/>
      <c r="T4854" s="28"/>
      <c r="U4854" s="28"/>
      <c r="W4854" s="28"/>
      <c r="Y4854" s="28"/>
      <c r="Z4854" s="28"/>
      <c r="AB4854" s="28"/>
    </row>
    <row r="4855" spans="1:28">
      <c r="A4855" s="70"/>
      <c r="B4855" s="28"/>
      <c r="C4855" s="28"/>
      <c r="D4855" s="28"/>
      <c r="F4855" s="28"/>
      <c r="G4855" s="28"/>
      <c r="H4855" s="28"/>
      <c r="J4855" s="21"/>
      <c r="K4855" s="21"/>
      <c r="M4855" s="21"/>
      <c r="P4855" s="21"/>
      <c r="R4855" s="21"/>
      <c r="T4855" s="28"/>
      <c r="U4855" s="28"/>
      <c r="W4855" s="28"/>
      <c r="Y4855" s="28"/>
      <c r="Z4855" s="28"/>
      <c r="AB4855" s="28"/>
    </row>
    <row r="4856" spans="1:28">
      <c r="A4856" s="70"/>
      <c r="B4856" s="28"/>
      <c r="C4856" s="28"/>
      <c r="D4856" s="28"/>
      <c r="F4856" s="28"/>
      <c r="G4856" s="28"/>
      <c r="H4856" s="28"/>
      <c r="J4856" s="21"/>
      <c r="K4856" s="21"/>
      <c r="M4856" s="21"/>
      <c r="P4856" s="21"/>
      <c r="R4856" s="21"/>
      <c r="T4856" s="28"/>
      <c r="U4856" s="28"/>
      <c r="W4856" s="28"/>
      <c r="Y4856" s="28"/>
      <c r="Z4856" s="28"/>
      <c r="AB4856" s="28"/>
    </row>
    <row r="4857" spans="1:28">
      <c r="A4857" s="70"/>
      <c r="B4857" s="28"/>
      <c r="C4857" s="28"/>
      <c r="D4857" s="28"/>
      <c r="F4857" s="28"/>
      <c r="G4857" s="28"/>
      <c r="H4857" s="28"/>
      <c r="J4857" s="21"/>
      <c r="K4857" s="21"/>
      <c r="M4857" s="21"/>
      <c r="P4857" s="21"/>
      <c r="R4857" s="21"/>
      <c r="T4857" s="28"/>
      <c r="U4857" s="28"/>
      <c r="W4857" s="28"/>
      <c r="Y4857" s="28"/>
      <c r="Z4857" s="28"/>
      <c r="AB4857" s="28"/>
    </row>
    <row r="4858" spans="1:28">
      <c r="A4858" s="70"/>
      <c r="B4858" s="28"/>
      <c r="C4858" s="28"/>
      <c r="D4858" s="28"/>
      <c r="F4858" s="28"/>
      <c r="G4858" s="28"/>
      <c r="H4858" s="28"/>
      <c r="J4858" s="21"/>
      <c r="K4858" s="21"/>
      <c r="M4858" s="21"/>
      <c r="P4858" s="21"/>
      <c r="R4858" s="21"/>
      <c r="T4858" s="28"/>
      <c r="U4858" s="28"/>
      <c r="W4858" s="28"/>
      <c r="Y4858" s="28"/>
      <c r="Z4858" s="28"/>
      <c r="AB4858" s="28"/>
    </row>
    <row r="4859" spans="1:28">
      <c r="A4859" s="70"/>
      <c r="B4859" s="28"/>
      <c r="C4859" s="28"/>
      <c r="D4859" s="28"/>
      <c r="F4859" s="28"/>
      <c r="G4859" s="28"/>
      <c r="H4859" s="28"/>
      <c r="J4859" s="21"/>
      <c r="K4859" s="21"/>
      <c r="M4859" s="21"/>
      <c r="P4859" s="21"/>
      <c r="R4859" s="21"/>
      <c r="T4859" s="28"/>
      <c r="U4859" s="28"/>
      <c r="W4859" s="28"/>
      <c r="Y4859" s="28"/>
      <c r="Z4859" s="28"/>
      <c r="AB4859" s="28"/>
    </row>
    <row r="4860" spans="1:28">
      <c r="A4860" s="70"/>
      <c r="B4860" s="28"/>
      <c r="C4860" s="28"/>
      <c r="D4860" s="28"/>
      <c r="F4860" s="28"/>
      <c r="G4860" s="28"/>
      <c r="H4860" s="28"/>
      <c r="J4860" s="21"/>
      <c r="K4860" s="21"/>
      <c r="M4860" s="21"/>
      <c r="P4860" s="21"/>
      <c r="R4860" s="21"/>
      <c r="T4860" s="28"/>
      <c r="U4860" s="28"/>
      <c r="W4860" s="28"/>
      <c r="Y4860" s="28"/>
      <c r="Z4860" s="28"/>
      <c r="AB4860" s="28"/>
    </row>
    <row r="4861" spans="1:28">
      <c r="A4861" s="70"/>
      <c r="B4861" s="28"/>
      <c r="C4861" s="28"/>
      <c r="D4861" s="28"/>
      <c r="F4861" s="28"/>
      <c r="G4861" s="28"/>
      <c r="H4861" s="28"/>
      <c r="J4861" s="21"/>
      <c r="K4861" s="21"/>
      <c r="M4861" s="21"/>
      <c r="P4861" s="21"/>
      <c r="R4861" s="21"/>
      <c r="T4861" s="28"/>
      <c r="U4861" s="28"/>
      <c r="W4861" s="28"/>
      <c r="Y4861" s="28"/>
      <c r="Z4861" s="28"/>
      <c r="AB4861" s="28"/>
    </row>
    <row r="4862" spans="1:28">
      <c r="A4862" s="70"/>
      <c r="B4862" s="28"/>
      <c r="C4862" s="28"/>
      <c r="D4862" s="28"/>
      <c r="F4862" s="28"/>
      <c r="G4862" s="28"/>
      <c r="H4862" s="28"/>
      <c r="J4862" s="21"/>
      <c r="K4862" s="21"/>
      <c r="M4862" s="21"/>
      <c r="P4862" s="21"/>
      <c r="R4862" s="21"/>
      <c r="T4862" s="28"/>
      <c r="U4862" s="28"/>
      <c r="W4862" s="28"/>
      <c r="Y4862" s="28"/>
      <c r="Z4862" s="28"/>
      <c r="AB4862" s="28"/>
    </row>
    <row r="4863" spans="1:28">
      <c r="A4863" s="70"/>
      <c r="B4863" s="28"/>
      <c r="C4863" s="28"/>
      <c r="D4863" s="28"/>
      <c r="F4863" s="28"/>
      <c r="G4863" s="28"/>
      <c r="H4863" s="28"/>
      <c r="J4863" s="21"/>
      <c r="K4863" s="21"/>
      <c r="M4863" s="21"/>
      <c r="P4863" s="21"/>
      <c r="R4863" s="21"/>
      <c r="T4863" s="28"/>
      <c r="U4863" s="28"/>
      <c r="W4863" s="28"/>
      <c r="Y4863" s="28"/>
      <c r="Z4863" s="28"/>
      <c r="AB4863" s="28"/>
    </row>
    <row r="4864" spans="1:28">
      <c r="A4864" s="70"/>
      <c r="B4864" s="28"/>
      <c r="C4864" s="28"/>
      <c r="D4864" s="28"/>
      <c r="F4864" s="28"/>
      <c r="G4864" s="28"/>
      <c r="H4864" s="28"/>
      <c r="J4864" s="21"/>
      <c r="K4864" s="21"/>
      <c r="M4864" s="21"/>
      <c r="P4864" s="21"/>
      <c r="R4864" s="21"/>
      <c r="T4864" s="28"/>
      <c r="U4864" s="28"/>
      <c r="W4864" s="28"/>
      <c r="Y4864" s="28"/>
      <c r="Z4864" s="28"/>
      <c r="AB4864" s="28"/>
    </row>
    <row r="4865" spans="1:28">
      <c r="A4865" s="70"/>
      <c r="B4865" s="28"/>
      <c r="C4865" s="28"/>
      <c r="D4865" s="28"/>
      <c r="F4865" s="28"/>
      <c r="G4865" s="28"/>
      <c r="H4865" s="28"/>
      <c r="J4865" s="21"/>
      <c r="K4865" s="21"/>
      <c r="M4865" s="21"/>
      <c r="P4865" s="21"/>
      <c r="R4865" s="21"/>
      <c r="T4865" s="28"/>
      <c r="U4865" s="28"/>
      <c r="W4865" s="28"/>
      <c r="Y4865" s="28"/>
      <c r="Z4865" s="28"/>
      <c r="AB4865" s="28"/>
    </row>
    <row r="4866" spans="1:28">
      <c r="A4866" s="70"/>
      <c r="B4866" s="28"/>
      <c r="C4866" s="28"/>
      <c r="D4866" s="28"/>
      <c r="F4866" s="28"/>
      <c r="G4866" s="28"/>
      <c r="H4866" s="28"/>
      <c r="J4866" s="21"/>
      <c r="K4866" s="21"/>
      <c r="M4866" s="21"/>
      <c r="P4866" s="21"/>
      <c r="R4866" s="21"/>
      <c r="T4866" s="28"/>
      <c r="U4866" s="28"/>
      <c r="W4866" s="28"/>
      <c r="Y4866" s="28"/>
      <c r="Z4866" s="28"/>
      <c r="AB4866" s="28"/>
    </row>
    <row r="4867" spans="1:28">
      <c r="A4867" s="70"/>
      <c r="B4867" s="28"/>
      <c r="C4867" s="28"/>
      <c r="D4867" s="28"/>
      <c r="F4867" s="28"/>
      <c r="G4867" s="28"/>
      <c r="H4867" s="28"/>
      <c r="J4867" s="21"/>
      <c r="K4867" s="21"/>
      <c r="M4867" s="21"/>
      <c r="P4867" s="21"/>
      <c r="R4867" s="21"/>
      <c r="T4867" s="28"/>
      <c r="U4867" s="28"/>
      <c r="W4867" s="28"/>
      <c r="Y4867" s="28"/>
      <c r="Z4867" s="28"/>
      <c r="AB4867" s="28"/>
    </row>
    <row r="4868" spans="1:28">
      <c r="A4868" s="70"/>
      <c r="B4868" s="28"/>
      <c r="C4868" s="28"/>
      <c r="D4868" s="28"/>
      <c r="F4868" s="28"/>
      <c r="G4868" s="28"/>
      <c r="H4868" s="28"/>
      <c r="J4868" s="21"/>
      <c r="K4868" s="21"/>
      <c r="M4868" s="21"/>
      <c r="P4868" s="21"/>
      <c r="R4868" s="21"/>
      <c r="T4868" s="28"/>
      <c r="U4868" s="28"/>
      <c r="W4868" s="28"/>
      <c r="Y4868" s="28"/>
      <c r="Z4868" s="28"/>
      <c r="AB4868" s="28"/>
    </row>
    <row r="4869" spans="1:28">
      <c r="A4869" s="70"/>
      <c r="B4869" s="28"/>
      <c r="C4869" s="28"/>
      <c r="D4869" s="28"/>
      <c r="F4869" s="28"/>
      <c r="G4869" s="28"/>
      <c r="H4869" s="28"/>
      <c r="J4869" s="21"/>
      <c r="K4869" s="21"/>
      <c r="M4869" s="21"/>
      <c r="P4869" s="21"/>
      <c r="R4869" s="21"/>
      <c r="T4869" s="28"/>
      <c r="U4869" s="28"/>
      <c r="W4869" s="28"/>
      <c r="Y4869" s="28"/>
      <c r="Z4869" s="28"/>
      <c r="AB4869" s="28"/>
    </row>
    <row r="4870" spans="1:28">
      <c r="A4870" s="70"/>
      <c r="B4870" s="28"/>
      <c r="C4870" s="28"/>
      <c r="D4870" s="28"/>
      <c r="F4870" s="28"/>
      <c r="G4870" s="28"/>
      <c r="H4870" s="28"/>
      <c r="J4870" s="21"/>
      <c r="K4870" s="21"/>
      <c r="M4870" s="21"/>
      <c r="P4870" s="21"/>
      <c r="R4870" s="21"/>
      <c r="T4870" s="28"/>
      <c r="U4870" s="28"/>
      <c r="W4870" s="28"/>
      <c r="Y4870" s="28"/>
      <c r="Z4870" s="28"/>
      <c r="AB4870" s="28"/>
    </row>
    <row r="4871" spans="1:28">
      <c r="A4871" s="70"/>
      <c r="B4871" s="28"/>
      <c r="C4871" s="28"/>
      <c r="D4871" s="28"/>
      <c r="F4871" s="28"/>
      <c r="G4871" s="28"/>
      <c r="H4871" s="28"/>
      <c r="J4871" s="21"/>
      <c r="K4871" s="21"/>
      <c r="M4871" s="21"/>
      <c r="P4871" s="21"/>
      <c r="R4871" s="21"/>
      <c r="T4871" s="28"/>
      <c r="U4871" s="28"/>
      <c r="W4871" s="28"/>
      <c r="Y4871" s="28"/>
      <c r="Z4871" s="28"/>
      <c r="AB4871" s="28"/>
    </row>
    <row r="4872" spans="1:28">
      <c r="A4872" s="70"/>
      <c r="B4872" s="28"/>
      <c r="C4872" s="28"/>
      <c r="D4872" s="28"/>
      <c r="F4872" s="28"/>
      <c r="G4872" s="28"/>
      <c r="H4872" s="28"/>
      <c r="J4872" s="21"/>
      <c r="K4872" s="21"/>
      <c r="M4872" s="21"/>
      <c r="P4872" s="21"/>
      <c r="R4872" s="21"/>
      <c r="T4872" s="28"/>
      <c r="U4872" s="28"/>
      <c r="W4872" s="28"/>
      <c r="Y4872" s="28"/>
      <c r="Z4872" s="28"/>
      <c r="AB4872" s="28"/>
    </row>
    <row r="4873" spans="1:28">
      <c r="A4873" s="70"/>
      <c r="B4873" s="28"/>
      <c r="C4873" s="28"/>
      <c r="D4873" s="28"/>
      <c r="F4873" s="28"/>
      <c r="G4873" s="28"/>
      <c r="H4873" s="28"/>
      <c r="J4873" s="21"/>
      <c r="K4873" s="21"/>
      <c r="M4873" s="21"/>
      <c r="P4873" s="21"/>
      <c r="R4873" s="21"/>
      <c r="T4873" s="28"/>
      <c r="U4873" s="28"/>
      <c r="W4873" s="28"/>
      <c r="Y4873" s="28"/>
      <c r="Z4873" s="28"/>
      <c r="AB4873" s="28"/>
    </row>
    <row r="4874" spans="1:28">
      <c r="A4874" s="70"/>
      <c r="B4874" s="28"/>
      <c r="C4874" s="28"/>
      <c r="D4874" s="28"/>
      <c r="F4874" s="28"/>
      <c r="G4874" s="28"/>
      <c r="H4874" s="28"/>
      <c r="J4874" s="21"/>
      <c r="K4874" s="21"/>
      <c r="M4874" s="21"/>
      <c r="P4874" s="21"/>
      <c r="R4874" s="21"/>
      <c r="T4874" s="28"/>
      <c r="U4874" s="28"/>
      <c r="W4874" s="28"/>
      <c r="Y4874" s="28"/>
      <c r="Z4874" s="28"/>
      <c r="AB4874" s="28"/>
    </row>
    <row r="4875" spans="1:28">
      <c r="A4875" s="70"/>
      <c r="B4875" s="28"/>
      <c r="C4875" s="28"/>
      <c r="D4875" s="28"/>
      <c r="F4875" s="28"/>
      <c r="G4875" s="28"/>
      <c r="H4875" s="28"/>
      <c r="J4875" s="21"/>
      <c r="K4875" s="21"/>
      <c r="M4875" s="21"/>
      <c r="P4875" s="21"/>
      <c r="R4875" s="21"/>
      <c r="T4875" s="28"/>
      <c r="U4875" s="28"/>
      <c r="W4875" s="28"/>
      <c r="Y4875" s="28"/>
      <c r="Z4875" s="28"/>
      <c r="AB4875" s="28"/>
    </row>
    <row r="4876" spans="1:28">
      <c r="A4876" s="70"/>
      <c r="B4876" s="28"/>
      <c r="C4876" s="28"/>
      <c r="D4876" s="28"/>
      <c r="F4876" s="28"/>
      <c r="G4876" s="28"/>
      <c r="H4876" s="28"/>
      <c r="J4876" s="21"/>
      <c r="K4876" s="21"/>
      <c r="M4876" s="21"/>
      <c r="P4876" s="21"/>
      <c r="R4876" s="21"/>
      <c r="T4876" s="28"/>
      <c r="U4876" s="28"/>
      <c r="W4876" s="28"/>
      <c r="Y4876" s="28"/>
      <c r="Z4876" s="28"/>
      <c r="AB4876" s="28"/>
    </row>
    <row r="4877" spans="1:28">
      <c r="A4877" s="70"/>
      <c r="B4877" s="28"/>
      <c r="C4877" s="28"/>
      <c r="D4877" s="28"/>
      <c r="F4877" s="28"/>
      <c r="G4877" s="28"/>
      <c r="H4877" s="28"/>
      <c r="J4877" s="21"/>
      <c r="K4877" s="21"/>
      <c r="M4877" s="21"/>
      <c r="P4877" s="21"/>
      <c r="R4877" s="21"/>
      <c r="T4877" s="28"/>
      <c r="U4877" s="28"/>
      <c r="W4877" s="28"/>
      <c r="Y4877" s="28"/>
      <c r="Z4877" s="28"/>
      <c r="AB4877" s="28"/>
    </row>
    <row r="4878" spans="1:28">
      <c r="A4878" s="70"/>
      <c r="B4878" s="28"/>
      <c r="C4878" s="28"/>
      <c r="D4878" s="28"/>
      <c r="F4878" s="28"/>
      <c r="G4878" s="28"/>
      <c r="H4878" s="28"/>
      <c r="J4878" s="21"/>
      <c r="K4878" s="21"/>
      <c r="M4878" s="21"/>
      <c r="P4878" s="21"/>
      <c r="R4878" s="21"/>
      <c r="T4878" s="28"/>
      <c r="U4878" s="28"/>
      <c r="W4878" s="28"/>
      <c r="Y4878" s="28"/>
      <c r="Z4878" s="28"/>
      <c r="AB4878" s="28"/>
    </row>
    <row r="4879" spans="1:28">
      <c r="A4879" s="70"/>
      <c r="B4879" s="28"/>
      <c r="C4879" s="28"/>
      <c r="D4879" s="28"/>
      <c r="F4879" s="28"/>
      <c r="G4879" s="28"/>
      <c r="H4879" s="28"/>
      <c r="J4879" s="21"/>
      <c r="K4879" s="21"/>
      <c r="M4879" s="21"/>
      <c r="P4879" s="21"/>
      <c r="R4879" s="21"/>
      <c r="T4879" s="28"/>
      <c r="U4879" s="28"/>
      <c r="W4879" s="28"/>
      <c r="Y4879" s="28"/>
      <c r="Z4879" s="28"/>
      <c r="AB4879" s="28"/>
    </row>
    <row r="4880" spans="1:28">
      <c r="A4880" s="70"/>
      <c r="B4880" s="28"/>
      <c r="C4880" s="28"/>
      <c r="D4880" s="28"/>
      <c r="F4880" s="28"/>
      <c r="G4880" s="28"/>
      <c r="H4880" s="28"/>
      <c r="J4880" s="21"/>
      <c r="K4880" s="21"/>
      <c r="M4880" s="21"/>
      <c r="P4880" s="21"/>
      <c r="R4880" s="21"/>
      <c r="T4880" s="28"/>
      <c r="U4880" s="28"/>
      <c r="W4880" s="28"/>
      <c r="Y4880" s="28"/>
      <c r="Z4880" s="28"/>
      <c r="AB4880" s="28"/>
    </row>
    <row r="4881" spans="1:28">
      <c r="A4881" s="70"/>
      <c r="B4881" s="28"/>
      <c r="C4881" s="28"/>
      <c r="D4881" s="28"/>
      <c r="F4881" s="28"/>
      <c r="G4881" s="28"/>
      <c r="H4881" s="28"/>
      <c r="J4881" s="21"/>
      <c r="K4881" s="21"/>
      <c r="M4881" s="21"/>
      <c r="P4881" s="21"/>
      <c r="R4881" s="21"/>
      <c r="T4881" s="28"/>
      <c r="U4881" s="28"/>
      <c r="W4881" s="28"/>
      <c r="Y4881" s="28"/>
      <c r="Z4881" s="28"/>
      <c r="AB4881" s="28"/>
    </row>
    <row r="4882" spans="1:28">
      <c r="A4882" s="70"/>
      <c r="B4882" s="28"/>
      <c r="C4882" s="28"/>
      <c r="D4882" s="28"/>
      <c r="F4882" s="28"/>
      <c r="G4882" s="28"/>
      <c r="H4882" s="28"/>
      <c r="J4882" s="21"/>
      <c r="K4882" s="21"/>
      <c r="M4882" s="21"/>
      <c r="P4882" s="21"/>
      <c r="R4882" s="21"/>
      <c r="T4882" s="28"/>
      <c r="U4882" s="28"/>
      <c r="W4882" s="28"/>
      <c r="Y4882" s="28"/>
      <c r="Z4882" s="28"/>
      <c r="AB4882" s="28"/>
    </row>
    <row r="4883" spans="1:28">
      <c r="A4883" s="70"/>
      <c r="B4883" s="28"/>
      <c r="C4883" s="28"/>
      <c r="D4883" s="28"/>
      <c r="F4883" s="28"/>
      <c r="G4883" s="28"/>
      <c r="H4883" s="28"/>
      <c r="J4883" s="21"/>
      <c r="K4883" s="21"/>
      <c r="M4883" s="21"/>
      <c r="P4883" s="21"/>
      <c r="R4883" s="21"/>
      <c r="T4883" s="28"/>
      <c r="U4883" s="28"/>
      <c r="W4883" s="28"/>
      <c r="Y4883" s="28"/>
      <c r="Z4883" s="28"/>
      <c r="AB4883" s="28"/>
    </row>
    <row r="4884" spans="1:28">
      <c r="A4884" s="70"/>
      <c r="B4884" s="28"/>
      <c r="C4884" s="28"/>
      <c r="D4884" s="28"/>
      <c r="F4884" s="28"/>
      <c r="G4884" s="28"/>
      <c r="H4884" s="28"/>
      <c r="J4884" s="21"/>
      <c r="K4884" s="21"/>
      <c r="M4884" s="21"/>
      <c r="P4884" s="21"/>
      <c r="R4884" s="21"/>
      <c r="T4884" s="28"/>
      <c r="U4884" s="28"/>
      <c r="W4884" s="28"/>
      <c r="Y4884" s="28"/>
      <c r="Z4884" s="28"/>
      <c r="AB4884" s="28"/>
    </row>
    <row r="4885" spans="1:28">
      <c r="A4885" s="70"/>
      <c r="B4885" s="28"/>
      <c r="C4885" s="28"/>
      <c r="D4885" s="28"/>
      <c r="F4885" s="28"/>
      <c r="G4885" s="28"/>
      <c r="H4885" s="28"/>
      <c r="J4885" s="21"/>
      <c r="K4885" s="21"/>
      <c r="M4885" s="21"/>
      <c r="P4885" s="21"/>
      <c r="R4885" s="21"/>
      <c r="T4885" s="28"/>
      <c r="U4885" s="28"/>
      <c r="W4885" s="28"/>
      <c r="Y4885" s="28"/>
      <c r="Z4885" s="28"/>
      <c r="AB4885" s="28"/>
    </row>
    <row r="4886" spans="1:28">
      <c r="A4886" s="70"/>
      <c r="B4886" s="28"/>
      <c r="C4886" s="28"/>
      <c r="D4886" s="28"/>
      <c r="F4886" s="28"/>
      <c r="G4886" s="28"/>
      <c r="H4886" s="28"/>
      <c r="J4886" s="21"/>
      <c r="K4886" s="21"/>
      <c r="M4886" s="21"/>
      <c r="P4886" s="21"/>
      <c r="R4886" s="21"/>
      <c r="T4886" s="28"/>
      <c r="U4886" s="28"/>
      <c r="W4886" s="28"/>
      <c r="Y4886" s="28"/>
      <c r="Z4886" s="28"/>
      <c r="AB4886" s="28"/>
    </row>
    <row r="4887" spans="1:28">
      <c r="A4887" s="70"/>
      <c r="B4887" s="28"/>
      <c r="C4887" s="28"/>
      <c r="D4887" s="28"/>
      <c r="F4887" s="28"/>
      <c r="G4887" s="28"/>
      <c r="H4887" s="28"/>
      <c r="J4887" s="21"/>
      <c r="K4887" s="21"/>
      <c r="M4887" s="21"/>
      <c r="P4887" s="21"/>
      <c r="R4887" s="21"/>
      <c r="T4887" s="28"/>
      <c r="U4887" s="28"/>
      <c r="W4887" s="28"/>
      <c r="Y4887" s="28"/>
      <c r="Z4887" s="28"/>
      <c r="AB4887" s="28"/>
    </row>
    <row r="4888" spans="1:28">
      <c r="A4888" s="70"/>
      <c r="B4888" s="28"/>
      <c r="C4888" s="28"/>
      <c r="D4888" s="28"/>
      <c r="F4888" s="28"/>
      <c r="G4888" s="28"/>
      <c r="H4888" s="28"/>
      <c r="J4888" s="21"/>
      <c r="K4888" s="21"/>
      <c r="M4888" s="21"/>
      <c r="P4888" s="21"/>
      <c r="R4888" s="21"/>
      <c r="T4888" s="28"/>
      <c r="U4888" s="28"/>
      <c r="W4888" s="28"/>
      <c r="Y4888" s="28"/>
      <c r="Z4888" s="28"/>
      <c r="AB4888" s="28"/>
    </row>
    <row r="4889" spans="1:28">
      <c r="A4889" s="70"/>
      <c r="B4889" s="28"/>
      <c r="C4889" s="28"/>
      <c r="D4889" s="28"/>
      <c r="F4889" s="28"/>
      <c r="G4889" s="28"/>
      <c r="H4889" s="28"/>
      <c r="J4889" s="21"/>
      <c r="K4889" s="21"/>
      <c r="M4889" s="21"/>
      <c r="P4889" s="21"/>
      <c r="R4889" s="21"/>
      <c r="T4889" s="28"/>
      <c r="U4889" s="28"/>
      <c r="W4889" s="28"/>
      <c r="Y4889" s="28"/>
      <c r="Z4889" s="28"/>
      <c r="AB4889" s="28"/>
    </row>
    <row r="4890" spans="1:28">
      <c r="A4890" s="70"/>
      <c r="B4890" s="28"/>
      <c r="C4890" s="28"/>
      <c r="D4890" s="28"/>
      <c r="F4890" s="28"/>
      <c r="G4890" s="28"/>
      <c r="H4890" s="28"/>
      <c r="J4890" s="21"/>
      <c r="K4890" s="21"/>
      <c r="M4890" s="21"/>
      <c r="P4890" s="21"/>
      <c r="R4890" s="21"/>
      <c r="T4890" s="28"/>
      <c r="U4890" s="28"/>
      <c r="W4890" s="28"/>
      <c r="Y4890" s="28"/>
      <c r="Z4890" s="28"/>
      <c r="AB4890" s="28"/>
    </row>
    <row r="4891" spans="1:28">
      <c r="A4891" s="70"/>
      <c r="B4891" s="28"/>
      <c r="C4891" s="28"/>
      <c r="D4891" s="28"/>
      <c r="F4891" s="28"/>
      <c r="G4891" s="28"/>
      <c r="H4891" s="28"/>
      <c r="J4891" s="21"/>
      <c r="K4891" s="21"/>
      <c r="M4891" s="21"/>
      <c r="P4891" s="21"/>
      <c r="R4891" s="21"/>
      <c r="T4891" s="28"/>
      <c r="U4891" s="28"/>
      <c r="W4891" s="28"/>
      <c r="Y4891" s="28"/>
      <c r="Z4891" s="28"/>
      <c r="AB4891" s="28"/>
    </row>
    <row r="4892" spans="1:28">
      <c r="A4892" s="70"/>
      <c r="B4892" s="28"/>
      <c r="C4892" s="28"/>
      <c r="D4892" s="28"/>
      <c r="F4892" s="28"/>
      <c r="G4892" s="28"/>
      <c r="H4892" s="28"/>
      <c r="J4892" s="21"/>
      <c r="K4892" s="21"/>
      <c r="M4892" s="21"/>
      <c r="P4892" s="21"/>
      <c r="R4892" s="21"/>
      <c r="T4892" s="28"/>
      <c r="U4892" s="28"/>
      <c r="W4892" s="28"/>
      <c r="Y4892" s="28"/>
      <c r="Z4892" s="28"/>
      <c r="AB4892" s="28"/>
    </row>
    <row r="4893" spans="1:28">
      <c r="A4893" s="70"/>
      <c r="B4893" s="28"/>
      <c r="C4893" s="28"/>
      <c r="D4893" s="28"/>
      <c r="F4893" s="28"/>
      <c r="G4893" s="28"/>
      <c r="H4893" s="28"/>
      <c r="J4893" s="21"/>
      <c r="K4893" s="21"/>
      <c r="M4893" s="21"/>
      <c r="P4893" s="21"/>
      <c r="R4893" s="21"/>
      <c r="T4893" s="28"/>
      <c r="U4893" s="28"/>
      <c r="W4893" s="28"/>
      <c r="Y4893" s="28"/>
      <c r="Z4893" s="28"/>
      <c r="AB4893" s="28"/>
    </row>
    <row r="4894" spans="1:28">
      <c r="A4894" s="70"/>
      <c r="B4894" s="28"/>
      <c r="C4894" s="28"/>
      <c r="D4894" s="28"/>
      <c r="F4894" s="28"/>
      <c r="G4894" s="28"/>
      <c r="H4894" s="28"/>
      <c r="J4894" s="21"/>
      <c r="K4894" s="21"/>
      <c r="M4894" s="21"/>
      <c r="P4894" s="21"/>
      <c r="R4894" s="21"/>
      <c r="T4894" s="28"/>
      <c r="U4894" s="28"/>
      <c r="W4894" s="28"/>
      <c r="Y4894" s="28"/>
      <c r="Z4894" s="28"/>
      <c r="AB4894" s="28"/>
    </row>
    <row r="4895" spans="1:28">
      <c r="A4895" s="70"/>
      <c r="B4895" s="28"/>
      <c r="C4895" s="28"/>
      <c r="D4895" s="28"/>
      <c r="F4895" s="28"/>
      <c r="G4895" s="28"/>
      <c r="H4895" s="28"/>
      <c r="J4895" s="21"/>
      <c r="K4895" s="21"/>
      <c r="M4895" s="21"/>
      <c r="P4895" s="21"/>
      <c r="R4895" s="21"/>
      <c r="T4895" s="28"/>
      <c r="U4895" s="28"/>
      <c r="W4895" s="28"/>
      <c r="Y4895" s="28"/>
      <c r="Z4895" s="28"/>
      <c r="AB4895" s="28"/>
    </row>
    <row r="4896" spans="1:28">
      <c r="A4896" s="70"/>
      <c r="B4896" s="28"/>
      <c r="C4896" s="28"/>
      <c r="D4896" s="28"/>
      <c r="F4896" s="28"/>
      <c r="G4896" s="28"/>
      <c r="H4896" s="28"/>
      <c r="J4896" s="21"/>
      <c r="K4896" s="21"/>
      <c r="M4896" s="21"/>
      <c r="P4896" s="21"/>
      <c r="R4896" s="21"/>
      <c r="T4896" s="28"/>
      <c r="U4896" s="28"/>
      <c r="W4896" s="28"/>
      <c r="Y4896" s="28"/>
      <c r="Z4896" s="28"/>
      <c r="AB4896" s="28"/>
    </row>
    <row r="4897" spans="1:28">
      <c r="A4897" s="70"/>
      <c r="B4897" s="28"/>
      <c r="C4897" s="28"/>
      <c r="D4897" s="28"/>
      <c r="F4897" s="28"/>
      <c r="G4897" s="28"/>
      <c r="H4897" s="28"/>
      <c r="J4897" s="21"/>
      <c r="K4897" s="21"/>
      <c r="M4897" s="21"/>
      <c r="P4897" s="21"/>
      <c r="R4897" s="21"/>
      <c r="T4897" s="28"/>
      <c r="U4897" s="28"/>
      <c r="W4897" s="28"/>
      <c r="Y4897" s="28"/>
      <c r="Z4897" s="28"/>
      <c r="AB4897" s="28"/>
    </row>
    <row r="4898" spans="1:28">
      <c r="A4898" s="70"/>
      <c r="B4898" s="28"/>
      <c r="C4898" s="28"/>
      <c r="D4898" s="28"/>
      <c r="F4898" s="28"/>
      <c r="G4898" s="28"/>
      <c r="H4898" s="28"/>
      <c r="J4898" s="21"/>
      <c r="K4898" s="21"/>
      <c r="M4898" s="21"/>
      <c r="P4898" s="21"/>
      <c r="R4898" s="21"/>
      <c r="T4898" s="28"/>
      <c r="U4898" s="28"/>
      <c r="W4898" s="28"/>
      <c r="Y4898" s="28"/>
      <c r="Z4898" s="28"/>
      <c r="AB4898" s="28"/>
    </row>
    <row r="4899" spans="1:28">
      <c r="A4899" s="70"/>
      <c r="B4899" s="28"/>
      <c r="C4899" s="28"/>
      <c r="D4899" s="28"/>
      <c r="F4899" s="28"/>
      <c r="G4899" s="28"/>
      <c r="H4899" s="28"/>
      <c r="J4899" s="21"/>
      <c r="K4899" s="21"/>
      <c r="M4899" s="21"/>
      <c r="P4899" s="21"/>
      <c r="R4899" s="21"/>
      <c r="T4899" s="28"/>
      <c r="U4899" s="28"/>
      <c r="W4899" s="28"/>
      <c r="Y4899" s="28"/>
      <c r="Z4899" s="28"/>
      <c r="AB4899" s="28"/>
    </row>
    <row r="4900" spans="1:28">
      <c r="A4900" s="70"/>
      <c r="B4900" s="28"/>
      <c r="C4900" s="28"/>
      <c r="D4900" s="28"/>
      <c r="F4900" s="28"/>
      <c r="G4900" s="28"/>
      <c r="H4900" s="28"/>
      <c r="J4900" s="21"/>
      <c r="K4900" s="21"/>
      <c r="M4900" s="21"/>
      <c r="P4900" s="21"/>
      <c r="R4900" s="21"/>
      <c r="T4900" s="28"/>
      <c r="U4900" s="28"/>
      <c r="W4900" s="28"/>
      <c r="Y4900" s="28"/>
      <c r="Z4900" s="28"/>
      <c r="AB4900" s="28"/>
    </row>
    <row r="4901" spans="1:28">
      <c r="A4901" s="70"/>
      <c r="B4901" s="28"/>
      <c r="C4901" s="28"/>
      <c r="D4901" s="28"/>
      <c r="F4901" s="28"/>
      <c r="G4901" s="28"/>
      <c r="H4901" s="28"/>
      <c r="J4901" s="21"/>
      <c r="K4901" s="21"/>
      <c r="M4901" s="21"/>
      <c r="P4901" s="21"/>
      <c r="R4901" s="21"/>
      <c r="T4901" s="28"/>
      <c r="U4901" s="28"/>
      <c r="W4901" s="28"/>
      <c r="Y4901" s="28"/>
      <c r="Z4901" s="28"/>
      <c r="AB4901" s="28"/>
    </row>
    <row r="4902" spans="1:28">
      <c r="A4902" s="70"/>
      <c r="B4902" s="28"/>
      <c r="C4902" s="28"/>
      <c r="D4902" s="28"/>
      <c r="F4902" s="28"/>
      <c r="G4902" s="28"/>
      <c r="H4902" s="28"/>
      <c r="J4902" s="21"/>
      <c r="K4902" s="21"/>
      <c r="M4902" s="21"/>
      <c r="P4902" s="21"/>
      <c r="R4902" s="21"/>
      <c r="T4902" s="28"/>
      <c r="U4902" s="28"/>
      <c r="W4902" s="28"/>
      <c r="Y4902" s="28"/>
      <c r="Z4902" s="28"/>
      <c r="AB4902" s="28"/>
    </row>
    <row r="4903" spans="1:28">
      <c r="A4903" s="70"/>
      <c r="B4903" s="28"/>
      <c r="C4903" s="28"/>
      <c r="D4903" s="28"/>
      <c r="F4903" s="28"/>
      <c r="G4903" s="28"/>
      <c r="H4903" s="28"/>
      <c r="J4903" s="21"/>
      <c r="K4903" s="21"/>
      <c r="M4903" s="21"/>
      <c r="P4903" s="21"/>
      <c r="R4903" s="21"/>
      <c r="T4903" s="28"/>
      <c r="U4903" s="28"/>
      <c r="W4903" s="28"/>
      <c r="Y4903" s="28"/>
      <c r="Z4903" s="28"/>
      <c r="AB4903" s="28"/>
    </row>
    <row r="4904" spans="1:28">
      <c r="A4904" s="70"/>
      <c r="B4904" s="28"/>
      <c r="C4904" s="28"/>
      <c r="D4904" s="28"/>
      <c r="F4904" s="28"/>
      <c r="G4904" s="28"/>
      <c r="H4904" s="28"/>
      <c r="J4904" s="21"/>
      <c r="K4904" s="21"/>
      <c r="M4904" s="21"/>
      <c r="P4904" s="21"/>
      <c r="R4904" s="21"/>
      <c r="T4904" s="28"/>
      <c r="U4904" s="28"/>
      <c r="W4904" s="28"/>
      <c r="Y4904" s="28"/>
      <c r="Z4904" s="28"/>
      <c r="AB4904" s="28"/>
    </row>
    <row r="4905" spans="1:28">
      <c r="A4905" s="70"/>
      <c r="B4905" s="28"/>
      <c r="C4905" s="28"/>
      <c r="D4905" s="28"/>
      <c r="F4905" s="28"/>
      <c r="G4905" s="28"/>
      <c r="H4905" s="28"/>
      <c r="J4905" s="21"/>
      <c r="K4905" s="21"/>
      <c r="M4905" s="21"/>
      <c r="P4905" s="21"/>
      <c r="R4905" s="21"/>
      <c r="T4905" s="28"/>
      <c r="U4905" s="28"/>
      <c r="W4905" s="28"/>
      <c r="Y4905" s="28"/>
      <c r="Z4905" s="28"/>
      <c r="AB4905" s="28"/>
    </row>
    <row r="4906" spans="1:28">
      <c r="A4906" s="70"/>
      <c r="B4906" s="28"/>
      <c r="C4906" s="28"/>
      <c r="D4906" s="28"/>
      <c r="F4906" s="28"/>
      <c r="G4906" s="28"/>
      <c r="H4906" s="28"/>
      <c r="J4906" s="21"/>
      <c r="K4906" s="21"/>
      <c r="M4906" s="21"/>
      <c r="P4906" s="21"/>
      <c r="R4906" s="21"/>
      <c r="T4906" s="28"/>
      <c r="U4906" s="28"/>
      <c r="W4906" s="28"/>
      <c r="Y4906" s="28"/>
      <c r="Z4906" s="28"/>
      <c r="AB4906" s="28"/>
    </row>
    <row r="4907" spans="1:28">
      <c r="A4907" s="70"/>
      <c r="B4907" s="28"/>
      <c r="C4907" s="28"/>
      <c r="D4907" s="28"/>
      <c r="F4907" s="28"/>
      <c r="G4907" s="28"/>
      <c r="H4907" s="28"/>
      <c r="J4907" s="21"/>
      <c r="K4907" s="21"/>
      <c r="M4907" s="21"/>
      <c r="P4907" s="21"/>
      <c r="R4907" s="21"/>
      <c r="T4907" s="28"/>
      <c r="U4907" s="28"/>
      <c r="W4907" s="28"/>
      <c r="Y4907" s="28"/>
      <c r="Z4907" s="28"/>
      <c r="AB4907" s="28"/>
    </row>
    <row r="4908" spans="1:28">
      <c r="A4908" s="70"/>
      <c r="B4908" s="28"/>
      <c r="C4908" s="28"/>
      <c r="D4908" s="28"/>
      <c r="F4908" s="28"/>
      <c r="G4908" s="28"/>
      <c r="H4908" s="28"/>
      <c r="J4908" s="21"/>
      <c r="K4908" s="21"/>
      <c r="M4908" s="21"/>
      <c r="P4908" s="21"/>
      <c r="R4908" s="21"/>
      <c r="T4908" s="28"/>
      <c r="U4908" s="28"/>
      <c r="W4908" s="28"/>
      <c r="Y4908" s="28"/>
      <c r="Z4908" s="28"/>
      <c r="AB4908" s="28"/>
    </row>
    <row r="4909" spans="1:28">
      <c r="A4909" s="70"/>
      <c r="B4909" s="28"/>
      <c r="C4909" s="28"/>
      <c r="D4909" s="28"/>
      <c r="F4909" s="28"/>
      <c r="G4909" s="28"/>
      <c r="H4909" s="28"/>
      <c r="J4909" s="21"/>
      <c r="K4909" s="21"/>
      <c r="M4909" s="21"/>
      <c r="P4909" s="21"/>
      <c r="R4909" s="21"/>
      <c r="T4909" s="28"/>
      <c r="U4909" s="28"/>
      <c r="W4909" s="28"/>
      <c r="Y4909" s="28"/>
      <c r="Z4909" s="28"/>
      <c r="AB4909" s="28"/>
    </row>
    <row r="4910" spans="1:28">
      <c r="A4910" s="70"/>
      <c r="B4910" s="28"/>
      <c r="C4910" s="28"/>
      <c r="D4910" s="28"/>
      <c r="F4910" s="28"/>
      <c r="G4910" s="28"/>
      <c r="H4910" s="28"/>
      <c r="J4910" s="21"/>
      <c r="K4910" s="21"/>
      <c r="M4910" s="21"/>
      <c r="P4910" s="21"/>
      <c r="R4910" s="21"/>
      <c r="T4910" s="28"/>
      <c r="U4910" s="28"/>
      <c r="W4910" s="28"/>
      <c r="Y4910" s="28"/>
      <c r="Z4910" s="28"/>
      <c r="AB4910" s="28"/>
    </row>
    <row r="4911" spans="1:28">
      <c r="A4911" s="70"/>
      <c r="B4911" s="28"/>
      <c r="C4911" s="28"/>
      <c r="D4911" s="28"/>
      <c r="F4911" s="28"/>
      <c r="G4911" s="28"/>
      <c r="H4911" s="28"/>
      <c r="J4911" s="21"/>
      <c r="K4911" s="21"/>
      <c r="M4911" s="21"/>
      <c r="P4911" s="21"/>
      <c r="R4911" s="21"/>
      <c r="T4911" s="28"/>
      <c r="U4911" s="28"/>
      <c r="W4911" s="28"/>
      <c r="Y4911" s="28"/>
      <c r="Z4911" s="28"/>
      <c r="AB4911" s="28"/>
    </row>
    <row r="4912" spans="1:28">
      <c r="A4912" s="70"/>
      <c r="B4912" s="28"/>
      <c r="C4912" s="28"/>
      <c r="D4912" s="28"/>
      <c r="F4912" s="28"/>
      <c r="G4912" s="28"/>
      <c r="H4912" s="28"/>
      <c r="J4912" s="21"/>
      <c r="K4912" s="21"/>
      <c r="M4912" s="21"/>
      <c r="P4912" s="21"/>
      <c r="R4912" s="21"/>
      <c r="T4912" s="28"/>
      <c r="U4912" s="28"/>
      <c r="W4912" s="28"/>
      <c r="Y4912" s="28"/>
      <c r="Z4912" s="28"/>
      <c r="AB4912" s="28"/>
    </row>
    <row r="4913" spans="1:28">
      <c r="A4913" s="70"/>
      <c r="B4913" s="28"/>
      <c r="C4913" s="28"/>
      <c r="D4913" s="28"/>
      <c r="F4913" s="28"/>
      <c r="G4913" s="28"/>
      <c r="H4913" s="28"/>
      <c r="J4913" s="21"/>
      <c r="K4913" s="21"/>
      <c r="M4913" s="21"/>
      <c r="P4913" s="21"/>
      <c r="R4913" s="21"/>
      <c r="T4913" s="28"/>
      <c r="U4913" s="28"/>
      <c r="W4913" s="28"/>
      <c r="Y4913" s="28"/>
      <c r="Z4913" s="28"/>
      <c r="AB4913" s="28"/>
    </row>
    <row r="4914" spans="1:28">
      <c r="A4914" s="70"/>
      <c r="B4914" s="28"/>
      <c r="C4914" s="28"/>
      <c r="D4914" s="28"/>
      <c r="F4914" s="28"/>
      <c r="G4914" s="28"/>
      <c r="H4914" s="28"/>
      <c r="J4914" s="21"/>
      <c r="K4914" s="21"/>
      <c r="M4914" s="21"/>
      <c r="P4914" s="21"/>
      <c r="R4914" s="21"/>
      <c r="T4914" s="28"/>
      <c r="U4914" s="28"/>
      <c r="W4914" s="28"/>
      <c r="Y4914" s="28"/>
      <c r="Z4914" s="28"/>
      <c r="AB4914" s="28"/>
    </row>
    <row r="4915" spans="1:28">
      <c r="A4915" s="70"/>
      <c r="B4915" s="28"/>
      <c r="C4915" s="28"/>
      <c r="D4915" s="28"/>
      <c r="F4915" s="28"/>
      <c r="G4915" s="28"/>
      <c r="H4915" s="28"/>
      <c r="J4915" s="21"/>
      <c r="K4915" s="21"/>
      <c r="M4915" s="21"/>
      <c r="P4915" s="21"/>
      <c r="R4915" s="21"/>
      <c r="T4915" s="28"/>
      <c r="U4915" s="28"/>
      <c r="W4915" s="28"/>
      <c r="Y4915" s="28"/>
      <c r="Z4915" s="28"/>
      <c r="AB4915" s="28"/>
    </row>
    <row r="4916" spans="1:28">
      <c r="A4916" s="70"/>
      <c r="B4916" s="28"/>
      <c r="C4916" s="28"/>
      <c r="D4916" s="28"/>
      <c r="F4916" s="28"/>
      <c r="G4916" s="28"/>
      <c r="H4916" s="28"/>
      <c r="J4916" s="21"/>
      <c r="K4916" s="21"/>
      <c r="M4916" s="21"/>
      <c r="P4916" s="21"/>
      <c r="R4916" s="21"/>
      <c r="T4916" s="28"/>
      <c r="U4916" s="28"/>
      <c r="W4916" s="28"/>
      <c r="Y4916" s="28"/>
      <c r="Z4916" s="28"/>
      <c r="AB4916" s="28"/>
    </row>
    <row r="4917" spans="1:28">
      <c r="A4917" s="70"/>
      <c r="B4917" s="28"/>
      <c r="C4917" s="28"/>
      <c r="D4917" s="28"/>
      <c r="F4917" s="28"/>
      <c r="G4917" s="28"/>
      <c r="H4917" s="28"/>
      <c r="J4917" s="21"/>
      <c r="K4917" s="21"/>
      <c r="M4917" s="21"/>
      <c r="P4917" s="21"/>
      <c r="R4917" s="21"/>
      <c r="T4917" s="28"/>
      <c r="U4917" s="28"/>
      <c r="W4917" s="28"/>
      <c r="Y4917" s="28"/>
      <c r="Z4917" s="28"/>
      <c r="AB4917" s="28"/>
    </row>
    <row r="4918" spans="1:28">
      <c r="A4918" s="70"/>
      <c r="B4918" s="28"/>
      <c r="C4918" s="28"/>
      <c r="D4918" s="28"/>
      <c r="F4918" s="28"/>
      <c r="G4918" s="28"/>
      <c r="H4918" s="28"/>
      <c r="J4918" s="21"/>
      <c r="K4918" s="21"/>
      <c r="M4918" s="21"/>
      <c r="P4918" s="21"/>
      <c r="R4918" s="21"/>
      <c r="T4918" s="28"/>
      <c r="U4918" s="28"/>
      <c r="W4918" s="28"/>
      <c r="Y4918" s="28"/>
      <c r="Z4918" s="28"/>
      <c r="AB4918" s="28"/>
    </row>
    <row r="4919" spans="1:28">
      <c r="A4919" s="70"/>
      <c r="B4919" s="28"/>
      <c r="C4919" s="28"/>
      <c r="D4919" s="28"/>
      <c r="F4919" s="28"/>
      <c r="G4919" s="28"/>
      <c r="H4919" s="28"/>
      <c r="J4919" s="21"/>
      <c r="K4919" s="21"/>
      <c r="M4919" s="21"/>
      <c r="P4919" s="21"/>
      <c r="R4919" s="21"/>
      <c r="T4919" s="28"/>
      <c r="U4919" s="28"/>
      <c r="W4919" s="28"/>
      <c r="Y4919" s="28"/>
      <c r="Z4919" s="28"/>
      <c r="AB4919" s="28"/>
    </row>
    <row r="4920" spans="1:28">
      <c r="A4920" s="70"/>
      <c r="B4920" s="28"/>
      <c r="C4920" s="28"/>
      <c r="D4920" s="28"/>
      <c r="F4920" s="28"/>
      <c r="G4920" s="28"/>
      <c r="H4920" s="28"/>
      <c r="J4920" s="21"/>
      <c r="K4920" s="21"/>
      <c r="M4920" s="21"/>
      <c r="P4920" s="21"/>
      <c r="R4920" s="21"/>
      <c r="T4920" s="28"/>
      <c r="U4920" s="28"/>
      <c r="W4920" s="28"/>
      <c r="Y4920" s="28"/>
      <c r="Z4920" s="28"/>
      <c r="AB4920" s="28"/>
    </row>
    <row r="4921" spans="1:28">
      <c r="A4921" s="70"/>
      <c r="B4921" s="28"/>
      <c r="C4921" s="28"/>
      <c r="D4921" s="28"/>
      <c r="F4921" s="28"/>
      <c r="G4921" s="28"/>
      <c r="H4921" s="28"/>
      <c r="J4921" s="21"/>
      <c r="K4921" s="21"/>
      <c r="M4921" s="21"/>
      <c r="P4921" s="21"/>
      <c r="R4921" s="21"/>
      <c r="T4921" s="28"/>
      <c r="U4921" s="28"/>
      <c r="W4921" s="28"/>
      <c r="Y4921" s="28"/>
      <c r="Z4921" s="28"/>
      <c r="AB4921" s="28"/>
    </row>
    <row r="4922" spans="1:28">
      <c r="A4922" s="70"/>
      <c r="B4922" s="28"/>
      <c r="C4922" s="28"/>
      <c r="D4922" s="28"/>
      <c r="F4922" s="28"/>
      <c r="G4922" s="28"/>
      <c r="H4922" s="28"/>
      <c r="J4922" s="21"/>
      <c r="K4922" s="21"/>
      <c r="M4922" s="21"/>
      <c r="P4922" s="21"/>
      <c r="R4922" s="21"/>
      <c r="T4922" s="28"/>
      <c r="U4922" s="28"/>
      <c r="W4922" s="28"/>
      <c r="Y4922" s="28"/>
      <c r="Z4922" s="28"/>
      <c r="AB4922" s="28"/>
    </row>
    <row r="4923" spans="1:28">
      <c r="A4923" s="70"/>
      <c r="B4923" s="28"/>
      <c r="C4923" s="28"/>
      <c r="D4923" s="28"/>
      <c r="F4923" s="28"/>
      <c r="G4923" s="28"/>
      <c r="H4923" s="28"/>
      <c r="J4923" s="21"/>
      <c r="K4923" s="21"/>
      <c r="M4923" s="21"/>
      <c r="P4923" s="21"/>
      <c r="R4923" s="21"/>
      <c r="T4923" s="28"/>
      <c r="U4923" s="28"/>
      <c r="W4923" s="28"/>
      <c r="Y4923" s="28"/>
      <c r="Z4923" s="28"/>
      <c r="AB4923" s="28"/>
    </row>
    <row r="4924" spans="1:28">
      <c r="A4924" s="70"/>
      <c r="B4924" s="28"/>
      <c r="C4924" s="28"/>
      <c r="D4924" s="28"/>
      <c r="F4924" s="28"/>
      <c r="G4924" s="28"/>
      <c r="H4924" s="28"/>
      <c r="J4924" s="21"/>
      <c r="K4924" s="21"/>
      <c r="M4924" s="21"/>
      <c r="P4924" s="21"/>
      <c r="R4924" s="21"/>
      <c r="T4924" s="28"/>
      <c r="U4924" s="28"/>
      <c r="W4924" s="28"/>
      <c r="Y4924" s="28"/>
      <c r="Z4924" s="28"/>
      <c r="AB4924" s="28"/>
    </row>
    <row r="4925" spans="1:28">
      <c r="A4925" s="70"/>
      <c r="B4925" s="28"/>
      <c r="C4925" s="28"/>
      <c r="D4925" s="28"/>
      <c r="F4925" s="28"/>
      <c r="G4925" s="28"/>
      <c r="H4925" s="28"/>
      <c r="J4925" s="21"/>
      <c r="K4925" s="21"/>
      <c r="M4925" s="21"/>
      <c r="P4925" s="21"/>
      <c r="R4925" s="21"/>
      <c r="T4925" s="28"/>
      <c r="U4925" s="28"/>
      <c r="W4925" s="28"/>
      <c r="Y4925" s="28"/>
      <c r="Z4925" s="28"/>
      <c r="AB4925" s="28"/>
    </row>
    <row r="4926" spans="1:28">
      <c r="A4926" s="70"/>
      <c r="B4926" s="28"/>
      <c r="C4926" s="28"/>
      <c r="D4926" s="28"/>
      <c r="F4926" s="28"/>
      <c r="G4926" s="28"/>
      <c r="H4926" s="28"/>
      <c r="J4926" s="21"/>
      <c r="K4926" s="21"/>
      <c r="M4926" s="21"/>
      <c r="P4926" s="21"/>
      <c r="R4926" s="21"/>
      <c r="T4926" s="28"/>
      <c r="U4926" s="28"/>
      <c r="W4926" s="28"/>
      <c r="Y4926" s="28"/>
      <c r="Z4926" s="28"/>
      <c r="AB4926" s="28"/>
    </row>
    <row r="4927" spans="1:28">
      <c r="A4927" s="70"/>
      <c r="B4927" s="28"/>
      <c r="C4927" s="28"/>
      <c r="D4927" s="28"/>
      <c r="F4927" s="28"/>
      <c r="G4927" s="28"/>
      <c r="H4927" s="28"/>
      <c r="J4927" s="21"/>
      <c r="K4927" s="21"/>
      <c r="M4927" s="21"/>
      <c r="P4927" s="21"/>
      <c r="R4927" s="21"/>
      <c r="T4927" s="28"/>
      <c r="U4927" s="28"/>
      <c r="W4927" s="28"/>
      <c r="Y4927" s="28"/>
      <c r="Z4927" s="28"/>
      <c r="AB4927" s="28"/>
    </row>
    <row r="4928" spans="1:28">
      <c r="A4928" s="70"/>
      <c r="B4928" s="28"/>
      <c r="C4928" s="28"/>
      <c r="D4928" s="28"/>
      <c r="F4928" s="28"/>
      <c r="G4928" s="28"/>
      <c r="H4928" s="28"/>
      <c r="J4928" s="21"/>
      <c r="K4928" s="21"/>
      <c r="M4928" s="21"/>
      <c r="P4928" s="21"/>
      <c r="R4928" s="21"/>
      <c r="T4928" s="28"/>
      <c r="U4928" s="28"/>
      <c r="W4928" s="28"/>
      <c r="Y4928" s="28"/>
      <c r="Z4928" s="28"/>
      <c r="AB4928" s="28"/>
    </row>
    <row r="4929" spans="1:28">
      <c r="A4929" s="70"/>
      <c r="B4929" s="28"/>
      <c r="C4929" s="28"/>
      <c r="D4929" s="28"/>
      <c r="F4929" s="28"/>
      <c r="G4929" s="28"/>
      <c r="H4929" s="28"/>
      <c r="J4929" s="21"/>
      <c r="K4929" s="21"/>
      <c r="M4929" s="21"/>
      <c r="P4929" s="21"/>
      <c r="R4929" s="21"/>
      <c r="T4929" s="28"/>
      <c r="U4929" s="28"/>
      <c r="W4929" s="28"/>
      <c r="Y4929" s="28"/>
      <c r="Z4929" s="28"/>
      <c r="AB4929" s="28"/>
    </row>
    <row r="4930" spans="1:28">
      <c r="A4930" s="70"/>
      <c r="B4930" s="28"/>
      <c r="C4930" s="28"/>
      <c r="D4930" s="28"/>
      <c r="F4930" s="28"/>
      <c r="G4930" s="28"/>
      <c r="H4930" s="28"/>
      <c r="J4930" s="21"/>
      <c r="K4930" s="21"/>
      <c r="M4930" s="21"/>
      <c r="P4930" s="21"/>
      <c r="R4930" s="21"/>
      <c r="T4930" s="28"/>
      <c r="U4930" s="28"/>
      <c r="W4930" s="28"/>
      <c r="Y4930" s="28"/>
      <c r="Z4930" s="28"/>
      <c r="AB4930" s="28"/>
    </row>
    <row r="4931" spans="1:28">
      <c r="A4931" s="70"/>
      <c r="B4931" s="28"/>
      <c r="C4931" s="28"/>
      <c r="D4931" s="28"/>
      <c r="F4931" s="28"/>
      <c r="G4931" s="28"/>
      <c r="H4931" s="28"/>
      <c r="J4931" s="21"/>
      <c r="K4931" s="21"/>
      <c r="M4931" s="21"/>
      <c r="P4931" s="21"/>
      <c r="R4931" s="21"/>
      <c r="T4931" s="28"/>
      <c r="U4931" s="28"/>
      <c r="W4931" s="28"/>
      <c r="Y4931" s="28"/>
      <c r="Z4931" s="28"/>
      <c r="AB4931" s="28"/>
    </row>
    <row r="4932" spans="1:28">
      <c r="A4932" s="70"/>
      <c r="B4932" s="28"/>
      <c r="C4932" s="28"/>
      <c r="D4932" s="28"/>
      <c r="F4932" s="28"/>
      <c r="G4932" s="28"/>
      <c r="H4932" s="28"/>
      <c r="J4932" s="21"/>
      <c r="K4932" s="21"/>
      <c r="M4932" s="21"/>
      <c r="P4932" s="21"/>
      <c r="R4932" s="21"/>
      <c r="T4932" s="28"/>
      <c r="U4932" s="28"/>
      <c r="W4932" s="28"/>
      <c r="Y4932" s="28"/>
      <c r="Z4932" s="28"/>
      <c r="AB4932" s="28"/>
    </row>
    <row r="4933" spans="1:28">
      <c r="A4933" s="70"/>
      <c r="B4933" s="28"/>
      <c r="C4933" s="28"/>
      <c r="D4933" s="28"/>
      <c r="F4933" s="28"/>
      <c r="G4933" s="28"/>
      <c r="H4933" s="28"/>
      <c r="J4933" s="21"/>
      <c r="K4933" s="21"/>
      <c r="M4933" s="21"/>
      <c r="P4933" s="21"/>
      <c r="R4933" s="21"/>
      <c r="T4933" s="28"/>
      <c r="U4933" s="28"/>
      <c r="W4933" s="28"/>
      <c r="Y4933" s="28"/>
      <c r="Z4933" s="28"/>
      <c r="AB4933" s="28"/>
    </row>
    <row r="4934" spans="1:28">
      <c r="A4934" s="70"/>
      <c r="B4934" s="28"/>
      <c r="C4934" s="28"/>
      <c r="D4934" s="28"/>
      <c r="F4934" s="28"/>
      <c r="G4934" s="28"/>
      <c r="H4934" s="28"/>
      <c r="J4934" s="21"/>
      <c r="K4934" s="21"/>
      <c r="M4934" s="21"/>
      <c r="P4934" s="21"/>
      <c r="R4934" s="21"/>
      <c r="T4934" s="28"/>
      <c r="U4934" s="28"/>
      <c r="W4934" s="28"/>
      <c r="Y4934" s="28"/>
      <c r="Z4934" s="28"/>
      <c r="AB4934" s="28"/>
    </row>
    <row r="4935" spans="1:28">
      <c r="A4935" s="70"/>
      <c r="B4935" s="28"/>
      <c r="C4935" s="28"/>
      <c r="D4935" s="28"/>
      <c r="F4935" s="28"/>
      <c r="G4935" s="28"/>
      <c r="H4935" s="28"/>
      <c r="J4935" s="21"/>
      <c r="K4935" s="21"/>
      <c r="M4935" s="21"/>
      <c r="P4935" s="21"/>
      <c r="R4935" s="21"/>
      <c r="T4935" s="28"/>
      <c r="U4935" s="28"/>
      <c r="W4935" s="28"/>
      <c r="Y4935" s="28"/>
      <c r="Z4935" s="28"/>
      <c r="AB4935" s="28"/>
    </row>
    <row r="4936" spans="1:28">
      <c r="A4936" s="70"/>
      <c r="B4936" s="28"/>
      <c r="C4936" s="28"/>
      <c r="D4936" s="28"/>
      <c r="F4936" s="28"/>
      <c r="G4936" s="28"/>
      <c r="H4936" s="28"/>
      <c r="J4936" s="21"/>
      <c r="K4936" s="21"/>
      <c r="M4936" s="21"/>
      <c r="P4936" s="21"/>
      <c r="R4936" s="21"/>
      <c r="T4936" s="28"/>
      <c r="U4936" s="28"/>
      <c r="W4936" s="28"/>
      <c r="Y4936" s="28"/>
      <c r="Z4936" s="28"/>
      <c r="AB4936" s="28"/>
    </row>
    <row r="4937" spans="1:28">
      <c r="A4937" s="70"/>
      <c r="B4937" s="28"/>
      <c r="C4937" s="28"/>
      <c r="D4937" s="28"/>
      <c r="F4937" s="28"/>
      <c r="G4937" s="28"/>
      <c r="H4937" s="28"/>
      <c r="J4937" s="21"/>
      <c r="K4937" s="21"/>
      <c r="M4937" s="21"/>
      <c r="P4937" s="21"/>
      <c r="R4937" s="21"/>
      <c r="T4937" s="28"/>
      <c r="U4937" s="28"/>
      <c r="W4937" s="28"/>
      <c r="Y4937" s="28"/>
      <c r="Z4937" s="28"/>
      <c r="AB4937" s="28"/>
    </row>
    <row r="4938" spans="1:28">
      <c r="A4938" s="70"/>
      <c r="B4938" s="28"/>
      <c r="C4938" s="28"/>
      <c r="D4938" s="28"/>
      <c r="F4938" s="28"/>
      <c r="G4938" s="28"/>
      <c r="H4938" s="28"/>
      <c r="J4938" s="21"/>
      <c r="K4938" s="21"/>
      <c r="M4938" s="21"/>
      <c r="P4938" s="21"/>
      <c r="R4938" s="21"/>
      <c r="T4938" s="28"/>
      <c r="U4938" s="28"/>
      <c r="W4938" s="28"/>
      <c r="Y4938" s="28"/>
      <c r="Z4938" s="28"/>
      <c r="AB4938" s="28"/>
    </row>
    <row r="4939" spans="1:28">
      <c r="A4939" s="70"/>
      <c r="B4939" s="28"/>
      <c r="C4939" s="28"/>
      <c r="D4939" s="28"/>
      <c r="F4939" s="28"/>
      <c r="G4939" s="28"/>
      <c r="H4939" s="28"/>
      <c r="J4939" s="21"/>
      <c r="K4939" s="21"/>
      <c r="M4939" s="21"/>
      <c r="P4939" s="21"/>
      <c r="R4939" s="21"/>
      <c r="T4939" s="28"/>
      <c r="U4939" s="28"/>
      <c r="W4939" s="28"/>
      <c r="Y4939" s="28"/>
      <c r="Z4939" s="28"/>
      <c r="AB4939" s="28"/>
    </row>
    <row r="4940" spans="1:28">
      <c r="A4940" s="70"/>
      <c r="B4940" s="28"/>
      <c r="C4940" s="28"/>
      <c r="D4940" s="28"/>
      <c r="F4940" s="28"/>
      <c r="G4940" s="28"/>
      <c r="H4940" s="28"/>
      <c r="J4940" s="21"/>
      <c r="K4940" s="21"/>
      <c r="M4940" s="21"/>
      <c r="P4940" s="21"/>
      <c r="R4940" s="21"/>
      <c r="T4940" s="28"/>
      <c r="U4940" s="28"/>
      <c r="W4940" s="28"/>
      <c r="Y4940" s="28"/>
      <c r="Z4940" s="28"/>
      <c r="AB4940" s="28"/>
    </row>
    <row r="4941" spans="1:28">
      <c r="A4941" s="70"/>
      <c r="B4941" s="28"/>
      <c r="C4941" s="28"/>
      <c r="D4941" s="28"/>
      <c r="F4941" s="28"/>
      <c r="G4941" s="28"/>
      <c r="H4941" s="28"/>
      <c r="J4941" s="21"/>
      <c r="K4941" s="21"/>
      <c r="M4941" s="21"/>
      <c r="P4941" s="21"/>
      <c r="R4941" s="21"/>
      <c r="T4941" s="28"/>
      <c r="U4941" s="28"/>
      <c r="W4941" s="28"/>
      <c r="Y4941" s="28"/>
      <c r="Z4941" s="28"/>
      <c r="AB4941" s="28"/>
    </row>
    <row r="4942" spans="1:28">
      <c r="A4942" s="70"/>
      <c r="B4942" s="28"/>
      <c r="C4942" s="28"/>
      <c r="D4942" s="28"/>
      <c r="F4942" s="28"/>
      <c r="G4942" s="28"/>
      <c r="H4942" s="28"/>
      <c r="J4942" s="21"/>
      <c r="K4942" s="21"/>
      <c r="M4942" s="21"/>
      <c r="P4942" s="21"/>
      <c r="R4942" s="21"/>
      <c r="T4942" s="28"/>
      <c r="U4942" s="28"/>
      <c r="W4942" s="28"/>
      <c r="Y4942" s="28"/>
      <c r="Z4942" s="28"/>
      <c r="AB4942" s="28"/>
    </row>
    <row r="4943" spans="1:28">
      <c r="A4943" s="70"/>
      <c r="B4943" s="28"/>
      <c r="C4943" s="28"/>
      <c r="D4943" s="28"/>
      <c r="F4943" s="28"/>
      <c r="G4943" s="28"/>
      <c r="H4943" s="28"/>
      <c r="J4943" s="21"/>
      <c r="K4943" s="21"/>
      <c r="M4943" s="21"/>
      <c r="P4943" s="21"/>
      <c r="R4943" s="21"/>
      <c r="T4943" s="28"/>
      <c r="U4943" s="28"/>
      <c r="W4943" s="28"/>
      <c r="Y4943" s="28"/>
      <c r="Z4943" s="28"/>
      <c r="AB4943" s="28"/>
    </row>
    <row r="4944" spans="1:28">
      <c r="A4944" s="70"/>
      <c r="B4944" s="28"/>
      <c r="C4944" s="28"/>
      <c r="D4944" s="28"/>
      <c r="F4944" s="28"/>
      <c r="G4944" s="28"/>
      <c r="H4944" s="28"/>
      <c r="J4944" s="21"/>
      <c r="K4944" s="21"/>
      <c r="M4944" s="21"/>
      <c r="P4944" s="21"/>
      <c r="R4944" s="21"/>
      <c r="T4944" s="28"/>
      <c r="U4944" s="28"/>
      <c r="W4944" s="28"/>
      <c r="Y4944" s="28"/>
      <c r="Z4944" s="28"/>
      <c r="AB4944" s="28"/>
    </row>
    <row r="4945" spans="1:28">
      <c r="A4945" s="70"/>
      <c r="B4945" s="28"/>
      <c r="C4945" s="28"/>
      <c r="D4945" s="28"/>
      <c r="F4945" s="28"/>
      <c r="G4945" s="28"/>
      <c r="H4945" s="28"/>
      <c r="J4945" s="21"/>
      <c r="K4945" s="21"/>
      <c r="M4945" s="21"/>
      <c r="P4945" s="21"/>
      <c r="R4945" s="21"/>
      <c r="T4945" s="28"/>
      <c r="U4945" s="28"/>
      <c r="W4945" s="28"/>
      <c r="Y4945" s="28"/>
      <c r="Z4945" s="28"/>
      <c r="AB4945" s="28"/>
    </row>
    <row r="4946" spans="1:28">
      <c r="A4946" s="70"/>
      <c r="B4946" s="28"/>
      <c r="C4946" s="28"/>
      <c r="D4946" s="28"/>
      <c r="F4946" s="28"/>
      <c r="G4946" s="28"/>
      <c r="H4946" s="28"/>
      <c r="J4946" s="21"/>
      <c r="K4946" s="21"/>
      <c r="M4946" s="21"/>
      <c r="P4946" s="21"/>
      <c r="R4946" s="21"/>
      <c r="T4946" s="28"/>
      <c r="U4946" s="28"/>
      <c r="W4946" s="28"/>
      <c r="Y4946" s="28"/>
      <c r="Z4946" s="28"/>
      <c r="AB4946" s="28"/>
    </row>
    <row r="4947" spans="1:28">
      <c r="A4947" s="70"/>
      <c r="B4947" s="28"/>
      <c r="C4947" s="28"/>
      <c r="D4947" s="28"/>
      <c r="F4947" s="28"/>
      <c r="G4947" s="28"/>
      <c r="H4947" s="28"/>
      <c r="J4947" s="21"/>
      <c r="K4947" s="21"/>
      <c r="M4947" s="21"/>
      <c r="P4947" s="21"/>
      <c r="R4947" s="21"/>
      <c r="T4947" s="28"/>
      <c r="U4947" s="28"/>
      <c r="W4947" s="28"/>
      <c r="Y4947" s="28"/>
      <c r="Z4947" s="28"/>
      <c r="AB4947" s="28"/>
    </row>
    <row r="4948" spans="1:28">
      <c r="A4948" s="70"/>
      <c r="B4948" s="28"/>
      <c r="C4948" s="28"/>
      <c r="D4948" s="28"/>
      <c r="F4948" s="28"/>
      <c r="G4948" s="28"/>
      <c r="H4948" s="28"/>
      <c r="J4948" s="21"/>
      <c r="K4948" s="21"/>
      <c r="M4948" s="21"/>
      <c r="P4948" s="21"/>
      <c r="R4948" s="21"/>
      <c r="T4948" s="28"/>
      <c r="U4948" s="28"/>
      <c r="W4948" s="28"/>
      <c r="Y4948" s="28"/>
      <c r="Z4948" s="28"/>
      <c r="AB4948" s="28"/>
    </row>
    <row r="4949" spans="1:28">
      <c r="A4949" s="70"/>
      <c r="B4949" s="28"/>
      <c r="C4949" s="28"/>
      <c r="D4949" s="28"/>
      <c r="F4949" s="28"/>
      <c r="G4949" s="28"/>
      <c r="H4949" s="28"/>
      <c r="J4949" s="21"/>
      <c r="K4949" s="21"/>
      <c r="M4949" s="21"/>
      <c r="P4949" s="21"/>
      <c r="R4949" s="21"/>
      <c r="T4949" s="28"/>
      <c r="U4949" s="28"/>
      <c r="W4949" s="28"/>
      <c r="Y4949" s="28"/>
      <c r="Z4949" s="28"/>
      <c r="AB4949" s="28"/>
    </row>
    <row r="4950" spans="1:28">
      <c r="A4950" s="70"/>
      <c r="B4950" s="28"/>
      <c r="C4950" s="28"/>
      <c r="D4950" s="28"/>
      <c r="F4950" s="28"/>
      <c r="G4950" s="28"/>
      <c r="H4950" s="28"/>
      <c r="J4950" s="21"/>
      <c r="K4950" s="21"/>
      <c r="M4950" s="21"/>
      <c r="P4950" s="21"/>
      <c r="R4950" s="21"/>
      <c r="T4950" s="28"/>
      <c r="U4950" s="28"/>
      <c r="W4950" s="28"/>
      <c r="Y4950" s="28"/>
      <c r="Z4950" s="28"/>
      <c r="AB4950" s="28"/>
    </row>
    <row r="4951" spans="1:28">
      <c r="A4951" s="70"/>
      <c r="B4951" s="28"/>
      <c r="C4951" s="28"/>
      <c r="D4951" s="28"/>
      <c r="F4951" s="28"/>
      <c r="G4951" s="28"/>
      <c r="H4951" s="28"/>
      <c r="J4951" s="21"/>
      <c r="K4951" s="21"/>
      <c r="M4951" s="21"/>
      <c r="P4951" s="21"/>
      <c r="R4951" s="21"/>
      <c r="T4951" s="28"/>
      <c r="U4951" s="28"/>
      <c r="W4951" s="28"/>
      <c r="Y4951" s="28"/>
      <c r="Z4951" s="28"/>
      <c r="AB4951" s="28"/>
    </row>
    <row r="4952" spans="1:28">
      <c r="A4952" s="70"/>
      <c r="B4952" s="28"/>
      <c r="C4952" s="28"/>
      <c r="D4952" s="28"/>
      <c r="F4952" s="28"/>
      <c r="G4952" s="28"/>
      <c r="H4952" s="28"/>
      <c r="J4952" s="21"/>
      <c r="K4952" s="21"/>
      <c r="M4952" s="21"/>
      <c r="P4952" s="21"/>
      <c r="R4952" s="21"/>
      <c r="T4952" s="28"/>
      <c r="U4952" s="28"/>
      <c r="W4952" s="28"/>
      <c r="Y4952" s="28"/>
      <c r="Z4952" s="28"/>
      <c r="AB4952" s="28"/>
    </row>
    <row r="4953" spans="1:28">
      <c r="A4953" s="70"/>
      <c r="B4953" s="28"/>
      <c r="C4953" s="28"/>
      <c r="D4953" s="28"/>
      <c r="F4953" s="28"/>
      <c r="G4953" s="28"/>
      <c r="H4953" s="28"/>
      <c r="J4953" s="21"/>
      <c r="K4953" s="21"/>
      <c r="M4953" s="21"/>
      <c r="P4953" s="21"/>
      <c r="R4953" s="21"/>
      <c r="T4953" s="28"/>
      <c r="U4953" s="28"/>
      <c r="W4953" s="28"/>
      <c r="Y4953" s="28"/>
      <c r="Z4953" s="28"/>
      <c r="AB4953" s="28"/>
    </row>
    <row r="4954" spans="1:28">
      <c r="A4954" s="70"/>
      <c r="B4954" s="28"/>
      <c r="C4954" s="28"/>
      <c r="D4954" s="28"/>
      <c r="F4954" s="28"/>
      <c r="G4954" s="28"/>
      <c r="H4954" s="28"/>
      <c r="J4954" s="21"/>
      <c r="K4954" s="21"/>
      <c r="M4954" s="21"/>
      <c r="P4954" s="21"/>
      <c r="R4954" s="21"/>
      <c r="T4954" s="28"/>
      <c r="U4954" s="28"/>
      <c r="W4954" s="28"/>
      <c r="Y4954" s="28"/>
      <c r="Z4954" s="28"/>
      <c r="AB4954" s="28"/>
    </row>
    <row r="4955" spans="1:28">
      <c r="A4955" s="70"/>
      <c r="B4955" s="28"/>
      <c r="C4955" s="28"/>
      <c r="D4955" s="28"/>
      <c r="F4955" s="28"/>
      <c r="G4955" s="28"/>
      <c r="H4955" s="28"/>
      <c r="J4955" s="21"/>
      <c r="K4955" s="21"/>
      <c r="M4955" s="21"/>
      <c r="P4955" s="21"/>
      <c r="R4955" s="21"/>
      <c r="T4955" s="28"/>
      <c r="U4955" s="28"/>
      <c r="W4955" s="28"/>
      <c r="Y4955" s="28"/>
      <c r="Z4955" s="28"/>
      <c r="AB4955" s="28"/>
    </row>
    <row r="4956" spans="1:28">
      <c r="A4956" s="70"/>
      <c r="B4956" s="28"/>
      <c r="C4956" s="28"/>
      <c r="D4956" s="28"/>
      <c r="F4956" s="28"/>
      <c r="G4956" s="28"/>
      <c r="H4956" s="28"/>
      <c r="J4956" s="21"/>
      <c r="K4956" s="21"/>
      <c r="M4956" s="21"/>
      <c r="P4956" s="21"/>
      <c r="R4956" s="21"/>
      <c r="T4956" s="28"/>
      <c r="U4956" s="28"/>
      <c r="W4956" s="28"/>
      <c r="Y4956" s="28"/>
      <c r="Z4956" s="28"/>
      <c r="AB4956" s="28"/>
    </row>
    <row r="4957" spans="1:28">
      <c r="A4957" s="70"/>
      <c r="B4957" s="28"/>
      <c r="C4957" s="28"/>
      <c r="D4957" s="28"/>
      <c r="F4957" s="28"/>
      <c r="G4957" s="28"/>
      <c r="H4957" s="28"/>
      <c r="J4957" s="21"/>
      <c r="K4957" s="21"/>
      <c r="M4957" s="21"/>
      <c r="P4957" s="21"/>
      <c r="R4957" s="21"/>
      <c r="T4957" s="28"/>
      <c r="U4957" s="28"/>
      <c r="W4957" s="28"/>
      <c r="Y4957" s="28"/>
      <c r="Z4957" s="28"/>
      <c r="AB4957" s="28"/>
    </row>
    <row r="4958" spans="1:28">
      <c r="A4958" s="70"/>
      <c r="B4958" s="28"/>
      <c r="C4958" s="28"/>
      <c r="D4958" s="28"/>
      <c r="F4958" s="28"/>
      <c r="G4958" s="28"/>
      <c r="H4958" s="28"/>
      <c r="J4958" s="21"/>
      <c r="K4958" s="21"/>
      <c r="M4958" s="21"/>
      <c r="P4958" s="21"/>
      <c r="R4958" s="21"/>
      <c r="T4958" s="28"/>
      <c r="U4958" s="28"/>
      <c r="W4958" s="28"/>
      <c r="Y4958" s="28"/>
      <c r="Z4958" s="28"/>
      <c r="AB4958" s="28"/>
    </row>
    <row r="4959" spans="1:28">
      <c r="A4959" s="70"/>
      <c r="B4959" s="28"/>
      <c r="C4959" s="28"/>
      <c r="D4959" s="28"/>
      <c r="F4959" s="28"/>
      <c r="G4959" s="28"/>
      <c r="H4959" s="28"/>
      <c r="J4959" s="21"/>
      <c r="K4959" s="21"/>
      <c r="M4959" s="21"/>
      <c r="P4959" s="21"/>
      <c r="R4959" s="21"/>
      <c r="T4959" s="28"/>
      <c r="U4959" s="28"/>
      <c r="W4959" s="28"/>
      <c r="Y4959" s="28"/>
      <c r="Z4959" s="28"/>
      <c r="AB4959" s="28"/>
    </row>
    <row r="4960" spans="1:28">
      <c r="A4960" s="70"/>
      <c r="B4960" s="28"/>
      <c r="C4960" s="28"/>
      <c r="D4960" s="28"/>
      <c r="F4960" s="28"/>
      <c r="G4960" s="28"/>
      <c r="H4960" s="28"/>
      <c r="J4960" s="21"/>
      <c r="K4960" s="21"/>
      <c r="M4960" s="21"/>
      <c r="P4960" s="21"/>
      <c r="R4960" s="21"/>
      <c r="T4960" s="28"/>
      <c r="U4960" s="28"/>
      <c r="W4960" s="28"/>
      <c r="Y4960" s="28"/>
      <c r="Z4960" s="28"/>
      <c r="AB4960" s="28"/>
    </row>
    <row r="4961" spans="1:28">
      <c r="A4961" s="70"/>
      <c r="B4961" s="28"/>
      <c r="C4961" s="28"/>
      <c r="D4961" s="28"/>
      <c r="F4961" s="28"/>
      <c r="G4961" s="28"/>
      <c r="H4961" s="28"/>
      <c r="J4961" s="21"/>
      <c r="K4961" s="21"/>
      <c r="M4961" s="21"/>
      <c r="P4961" s="21"/>
      <c r="R4961" s="21"/>
      <c r="T4961" s="28"/>
      <c r="U4961" s="28"/>
      <c r="W4961" s="28"/>
      <c r="Y4961" s="28"/>
      <c r="Z4961" s="28"/>
      <c r="AB4961" s="28"/>
    </row>
    <row r="4962" spans="1:28">
      <c r="A4962" s="70"/>
      <c r="B4962" s="28"/>
      <c r="C4962" s="28"/>
      <c r="D4962" s="28"/>
      <c r="F4962" s="28"/>
      <c r="G4962" s="28"/>
      <c r="H4962" s="28"/>
      <c r="J4962" s="21"/>
      <c r="K4962" s="21"/>
      <c r="M4962" s="21"/>
      <c r="P4962" s="21"/>
      <c r="R4962" s="21"/>
      <c r="T4962" s="28"/>
      <c r="U4962" s="28"/>
      <c r="W4962" s="28"/>
      <c r="Y4962" s="28"/>
      <c r="Z4962" s="28"/>
      <c r="AB4962" s="28"/>
    </row>
    <row r="4963" spans="1:28">
      <c r="A4963" s="70"/>
      <c r="B4963" s="28"/>
      <c r="C4963" s="28"/>
      <c r="D4963" s="28"/>
      <c r="F4963" s="28"/>
      <c r="G4963" s="28"/>
      <c r="H4963" s="28"/>
      <c r="J4963" s="21"/>
      <c r="K4963" s="21"/>
      <c r="M4963" s="21"/>
      <c r="P4963" s="21"/>
      <c r="R4963" s="21"/>
      <c r="T4963" s="28"/>
      <c r="U4963" s="28"/>
      <c r="W4963" s="28"/>
      <c r="Y4963" s="28"/>
      <c r="Z4963" s="28"/>
      <c r="AB4963" s="28"/>
    </row>
    <row r="4964" spans="1:28">
      <c r="A4964" s="70"/>
      <c r="B4964" s="28"/>
      <c r="C4964" s="28"/>
      <c r="D4964" s="28"/>
      <c r="F4964" s="28"/>
      <c r="G4964" s="28"/>
      <c r="H4964" s="28"/>
      <c r="J4964" s="21"/>
      <c r="K4964" s="21"/>
      <c r="M4964" s="21"/>
      <c r="P4964" s="21"/>
      <c r="R4964" s="21"/>
      <c r="T4964" s="28"/>
      <c r="U4964" s="28"/>
      <c r="W4964" s="28"/>
      <c r="Y4964" s="28"/>
      <c r="Z4964" s="28"/>
      <c r="AB4964" s="28"/>
    </row>
    <row r="4965" spans="1:28">
      <c r="A4965" s="70"/>
      <c r="B4965" s="28"/>
      <c r="C4965" s="28"/>
      <c r="D4965" s="28"/>
      <c r="F4965" s="28"/>
      <c r="G4965" s="28"/>
      <c r="H4965" s="28"/>
      <c r="J4965" s="21"/>
      <c r="K4965" s="21"/>
      <c r="M4965" s="21"/>
      <c r="P4965" s="21"/>
      <c r="R4965" s="21"/>
      <c r="T4965" s="28"/>
      <c r="U4965" s="28"/>
      <c r="W4965" s="28"/>
      <c r="Y4965" s="28"/>
      <c r="Z4965" s="28"/>
      <c r="AB4965" s="28"/>
    </row>
    <row r="4966" spans="1:28">
      <c r="A4966" s="70"/>
      <c r="B4966" s="28"/>
      <c r="C4966" s="28"/>
      <c r="D4966" s="28"/>
      <c r="F4966" s="28"/>
      <c r="G4966" s="28"/>
      <c r="H4966" s="28"/>
      <c r="J4966" s="21"/>
      <c r="K4966" s="21"/>
      <c r="M4966" s="21"/>
      <c r="P4966" s="21"/>
      <c r="R4966" s="21"/>
      <c r="T4966" s="28"/>
      <c r="U4966" s="28"/>
      <c r="W4966" s="28"/>
      <c r="Y4966" s="28"/>
      <c r="Z4966" s="28"/>
      <c r="AB4966" s="28"/>
    </row>
    <row r="4967" spans="1:28">
      <c r="A4967" s="70"/>
      <c r="B4967" s="28"/>
      <c r="C4967" s="28"/>
      <c r="D4967" s="28"/>
      <c r="F4967" s="28"/>
      <c r="G4967" s="28"/>
      <c r="H4967" s="28"/>
      <c r="J4967" s="21"/>
      <c r="K4967" s="21"/>
      <c r="M4967" s="21"/>
      <c r="P4967" s="21"/>
      <c r="R4967" s="21"/>
      <c r="T4967" s="28"/>
      <c r="U4967" s="28"/>
      <c r="W4967" s="28"/>
      <c r="Y4967" s="28"/>
      <c r="Z4967" s="28"/>
      <c r="AB4967" s="28"/>
    </row>
    <row r="4968" spans="1:28">
      <c r="A4968" s="70"/>
      <c r="B4968" s="28"/>
      <c r="C4968" s="28"/>
      <c r="D4968" s="28"/>
      <c r="F4968" s="28"/>
      <c r="G4968" s="28"/>
      <c r="H4968" s="28"/>
      <c r="J4968" s="21"/>
      <c r="K4968" s="21"/>
      <c r="M4968" s="21"/>
      <c r="P4968" s="21"/>
      <c r="R4968" s="21"/>
      <c r="T4968" s="28"/>
      <c r="U4968" s="28"/>
      <c r="W4968" s="28"/>
      <c r="Y4968" s="28"/>
      <c r="Z4968" s="28"/>
      <c r="AB4968" s="28"/>
    </row>
    <row r="4969" spans="1:28">
      <c r="A4969" s="70"/>
      <c r="B4969" s="28"/>
      <c r="C4969" s="28"/>
      <c r="D4969" s="28"/>
      <c r="F4969" s="28"/>
      <c r="G4969" s="28"/>
      <c r="H4969" s="28"/>
      <c r="J4969" s="21"/>
      <c r="K4969" s="21"/>
      <c r="M4969" s="21"/>
      <c r="P4969" s="21"/>
      <c r="R4969" s="21"/>
      <c r="T4969" s="28"/>
      <c r="U4969" s="28"/>
      <c r="W4969" s="28"/>
      <c r="Y4969" s="28"/>
      <c r="Z4969" s="28"/>
      <c r="AB4969" s="28"/>
    </row>
    <row r="4970" spans="1:28">
      <c r="A4970" s="70"/>
      <c r="B4970" s="28"/>
      <c r="C4970" s="28"/>
      <c r="D4970" s="28"/>
      <c r="F4970" s="28"/>
      <c r="G4970" s="28"/>
      <c r="H4970" s="28"/>
      <c r="J4970" s="21"/>
      <c r="K4970" s="21"/>
      <c r="M4970" s="21"/>
      <c r="P4970" s="21"/>
      <c r="R4970" s="21"/>
      <c r="T4970" s="28"/>
      <c r="U4970" s="28"/>
      <c r="W4970" s="28"/>
      <c r="Y4970" s="28"/>
      <c r="Z4970" s="28"/>
      <c r="AB4970" s="28"/>
    </row>
    <row r="4971" spans="1:28">
      <c r="A4971" s="70"/>
      <c r="B4971" s="28"/>
      <c r="C4971" s="28"/>
      <c r="D4971" s="28"/>
      <c r="F4971" s="28"/>
      <c r="G4971" s="28"/>
      <c r="H4971" s="28"/>
      <c r="J4971" s="21"/>
      <c r="K4971" s="21"/>
      <c r="M4971" s="21"/>
      <c r="P4971" s="21"/>
      <c r="R4971" s="21"/>
      <c r="T4971" s="28"/>
      <c r="U4971" s="28"/>
      <c r="W4971" s="28"/>
      <c r="Y4971" s="28"/>
      <c r="Z4971" s="28"/>
      <c r="AB4971" s="28"/>
    </row>
    <row r="4972" spans="1:28">
      <c r="A4972" s="70"/>
      <c r="B4972" s="28"/>
      <c r="C4972" s="28"/>
      <c r="D4972" s="28"/>
      <c r="F4972" s="28"/>
      <c r="G4972" s="28"/>
      <c r="H4972" s="28"/>
      <c r="J4972" s="21"/>
      <c r="K4972" s="21"/>
      <c r="M4972" s="21"/>
      <c r="P4972" s="21"/>
      <c r="R4972" s="21"/>
      <c r="T4972" s="28"/>
      <c r="U4972" s="28"/>
      <c r="W4972" s="28"/>
      <c r="Y4972" s="28"/>
      <c r="Z4972" s="28"/>
      <c r="AB4972" s="28"/>
    </row>
    <row r="4973" spans="1:28">
      <c r="A4973" s="70"/>
      <c r="B4973" s="28"/>
      <c r="C4973" s="28"/>
      <c r="D4973" s="28"/>
      <c r="F4973" s="28"/>
      <c r="G4973" s="28"/>
      <c r="H4973" s="28"/>
      <c r="J4973" s="21"/>
      <c r="K4973" s="21"/>
      <c r="M4973" s="21"/>
      <c r="P4973" s="21"/>
      <c r="R4973" s="21"/>
      <c r="T4973" s="28"/>
      <c r="U4973" s="28"/>
      <c r="W4973" s="28"/>
      <c r="Y4973" s="28"/>
      <c r="Z4973" s="28"/>
      <c r="AB4973" s="28"/>
    </row>
    <row r="4974" spans="1:28">
      <c r="A4974" s="70"/>
      <c r="B4974" s="28"/>
      <c r="C4974" s="28"/>
      <c r="D4974" s="28"/>
      <c r="F4974" s="28"/>
      <c r="G4974" s="28"/>
      <c r="H4974" s="28"/>
      <c r="J4974" s="21"/>
      <c r="K4974" s="21"/>
      <c r="M4974" s="21"/>
      <c r="P4974" s="21"/>
      <c r="R4974" s="21"/>
      <c r="T4974" s="28"/>
      <c r="U4974" s="28"/>
      <c r="W4974" s="28"/>
      <c r="Y4974" s="28"/>
      <c r="Z4974" s="28"/>
      <c r="AB4974" s="28"/>
    </row>
    <row r="4975" spans="1:28">
      <c r="A4975" s="70"/>
      <c r="B4975" s="28"/>
      <c r="C4975" s="28"/>
      <c r="D4975" s="28"/>
      <c r="F4975" s="28"/>
      <c r="G4975" s="28"/>
      <c r="H4975" s="28"/>
      <c r="J4975" s="21"/>
      <c r="K4975" s="21"/>
      <c r="M4975" s="21"/>
      <c r="P4975" s="21"/>
      <c r="R4975" s="21"/>
      <c r="T4975" s="28"/>
      <c r="U4975" s="28"/>
      <c r="W4975" s="28"/>
      <c r="Y4975" s="28"/>
      <c r="Z4975" s="28"/>
      <c r="AB4975" s="28"/>
    </row>
    <row r="4976" spans="1:28">
      <c r="A4976" s="70"/>
      <c r="B4976" s="28"/>
      <c r="C4976" s="28"/>
      <c r="D4976" s="28"/>
      <c r="F4976" s="28"/>
      <c r="G4976" s="28"/>
      <c r="H4976" s="28"/>
      <c r="J4976" s="21"/>
      <c r="K4976" s="21"/>
      <c r="M4976" s="21"/>
      <c r="P4976" s="21"/>
      <c r="R4976" s="21"/>
      <c r="T4976" s="28"/>
      <c r="U4976" s="28"/>
      <c r="W4976" s="28"/>
      <c r="Y4976" s="28"/>
      <c r="Z4976" s="28"/>
      <c r="AB4976" s="28"/>
    </row>
    <row r="4977" spans="1:28">
      <c r="A4977" s="70"/>
      <c r="B4977" s="28"/>
      <c r="C4977" s="28"/>
      <c r="D4977" s="28"/>
      <c r="F4977" s="28"/>
      <c r="G4977" s="28"/>
      <c r="H4977" s="28"/>
      <c r="J4977" s="21"/>
      <c r="K4977" s="21"/>
      <c r="M4977" s="21"/>
      <c r="P4977" s="21"/>
      <c r="R4977" s="21"/>
      <c r="T4977" s="28"/>
      <c r="U4977" s="28"/>
      <c r="W4977" s="28"/>
      <c r="Y4977" s="28"/>
      <c r="Z4977" s="28"/>
      <c r="AB4977" s="28"/>
    </row>
    <row r="4978" spans="1:28">
      <c r="A4978" s="70"/>
      <c r="B4978" s="28"/>
      <c r="C4978" s="28"/>
      <c r="D4978" s="28"/>
      <c r="F4978" s="28"/>
      <c r="G4978" s="28"/>
      <c r="H4978" s="28"/>
      <c r="J4978" s="21"/>
      <c r="K4978" s="21"/>
      <c r="M4978" s="21"/>
      <c r="P4978" s="21"/>
      <c r="R4978" s="21"/>
      <c r="T4978" s="28"/>
      <c r="U4978" s="28"/>
      <c r="W4978" s="28"/>
      <c r="Y4978" s="28"/>
      <c r="Z4978" s="28"/>
      <c r="AB4978" s="28"/>
    </row>
    <row r="4979" spans="1:28">
      <c r="A4979" s="70"/>
      <c r="B4979" s="28"/>
      <c r="C4979" s="28"/>
      <c r="D4979" s="28"/>
      <c r="F4979" s="28"/>
      <c r="G4979" s="28"/>
      <c r="H4979" s="28"/>
      <c r="J4979" s="21"/>
      <c r="K4979" s="21"/>
      <c r="M4979" s="21"/>
      <c r="P4979" s="21"/>
      <c r="R4979" s="21"/>
      <c r="T4979" s="28"/>
      <c r="U4979" s="28"/>
      <c r="W4979" s="28"/>
      <c r="Y4979" s="28"/>
      <c r="Z4979" s="28"/>
      <c r="AB4979" s="28"/>
    </row>
    <row r="4980" spans="1:28">
      <c r="A4980" s="70"/>
      <c r="B4980" s="28"/>
      <c r="C4980" s="28"/>
      <c r="D4980" s="28"/>
      <c r="F4980" s="28"/>
      <c r="G4980" s="28"/>
      <c r="H4980" s="28"/>
      <c r="J4980" s="21"/>
      <c r="K4980" s="21"/>
      <c r="M4980" s="21"/>
      <c r="P4980" s="21"/>
      <c r="R4980" s="21"/>
      <c r="T4980" s="28"/>
      <c r="U4980" s="28"/>
      <c r="W4980" s="28"/>
      <c r="Y4980" s="28"/>
      <c r="Z4980" s="28"/>
      <c r="AB4980" s="28"/>
    </row>
    <row r="4981" spans="1:28">
      <c r="A4981" s="70"/>
      <c r="B4981" s="28"/>
      <c r="C4981" s="28"/>
      <c r="D4981" s="28"/>
      <c r="F4981" s="28"/>
      <c r="G4981" s="28"/>
      <c r="H4981" s="28"/>
      <c r="J4981" s="21"/>
      <c r="K4981" s="21"/>
      <c r="M4981" s="21"/>
      <c r="P4981" s="21"/>
      <c r="R4981" s="21"/>
      <c r="T4981" s="28"/>
      <c r="U4981" s="28"/>
      <c r="W4981" s="28"/>
      <c r="Y4981" s="28"/>
      <c r="Z4981" s="28"/>
      <c r="AB4981" s="28"/>
    </row>
    <row r="4982" spans="1:28">
      <c r="A4982" s="70"/>
      <c r="B4982" s="28"/>
      <c r="C4982" s="28"/>
      <c r="D4982" s="28"/>
      <c r="F4982" s="28"/>
      <c r="G4982" s="28"/>
      <c r="H4982" s="28"/>
      <c r="J4982" s="21"/>
      <c r="K4982" s="21"/>
      <c r="M4982" s="21"/>
      <c r="P4982" s="21"/>
      <c r="R4982" s="21"/>
      <c r="T4982" s="28"/>
      <c r="U4982" s="28"/>
      <c r="W4982" s="28"/>
      <c r="Y4982" s="28"/>
      <c r="Z4982" s="28"/>
      <c r="AB4982" s="28"/>
    </row>
    <row r="4983" spans="1:28">
      <c r="A4983" s="70"/>
      <c r="B4983" s="28"/>
      <c r="C4983" s="28"/>
      <c r="D4983" s="28"/>
      <c r="F4983" s="28"/>
      <c r="G4983" s="28"/>
      <c r="H4983" s="28"/>
      <c r="J4983" s="21"/>
      <c r="K4983" s="21"/>
      <c r="M4983" s="21"/>
      <c r="P4983" s="21"/>
      <c r="R4983" s="21"/>
      <c r="T4983" s="28"/>
      <c r="U4983" s="28"/>
      <c r="W4983" s="28"/>
      <c r="Y4983" s="28"/>
      <c r="Z4983" s="28"/>
      <c r="AB4983" s="28"/>
    </row>
    <row r="4984" spans="1:28">
      <c r="A4984" s="70"/>
      <c r="B4984" s="28"/>
      <c r="C4984" s="28"/>
      <c r="D4984" s="28"/>
      <c r="F4984" s="28"/>
      <c r="G4984" s="28"/>
      <c r="H4984" s="28"/>
      <c r="J4984" s="21"/>
      <c r="K4984" s="21"/>
      <c r="M4984" s="21"/>
      <c r="P4984" s="21"/>
      <c r="R4984" s="21"/>
      <c r="T4984" s="28"/>
      <c r="U4984" s="28"/>
      <c r="W4984" s="28"/>
      <c r="Y4984" s="28"/>
      <c r="Z4984" s="28"/>
      <c r="AB4984" s="28"/>
    </row>
    <row r="4985" spans="1:28">
      <c r="A4985" s="70"/>
      <c r="B4985" s="28"/>
      <c r="C4985" s="28"/>
      <c r="D4985" s="28"/>
      <c r="F4985" s="28"/>
      <c r="G4985" s="28"/>
      <c r="H4985" s="28"/>
      <c r="J4985" s="21"/>
      <c r="K4985" s="21"/>
      <c r="M4985" s="21"/>
      <c r="P4985" s="21"/>
      <c r="R4985" s="21"/>
      <c r="T4985" s="28"/>
      <c r="U4985" s="28"/>
      <c r="W4985" s="28"/>
      <c r="Y4985" s="28"/>
      <c r="Z4985" s="28"/>
      <c r="AB4985" s="28"/>
    </row>
    <row r="4986" spans="1:28">
      <c r="A4986" s="70"/>
      <c r="B4986" s="28"/>
      <c r="C4986" s="28"/>
      <c r="D4986" s="28"/>
      <c r="F4986" s="28"/>
      <c r="G4986" s="28"/>
      <c r="H4986" s="28"/>
      <c r="J4986" s="21"/>
      <c r="K4986" s="21"/>
      <c r="M4986" s="21"/>
      <c r="P4986" s="21"/>
      <c r="R4986" s="21"/>
      <c r="T4986" s="28"/>
      <c r="U4986" s="28"/>
      <c r="W4986" s="28"/>
      <c r="Y4986" s="28"/>
      <c r="Z4986" s="28"/>
      <c r="AB4986" s="28"/>
    </row>
    <row r="4987" spans="1:28">
      <c r="A4987" s="70"/>
      <c r="B4987" s="28"/>
      <c r="C4987" s="28"/>
      <c r="D4987" s="28"/>
      <c r="F4987" s="28"/>
      <c r="G4987" s="28"/>
      <c r="H4987" s="28"/>
      <c r="J4987" s="21"/>
      <c r="K4987" s="21"/>
      <c r="M4987" s="21"/>
      <c r="P4987" s="21"/>
      <c r="R4987" s="21"/>
      <c r="T4987" s="28"/>
      <c r="U4987" s="28"/>
      <c r="W4987" s="28"/>
      <c r="Y4987" s="28"/>
      <c r="Z4987" s="28"/>
      <c r="AB4987" s="28"/>
    </row>
    <row r="4988" spans="1:28">
      <c r="A4988" s="70"/>
      <c r="B4988" s="28"/>
      <c r="C4988" s="28"/>
      <c r="D4988" s="28"/>
      <c r="F4988" s="28"/>
      <c r="G4988" s="28"/>
      <c r="H4988" s="28"/>
      <c r="J4988" s="21"/>
      <c r="K4988" s="21"/>
      <c r="M4988" s="21"/>
      <c r="P4988" s="21"/>
      <c r="R4988" s="21"/>
      <c r="T4988" s="28"/>
      <c r="U4988" s="28"/>
      <c r="W4988" s="28"/>
      <c r="Y4988" s="28"/>
      <c r="Z4988" s="28"/>
      <c r="AB4988" s="28"/>
    </row>
    <row r="4989" spans="1:28">
      <c r="A4989" s="70"/>
      <c r="B4989" s="28"/>
      <c r="C4989" s="28"/>
      <c r="D4989" s="28"/>
      <c r="F4989" s="28"/>
      <c r="G4989" s="28"/>
      <c r="H4989" s="28"/>
      <c r="J4989" s="21"/>
      <c r="K4989" s="21"/>
      <c r="M4989" s="21"/>
      <c r="P4989" s="21"/>
      <c r="R4989" s="21"/>
      <c r="T4989" s="28"/>
      <c r="U4989" s="28"/>
      <c r="W4989" s="28"/>
      <c r="Y4989" s="28"/>
      <c r="Z4989" s="28"/>
      <c r="AB4989" s="28"/>
    </row>
    <row r="4990" spans="1:28">
      <c r="A4990" s="70"/>
      <c r="B4990" s="28"/>
      <c r="C4990" s="28"/>
      <c r="D4990" s="28"/>
      <c r="F4990" s="28"/>
      <c r="G4990" s="28"/>
      <c r="H4990" s="28"/>
      <c r="J4990" s="21"/>
      <c r="K4990" s="21"/>
      <c r="M4990" s="21"/>
      <c r="P4990" s="21"/>
      <c r="R4990" s="21"/>
      <c r="T4990" s="28"/>
      <c r="U4990" s="28"/>
      <c r="W4990" s="28"/>
      <c r="Y4990" s="28"/>
      <c r="Z4990" s="28"/>
      <c r="AB4990" s="28"/>
    </row>
    <row r="4991" spans="1:28">
      <c r="A4991" s="70"/>
      <c r="B4991" s="28"/>
      <c r="C4991" s="28"/>
      <c r="D4991" s="28"/>
      <c r="F4991" s="28"/>
      <c r="G4991" s="28"/>
      <c r="H4991" s="28"/>
      <c r="J4991" s="21"/>
      <c r="K4991" s="21"/>
      <c r="M4991" s="21"/>
      <c r="P4991" s="21"/>
      <c r="R4991" s="21"/>
      <c r="T4991" s="28"/>
      <c r="U4991" s="28"/>
      <c r="W4991" s="28"/>
      <c r="Y4991" s="28"/>
      <c r="Z4991" s="28"/>
      <c r="AB4991" s="28"/>
    </row>
    <row r="4992" spans="1:28">
      <c r="A4992" s="70"/>
      <c r="B4992" s="28"/>
      <c r="C4992" s="28"/>
      <c r="D4992" s="28"/>
      <c r="F4992" s="28"/>
      <c r="G4992" s="28"/>
      <c r="H4992" s="28"/>
      <c r="J4992" s="21"/>
      <c r="K4992" s="21"/>
      <c r="M4992" s="21"/>
      <c r="P4992" s="21"/>
      <c r="R4992" s="21"/>
      <c r="T4992" s="28"/>
      <c r="U4992" s="28"/>
      <c r="W4992" s="28"/>
      <c r="Y4992" s="28"/>
      <c r="Z4992" s="28"/>
      <c r="AB4992" s="28"/>
    </row>
    <row r="4993" spans="1:28">
      <c r="A4993" s="70"/>
      <c r="B4993" s="28"/>
      <c r="C4993" s="28"/>
      <c r="D4993" s="28"/>
      <c r="F4993" s="28"/>
      <c r="G4993" s="28"/>
      <c r="H4993" s="28"/>
      <c r="J4993" s="21"/>
      <c r="K4993" s="21"/>
      <c r="M4993" s="21"/>
      <c r="P4993" s="21"/>
      <c r="R4993" s="21"/>
      <c r="T4993" s="28"/>
      <c r="U4993" s="28"/>
      <c r="W4993" s="28"/>
      <c r="Y4993" s="28"/>
      <c r="Z4993" s="28"/>
      <c r="AB4993" s="28"/>
    </row>
    <row r="4994" spans="1:28">
      <c r="A4994" s="70"/>
      <c r="B4994" s="28"/>
      <c r="C4994" s="28"/>
      <c r="D4994" s="28"/>
      <c r="F4994" s="28"/>
      <c r="G4994" s="28"/>
      <c r="H4994" s="28"/>
      <c r="J4994" s="21"/>
      <c r="K4994" s="21"/>
      <c r="M4994" s="21"/>
      <c r="P4994" s="21"/>
      <c r="R4994" s="21"/>
      <c r="T4994" s="28"/>
      <c r="U4994" s="28"/>
      <c r="W4994" s="28"/>
      <c r="Y4994" s="28"/>
      <c r="Z4994" s="28"/>
      <c r="AB4994" s="28"/>
    </row>
    <row r="4995" spans="1:28">
      <c r="A4995" s="70"/>
      <c r="B4995" s="28"/>
      <c r="C4995" s="28"/>
      <c r="D4995" s="28"/>
      <c r="F4995" s="28"/>
      <c r="G4995" s="28"/>
      <c r="H4995" s="28"/>
      <c r="J4995" s="21"/>
      <c r="K4995" s="21"/>
      <c r="M4995" s="21"/>
      <c r="P4995" s="21"/>
      <c r="R4995" s="21"/>
      <c r="T4995" s="28"/>
      <c r="U4995" s="28"/>
      <c r="W4995" s="28"/>
      <c r="Y4995" s="28"/>
      <c r="Z4995" s="28"/>
      <c r="AB4995" s="28"/>
    </row>
    <row r="4996" spans="1:28">
      <c r="A4996" s="70"/>
      <c r="B4996" s="28"/>
      <c r="C4996" s="28"/>
      <c r="D4996" s="28"/>
      <c r="F4996" s="28"/>
      <c r="G4996" s="28"/>
      <c r="H4996" s="28"/>
      <c r="J4996" s="21"/>
      <c r="K4996" s="21"/>
      <c r="M4996" s="21"/>
      <c r="P4996" s="21"/>
      <c r="R4996" s="21"/>
      <c r="T4996" s="28"/>
      <c r="U4996" s="28"/>
      <c r="W4996" s="28"/>
      <c r="Y4996" s="28"/>
      <c r="Z4996" s="28"/>
      <c r="AB4996" s="28"/>
    </row>
    <row r="4997" spans="1:28">
      <c r="A4997" s="70"/>
      <c r="B4997" s="28"/>
      <c r="C4997" s="28"/>
      <c r="D4997" s="28"/>
      <c r="F4997" s="28"/>
      <c r="G4997" s="28"/>
      <c r="H4997" s="28"/>
      <c r="J4997" s="21"/>
      <c r="K4997" s="21"/>
      <c r="M4997" s="21"/>
      <c r="P4997" s="21"/>
      <c r="R4997" s="21"/>
      <c r="T4997" s="28"/>
      <c r="U4997" s="28"/>
      <c r="W4997" s="28"/>
      <c r="Y4997" s="28"/>
      <c r="Z4997" s="28"/>
      <c r="AB4997" s="28"/>
    </row>
    <row r="4998" spans="1:28">
      <c r="A4998" s="70"/>
      <c r="B4998" s="28"/>
      <c r="C4998" s="28"/>
      <c r="D4998" s="28"/>
      <c r="F4998" s="28"/>
      <c r="G4998" s="28"/>
      <c r="H4998" s="28"/>
      <c r="J4998" s="21"/>
      <c r="K4998" s="21"/>
      <c r="M4998" s="21"/>
      <c r="P4998" s="21"/>
      <c r="R4998" s="21"/>
      <c r="T4998" s="28"/>
      <c r="U4998" s="28"/>
      <c r="W4998" s="28"/>
      <c r="Y4998" s="28"/>
      <c r="Z4998" s="28"/>
      <c r="AB4998" s="28"/>
    </row>
    <row r="4999" spans="1:28">
      <c r="A4999" s="70"/>
      <c r="B4999" s="28"/>
      <c r="C4999" s="28"/>
      <c r="D4999" s="28"/>
      <c r="F4999" s="28"/>
      <c r="G4999" s="28"/>
      <c r="H4999" s="28"/>
      <c r="J4999" s="21"/>
      <c r="K4999" s="21"/>
      <c r="M4999" s="21"/>
      <c r="P4999" s="21"/>
      <c r="R4999" s="21"/>
      <c r="T4999" s="28"/>
      <c r="U4999" s="28"/>
      <c r="W4999" s="28"/>
      <c r="Y4999" s="28"/>
      <c r="Z4999" s="28"/>
      <c r="AB4999" s="28"/>
    </row>
    <row r="5000" spans="1:28">
      <c r="A5000" s="70"/>
      <c r="B5000" s="28"/>
      <c r="C5000" s="28"/>
      <c r="D5000" s="28"/>
      <c r="F5000" s="28"/>
      <c r="G5000" s="28"/>
      <c r="H5000" s="28"/>
      <c r="J5000" s="21"/>
      <c r="K5000" s="21"/>
      <c r="M5000" s="21"/>
      <c r="P5000" s="21"/>
      <c r="R5000" s="21"/>
      <c r="T5000" s="28"/>
      <c r="U5000" s="28"/>
      <c r="W5000" s="28"/>
      <c r="Y5000" s="28"/>
      <c r="Z5000" s="28"/>
      <c r="AB5000" s="28"/>
    </row>
    <row r="5001" spans="1:28">
      <c r="A5001" s="70"/>
      <c r="B5001" s="28"/>
      <c r="C5001" s="28"/>
      <c r="D5001" s="28"/>
      <c r="F5001" s="28"/>
      <c r="G5001" s="28"/>
      <c r="H5001" s="28"/>
      <c r="J5001" s="21"/>
      <c r="K5001" s="21"/>
      <c r="M5001" s="21"/>
      <c r="P5001" s="21"/>
      <c r="R5001" s="21"/>
      <c r="T5001" s="28"/>
      <c r="U5001" s="28"/>
      <c r="W5001" s="28"/>
      <c r="Y5001" s="28"/>
      <c r="Z5001" s="28"/>
      <c r="AB5001" s="28"/>
    </row>
    <row r="5002" spans="1:28">
      <c r="A5002" s="70"/>
      <c r="B5002" s="28"/>
      <c r="C5002" s="28"/>
      <c r="D5002" s="28"/>
      <c r="F5002" s="28"/>
      <c r="G5002" s="28"/>
      <c r="H5002" s="28"/>
      <c r="J5002" s="21"/>
      <c r="K5002" s="21"/>
      <c r="M5002" s="21"/>
      <c r="P5002" s="21"/>
      <c r="R5002" s="21"/>
      <c r="T5002" s="28"/>
      <c r="U5002" s="28"/>
      <c r="W5002" s="28"/>
      <c r="Y5002" s="28"/>
      <c r="Z5002" s="28"/>
      <c r="AB5002" s="28"/>
    </row>
    <row r="5003" spans="1:28">
      <c r="A5003" s="70"/>
      <c r="B5003" s="28"/>
      <c r="C5003" s="28"/>
      <c r="D5003" s="28"/>
      <c r="F5003" s="28"/>
      <c r="G5003" s="28"/>
      <c r="H5003" s="28"/>
      <c r="J5003" s="21"/>
      <c r="K5003" s="21"/>
      <c r="M5003" s="21"/>
      <c r="P5003" s="21"/>
      <c r="R5003" s="21"/>
      <c r="T5003" s="28"/>
      <c r="U5003" s="28"/>
      <c r="W5003" s="28"/>
      <c r="Y5003" s="28"/>
      <c r="Z5003" s="28"/>
      <c r="AB5003" s="28"/>
    </row>
    <row r="5004" spans="1:28">
      <c r="A5004" s="70"/>
      <c r="B5004" s="28"/>
      <c r="C5004" s="28"/>
      <c r="D5004" s="28"/>
      <c r="F5004" s="28"/>
      <c r="G5004" s="28"/>
      <c r="H5004" s="28"/>
      <c r="J5004" s="21"/>
      <c r="K5004" s="21"/>
      <c r="M5004" s="21"/>
      <c r="P5004" s="21"/>
      <c r="R5004" s="21"/>
      <c r="T5004" s="28"/>
      <c r="U5004" s="28"/>
      <c r="W5004" s="28"/>
      <c r="Y5004" s="28"/>
      <c r="Z5004" s="28"/>
      <c r="AB5004" s="28"/>
    </row>
    <row r="5005" spans="1:28">
      <c r="A5005" s="70"/>
      <c r="B5005" s="28"/>
      <c r="C5005" s="28"/>
      <c r="D5005" s="28"/>
      <c r="F5005" s="28"/>
      <c r="G5005" s="28"/>
      <c r="H5005" s="28"/>
      <c r="J5005" s="21"/>
      <c r="K5005" s="21"/>
      <c r="M5005" s="21"/>
      <c r="P5005" s="21"/>
      <c r="R5005" s="21"/>
      <c r="T5005" s="28"/>
      <c r="U5005" s="28"/>
      <c r="W5005" s="28"/>
      <c r="Y5005" s="28"/>
      <c r="Z5005" s="28"/>
      <c r="AB5005" s="28"/>
    </row>
    <row r="5006" spans="1:28">
      <c r="A5006" s="70"/>
      <c r="B5006" s="28"/>
      <c r="C5006" s="28"/>
      <c r="D5006" s="28"/>
      <c r="F5006" s="28"/>
      <c r="G5006" s="28"/>
      <c r="H5006" s="28"/>
      <c r="J5006" s="21"/>
      <c r="K5006" s="21"/>
      <c r="M5006" s="21"/>
      <c r="P5006" s="21"/>
      <c r="R5006" s="21"/>
      <c r="T5006" s="28"/>
      <c r="U5006" s="28"/>
      <c r="W5006" s="28"/>
      <c r="Y5006" s="28"/>
      <c r="Z5006" s="28"/>
      <c r="AB5006" s="28"/>
    </row>
    <row r="5007" spans="1:28">
      <c r="A5007" s="70"/>
      <c r="B5007" s="28"/>
      <c r="C5007" s="28"/>
      <c r="D5007" s="28"/>
      <c r="F5007" s="28"/>
      <c r="G5007" s="28"/>
      <c r="H5007" s="28"/>
      <c r="J5007" s="21"/>
      <c r="K5007" s="21"/>
      <c r="M5007" s="21"/>
      <c r="P5007" s="21"/>
      <c r="R5007" s="21"/>
      <c r="T5007" s="28"/>
      <c r="U5007" s="28"/>
      <c r="W5007" s="28"/>
      <c r="Y5007" s="28"/>
      <c r="Z5007" s="28"/>
      <c r="AB5007" s="28"/>
    </row>
    <row r="5008" spans="1:28">
      <c r="A5008" s="70"/>
      <c r="B5008" s="28"/>
      <c r="C5008" s="28"/>
      <c r="D5008" s="28"/>
      <c r="F5008" s="28"/>
      <c r="G5008" s="28"/>
      <c r="H5008" s="28"/>
      <c r="J5008" s="21"/>
      <c r="K5008" s="21"/>
      <c r="M5008" s="21"/>
      <c r="P5008" s="21"/>
      <c r="R5008" s="21"/>
      <c r="T5008" s="28"/>
      <c r="U5008" s="28"/>
      <c r="W5008" s="28"/>
      <c r="Y5008" s="28"/>
      <c r="Z5008" s="28"/>
      <c r="AB5008" s="28"/>
    </row>
    <row r="5009" spans="1:28">
      <c r="A5009" s="70"/>
      <c r="B5009" s="28"/>
      <c r="C5009" s="28"/>
      <c r="D5009" s="28"/>
      <c r="F5009" s="28"/>
      <c r="G5009" s="28"/>
      <c r="H5009" s="28"/>
      <c r="J5009" s="21"/>
      <c r="K5009" s="21"/>
      <c r="M5009" s="21"/>
      <c r="P5009" s="21"/>
      <c r="R5009" s="21"/>
      <c r="T5009" s="28"/>
      <c r="U5009" s="28"/>
      <c r="W5009" s="28"/>
      <c r="Y5009" s="28"/>
      <c r="Z5009" s="28"/>
      <c r="AB5009" s="28"/>
    </row>
    <row r="5010" spans="1:28">
      <c r="A5010" s="70"/>
      <c r="B5010" s="28"/>
      <c r="C5010" s="28"/>
      <c r="D5010" s="28"/>
      <c r="F5010" s="28"/>
      <c r="G5010" s="28"/>
      <c r="H5010" s="28"/>
      <c r="J5010" s="21"/>
      <c r="K5010" s="21"/>
      <c r="M5010" s="21"/>
      <c r="P5010" s="21"/>
      <c r="R5010" s="21"/>
      <c r="T5010" s="28"/>
      <c r="U5010" s="28"/>
      <c r="W5010" s="28"/>
      <c r="Y5010" s="28"/>
      <c r="Z5010" s="28"/>
      <c r="AB5010" s="28"/>
    </row>
    <row r="5011" spans="1:28">
      <c r="A5011" s="70"/>
      <c r="B5011" s="28"/>
      <c r="C5011" s="28"/>
      <c r="D5011" s="28"/>
      <c r="F5011" s="28"/>
      <c r="G5011" s="28"/>
      <c r="H5011" s="28"/>
      <c r="J5011" s="21"/>
      <c r="K5011" s="21"/>
      <c r="M5011" s="21"/>
      <c r="P5011" s="21"/>
      <c r="R5011" s="21"/>
      <c r="T5011" s="28"/>
      <c r="U5011" s="28"/>
      <c r="W5011" s="28"/>
      <c r="Y5011" s="28"/>
      <c r="Z5011" s="28"/>
      <c r="AB5011" s="28"/>
    </row>
    <row r="5012" spans="1:28">
      <c r="A5012" s="70"/>
      <c r="B5012" s="28"/>
      <c r="C5012" s="28"/>
      <c r="D5012" s="28"/>
      <c r="F5012" s="28"/>
      <c r="G5012" s="28"/>
      <c r="H5012" s="28"/>
      <c r="J5012" s="21"/>
      <c r="K5012" s="21"/>
      <c r="M5012" s="21"/>
      <c r="P5012" s="21"/>
      <c r="R5012" s="21"/>
      <c r="T5012" s="28"/>
      <c r="U5012" s="28"/>
      <c r="W5012" s="28"/>
      <c r="Y5012" s="28"/>
      <c r="Z5012" s="28"/>
      <c r="AB5012" s="28"/>
    </row>
    <row r="5013" spans="1:28">
      <c r="A5013" s="70"/>
      <c r="B5013" s="28"/>
      <c r="C5013" s="28"/>
      <c r="D5013" s="28"/>
      <c r="F5013" s="28"/>
      <c r="G5013" s="28"/>
      <c r="H5013" s="28"/>
      <c r="J5013" s="21"/>
      <c r="K5013" s="21"/>
      <c r="M5013" s="21"/>
      <c r="P5013" s="21"/>
      <c r="R5013" s="21"/>
      <c r="T5013" s="28"/>
      <c r="U5013" s="28"/>
      <c r="W5013" s="28"/>
      <c r="Y5013" s="28"/>
      <c r="Z5013" s="28"/>
      <c r="AB5013" s="28"/>
    </row>
    <row r="5014" spans="1:28">
      <c r="A5014" s="70"/>
      <c r="B5014" s="28"/>
      <c r="C5014" s="28"/>
      <c r="D5014" s="28"/>
      <c r="F5014" s="28"/>
      <c r="G5014" s="28"/>
      <c r="H5014" s="28"/>
      <c r="J5014" s="21"/>
      <c r="K5014" s="21"/>
      <c r="M5014" s="21"/>
      <c r="P5014" s="21"/>
      <c r="R5014" s="21"/>
      <c r="T5014" s="28"/>
      <c r="U5014" s="28"/>
      <c r="W5014" s="28"/>
      <c r="Y5014" s="28"/>
      <c r="Z5014" s="28"/>
      <c r="AB5014" s="28"/>
    </row>
    <row r="5015" spans="1:28">
      <c r="A5015" s="70"/>
      <c r="B5015" s="28"/>
      <c r="C5015" s="28"/>
      <c r="D5015" s="28"/>
      <c r="F5015" s="28"/>
      <c r="G5015" s="28"/>
      <c r="H5015" s="28"/>
      <c r="J5015" s="21"/>
      <c r="K5015" s="21"/>
      <c r="M5015" s="21"/>
      <c r="P5015" s="21"/>
      <c r="R5015" s="21"/>
      <c r="T5015" s="28"/>
      <c r="U5015" s="28"/>
      <c r="W5015" s="28"/>
      <c r="Y5015" s="28"/>
      <c r="Z5015" s="28"/>
      <c r="AB5015" s="28"/>
    </row>
    <row r="5016" spans="1:28">
      <c r="A5016" s="70"/>
      <c r="B5016" s="28"/>
      <c r="C5016" s="28"/>
      <c r="D5016" s="28"/>
      <c r="F5016" s="28"/>
      <c r="G5016" s="28"/>
      <c r="H5016" s="28"/>
      <c r="J5016" s="21"/>
      <c r="K5016" s="21"/>
      <c r="M5016" s="21"/>
      <c r="P5016" s="21"/>
      <c r="R5016" s="21"/>
      <c r="T5016" s="28"/>
      <c r="U5016" s="28"/>
      <c r="W5016" s="28"/>
      <c r="Y5016" s="28"/>
      <c r="Z5016" s="28"/>
      <c r="AB5016" s="28"/>
    </row>
    <row r="5017" spans="1:28">
      <c r="A5017" s="70"/>
      <c r="B5017" s="28"/>
      <c r="C5017" s="28"/>
      <c r="D5017" s="28"/>
      <c r="F5017" s="28"/>
      <c r="G5017" s="28"/>
      <c r="H5017" s="28"/>
      <c r="J5017" s="21"/>
      <c r="K5017" s="21"/>
      <c r="M5017" s="21"/>
      <c r="P5017" s="21"/>
      <c r="R5017" s="21"/>
      <c r="T5017" s="28"/>
      <c r="U5017" s="28"/>
      <c r="W5017" s="28"/>
      <c r="Y5017" s="28"/>
      <c r="Z5017" s="28"/>
      <c r="AB5017" s="28"/>
    </row>
    <row r="5018" spans="1:28">
      <c r="A5018" s="70"/>
      <c r="B5018" s="28"/>
      <c r="C5018" s="28"/>
      <c r="D5018" s="28"/>
      <c r="F5018" s="28"/>
      <c r="G5018" s="28"/>
      <c r="H5018" s="28"/>
      <c r="J5018" s="21"/>
      <c r="K5018" s="21"/>
      <c r="M5018" s="21"/>
      <c r="P5018" s="21"/>
      <c r="R5018" s="21"/>
      <c r="T5018" s="28"/>
      <c r="U5018" s="28"/>
      <c r="W5018" s="28"/>
      <c r="Y5018" s="28"/>
      <c r="Z5018" s="28"/>
      <c r="AB5018" s="28"/>
    </row>
    <row r="5019" spans="1:28">
      <c r="A5019" s="70"/>
      <c r="B5019" s="28"/>
      <c r="C5019" s="28"/>
      <c r="D5019" s="28"/>
      <c r="F5019" s="28"/>
      <c r="G5019" s="28"/>
      <c r="H5019" s="28"/>
      <c r="J5019" s="21"/>
      <c r="K5019" s="21"/>
      <c r="M5019" s="21"/>
      <c r="P5019" s="21"/>
      <c r="R5019" s="21"/>
      <c r="T5019" s="28"/>
      <c r="U5019" s="28"/>
      <c r="W5019" s="28"/>
      <c r="Y5019" s="28"/>
      <c r="Z5019" s="28"/>
      <c r="AB5019" s="28"/>
    </row>
    <row r="5020" spans="1:28">
      <c r="A5020" s="70"/>
      <c r="B5020" s="28"/>
      <c r="C5020" s="28"/>
      <c r="D5020" s="28"/>
      <c r="F5020" s="28"/>
      <c r="G5020" s="28"/>
      <c r="H5020" s="28"/>
      <c r="J5020" s="21"/>
      <c r="K5020" s="21"/>
      <c r="M5020" s="21"/>
      <c r="P5020" s="21"/>
      <c r="R5020" s="21"/>
      <c r="T5020" s="28"/>
      <c r="U5020" s="28"/>
      <c r="W5020" s="28"/>
      <c r="Y5020" s="28"/>
      <c r="Z5020" s="28"/>
      <c r="AB5020" s="28"/>
    </row>
    <row r="5021" spans="1:28">
      <c r="A5021" s="70"/>
      <c r="B5021" s="28"/>
      <c r="C5021" s="28"/>
      <c r="D5021" s="28"/>
      <c r="F5021" s="28"/>
      <c r="G5021" s="28"/>
      <c r="H5021" s="28"/>
      <c r="J5021" s="21"/>
      <c r="K5021" s="21"/>
      <c r="M5021" s="21"/>
      <c r="P5021" s="21"/>
      <c r="R5021" s="21"/>
      <c r="T5021" s="28"/>
      <c r="U5021" s="28"/>
      <c r="W5021" s="28"/>
      <c r="Y5021" s="28"/>
      <c r="Z5021" s="28"/>
      <c r="AB5021" s="28"/>
    </row>
    <row r="5022" spans="1:28">
      <c r="A5022" s="70"/>
      <c r="B5022" s="28"/>
      <c r="C5022" s="28"/>
      <c r="D5022" s="28"/>
      <c r="F5022" s="28"/>
      <c r="G5022" s="28"/>
      <c r="H5022" s="28"/>
      <c r="J5022" s="21"/>
      <c r="K5022" s="21"/>
      <c r="M5022" s="21"/>
      <c r="P5022" s="21"/>
      <c r="R5022" s="21"/>
      <c r="T5022" s="28"/>
      <c r="U5022" s="28"/>
      <c r="W5022" s="28"/>
      <c r="Y5022" s="28"/>
      <c r="Z5022" s="28"/>
      <c r="AB5022" s="28"/>
    </row>
    <row r="5023" spans="1:28">
      <c r="A5023" s="70"/>
      <c r="B5023" s="28"/>
      <c r="C5023" s="28"/>
      <c r="D5023" s="28"/>
      <c r="F5023" s="28"/>
      <c r="G5023" s="28"/>
      <c r="H5023" s="28"/>
      <c r="J5023" s="21"/>
      <c r="K5023" s="21"/>
      <c r="M5023" s="21"/>
      <c r="P5023" s="21"/>
      <c r="R5023" s="21"/>
      <c r="T5023" s="28"/>
      <c r="U5023" s="28"/>
      <c r="W5023" s="28"/>
      <c r="Y5023" s="28"/>
      <c r="Z5023" s="28"/>
      <c r="AB5023" s="28"/>
    </row>
    <row r="5024" spans="1:28">
      <c r="A5024" s="70"/>
      <c r="B5024" s="28"/>
      <c r="C5024" s="28"/>
      <c r="D5024" s="28"/>
      <c r="F5024" s="28"/>
      <c r="G5024" s="28"/>
      <c r="H5024" s="28"/>
      <c r="J5024" s="21"/>
      <c r="K5024" s="21"/>
      <c r="M5024" s="21"/>
      <c r="P5024" s="21"/>
      <c r="R5024" s="21"/>
      <c r="T5024" s="28"/>
      <c r="U5024" s="28"/>
      <c r="W5024" s="28"/>
      <c r="Y5024" s="28"/>
      <c r="Z5024" s="28"/>
      <c r="AB5024" s="28"/>
    </row>
    <row r="5025" spans="1:28">
      <c r="A5025" s="70"/>
      <c r="B5025" s="28"/>
      <c r="C5025" s="28"/>
      <c r="D5025" s="28"/>
      <c r="F5025" s="28"/>
      <c r="G5025" s="28"/>
      <c r="H5025" s="28"/>
      <c r="J5025" s="21"/>
      <c r="K5025" s="21"/>
      <c r="M5025" s="21"/>
      <c r="P5025" s="21"/>
      <c r="R5025" s="21"/>
      <c r="T5025" s="28"/>
      <c r="U5025" s="28"/>
      <c r="W5025" s="28"/>
      <c r="Y5025" s="28"/>
      <c r="Z5025" s="28"/>
      <c r="AB5025" s="28"/>
    </row>
    <row r="5026" spans="1:28">
      <c r="A5026" s="70"/>
      <c r="B5026" s="28"/>
      <c r="C5026" s="28"/>
      <c r="D5026" s="28"/>
      <c r="F5026" s="28"/>
      <c r="G5026" s="28"/>
      <c r="H5026" s="28"/>
      <c r="J5026" s="21"/>
      <c r="K5026" s="21"/>
      <c r="M5026" s="21"/>
      <c r="P5026" s="21"/>
      <c r="R5026" s="21"/>
      <c r="T5026" s="28"/>
      <c r="U5026" s="28"/>
      <c r="W5026" s="28"/>
      <c r="Y5026" s="28"/>
      <c r="Z5026" s="28"/>
      <c r="AB5026" s="28"/>
    </row>
    <row r="5027" spans="1:28">
      <c r="A5027" s="70"/>
      <c r="B5027" s="28"/>
      <c r="C5027" s="28"/>
      <c r="D5027" s="28"/>
      <c r="F5027" s="28"/>
      <c r="G5027" s="28"/>
      <c r="H5027" s="28"/>
      <c r="J5027" s="21"/>
      <c r="K5027" s="21"/>
      <c r="M5027" s="21"/>
      <c r="P5027" s="21"/>
      <c r="R5027" s="21"/>
      <c r="T5027" s="28"/>
      <c r="U5027" s="28"/>
      <c r="W5027" s="28"/>
      <c r="Y5027" s="28"/>
      <c r="Z5027" s="28"/>
      <c r="AB5027" s="28"/>
    </row>
    <row r="5028" spans="1:28">
      <c r="A5028" s="70"/>
      <c r="B5028" s="28"/>
      <c r="C5028" s="28"/>
      <c r="D5028" s="28"/>
      <c r="F5028" s="28"/>
      <c r="G5028" s="28"/>
      <c r="H5028" s="28"/>
      <c r="J5028" s="21"/>
      <c r="K5028" s="21"/>
      <c r="M5028" s="21"/>
      <c r="P5028" s="21"/>
      <c r="R5028" s="21"/>
      <c r="T5028" s="28"/>
      <c r="U5028" s="28"/>
      <c r="W5028" s="28"/>
      <c r="Y5028" s="28"/>
      <c r="Z5028" s="28"/>
      <c r="AB5028" s="28"/>
    </row>
    <row r="5029" spans="1:28">
      <c r="A5029" s="70"/>
      <c r="B5029" s="28"/>
      <c r="C5029" s="28"/>
      <c r="D5029" s="28"/>
      <c r="F5029" s="28"/>
      <c r="G5029" s="28"/>
      <c r="H5029" s="28"/>
      <c r="J5029" s="21"/>
      <c r="K5029" s="21"/>
      <c r="M5029" s="21"/>
      <c r="P5029" s="21"/>
      <c r="R5029" s="21"/>
      <c r="T5029" s="28"/>
      <c r="U5029" s="28"/>
      <c r="W5029" s="28"/>
      <c r="Y5029" s="28"/>
      <c r="Z5029" s="28"/>
      <c r="AB5029" s="28"/>
    </row>
    <row r="5030" spans="1:28">
      <c r="A5030" s="70"/>
      <c r="B5030" s="28"/>
      <c r="C5030" s="28"/>
      <c r="D5030" s="28"/>
      <c r="F5030" s="28"/>
      <c r="G5030" s="28"/>
      <c r="H5030" s="28"/>
      <c r="J5030" s="21"/>
      <c r="K5030" s="21"/>
      <c r="M5030" s="21"/>
      <c r="P5030" s="21"/>
      <c r="R5030" s="21"/>
      <c r="T5030" s="28"/>
      <c r="U5030" s="28"/>
      <c r="W5030" s="28"/>
      <c r="Y5030" s="28"/>
      <c r="Z5030" s="28"/>
      <c r="AB5030" s="28"/>
    </row>
    <row r="5031" spans="1:28">
      <c r="A5031" s="70"/>
      <c r="B5031" s="28"/>
      <c r="C5031" s="28"/>
      <c r="D5031" s="28"/>
      <c r="F5031" s="28"/>
      <c r="G5031" s="28"/>
      <c r="H5031" s="28"/>
      <c r="J5031" s="21"/>
      <c r="K5031" s="21"/>
      <c r="M5031" s="21"/>
      <c r="P5031" s="21"/>
      <c r="R5031" s="21"/>
      <c r="T5031" s="28"/>
      <c r="U5031" s="28"/>
      <c r="W5031" s="28"/>
      <c r="Y5031" s="28"/>
      <c r="Z5031" s="28"/>
      <c r="AB5031" s="28"/>
    </row>
    <row r="5032" spans="1:28">
      <c r="A5032" s="70"/>
      <c r="B5032" s="28"/>
      <c r="C5032" s="28"/>
      <c r="D5032" s="28"/>
      <c r="F5032" s="28"/>
      <c r="G5032" s="28"/>
      <c r="H5032" s="28"/>
      <c r="J5032" s="21"/>
      <c r="K5032" s="21"/>
      <c r="M5032" s="21"/>
      <c r="P5032" s="21"/>
      <c r="R5032" s="21"/>
      <c r="T5032" s="28"/>
      <c r="U5032" s="28"/>
      <c r="W5032" s="28"/>
      <c r="Y5032" s="28"/>
      <c r="Z5032" s="28"/>
      <c r="AB5032" s="28"/>
    </row>
    <row r="5033" spans="1:28">
      <c r="A5033" s="70"/>
      <c r="B5033" s="28"/>
      <c r="C5033" s="28"/>
      <c r="D5033" s="28"/>
      <c r="F5033" s="28"/>
      <c r="G5033" s="28"/>
      <c r="H5033" s="28"/>
      <c r="J5033" s="21"/>
      <c r="K5033" s="21"/>
      <c r="M5033" s="21"/>
      <c r="P5033" s="21"/>
      <c r="R5033" s="21"/>
      <c r="T5033" s="28"/>
      <c r="U5033" s="28"/>
      <c r="W5033" s="28"/>
      <c r="Y5033" s="28"/>
      <c r="Z5033" s="28"/>
      <c r="AB5033" s="28"/>
    </row>
    <row r="5034" spans="1:28">
      <c r="A5034" s="70"/>
      <c r="B5034" s="28"/>
      <c r="C5034" s="28"/>
      <c r="D5034" s="28"/>
      <c r="F5034" s="28"/>
      <c r="G5034" s="28"/>
      <c r="H5034" s="28"/>
      <c r="J5034" s="21"/>
      <c r="K5034" s="21"/>
      <c r="M5034" s="21"/>
      <c r="P5034" s="21"/>
      <c r="R5034" s="21"/>
      <c r="T5034" s="28"/>
      <c r="U5034" s="28"/>
      <c r="W5034" s="28"/>
      <c r="Y5034" s="28"/>
      <c r="Z5034" s="28"/>
      <c r="AB5034" s="28"/>
    </row>
    <row r="5035" spans="1:28">
      <c r="A5035" s="70"/>
      <c r="B5035" s="28"/>
      <c r="C5035" s="28"/>
      <c r="D5035" s="28"/>
      <c r="F5035" s="28"/>
      <c r="G5035" s="28"/>
      <c r="H5035" s="28"/>
      <c r="J5035" s="21"/>
      <c r="K5035" s="21"/>
      <c r="M5035" s="21"/>
      <c r="P5035" s="21"/>
      <c r="R5035" s="21"/>
      <c r="T5035" s="28"/>
      <c r="U5035" s="28"/>
      <c r="W5035" s="28"/>
      <c r="Y5035" s="28"/>
      <c r="Z5035" s="28"/>
      <c r="AB5035" s="28"/>
    </row>
    <row r="5036" spans="1:28">
      <c r="A5036" s="70"/>
      <c r="B5036" s="28"/>
      <c r="C5036" s="28"/>
      <c r="D5036" s="28"/>
      <c r="F5036" s="28"/>
      <c r="G5036" s="28"/>
      <c r="H5036" s="28"/>
      <c r="J5036" s="21"/>
      <c r="K5036" s="21"/>
      <c r="M5036" s="21"/>
      <c r="P5036" s="21"/>
      <c r="R5036" s="21"/>
      <c r="T5036" s="28"/>
      <c r="U5036" s="28"/>
      <c r="W5036" s="28"/>
      <c r="Y5036" s="28"/>
      <c r="Z5036" s="28"/>
      <c r="AB5036" s="28"/>
    </row>
    <row r="5037" spans="1:28">
      <c r="A5037" s="70"/>
      <c r="B5037" s="28"/>
      <c r="C5037" s="28"/>
      <c r="D5037" s="28"/>
      <c r="F5037" s="28"/>
      <c r="G5037" s="28"/>
      <c r="H5037" s="28"/>
      <c r="J5037" s="21"/>
      <c r="K5037" s="21"/>
      <c r="M5037" s="21"/>
      <c r="P5037" s="21"/>
      <c r="R5037" s="21"/>
      <c r="T5037" s="28"/>
      <c r="U5037" s="28"/>
      <c r="W5037" s="28"/>
      <c r="Y5037" s="28"/>
      <c r="Z5037" s="28"/>
      <c r="AB5037" s="28"/>
    </row>
    <row r="5038" spans="1:28">
      <c r="A5038" s="70"/>
      <c r="B5038" s="28"/>
      <c r="C5038" s="28"/>
      <c r="D5038" s="28"/>
      <c r="F5038" s="28"/>
      <c r="G5038" s="28"/>
      <c r="H5038" s="28"/>
      <c r="J5038" s="21"/>
      <c r="K5038" s="21"/>
      <c r="M5038" s="21"/>
      <c r="P5038" s="21"/>
      <c r="R5038" s="21"/>
      <c r="T5038" s="28"/>
      <c r="U5038" s="28"/>
      <c r="W5038" s="28"/>
      <c r="Y5038" s="28"/>
      <c r="Z5038" s="28"/>
      <c r="AB5038" s="28"/>
    </row>
    <row r="5039" spans="1:28">
      <c r="A5039" s="70"/>
      <c r="B5039" s="28"/>
      <c r="C5039" s="28"/>
      <c r="D5039" s="28"/>
      <c r="F5039" s="28"/>
      <c r="G5039" s="28"/>
      <c r="H5039" s="28"/>
      <c r="J5039" s="21"/>
      <c r="K5039" s="21"/>
      <c r="M5039" s="21"/>
      <c r="P5039" s="21"/>
      <c r="R5039" s="21"/>
      <c r="T5039" s="28"/>
      <c r="U5039" s="28"/>
      <c r="W5039" s="28"/>
      <c r="Y5039" s="28"/>
      <c r="Z5039" s="28"/>
      <c r="AB5039" s="28"/>
    </row>
    <row r="5040" spans="1:28">
      <c r="A5040" s="70"/>
      <c r="B5040" s="28"/>
      <c r="C5040" s="28"/>
      <c r="D5040" s="28"/>
      <c r="F5040" s="28"/>
      <c r="G5040" s="28"/>
      <c r="H5040" s="28"/>
      <c r="J5040" s="21"/>
      <c r="K5040" s="21"/>
      <c r="M5040" s="21"/>
      <c r="P5040" s="21"/>
      <c r="R5040" s="21"/>
      <c r="T5040" s="28"/>
      <c r="U5040" s="28"/>
      <c r="W5040" s="28"/>
      <c r="Y5040" s="28"/>
      <c r="Z5040" s="28"/>
      <c r="AB5040" s="28"/>
    </row>
    <row r="5041" spans="1:28">
      <c r="A5041" s="70"/>
      <c r="B5041" s="28"/>
      <c r="C5041" s="28"/>
      <c r="D5041" s="28"/>
      <c r="F5041" s="28"/>
      <c r="G5041" s="28"/>
      <c r="H5041" s="28"/>
      <c r="J5041" s="21"/>
      <c r="K5041" s="21"/>
      <c r="M5041" s="21"/>
      <c r="P5041" s="21"/>
      <c r="R5041" s="21"/>
      <c r="T5041" s="28"/>
      <c r="U5041" s="28"/>
      <c r="W5041" s="28"/>
      <c r="Y5041" s="28"/>
      <c r="Z5041" s="28"/>
      <c r="AB5041" s="28"/>
    </row>
    <row r="5042" spans="1:28">
      <c r="A5042" s="70"/>
      <c r="B5042" s="28"/>
      <c r="C5042" s="28"/>
      <c r="D5042" s="28"/>
      <c r="F5042" s="28"/>
      <c r="G5042" s="28"/>
      <c r="H5042" s="28"/>
      <c r="J5042" s="21"/>
      <c r="K5042" s="21"/>
      <c r="M5042" s="21"/>
      <c r="P5042" s="21"/>
      <c r="R5042" s="21"/>
      <c r="T5042" s="28"/>
      <c r="U5042" s="28"/>
      <c r="W5042" s="28"/>
      <c r="Y5042" s="28"/>
      <c r="Z5042" s="28"/>
      <c r="AB5042" s="28"/>
    </row>
    <row r="5043" spans="1:28">
      <c r="A5043" s="70"/>
      <c r="B5043" s="28"/>
      <c r="C5043" s="28"/>
      <c r="D5043" s="28"/>
      <c r="F5043" s="28"/>
      <c r="G5043" s="28"/>
      <c r="H5043" s="28"/>
      <c r="J5043" s="21"/>
      <c r="K5043" s="21"/>
      <c r="M5043" s="21"/>
      <c r="P5043" s="21"/>
      <c r="R5043" s="21"/>
      <c r="T5043" s="28"/>
      <c r="U5043" s="28"/>
      <c r="W5043" s="28"/>
      <c r="Y5043" s="28"/>
      <c r="Z5043" s="28"/>
      <c r="AB5043" s="28"/>
    </row>
    <row r="5044" spans="1:28">
      <c r="A5044" s="70"/>
      <c r="B5044" s="28"/>
      <c r="C5044" s="28"/>
      <c r="D5044" s="28"/>
      <c r="F5044" s="28"/>
      <c r="G5044" s="28"/>
      <c r="H5044" s="28"/>
      <c r="J5044" s="21"/>
      <c r="K5044" s="21"/>
      <c r="M5044" s="21"/>
      <c r="P5044" s="21"/>
      <c r="R5044" s="21"/>
      <c r="T5044" s="28"/>
      <c r="U5044" s="28"/>
      <c r="W5044" s="28"/>
      <c r="Y5044" s="28"/>
      <c r="Z5044" s="28"/>
      <c r="AB5044" s="28"/>
    </row>
    <row r="5045" spans="1:28">
      <c r="A5045" s="70"/>
      <c r="B5045" s="28"/>
      <c r="C5045" s="28"/>
      <c r="D5045" s="28"/>
      <c r="F5045" s="28"/>
      <c r="G5045" s="28"/>
      <c r="H5045" s="28"/>
      <c r="J5045" s="21"/>
      <c r="K5045" s="21"/>
      <c r="M5045" s="21"/>
      <c r="P5045" s="21"/>
      <c r="R5045" s="21"/>
      <c r="T5045" s="28"/>
      <c r="U5045" s="28"/>
      <c r="W5045" s="28"/>
      <c r="Y5045" s="28"/>
      <c r="Z5045" s="28"/>
      <c r="AB5045" s="28"/>
    </row>
    <row r="5046" spans="1:28">
      <c r="A5046" s="70"/>
      <c r="B5046" s="28"/>
      <c r="C5046" s="28"/>
      <c r="D5046" s="28"/>
      <c r="F5046" s="28"/>
      <c r="G5046" s="28"/>
      <c r="H5046" s="28"/>
      <c r="J5046" s="21"/>
      <c r="K5046" s="21"/>
      <c r="M5046" s="21"/>
      <c r="P5046" s="21"/>
      <c r="R5046" s="21"/>
      <c r="T5046" s="28"/>
      <c r="U5046" s="28"/>
      <c r="W5046" s="28"/>
      <c r="Y5046" s="28"/>
      <c r="Z5046" s="28"/>
      <c r="AB5046" s="28"/>
    </row>
    <row r="5047" spans="1:28">
      <c r="A5047" s="70"/>
      <c r="B5047" s="28"/>
      <c r="C5047" s="28"/>
      <c r="D5047" s="28"/>
      <c r="F5047" s="28"/>
      <c r="G5047" s="28"/>
      <c r="H5047" s="28"/>
      <c r="J5047" s="21"/>
      <c r="K5047" s="21"/>
      <c r="M5047" s="21"/>
      <c r="P5047" s="21"/>
      <c r="R5047" s="21"/>
      <c r="T5047" s="28"/>
      <c r="U5047" s="28"/>
      <c r="W5047" s="28"/>
      <c r="Y5047" s="28"/>
      <c r="Z5047" s="28"/>
      <c r="AB5047" s="28"/>
    </row>
    <row r="5048" spans="1:28">
      <c r="A5048" s="70"/>
      <c r="B5048" s="28"/>
      <c r="C5048" s="28"/>
      <c r="D5048" s="28"/>
      <c r="F5048" s="28"/>
      <c r="G5048" s="28"/>
      <c r="H5048" s="28"/>
      <c r="J5048" s="21"/>
      <c r="K5048" s="21"/>
      <c r="M5048" s="21"/>
      <c r="P5048" s="21"/>
      <c r="R5048" s="21"/>
      <c r="T5048" s="28"/>
      <c r="U5048" s="28"/>
      <c r="W5048" s="28"/>
      <c r="Y5048" s="28"/>
      <c r="Z5048" s="28"/>
      <c r="AB5048" s="28"/>
    </row>
    <row r="5049" spans="1:28">
      <c r="A5049" s="70"/>
      <c r="B5049" s="28"/>
      <c r="C5049" s="28"/>
      <c r="D5049" s="28"/>
      <c r="F5049" s="28"/>
      <c r="G5049" s="28"/>
      <c r="H5049" s="28"/>
      <c r="J5049" s="21"/>
      <c r="K5049" s="21"/>
      <c r="M5049" s="21"/>
      <c r="P5049" s="21"/>
      <c r="R5049" s="21"/>
      <c r="T5049" s="28"/>
      <c r="U5049" s="28"/>
      <c r="W5049" s="28"/>
      <c r="Y5049" s="28"/>
      <c r="Z5049" s="28"/>
      <c r="AB5049" s="28"/>
    </row>
    <row r="5050" spans="1:28">
      <c r="A5050" s="70"/>
      <c r="B5050" s="28"/>
      <c r="C5050" s="28"/>
      <c r="D5050" s="28"/>
      <c r="F5050" s="28"/>
      <c r="G5050" s="28"/>
      <c r="H5050" s="28"/>
      <c r="J5050" s="21"/>
      <c r="K5050" s="21"/>
      <c r="M5050" s="21"/>
      <c r="P5050" s="21"/>
      <c r="R5050" s="21"/>
      <c r="T5050" s="28"/>
      <c r="U5050" s="28"/>
      <c r="W5050" s="28"/>
      <c r="Y5050" s="28"/>
      <c r="Z5050" s="28"/>
      <c r="AB5050" s="28"/>
    </row>
    <row r="5051" spans="1:28">
      <c r="A5051" s="70"/>
      <c r="B5051" s="28"/>
      <c r="C5051" s="28"/>
      <c r="D5051" s="28"/>
      <c r="F5051" s="28"/>
      <c r="G5051" s="28"/>
      <c r="H5051" s="28"/>
      <c r="J5051" s="21"/>
      <c r="K5051" s="21"/>
      <c r="M5051" s="21"/>
      <c r="P5051" s="21"/>
      <c r="R5051" s="21"/>
      <c r="T5051" s="28"/>
      <c r="U5051" s="28"/>
      <c r="W5051" s="28"/>
      <c r="Y5051" s="28"/>
      <c r="Z5051" s="28"/>
      <c r="AB5051" s="28"/>
    </row>
    <row r="5052" spans="1:28">
      <c r="A5052" s="70"/>
      <c r="B5052" s="28"/>
      <c r="C5052" s="28"/>
      <c r="D5052" s="28"/>
      <c r="F5052" s="28"/>
      <c r="G5052" s="28"/>
      <c r="H5052" s="28"/>
      <c r="J5052" s="21"/>
      <c r="K5052" s="21"/>
      <c r="M5052" s="21"/>
      <c r="P5052" s="21"/>
      <c r="R5052" s="21"/>
      <c r="T5052" s="28"/>
      <c r="U5052" s="28"/>
      <c r="W5052" s="28"/>
      <c r="Y5052" s="28"/>
      <c r="Z5052" s="28"/>
      <c r="AB5052" s="28"/>
    </row>
    <row r="5053" spans="1:28">
      <c r="A5053" s="70"/>
      <c r="B5053" s="28"/>
      <c r="C5053" s="28"/>
      <c r="D5053" s="28"/>
      <c r="F5053" s="28"/>
      <c r="G5053" s="28"/>
      <c r="H5053" s="28"/>
      <c r="J5053" s="21"/>
      <c r="K5053" s="21"/>
      <c r="M5053" s="21"/>
      <c r="P5053" s="21"/>
      <c r="R5053" s="21"/>
      <c r="T5053" s="28"/>
      <c r="U5053" s="28"/>
      <c r="W5053" s="28"/>
      <c r="Y5053" s="28"/>
      <c r="Z5053" s="28"/>
      <c r="AB5053" s="28"/>
    </row>
    <row r="5054" spans="1:28">
      <c r="A5054" s="70"/>
      <c r="B5054" s="28"/>
      <c r="C5054" s="28"/>
      <c r="D5054" s="28"/>
      <c r="F5054" s="28"/>
      <c r="G5054" s="28"/>
      <c r="H5054" s="28"/>
      <c r="J5054" s="21"/>
      <c r="K5054" s="21"/>
      <c r="M5054" s="21"/>
      <c r="P5054" s="21"/>
      <c r="R5054" s="21"/>
      <c r="T5054" s="28"/>
      <c r="U5054" s="28"/>
      <c r="W5054" s="28"/>
      <c r="Y5054" s="28"/>
      <c r="Z5054" s="28"/>
      <c r="AB5054" s="28"/>
    </row>
    <row r="5055" spans="1:28">
      <c r="A5055" s="70"/>
      <c r="B5055" s="28"/>
      <c r="C5055" s="28"/>
      <c r="D5055" s="28"/>
      <c r="F5055" s="28"/>
      <c r="G5055" s="28"/>
      <c r="H5055" s="28"/>
      <c r="J5055" s="21"/>
      <c r="K5055" s="21"/>
      <c r="M5055" s="21"/>
      <c r="P5055" s="21"/>
      <c r="R5055" s="21"/>
      <c r="T5055" s="28"/>
      <c r="U5055" s="28"/>
      <c r="W5055" s="28"/>
      <c r="Y5055" s="28"/>
      <c r="Z5055" s="28"/>
      <c r="AB5055" s="28"/>
    </row>
    <row r="5056" spans="1:28">
      <c r="A5056" s="70"/>
      <c r="B5056" s="28"/>
      <c r="C5056" s="28"/>
      <c r="D5056" s="28"/>
      <c r="F5056" s="28"/>
      <c r="G5056" s="28"/>
      <c r="H5056" s="28"/>
      <c r="J5056" s="21"/>
      <c r="K5056" s="21"/>
      <c r="M5056" s="21"/>
      <c r="P5056" s="21"/>
      <c r="R5056" s="21"/>
      <c r="T5056" s="28"/>
      <c r="U5056" s="28"/>
      <c r="W5056" s="28"/>
      <c r="Y5056" s="28"/>
      <c r="Z5056" s="28"/>
      <c r="AB5056" s="28"/>
    </row>
    <row r="5057" spans="1:28">
      <c r="A5057" s="70"/>
      <c r="B5057" s="28"/>
      <c r="C5057" s="28"/>
      <c r="D5057" s="28"/>
      <c r="F5057" s="28"/>
      <c r="G5057" s="28"/>
      <c r="H5057" s="28"/>
      <c r="J5057" s="21"/>
      <c r="K5057" s="21"/>
      <c r="M5057" s="21"/>
      <c r="P5057" s="21"/>
      <c r="R5057" s="21"/>
      <c r="T5057" s="28"/>
      <c r="U5057" s="28"/>
      <c r="W5057" s="28"/>
      <c r="Y5057" s="28"/>
      <c r="Z5057" s="28"/>
      <c r="AB5057" s="28"/>
    </row>
    <row r="5058" spans="1:28">
      <c r="A5058" s="70"/>
      <c r="B5058" s="28"/>
      <c r="C5058" s="28"/>
      <c r="D5058" s="28"/>
      <c r="F5058" s="28"/>
      <c r="G5058" s="28"/>
      <c r="H5058" s="28"/>
      <c r="J5058" s="21"/>
      <c r="K5058" s="21"/>
      <c r="M5058" s="21"/>
      <c r="P5058" s="21"/>
      <c r="R5058" s="21"/>
      <c r="T5058" s="28"/>
      <c r="U5058" s="28"/>
      <c r="W5058" s="28"/>
      <c r="Y5058" s="28"/>
      <c r="Z5058" s="28"/>
      <c r="AB5058" s="28"/>
    </row>
    <row r="5059" spans="1:28">
      <c r="A5059" s="70"/>
      <c r="B5059" s="28"/>
      <c r="C5059" s="28"/>
      <c r="D5059" s="28"/>
      <c r="F5059" s="28"/>
      <c r="G5059" s="28"/>
      <c r="H5059" s="28"/>
      <c r="J5059" s="21"/>
      <c r="K5059" s="21"/>
      <c r="M5059" s="21"/>
      <c r="P5059" s="21"/>
      <c r="R5059" s="21"/>
      <c r="T5059" s="28"/>
      <c r="U5059" s="28"/>
      <c r="W5059" s="28"/>
      <c r="Y5059" s="28"/>
      <c r="Z5059" s="28"/>
      <c r="AB5059" s="28"/>
    </row>
    <row r="5060" spans="1:28">
      <c r="A5060" s="70"/>
      <c r="B5060" s="28"/>
      <c r="C5060" s="28"/>
      <c r="D5060" s="28"/>
      <c r="F5060" s="28"/>
      <c r="G5060" s="28"/>
      <c r="H5060" s="28"/>
      <c r="J5060" s="21"/>
      <c r="K5060" s="21"/>
      <c r="M5060" s="21"/>
      <c r="P5060" s="21"/>
      <c r="R5060" s="21"/>
      <c r="T5060" s="28"/>
      <c r="U5060" s="28"/>
      <c r="W5060" s="28"/>
      <c r="Y5060" s="28"/>
      <c r="Z5060" s="28"/>
      <c r="AB5060" s="28"/>
    </row>
    <row r="5061" spans="1:28">
      <c r="A5061" s="70"/>
      <c r="B5061" s="28"/>
      <c r="C5061" s="28"/>
      <c r="D5061" s="28"/>
      <c r="F5061" s="28"/>
      <c r="G5061" s="28"/>
      <c r="H5061" s="28"/>
      <c r="J5061" s="21"/>
      <c r="K5061" s="21"/>
      <c r="M5061" s="21"/>
      <c r="P5061" s="21"/>
      <c r="R5061" s="21"/>
      <c r="T5061" s="28"/>
      <c r="U5061" s="28"/>
      <c r="W5061" s="28"/>
      <c r="Y5061" s="28"/>
      <c r="Z5061" s="28"/>
      <c r="AB5061" s="28"/>
    </row>
    <row r="5062" spans="1:28">
      <c r="A5062" s="70"/>
      <c r="B5062" s="28"/>
      <c r="C5062" s="28"/>
      <c r="D5062" s="28"/>
      <c r="F5062" s="28"/>
      <c r="G5062" s="28"/>
      <c r="H5062" s="28"/>
      <c r="J5062" s="21"/>
      <c r="K5062" s="21"/>
      <c r="M5062" s="21"/>
      <c r="P5062" s="21"/>
      <c r="R5062" s="21"/>
      <c r="T5062" s="28"/>
      <c r="U5062" s="28"/>
      <c r="W5062" s="28"/>
      <c r="Y5062" s="28"/>
      <c r="Z5062" s="28"/>
      <c r="AB5062" s="28"/>
    </row>
    <row r="5063" spans="1:28">
      <c r="A5063" s="70"/>
      <c r="B5063" s="28"/>
      <c r="C5063" s="28"/>
      <c r="D5063" s="28"/>
      <c r="F5063" s="28"/>
      <c r="G5063" s="28"/>
      <c r="H5063" s="28"/>
      <c r="J5063" s="21"/>
      <c r="K5063" s="21"/>
      <c r="M5063" s="21"/>
      <c r="P5063" s="21"/>
      <c r="R5063" s="21"/>
      <c r="T5063" s="28"/>
      <c r="U5063" s="28"/>
      <c r="W5063" s="28"/>
      <c r="Y5063" s="28"/>
      <c r="Z5063" s="28"/>
      <c r="AB5063" s="28"/>
    </row>
    <row r="5064" spans="1:28">
      <c r="A5064" s="70"/>
      <c r="B5064" s="28"/>
      <c r="C5064" s="28"/>
      <c r="D5064" s="28"/>
      <c r="F5064" s="28"/>
      <c r="G5064" s="28"/>
      <c r="H5064" s="28"/>
      <c r="J5064" s="21"/>
      <c r="K5064" s="21"/>
      <c r="M5064" s="21"/>
      <c r="P5064" s="21"/>
      <c r="R5064" s="21"/>
      <c r="T5064" s="28"/>
      <c r="U5064" s="28"/>
      <c r="W5064" s="28"/>
      <c r="Y5064" s="28"/>
      <c r="Z5064" s="28"/>
      <c r="AB5064" s="28"/>
    </row>
    <row r="5065" spans="1:28">
      <c r="A5065" s="70"/>
      <c r="B5065" s="28"/>
      <c r="C5065" s="28"/>
      <c r="D5065" s="28"/>
      <c r="F5065" s="28"/>
      <c r="G5065" s="28"/>
      <c r="H5065" s="28"/>
      <c r="J5065" s="21"/>
      <c r="K5065" s="21"/>
      <c r="M5065" s="21"/>
      <c r="P5065" s="21"/>
      <c r="R5065" s="21"/>
      <c r="T5065" s="28"/>
      <c r="U5065" s="28"/>
      <c r="W5065" s="28"/>
      <c r="Y5065" s="28"/>
      <c r="Z5065" s="28"/>
      <c r="AB5065" s="28"/>
    </row>
    <row r="5066" spans="1:28">
      <c r="A5066" s="70"/>
      <c r="B5066" s="28"/>
      <c r="C5066" s="28"/>
      <c r="D5066" s="28"/>
      <c r="F5066" s="28"/>
      <c r="G5066" s="28"/>
      <c r="H5066" s="28"/>
      <c r="J5066" s="21"/>
      <c r="K5066" s="21"/>
      <c r="M5066" s="21"/>
      <c r="P5066" s="21"/>
      <c r="R5066" s="21"/>
      <c r="T5066" s="28"/>
      <c r="U5066" s="28"/>
      <c r="W5066" s="28"/>
      <c r="Y5066" s="28"/>
      <c r="Z5066" s="28"/>
      <c r="AB5066" s="28"/>
    </row>
    <row r="5067" spans="1:28">
      <c r="A5067" s="70"/>
      <c r="B5067" s="28"/>
      <c r="C5067" s="28"/>
      <c r="D5067" s="28"/>
      <c r="F5067" s="28"/>
      <c r="G5067" s="28"/>
      <c r="H5067" s="28"/>
      <c r="J5067" s="21"/>
      <c r="K5067" s="21"/>
      <c r="M5067" s="21"/>
      <c r="P5067" s="21"/>
      <c r="R5067" s="21"/>
      <c r="T5067" s="28"/>
      <c r="U5067" s="28"/>
      <c r="W5067" s="28"/>
      <c r="Y5067" s="28"/>
      <c r="Z5067" s="28"/>
      <c r="AB5067" s="28"/>
    </row>
    <row r="5068" spans="1:28">
      <c r="A5068" s="70"/>
      <c r="B5068" s="28"/>
      <c r="C5068" s="28"/>
      <c r="D5068" s="28"/>
      <c r="F5068" s="28"/>
      <c r="G5068" s="28"/>
      <c r="H5068" s="28"/>
      <c r="J5068" s="21"/>
      <c r="K5068" s="21"/>
      <c r="M5068" s="21"/>
      <c r="P5068" s="21"/>
      <c r="R5068" s="21"/>
      <c r="T5068" s="28"/>
      <c r="U5068" s="28"/>
      <c r="W5068" s="28"/>
      <c r="Y5068" s="28"/>
      <c r="Z5068" s="28"/>
      <c r="AB5068" s="28"/>
    </row>
    <row r="5069" spans="1:28">
      <c r="A5069" s="70"/>
      <c r="B5069" s="28"/>
      <c r="C5069" s="28"/>
      <c r="D5069" s="28"/>
      <c r="F5069" s="28"/>
      <c r="G5069" s="28"/>
      <c r="H5069" s="28"/>
      <c r="J5069" s="21"/>
      <c r="K5069" s="21"/>
      <c r="M5069" s="21"/>
      <c r="P5069" s="21"/>
      <c r="R5069" s="21"/>
      <c r="T5069" s="28"/>
      <c r="U5069" s="28"/>
      <c r="W5069" s="28"/>
      <c r="Y5069" s="28"/>
      <c r="Z5069" s="28"/>
      <c r="AB5069" s="28"/>
    </row>
    <row r="5070" spans="1:28">
      <c r="A5070" s="70"/>
      <c r="B5070" s="28"/>
      <c r="C5070" s="28"/>
      <c r="D5070" s="28"/>
      <c r="F5070" s="28"/>
      <c r="G5070" s="28"/>
      <c r="H5070" s="28"/>
      <c r="J5070" s="21"/>
      <c r="K5070" s="21"/>
      <c r="M5070" s="21"/>
      <c r="P5070" s="21"/>
      <c r="R5070" s="21"/>
      <c r="T5070" s="28"/>
      <c r="U5070" s="28"/>
      <c r="W5070" s="28"/>
      <c r="Y5070" s="28"/>
      <c r="Z5070" s="28"/>
      <c r="AB5070" s="28"/>
    </row>
    <row r="5071" spans="1:28">
      <c r="A5071" s="70"/>
      <c r="B5071" s="28"/>
      <c r="C5071" s="28"/>
      <c r="D5071" s="28"/>
      <c r="F5071" s="28"/>
      <c r="G5071" s="28"/>
      <c r="H5071" s="28"/>
      <c r="J5071" s="21"/>
      <c r="K5071" s="21"/>
      <c r="M5071" s="21"/>
      <c r="P5071" s="21"/>
      <c r="R5071" s="21"/>
      <c r="T5071" s="28"/>
      <c r="U5071" s="28"/>
      <c r="W5071" s="28"/>
      <c r="Y5071" s="28"/>
      <c r="Z5071" s="28"/>
      <c r="AB5071" s="28"/>
    </row>
    <row r="5072" spans="1:28">
      <c r="A5072" s="70"/>
      <c r="B5072" s="28"/>
      <c r="C5072" s="28"/>
      <c r="D5072" s="28"/>
      <c r="F5072" s="28"/>
      <c r="G5072" s="28"/>
      <c r="H5072" s="28"/>
      <c r="J5072" s="21"/>
      <c r="K5072" s="21"/>
      <c r="M5072" s="21"/>
      <c r="P5072" s="21"/>
      <c r="R5072" s="21"/>
      <c r="T5072" s="28"/>
      <c r="U5072" s="28"/>
      <c r="W5072" s="28"/>
      <c r="Y5072" s="28"/>
      <c r="Z5072" s="28"/>
      <c r="AB5072" s="28"/>
    </row>
    <row r="5073" spans="1:28">
      <c r="A5073" s="70"/>
      <c r="B5073" s="28"/>
      <c r="C5073" s="28"/>
      <c r="D5073" s="28"/>
      <c r="F5073" s="28"/>
      <c r="G5073" s="28"/>
      <c r="H5073" s="28"/>
      <c r="J5073" s="21"/>
      <c r="K5073" s="21"/>
      <c r="M5073" s="21"/>
      <c r="P5073" s="21"/>
      <c r="R5073" s="21"/>
      <c r="T5073" s="28"/>
      <c r="U5073" s="28"/>
      <c r="W5073" s="28"/>
      <c r="Y5073" s="28"/>
      <c r="Z5073" s="28"/>
      <c r="AB5073" s="28"/>
    </row>
    <row r="5074" spans="1:28">
      <c r="A5074" s="70"/>
      <c r="B5074" s="28"/>
      <c r="C5074" s="28"/>
      <c r="D5074" s="28"/>
      <c r="F5074" s="28"/>
      <c r="G5074" s="28"/>
      <c r="H5074" s="28"/>
      <c r="J5074" s="21"/>
      <c r="K5074" s="21"/>
      <c r="M5074" s="21"/>
      <c r="P5074" s="21"/>
      <c r="R5074" s="21"/>
      <c r="T5074" s="28"/>
      <c r="U5074" s="28"/>
      <c r="W5074" s="28"/>
      <c r="Y5074" s="28"/>
      <c r="Z5074" s="28"/>
      <c r="AB5074" s="28"/>
    </row>
    <row r="5075" spans="1:28">
      <c r="A5075" s="70"/>
      <c r="B5075" s="28"/>
      <c r="C5075" s="28"/>
      <c r="D5075" s="28"/>
      <c r="F5075" s="28"/>
      <c r="G5075" s="28"/>
      <c r="H5075" s="28"/>
      <c r="J5075" s="21"/>
      <c r="K5075" s="21"/>
      <c r="M5075" s="21"/>
      <c r="P5075" s="21"/>
      <c r="R5075" s="21"/>
      <c r="T5075" s="28"/>
      <c r="U5075" s="28"/>
      <c r="W5075" s="28"/>
      <c r="Y5075" s="28"/>
      <c r="Z5075" s="28"/>
      <c r="AB5075" s="28"/>
    </row>
    <row r="5076" spans="1:28">
      <c r="A5076" s="70"/>
      <c r="B5076" s="28"/>
      <c r="C5076" s="28"/>
      <c r="D5076" s="28"/>
      <c r="F5076" s="28"/>
      <c r="G5076" s="28"/>
      <c r="H5076" s="28"/>
      <c r="J5076" s="21"/>
      <c r="K5076" s="21"/>
      <c r="M5076" s="21"/>
      <c r="P5076" s="21"/>
      <c r="R5076" s="21"/>
      <c r="T5076" s="28"/>
      <c r="U5076" s="28"/>
      <c r="W5076" s="28"/>
      <c r="Y5076" s="28"/>
      <c r="Z5076" s="28"/>
      <c r="AB5076" s="28"/>
    </row>
    <row r="5077" spans="1:28">
      <c r="A5077" s="70"/>
      <c r="B5077" s="28"/>
      <c r="C5077" s="28"/>
      <c r="D5077" s="28"/>
      <c r="F5077" s="28"/>
      <c r="G5077" s="28"/>
      <c r="H5077" s="28"/>
      <c r="J5077" s="21"/>
      <c r="K5077" s="21"/>
      <c r="M5077" s="21"/>
      <c r="P5077" s="21"/>
      <c r="R5077" s="21"/>
      <c r="T5077" s="28"/>
      <c r="U5077" s="28"/>
      <c r="W5077" s="28"/>
      <c r="Y5077" s="28"/>
      <c r="Z5077" s="28"/>
      <c r="AB5077" s="28"/>
    </row>
    <row r="5078" spans="1:28">
      <c r="A5078" s="70"/>
      <c r="B5078" s="28"/>
      <c r="C5078" s="28"/>
      <c r="D5078" s="28"/>
      <c r="F5078" s="28"/>
      <c r="G5078" s="28"/>
      <c r="H5078" s="28"/>
      <c r="J5078" s="21"/>
      <c r="K5078" s="21"/>
      <c r="M5078" s="21"/>
      <c r="P5078" s="21"/>
      <c r="R5078" s="21"/>
      <c r="T5078" s="28"/>
      <c r="U5078" s="28"/>
      <c r="W5078" s="28"/>
      <c r="Y5078" s="28"/>
      <c r="Z5078" s="28"/>
      <c r="AB5078" s="28"/>
    </row>
    <row r="5079" spans="1:28">
      <c r="A5079" s="70"/>
      <c r="B5079" s="28"/>
      <c r="C5079" s="28"/>
      <c r="D5079" s="28"/>
      <c r="F5079" s="28"/>
      <c r="G5079" s="28"/>
      <c r="H5079" s="28"/>
      <c r="J5079" s="21"/>
      <c r="K5079" s="21"/>
      <c r="M5079" s="21"/>
      <c r="P5079" s="21"/>
      <c r="R5079" s="21"/>
      <c r="T5079" s="28"/>
      <c r="U5079" s="28"/>
      <c r="W5079" s="28"/>
      <c r="Y5079" s="28"/>
      <c r="Z5079" s="28"/>
      <c r="AB5079" s="28"/>
    </row>
    <row r="5080" spans="1:28">
      <c r="A5080" s="70"/>
      <c r="B5080" s="28"/>
      <c r="C5080" s="28"/>
      <c r="D5080" s="28"/>
      <c r="F5080" s="28"/>
      <c r="G5080" s="28"/>
      <c r="H5080" s="28"/>
      <c r="J5080" s="21"/>
      <c r="K5080" s="21"/>
      <c r="M5080" s="21"/>
      <c r="P5080" s="21"/>
      <c r="R5080" s="21"/>
      <c r="T5080" s="28"/>
      <c r="U5080" s="28"/>
      <c r="W5080" s="28"/>
      <c r="Y5080" s="28"/>
      <c r="Z5080" s="28"/>
      <c r="AB5080" s="28"/>
    </row>
    <row r="5081" spans="1:28">
      <c r="A5081" s="70"/>
      <c r="B5081" s="28"/>
      <c r="C5081" s="28"/>
      <c r="D5081" s="28"/>
      <c r="F5081" s="28"/>
      <c r="G5081" s="28"/>
      <c r="H5081" s="28"/>
      <c r="J5081" s="21"/>
      <c r="K5081" s="21"/>
      <c r="M5081" s="21"/>
      <c r="P5081" s="21"/>
      <c r="R5081" s="21"/>
      <c r="T5081" s="28"/>
      <c r="U5081" s="28"/>
      <c r="W5081" s="28"/>
      <c r="Y5081" s="28"/>
      <c r="Z5081" s="28"/>
      <c r="AB5081" s="28"/>
    </row>
    <row r="5082" spans="1:28">
      <c r="A5082" s="70"/>
      <c r="B5082" s="28"/>
      <c r="C5082" s="28"/>
      <c r="D5082" s="28"/>
      <c r="F5082" s="28"/>
      <c r="G5082" s="28"/>
      <c r="H5082" s="28"/>
      <c r="J5082" s="21"/>
      <c r="K5082" s="21"/>
      <c r="M5082" s="21"/>
      <c r="P5082" s="21"/>
      <c r="R5082" s="21"/>
      <c r="T5082" s="28"/>
      <c r="U5082" s="28"/>
      <c r="W5082" s="28"/>
      <c r="Y5082" s="28"/>
      <c r="Z5082" s="28"/>
      <c r="AB5082" s="28"/>
    </row>
    <row r="5083" spans="1:28">
      <c r="A5083" s="70"/>
      <c r="B5083" s="28"/>
      <c r="C5083" s="28"/>
      <c r="D5083" s="28"/>
      <c r="F5083" s="28"/>
      <c r="G5083" s="28"/>
      <c r="H5083" s="28"/>
      <c r="J5083" s="21"/>
      <c r="K5083" s="21"/>
      <c r="M5083" s="21"/>
      <c r="P5083" s="21"/>
      <c r="R5083" s="21"/>
      <c r="T5083" s="28"/>
      <c r="U5083" s="28"/>
      <c r="W5083" s="28"/>
      <c r="Y5083" s="28"/>
      <c r="Z5083" s="28"/>
      <c r="AB5083" s="28"/>
    </row>
    <row r="5084" spans="1:28">
      <c r="A5084" s="70"/>
      <c r="B5084" s="28"/>
      <c r="C5084" s="28"/>
      <c r="D5084" s="28"/>
      <c r="F5084" s="28"/>
      <c r="G5084" s="28"/>
      <c r="H5084" s="28"/>
      <c r="J5084" s="21"/>
      <c r="K5084" s="21"/>
      <c r="M5084" s="21"/>
      <c r="P5084" s="21"/>
      <c r="R5084" s="21"/>
      <c r="T5084" s="28"/>
      <c r="U5084" s="28"/>
      <c r="W5084" s="28"/>
      <c r="Y5084" s="28"/>
      <c r="Z5084" s="28"/>
      <c r="AB5084" s="28"/>
    </row>
    <row r="5085" spans="1:28">
      <c r="A5085" s="70"/>
      <c r="B5085" s="28"/>
      <c r="C5085" s="28"/>
      <c r="D5085" s="28"/>
      <c r="F5085" s="28"/>
      <c r="G5085" s="28"/>
      <c r="H5085" s="28"/>
      <c r="J5085" s="21"/>
      <c r="K5085" s="21"/>
      <c r="M5085" s="21"/>
      <c r="P5085" s="21"/>
      <c r="R5085" s="21"/>
      <c r="T5085" s="28"/>
      <c r="U5085" s="28"/>
      <c r="W5085" s="28"/>
      <c r="Y5085" s="28"/>
      <c r="Z5085" s="28"/>
      <c r="AB5085" s="28"/>
    </row>
    <row r="5086" spans="1:28">
      <c r="A5086" s="70"/>
      <c r="B5086" s="28"/>
      <c r="C5086" s="28"/>
      <c r="D5086" s="28"/>
      <c r="F5086" s="28"/>
      <c r="G5086" s="28"/>
      <c r="H5086" s="28"/>
      <c r="J5086" s="21"/>
      <c r="K5086" s="21"/>
      <c r="M5086" s="21"/>
      <c r="P5086" s="21"/>
      <c r="R5086" s="21"/>
      <c r="T5086" s="28"/>
      <c r="U5086" s="28"/>
      <c r="W5086" s="28"/>
      <c r="Y5086" s="28"/>
      <c r="Z5086" s="28"/>
      <c r="AB5086" s="28"/>
    </row>
    <row r="5087" spans="1:28">
      <c r="A5087" s="70"/>
      <c r="B5087" s="28"/>
      <c r="C5087" s="28"/>
      <c r="D5087" s="28"/>
      <c r="F5087" s="28"/>
      <c r="G5087" s="28"/>
      <c r="H5087" s="28"/>
      <c r="J5087" s="21"/>
      <c r="K5087" s="21"/>
      <c r="M5087" s="21"/>
      <c r="P5087" s="21"/>
      <c r="R5087" s="21"/>
      <c r="T5087" s="28"/>
      <c r="U5087" s="28"/>
      <c r="W5087" s="28"/>
      <c r="Y5087" s="28"/>
      <c r="Z5087" s="28"/>
      <c r="AB5087" s="28"/>
    </row>
    <row r="5088" spans="1:28">
      <c r="A5088" s="70"/>
      <c r="B5088" s="28"/>
      <c r="C5088" s="28"/>
      <c r="D5088" s="28"/>
      <c r="F5088" s="28"/>
      <c r="G5088" s="28"/>
      <c r="H5088" s="28"/>
      <c r="J5088" s="21"/>
      <c r="K5088" s="21"/>
      <c r="M5088" s="21"/>
      <c r="P5088" s="21"/>
      <c r="R5088" s="21"/>
      <c r="T5088" s="28"/>
      <c r="U5088" s="28"/>
      <c r="W5088" s="28"/>
      <c r="Y5088" s="28"/>
      <c r="Z5088" s="28"/>
      <c r="AB5088" s="28"/>
    </row>
    <row r="5089" spans="1:28">
      <c r="A5089" s="70"/>
      <c r="B5089" s="28"/>
      <c r="C5089" s="28"/>
      <c r="D5089" s="28"/>
      <c r="F5089" s="28"/>
      <c r="G5089" s="28"/>
      <c r="H5089" s="28"/>
      <c r="J5089" s="21"/>
      <c r="K5089" s="21"/>
      <c r="M5089" s="21"/>
      <c r="P5089" s="21"/>
      <c r="R5089" s="21"/>
      <c r="T5089" s="28"/>
      <c r="U5089" s="28"/>
      <c r="W5089" s="28"/>
      <c r="Y5089" s="28"/>
      <c r="Z5089" s="28"/>
      <c r="AB5089" s="28"/>
    </row>
    <row r="5090" spans="1:28">
      <c r="A5090" s="70"/>
      <c r="B5090" s="28"/>
      <c r="C5090" s="28"/>
      <c r="D5090" s="28"/>
      <c r="F5090" s="28"/>
      <c r="G5090" s="28"/>
      <c r="H5090" s="28"/>
      <c r="J5090" s="21"/>
      <c r="K5090" s="21"/>
      <c r="M5090" s="21"/>
      <c r="P5090" s="21"/>
      <c r="R5090" s="21"/>
      <c r="T5090" s="28"/>
      <c r="U5090" s="28"/>
      <c r="W5090" s="28"/>
      <c r="Y5090" s="28"/>
      <c r="Z5090" s="28"/>
      <c r="AB5090" s="28"/>
    </row>
    <row r="5091" spans="1:28">
      <c r="A5091" s="70"/>
      <c r="B5091" s="28"/>
      <c r="C5091" s="28"/>
      <c r="D5091" s="28"/>
      <c r="F5091" s="28"/>
      <c r="G5091" s="28"/>
      <c r="H5091" s="28"/>
      <c r="J5091" s="21"/>
      <c r="K5091" s="21"/>
      <c r="M5091" s="21"/>
      <c r="P5091" s="21"/>
      <c r="R5091" s="21"/>
      <c r="T5091" s="28"/>
      <c r="U5091" s="28"/>
      <c r="W5091" s="28"/>
      <c r="Y5091" s="28"/>
      <c r="Z5091" s="28"/>
      <c r="AB5091" s="28"/>
    </row>
    <row r="5092" spans="1:28">
      <c r="A5092" s="70"/>
      <c r="B5092" s="28"/>
      <c r="C5092" s="28"/>
      <c r="D5092" s="28"/>
      <c r="F5092" s="28"/>
      <c r="G5092" s="28"/>
      <c r="H5092" s="28"/>
      <c r="J5092" s="21"/>
      <c r="K5092" s="21"/>
      <c r="M5092" s="21"/>
      <c r="P5092" s="21"/>
      <c r="R5092" s="21"/>
      <c r="T5092" s="28"/>
      <c r="U5092" s="28"/>
      <c r="W5092" s="28"/>
      <c r="Y5092" s="28"/>
      <c r="Z5092" s="28"/>
      <c r="AB5092" s="28"/>
    </row>
    <row r="5093" spans="1:28">
      <c r="A5093" s="70"/>
      <c r="B5093" s="28"/>
      <c r="C5093" s="28"/>
      <c r="D5093" s="28"/>
      <c r="F5093" s="28"/>
      <c r="G5093" s="28"/>
      <c r="H5093" s="28"/>
      <c r="J5093" s="21"/>
      <c r="K5093" s="21"/>
      <c r="M5093" s="21"/>
      <c r="P5093" s="21"/>
      <c r="R5093" s="21"/>
      <c r="T5093" s="28"/>
      <c r="U5093" s="28"/>
      <c r="W5093" s="28"/>
      <c r="Y5093" s="28"/>
      <c r="Z5093" s="28"/>
      <c r="AB5093" s="28"/>
    </row>
    <row r="5094" spans="1:28">
      <c r="A5094" s="70"/>
      <c r="B5094" s="28"/>
      <c r="C5094" s="28"/>
      <c r="D5094" s="28"/>
      <c r="F5094" s="28"/>
      <c r="G5094" s="28"/>
      <c r="H5094" s="28"/>
      <c r="J5094" s="21"/>
      <c r="K5094" s="21"/>
      <c r="M5094" s="21"/>
      <c r="P5094" s="21"/>
      <c r="R5094" s="21"/>
      <c r="T5094" s="28"/>
      <c r="U5094" s="28"/>
      <c r="W5094" s="28"/>
      <c r="Y5094" s="28"/>
      <c r="Z5094" s="28"/>
      <c r="AB5094" s="28"/>
    </row>
    <row r="5095" spans="1:28">
      <c r="A5095" s="70"/>
      <c r="B5095" s="28"/>
      <c r="C5095" s="28"/>
      <c r="D5095" s="28"/>
      <c r="F5095" s="28"/>
      <c r="G5095" s="28"/>
      <c r="H5095" s="28"/>
      <c r="J5095" s="21"/>
      <c r="K5095" s="21"/>
      <c r="M5095" s="21"/>
      <c r="P5095" s="21"/>
      <c r="R5095" s="21"/>
      <c r="T5095" s="28"/>
      <c r="U5095" s="28"/>
      <c r="W5095" s="28"/>
      <c r="Y5095" s="28"/>
      <c r="Z5095" s="28"/>
      <c r="AB5095" s="28"/>
    </row>
    <row r="5096" spans="1:28">
      <c r="A5096" s="70"/>
      <c r="B5096" s="28"/>
      <c r="C5096" s="28"/>
      <c r="D5096" s="28"/>
      <c r="F5096" s="28"/>
      <c r="G5096" s="28"/>
      <c r="H5096" s="28"/>
      <c r="J5096" s="21"/>
      <c r="K5096" s="21"/>
      <c r="M5096" s="21"/>
      <c r="P5096" s="21"/>
      <c r="R5096" s="21"/>
      <c r="T5096" s="28"/>
      <c r="U5096" s="28"/>
      <c r="W5096" s="28"/>
      <c r="Y5096" s="28"/>
      <c r="Z5096" s="28"/>
      <c r="AB5096" s="28"/>
    </row>
    <row r="5097" spans="1:28">
      <c r="A5097" s="70"/>
      <c r="B5097" s="28"/>
      <c r="C5097" s="28"/>
      <c r="D5097" s="28"/>
      <c r="F5097" s="28"/>
      <c r="G5097" s="28"/>
      <c r="H5097" s="28"/>
      <c r="J5097" s="21"/>
      <c r="K5097" s="21"/>
      <c r="M5097" s="21"/>
      <c r="P5097" s="21"/>
      <c r="R5097" s="21"/>
      <c r="T5097" s="28"/>
      <c r="U5097" s="28"/>
      <c r="W5097" s="28"/>
      <c r="Y5097" s="28"/>
      <c r="Z5097" s="28"/>
      <c r="AB5097" s="28"/>
    </row>
    <row r="5098" spans="1:28">
      <c r="A5098" s="70"/>
      <c r="B5098" s="28"/>
      <c r="C5098" s="28"/>
      <c r="D5098" s="28"/>
      <c r="F5098" s="28"/>
      <c r="G5098" s="28"/>
      <c r="H5098" s="28"/>
      <c r="J5098" s="21"/>
      <c r="K5098" s="21"/>
      <c r="M5098" s="21"/>
      <c r="P5098" s="21"/>
      <c r="R5098" s="21"/>
      <c r="T5098" s="28"/>
      <c r="U5098" s="28"/>
      <c r="W5098" s="28"/>
      <c r="Y5098" s="28"/>
      <c r="Z5098" s="28"/>
      <c r="AB5098" s="28"/>
    </row>
    <row r="5099" spans="1:28">
      <c r="A5099" s="70"/>
      <c r="B5099" s="28"/>
      <c r="C5099" s="28"/>
      <c r="D5099" s="28"/>
      <c r="F5099" s="28"/>
      <c r="G5099" s="28"/>
      <c r="H5099" s="28"/>
      <c r="J5099" s="21"/>
      <c r="K5099" s="21"/>
      <c r="M5099" s="21"/>
      <c r="P5099" s="21"/>
      <c r="R5099" s="21"/>
      <c r="T5099" s="28"/>
      <c r="U5099" s="28"/>
      <c r="W5099" s="28"/>
      <c r="Y5099" s="28"/>
      <c r="Z5099" s="28"/>
      <c r="AB5099" s="28"/>
    </row>
    <row r="5100" spans="1:28">
      <c r="A5100" s="70"/>
      <c r="B5100" s="28"/>
      <c r="C5100" s="28"/>
      <c r="D5100" s="28"/>
      <c r="F5100" s="28"/>
      <c r="G5100" s="28"/>
      <c r="H5100" s="28"/>
      <c r="J5100" s="21"/>
      <c r="K5100" s="21"/>
      <c r="M5100" s="21"/>
      <c r="P5100" s="21"/>
      <c r="R5100" s="21"/>
      <c r="T5100" s="28"/>
      <c r="U5100" s="28"/>
      <c r="W5100" s="28"/>
      <c r="Y5100" s="28"/>
      <c r="Z5100" s="28"/>
      <c r="AB5100" s="28"/>
    </row>
    <row r="5101" spans="1:28">
      <c r="A5101" s="70"/>
      <c r="B5101" s="28"/>
      <c r="C5101" s="28"/>
      <c r="D5101" s="28"/>
      <c r="F5101" s="28"/>
      <c r="G5101" s="28"/>
      <c r="H5101" s="28"/>
      <c r="J5101" s="21"/>
      <c r="K5101" s="21"/>
      <c r="M5101" s="21"/>
      <c r="P5101" s="21"/>
      <c r="R5101" s="21"/>
      <c r="T5101" s="28"/>
      <c r="U5101" s="28"/>
      <c r="W5101" s="28"/>
      <c r="Y5101" s="28"/>
      <c r="Z5101" s="28"/>
      <c r="AB5101" s="28"/>
    </row>
    <row r="5102" spans="1:28">
      <c r="A5102" s="70"/>
      <c r="B5102" s="28"/>
      <c r="C5102" s="28"/>
      <c r="D5102" s="28"/>
      <c r="F5102" s="28"/>
      <c r="G5102" s="28"/>
      <c r="H5102" s="28"/>
      <c r="J5102" s="21"/>
      <c r="K5102" s="21"/>
      <c r="M5102" s="21"/>
      <c r="P5102" s="21"/>
      <c r="R5102" s="21"/>
      <c r="T5102" s="28"/>
      <c r="U5102" s="28"/>
      <c r="W5102" s="28"/>
      <c r="Y5102" s="28"/>
      <c r="Z5102" s="28"/>
      <c r="AB5102" s="28"/>
    </row>
    <row r="5103" spans="1:28">
      <c r="A5103" s="70"/>
      <c r="B5103" s="28"/>
      <c r="C5103" s="28"/>
      <c r="D5103" s="28"/>
      <c r="F5103" s="28"/>
      <c r="G5103" s="28"/>
      <c r="H5103" s="28"/>
      <c r="J5103" s="21"/>
      <c r="K5103" s="21"/>
      <c r="M5103" s="21"/>
      <c r="P5103" s="21"/>
      <c r="R5103" s="21"/>
      <c r="T5103" s="28"/>
      <c r="U5103" s="28"/>
      <c r="W5103" s="28"/>
      <c r="Y5103" s="28"/>
      <c r="Z5103" s="28"/>
      <c r="AB5103" s="28"/>
    </row>
    <row r="5104" spans="1:28">
      <c r="A5104" s="70"/>
      <c r="B5104" s="28"/>
      <c r="C5104" s="28"/>
      <c r="D5104" s="28"/>
      <c r="F5104" s="28"/>
      <c r="G5104" s="28"/>
      <c r="H5104" s="28"/>
      <c r="J5104" s="21"/>
      <c r="K5104" s="21"/>
      <c r="M5104" s="21"/>
      <c r="P5104" s="21"/>
      <c r="R5104" s="21"/>
      <c r="T5104" s="28"/>
      <c r="U5104" s="28"/>
      <c r="W5104" s="28"/>
      <c r="Y5104" s="28"/>
      <c r="Z5104" s="28"/>
      <c r="AB5104" s="28"/>
    </row>
    <row r="5105" spans="1:28">
      <c r="A5105" s="70"/>
      <c r="B5105" s="28"/>
      <c r="C5105" s="28"/>
      <c r="D5105" s="28"/>
      <c r="F5105" s="28"/>
      <c r="G5105" s="28"/>
      <c r="H5105" s="28"/>
      <c r="J5105" s="21"/>
      <c r="K5105" s="21"/>
      <c r="M5105" s="21"/>
      <c r="P5105" s="21"/>
      <c r="R5105" s="21"/>
      <c r="T5105" s="28"/>
      <c r="U5105" s="28"/>
      <c r="W5105" s="28"/>
      <c r="Y5105" s="28"/>
      <c r="Z5105" s="28"/>
      <c r="AB5105" s="28"/>
    </row>
    <row r="5106" spans="1:28">
      <c r="A5106" s="70"/>
      <c r="B5106" s="28"/>
      <c r="C5106" s="28"/>
      <c r="D5106" s="28"/>
      <c r="F5106" s="28"/>
      <c r="G5106" s="28"/>
      <c r="H5106" s="28"/>
      <c r="J5106" s="21"/>
      <c r="K5106" s="21"/>
      <c r="M5106" s="21"/>
      <c r="P5106" s="21"/>
      <c r="R5106" s="21"/>
      <c r="T5106" s="28"/>
      <c r="U5106" s="28"/>
      <c r="W5106" s="28"/>
      <c r="Y5106" s="28"/>
      <c r="Z5106" s="28"/>
      <c r="AB5106" s="28"/>
    </row>
    <row r="5107" spans="1:28">
      <c r="A5107" s="70"/>
      <c r="B5107" s="28"/>
      <c r="C5107" s="28"/>
      <c r="D5107" s="28"/>
      <c r="F5107" s="28"/>
      <c r="G5107" s="28"/>
      <c r="H5107" s="28"/>
      <c r="J5107" s="21"/>
      <c r="K5107" s="21"/>
      <c r="M5107" s="21"/>
      <c r="P5107" s="21"/>
      <c r="R5107" s="21"/>
      <c r="T5107" s="28"/>
      <c r="U5107" s="28"/>
      <c r="W5107" s="28"/>
      <c r="Y5107" s="28"/>
      <c r="Z5107" s="28"/>
      <c r="AB5107" s="28"/>
    </row>
    <row r="5108" spans="1:28">
      <c r="A5108" s="70"/>
      <c r="B5108" s="28"/>
      <c r="C5108" s="28"/>
      <c r="D5108" s="28"/>
      <c r="F5108" s="28"/>
      <c r="G5108" s="28"/>
      <c r="H5108" s="28"/>
      <c r="J5108" s="21"/>
      <c r="K5108" s="21"/>
      <c r="M5108" s="21"/>
      <c r="P5108" s="21"/>
      <c r="R5108" s="21"/>
      <c r="T5108" s="28"/>
      <c r="U5108" s="28"/>
      <c r="W5108" s="28"/>
      <c r="Y5108" s="28"/>
      <c r="Z5108" s="28"/>
      <c r="AB5108" s="28"/>
    </row>
    <row r="5109" spans="1:28">
      <c r="A5109" s="70"/>
      <c r="B5109" s="28"/>
      <c r="C5109" s="28"/>
      <c r="D5109" s="28"/>
      <c r="F5109" s="28"/>
      <c r="G5109" s="28"/>
      <c r="H5109" s="28"/>
      <c r="J5109" s="21"/>
      <c r="K5109" s="21"/>
      <c r="M5109" s="21"/>
      <c r="P5109" s="21"/>
      <c r="R5109" s="21"/>
      <c r="T5109" s="28"/>
      <c r="U5109" s="28"/>
      <c r="W5109" s="28"/>
      <c r="Y5109" s="28"/>
      <c r="Z5109" s="28"/>
      <c r="AB5109" s="28"/>
    </row>
    <row r="5110" spans="1:28">
      <c r="A5110" s="70"/>
      <c r="B5110" s="28"/>
      <c r="C5110" s="28"/>
      <c r="D5110" s="28"/>
      <c r="F5110" s="28"/>
      <c r="G5110" s="28"/>
      <c r="H5110" s="28"/>
      <c r="J5110" s="21"/>
      <c r="K5110" s="21"/>
      <c r="M5110" s="21"/>
      <c r="P5110" s="21"/>
      <c r="R5110" s="21"/>
      <c r="T5110" s="28"/>
      <c r="U5110" s="28"/>
      <c r="W5110" s="28"/>
      <c r="Y5110" s="28"/>
      <c r="Z5110" s="28"/>
      <c r="AB5110" s="28"/>
    </row>
    <row r="5111" spans="1:28">
      <c r="A5111" s="70"/>
      <c r="B5111" s="28"/>
      <c r="C5111" s="28"/>
      <c r="D5111" s="28"/>
      <c r="F5111" s="28"/>
      <c r="G5111" s="28"/>
      <c r="H5111" s="28"/>
      <c r="J5111" s="21"/>
      <c r="K5111" s="21"/>
      <c r="M5111" s="21"/>
      <c r="P5111" s="21"/>
      <c r="R5111" s="21"/>
      <c r="T5111" s="28"/>
      <c r="U5111" s="28"/>
      <c r="W5111" s="28"/>
      <c r="Y5111" s="28"/>
      <c r="Z5111" s="28"/>
      <c r="AB5111" s="28"/>
    </row>
    <row r="5112" spans="1:28">
      <c r="A5112" s="70"/>
      <c r="B5112" s="28"/>
      <c r="C5112" s="28"/>
      <c r="D5112" s="28"/>
      <c r="F5112" s="28"/>
      <c r="G5112" s="28"/>
      <c r="H5112" s="28"/>
      <c r="J5112" s="21"/>
      <c r="K5112" s="21"/>
      <c r="M5112" s="21"/>
      <c r="P5112" s="21"/>
      <c r="R5112" s="21"/>
      <c r="T5112" s="28"/>
      <c r="U5112" s="28"/>
      <c r="W5112" s="28"/>
      <c r="Y5112" s="28"/>
      <c r="Z5112" s="28"/>
      <c r="AB5112" s="28"/>
    </row>
    <row r="5113" spans="1:28">
      <c r="A5113" s="70"/>
      <c r="B5113" s="28"/>
      <c r="C5113" s="28"/>
      <c r="D5113" s="28"/>
      <c r="F5113" s="28"/>
      <c r="G5113" s="28"/>
      <c r="H5113" s="28"/>
      <c r="J5113" s="21"/>
      <c r="K5113" s="21"/>
      <c r="M5113" s="21"/>
      <c r="P5113" s="21"/>
      <c r="R5113" s="21"/>
      <c r="T5113" s="28"/>
      <c r="U5113" s="28"/>
      <c r="W5113" s="28"/>
      <c r="Y5113" s="28"/>
      <c r="Z5113" s="28"/>
      <c r="AB5113" s="28"/>
    </row>
    <row r="5114" spans="1:28">
      <c r="A5114" s="70"/>
      <c r="B5114" s="28"/>
      <c r="C5114" s="28"/>
      <c r="D5114" s="28"/>
      <c r="F5114" s="28"/>
      <c r="G5114" s="28"/>
      <c r="H5114" s="28"/>
      <c r="J5114" s="21"/>
      <c r="K5114" s="21"/>
      <c r="M5114" s="21"/>
      <c r="P5114" s="21"/>
      <c r="R5114" s="21"/>
      <c r="T5114" s="28"/>
      <c r="U5114" s="28"/>
      <c r="W5114" s="28"/>
      <c r="Y5114" s="28"/>
      <c r="Z5114" s="28"/>
      <c r="AB5114" s="28"/>
    </row>
    <row r="5115" spans="1:28">
      <c r="A5115" s="70"/>
      <c r="B5115" s="28"/>
      <c r="C5115" s="28"/>
      <c r="D5115" s="28"/>
      <c r="F5115" s="28"/>
      <c r="G5115" s="28"/>
      <c r="H5115" s="28"/>
      <c r="J5115" s="21"/>
      <c r="K5115" s="21"/>
      <c r="M5115" s="21"/>
      <c r="P5115" s="21"/>
      <c r="R5115" s="21"/>
      <c r="T5115" s="28"/>
      <c r="U5115" s="28"/>
      <c r="W5115" s="28"/>
      <c r="Y5115" s="28"/>
      <c r="Z5115" s="28"/>
      <c r="AB5115" s="28"/>
    </row>
    <row r="5116" spans="1:28">
      <c r="A5116" s="70"/>
      <c r="B5116" s="28"/>
      <c r="C5116" s="28"/>
      <c r="D5116" s="28"/>
      <c r="F5116" s="28"/>
      <c r="G5116" s="28"/>
      <c r="H5116" s="28"/>
      <c r="J5116" s="21"/>
      <c r="K5116" s="21"/>
      <c r="M5116" s="21"/>
      <c r="P5116" s="21"/>
      <c r="R5116" s="21"/>
      <c r="T5116" s="28"/>
      <c r="U5116" s="28"/>
      <c r="W5116" s="28"/>
      <c r="Y5116" s="28"/>
      <c r="Z5116" s="28"/>
      <c r="AB5116" s="28"/>
    </row>
    <row r="5117" spans="1:28">
      <c r="A5117" s="70"/>
      <c r="B5117" s="28"/>
      <c r="C5117" s="28"/>
      <c r="D5117" s="28"/>
      <c r="F5117" s="28"/>
      <c r="G5117" s="28"/>
      <c r="H5117" s="28"/>
      <c r="J5117" s="21"/>
      <c r="K5117" s="21"/>
      <c r="M5117" s="21"/>
      <c r="P5117" s="21"/>
      <c r="R5117" s="21"/>
      <c r="T5117" s="28"/>
      <c r="U5117" s="28"/>
      <c r="W5117" s="28"/>
      <c r="Y5117" s="28"/>
      <c r="Z5117" s="28"/>
      <c r="AB5117" s="28"/>
    </row>
    <row r="5118" spans="1:28">
      <c r="A5118" s="70"/>
      <c r="B5118" s="28"/>
      <c r="C5118" s="28"/>
      <c r="D5118" s="28"/>
      <c r="F5118" s="28"/>
      <c r="G5118" s="28"/>
      <c r="H5118" s="28"/>
      <c r="J5118" s="21"/>
      <c r="K5118" s="21"/>
      <c r="M5118" s="21"/>
      <c r="P5118" s="21"/>
      <c r="R5118" s="21"/>
      <c r="T5118" s="28"/>
      <c r="U5118" s="28"/>
      <c r="W5118" s="28"/>
      <c r="Y5118" s="28"/>
      <c r="Z5118" s="28"/>
      <c r="AB5118" s="28"/>
    </row>
    <row r="5119" spans="1:28">
      <c r="A5119" s="70"/>
      <c r="B5119" s="28"/>
      <c r="C5119" s="28"/>
      <c r="D5119" s="28"/>
      <c r="F5119" s="28"/>
      <c r="G5119" s="28"/>
      <c r="H5119" s="28"/>
      <c r="J5119" s="21"/>
      <c r="K5119" s="21"/>
      <c r="M5119" s="21"/>
      <c r="P5119" s="21"/>
      <c r="R5119" s="21"/>
      <c r="T5119" s="28"/>
      <c r="U5119" s="28"/>
      <c r="W5119" s="28"/>
      <c r="Y5119" s="28"/>
      <c r="Z5119" s="28"/>
      <c r="AB5119" s="28"/>
    </row>
    <row r="5120" spans="1:28">
      <c r="A5120" s="70"/>
      <c r="B5120" s="28"/>
      <c r="C5120" s="28"/>
      <c r="D5120" s="28"/>
      <c r="F5120" s="28"/>
      <c r="G5120" s="28"/>
      <c r="H5120" s="28"/>
      <c r="J5120" s="21"/>
      <c r="K5120" s="21"/>
      <c r="M5120" s="21"/>
      <c r="P5120" s="21"/>
      <c r="R5120" s="21"/>
      <c r="T5120" s="28"/>
      <c r="U5120" s="28"/>
      <c r="W5120" s="28"/>
      <c r="Y5120" s="28"/>
      <c r="Z5120" s="28"/>
      <c r="AB5120" s="28"/>
    </row>
    <row r="5121" spans="1:28">
      <c r="A5121" s="70"/>
      <c r="B5121" s="28"/>
      <c r="C5121" s="28"/>
      <c r="D5121" s="28"/>
      <c r="F5121" s="28"/>
      <c r="G5121" s="28"/>
      <c r="H5121" s="28"/>
      <c r="J5121" s="21"/>
      <c r="K5121" s="21"/>
      <c r="M5121" s="21"/>
      <c r="P5121" s="21"/>
      <c r="R5121" s="21"/>
      <c r="T5121" s="28"/>
      <c r="U5121" s="28"/>
      <c r="W5121" s="28"/>
      <c r="Y5121" s="28"/>
      <c r="Z5121" s="28"/>
      <c r="AB5121" s="28"/>
    </row>
    <row r="5122" spans="1:28">
      <c r="A5122" s="70"/>
      <c r="B5122" s="28"/>
      <c r="C5122" s="28"/>
      <c r="D5122" s="28"/>
      <c r="F5122" s="28"/>
      <c r="G5122" s="28"/>
      <c r="H5122" s="28"/>
      <c r="J5122" s="21"/>
      <c r="K5122" s="21"/>
      <c r="M5122" s="21"/>
      <c r="P5122" s="21"/>
      <c r="R5122" s="21"/>
      <c r="T5122" s="28"/>
      <c r="U5122" s="28"/>
      <c r="W5122" s="28"/>
      <c r="Y5122" s="28"/>
      <c r="Z5122" s="28"/>
      <c r="AB5122" s="28"/>
    </row>
    <row r="5123" spans="1:28">
      <c r="A5123" s="70"/>
      <c r="B5123" s="28"/>
      <c r="C5123" s="28"/>
      <c r="D5123" s="28"/>
      <c r="F5123" s="28"/>
      <c r="G5123" s="28"/>
      <c r="H5123" s="28"/>
      <c r="J5123" s="21"/>
      <c r="K5123" s="21"/>
      <c r="M5123" s="21"/>
      <c r="P5123" s="21"/>
      <c r="R5123" s="21"/>
      <c r="T5123" s="28"/>
      <c r="U5123" s="28"/>
      <c r="W5123" s="28"/>
      <c r="Y5123" s="28"/>
      <c r="Z5123" s="28"/>
      <c r="AB5123" s="28"/>
    </row>
    <row r="5124" spans="1:28">
      <c r="A5124" s="70"/>
      <c r="B5124" s="28"/>
      <c r="C5124" s="28"/>
      <c r="D5124" s="28"/>
      <c r="F5124" s="28"/>
      <c r="G5124" s="28"/>
      <c r="H5124" s="28"/>
      <c r="J5124" s="21"/>
      <c r="K5124" s="21"/>
      <c r="M5124" s="21"/>
      <c r="P5124" s="21"/>
      <c r="R5124" s="21"/>
      <c r="T5124" s="28"/>
      <c r="U5124" s="28"/>
      <c r="W5124" s="28"/>
      <c r="Y5124" s="28"/>
      <c r="Z5124" s="28"/>
      <c r="AB5124" s="28"/>
    </row>
    <row r="5125" spans="1:28">
      <c r="A5125" s="70"/>
      <c r="B5125" s="28"/>
      <c r="C5125" s="28"/>
      <c r="D5125" s="28"/>
      <c r="F5125" s="28"/>
      <c r="G5125" s="28"/>
      <c r="H5125" s="28"/>
      <c r="J5125" s="21"/>
      <c r="K5125" s="21"/>
      <c r="M5125" s="21"/>
      <c r="P5125" s="21"/>
      <c r="R5125" s="21"/>
      <c r="T5125" s="28"/>
      <c r="U5125" s="28"/>
      <c r="W5125" s="28"/>
      <c r="Y5125" s="28"/>
      <c r="Z5125" s="28"/>
      <c r="AB5125" s="28"/>
    </row>
    <row r="5126" spans="1:28">
      <c r="A5126" s="70"/>
      <c r="B5126" s="28"/>
      <c r="C5126" s="28"/>
      <c r="D5126" s="28"/>
      <c r="F5126" s="28"/>
      <c r="G5126" s="28"/>
      <c r="H5126" s="28"/>
      <c r="J5126" s="21"/>
      <c r="K5126" s="21"/>
      <c r="M5126" s="21"/>
      <c r="P5126" s="21"/>
      <c r="R5126" s="21"/>
      <c r="T5126" s="28"/>
      <c r="U5126" s="28"/>
      <c r="W5126" s="28"/>
      <c r="Y5126" s="28"/>
      <c r="Z5126" s="28"/>
      <c r="AB5126" s="28"/>
    </row>
    <row r="5127" spans="1:28">
      <c r="A5127" s="70"/>
      <c r="B5127" s="28"/>
      <c r="C5127" s="28"/>
      <c r="D5127" s="28"/>
      <c r="F5127" s="28"/>
      <c r="G5127" s="28"/>
      <c r="H5127" s="28"/>
      <c r="J5127" s="21"/>
      <c r="K5127" s="21"/>
      <c r="M5127" s="21"/>
      <c r="P5127" s="21"/>
      <c r="R5127" s="21"/>
      <c r="T5127" s="28"/>
      <c r="U5127" s="28"/>
      <c r="W5127" s="28"/>
      <c r="Y5127" s="28"/>
      <c r="Z5127" s="28"/>
      <c r="AB5127" s="28"/>
    </row>
    <row r="5128" spans="1:28">
      <c r="A5128" s="70"/>
      <c r="B5128" s="28"/>
      <c r="C5128" s="28"/>
      <c r="D5128" s="28"/>
      <c r="F5128" s="28"/>
      <c r="G5128" s="28"/>
      <c r="H5128" s="28"/>
      <c r="J5128" s="21"/>
      <c r="K5128" s="21"/>
      <c r="M5128" s="21"/>
      <c r="P5128" s="21"/>
      <c r="R5128" s="21"/>
      <c r="T5128" s="28"/>
      <c r="U5128" s="28"/>
      <c r="W5128" s="28"/>
      <c r="Y5128" s="28"/>
      <c r="Z5128" s="28"/>
      <c r="AB5128" s="28"/>
    </row>
    <row r="5129" spans="1:28">
      <c r="A5129" s="70"/>
      <c r="B5129" s="28"/>
      <c r="C5129" s="28"/>
      <c r="D5129" s="28"/>
      <c r="F5129" s="28"/>
      <c r="G5129" s="28"/>
      <c r="H5129" s="28"/>
      <c r="J5129" s="21"/>
      <c r="K5129" s="21"/>
      <c r="M5129" s="21"/>
      <c r="P5129" s="21"/>
      <c r="R5129" s="21"/>
      <c r="T5129" s="28"/>
      <c r="U5129" s="28"/>
      <c r="W5129" s="28"/>
      <c r="Y5129" s="28"/>
      <c r="Z5129" s="28"/>
      <c r="AB5129" s="28"/>
    </row>
    <row r="5130" spans="1:28">
      <c r="A5130" s="70"/>
      <c r="B5130" s="28"/>
      <c r="C5130" s="28"/>
      <c r="D5130" s="28"/>
      <c r="F5130" s="28"/>
      <c r="G5130" s="28"/>
      <c r="H5130" s="28"/>
      <c r="J5130" s="21"/>
      <c r="K5130" s="21"/>
      <c r="M5130" s="21"/>
      <c r="P5130" s="21"/>
      <c r="R5130" s="21"/>
      <c r="T5130" s="28"/>
      <c r="U5130" s="28"/>
      <c r="W5130" s="28"/>
      <c r="Y5130" s="28"/>
      <c r="Z5130" s="28"/>
      <c r="AB5130" s="28"/>
    </row>
    <row r="5131" spans="1:28">
      <c r="A5131" s="70"/>
      <c r="B5131" s="28"/>
      <c r="C5131" s="28"/>
      <c r="D5131" s="28"/>
      <c r="F5131" s="28"/>
      <c r="G5131" s="28"/>
      <c r="H5131" s="28"/>
      <c r="J5131" s="21"/>
      <c r="K5131" s="21"/>
      <c r="M5131" s="21"/>
      <c r="P5131" s="21"/>
      <c r="R5131" s="21"/>
      <c r="T5131" s="28"/>
      <c r="U5131" s="28"/>
      <c r="W5131" s="28"/>
      <c r="Y5131" s="28"/>
      <c r="Z5131" s="28"/>
      <c r="AB5131" s="28"/>
    </row>
    <row r="5132" spans="1:28">
      <c r="A5132" s="70"/>
      <c r="B5132" s="28"/>
      <c r="C5132" s="28"/>
      <c r="D5132" s="28"/>
      <c r="F5132" s="28"/>
      <c r="G5132" s="28"/>
      <c r="H5132" s="28"/>
      <c r="J5132" s="21"/>
      <c r="K5132" s="21"/>
      <c r="M5132" s="21"/>
      <c r="P5132" s="21"/>
      <c r="R5132" s="21"/>
      <c r="T5132" s="28"/>
      <c r="U5132" s="28"/>
      <c r="W5132" s="28"/>
      <c r="Y5132" s="28"/>
      <c r="Z5132" s="28"/>
      <c r="AB5132" s="28"/>
    </row>
    <row r="5133" spans="1:28">
      <c r="A5133" s="70"/>
      <c r="B5133" s="28"/>
      <c r="C5133" s="28"/>
      <c r="D5133" s="28"/>
      <c r="F5133" s="28"/>
      <c r="G5133" s="28"/>
      <c r="H5133" s="28"/>
      <c r="J5133" s="21"/>
      <c r="K5133" s="21"/>
      <c r="M5133" s="21"/>
      <c r="P5133" s="21"/>
      <c r="R5133" s="21"/>
      <c r="T5133" s="28"/>
      <c r="U5133" s="28"/>
      <c r="W5133" s="28"/>
      <c r="Y5133" s="28"/>
      <c r="Z5133" s="28"/>
      <c r="AB5133" s="28"/>
    </row>
    <row r="5134" spans="1:28">
      <c r="A5134" s="70"/>
      <c r="B5134" s="28"/>
      <c r="C5134" s="28"/>
      <c r="D5134" s="28"/>
      <c r="F5134" s="28"/>
      <c r="G5134" s="28"/>
      <c r="H5134" s="28"/>
      <c r="J5134" s="21"/>
      <c r="K5134" s="21"/>
      <c r="M5134" s="21"/>
      <c r="P5134" s="21"/>
      <c r="R5134" s="21"/>
      <c r="T5134" s="28"/>
      <c r="U5134" s="28"/>
      <c r="W5134" s="28"/>
      <c r="Y5134" s="28"/>
      <c r="Z5134" s="28"/>
      <c r="AB5134" s="28"/>
    </row>
    <row r="5135" spans="1:28">
      <c r="A5135" s="70"/>
      <c r="B5135" s="28"/>
      <c r="C5135" s="28"/>
      <c r="D5135" s="28"/>
      <c r="F5135" s="28"/>
      <c r="G5135" s="28"/>
      <c r="H5135" s="28"/>
      <c r="J5135" s="21"/>
      <c r="K5135" s="21"/>
      <c r="M5135" s="21"/>
      <c r="P5135" s="21"/>
      <c r="R5135" s="21"/>
      <c r="T5135" s="28"/>
      <c r="U5135" s="28"/>
      <c r="W5135" s="28"/>
      <c r="Y5135" s="28"/>
      <c r="Z5135" s="28"/>
      <c r="AB5135" s="28"/>
    </row>
    <row r="5136" spans="1:28">
      <c r="A5136" s="70"/>
      <c r="B5136" s="28"/>
      <c r="C5136" s="28"/>
      <c r="D5136" s="28"/>
      <c r="F5136" s="28"/>
      <c r="G5136" s="28"/>
      <c r="H5136" s="28"/>
      <c r="J5136" s="21"/>
      <c r="K5136" s="21"/>
      <c r="M5136" s="21"/>
      <c r="P5136" s="21"/>
      <c r="R5136" s="21"/>
      <c r="T5136" s="28"/>
      <c r="U5136" s="28"/>
      <c r="W5136" s="28"/>
      <c r="Y5136" s="28"/>
      <c r="Z5136" s="28"/>
      <c r="AB5136" s="28"/>
    </row>
    <row r="5137" spans="1:28">
      <c r="A5137" s="70"/>
      <c r="B5137" s="28"/>
      <c r="C5137" s="28"/>
      <c r="D5137" s="28"/>
      <c r="F5137" s="28"/>
      <c r="G5137" s="28"/>
      <c r="H5137" s="28"/>
      <c r="J5137" s="21"/>
      <c r="K5137" s="21"/>
      <c r="M5137" s="21"/>
      <c r="P5137" s="21"/>
      <c r="R5137" s="21"/>
      <c r="T5137" s="28"/>
      <c r="U5137" s="28"/>
      <c r="W5137" s="28"/>
      <c r="Y5137" s="28"/>
      <c r="Z5137" s="28"/>
      <c r="AB5137" s="28"/>
    </row>
    <row r="5138" spans="1:28">
      <c r="A5138" s="70"/>
      <c r="B5138" s="28"/>
      <c r="C5138" s="28"/>
      <c r="D5138" s="28"/>
      <c r="F5138" s="28"/>
      <c r="G5138" s="28"/>
      <c r="H5138" s="28"/>
      <c r="J5138" s="21"/>
      <c r="K5138" s="21"/>
      <c r="M5138" s="21"/>
      <c r="P5138" s="21"/>
      <c r="R5138" s="21"/>
      <c r="T5138" s="28"/>
      <c r="U5138" s="28"/>
      <c r="W5138" s="28"/>
      <c r="Y5138" s="28"/>
      <c r="Z5138" s="28"/>
      <c r="AB5138" s="28"/>
    </row>
    <row r="5139" spans="1:28">
      <c r="A5139" s="70"/>
      <c r="B5139" s="28"/>
      <c r="C5139" s="28"/>
      <c r="D5139" s="28"/>
      <c r="F5139" s="28"/>
      <c r="G5139" s="28"/>
      <c r="H5139" s="28"/>
      <c r="J5139" s="21"/>
      <c r="K5139" s="21"/>
      <c r="M5139" s="21"/>
      <c r="P5139" s="21"/>
      <c r="R5139" s="21"/>
      <c r="T5139" s="28"/>
      <c r="U5139" s="28"/>
      <c r="W5139" s="28"/>
      <c r="Y5139" s="28"/>
      <c r="Z5139" s="28"/>
      <c r="AB5139" s="28"/>
    </row>
    <row r="5140" spans="1:28">
      <c r="A5140" s="70"/>
      <c r="B5140" s="28"/>
      <c r="C5140" s="28"/>
      <c r="D5140" s="28"/>
      <c r="F5140" s="28"/>
      <c r="G5140" s="28"/>
      <c r="H5140" s="28"/>
      <c r="J5140" s="21"/>
      <c r="K5140" s="21"/>
      <c r="M5140" s="21"/>
      <c r="P5140" s="21"/>
      <c r="R5140" s="21"/>
      <c r="T5140" s="28"/>
      <c r="U5140" s="28"/>
      <c r="W5140" s="28"/>
      <c r="Y5140" s="28"/>
      <c r="Z5140" s="28"/>
      <c r="AB5140" s="28"/>
    </row>
    <row r="5141" spans="1:28">
      <c r="A5141" s="70"/>
      <c r="B5141" s="28"/>
      <c r="C5141" s="28"/>
      <c r="D5141" s="28"/>
      <c r="F5141" s="28"/>
      <c r="G5141" s="28"/>
      <c r="H5141" s="28"/>
      <c r="J5141" s="21"/>
      <c r="K5141" s="21"/>
      <c r="M5141" s="21"/>
      <c r="P5141" s="21"/>
      <c r="R5141" s="21"/>
      <c r="T5141" s="28"/>
      <c r="U5141" s="28"/>
      <c r="W5141" s="28"/>
      <c r="Y5141" s="28"/>
      <c r="Z5141" s="28"/>
      <c r="AB5141" s="28"/>
    </row>
    <row r="5142" spans="1:28">
      <c r="A5142" s="70"/>
      <c r="B5142" s="28"/>
      <c r="C5142" s="28"/>
      <c r="D5142" s="28"/>
      <c r="F5142" s="28"/>
      <c r="G5142" s="28"/>
      <c r="H5142" s="28"/>
      <c r="J5142" s="21"/>
      <c r="K5142" s="21"/>
      <c r="M5142" s="21"/>
      <c r="P5142" s="21"/>
      <c r="R5142" s="21"/>
      <c r="T5142" s="28"/>
      <c r="U5142" s="28"/>
      <c r="W5142" s="28"/>
      <c r="Y5142" s="28"/>
      <c r="Z5142" s="28"/>
      <c r="AB5142" s="28"/>
    </row>
    <row r="5143" spans="1:28">
      <c r="A5143" s="70"/>
      <c r="B5143" s="28"/>
      <c r="C5143" s="28"/>
      <c r="D5143" s="28"/>
      <c r="F5143" s="28"/>
      <c r="G5143" s="28"/>
      <c r="H5143" s="28"/>
      <c r="J5143" s="21"/>
      <c r="K5143" s="21"/>
      <c r="M5143" s="21"/>
      <c r="P5143" s="21"/>
      <c r="R5143" s="21"/>
      <c r="T5143" s="28"/>
      <c r="U5143" s="28"/>
      <c r="W5143" s="28"/>
      <c r="Y5143" s="28"/>
      <c r="Z5143" s="28"/>
      <c r="AB5143" s="28"/>
    </row>
    <row r="5144" spans="1:28">
      <c r="A5144" s="70"/>
      <c r="B5144" s="28"/>
      <c r="C5144" s="28"/>
      <c r="D5144" s="28"/>
      <c r="F5144" s="28"/>
      <c r="G5144" s="28"/>
      <c r="H5144" s="28"/>
      <c r="J5144" s="21"/>
      <c r="K5144" s="21"/>
      <c r="M5144" s="21"/>
      <c r="P5144" s="21"/>
      <c r="R5144" s="21"/>
      <c r="T5144" s="28"/>
      <c r="U5144" s="28"/>
      <c r="W5144" s="28"/>
      <c r="Y5144" s="28"/>
      <c r="Z5144" s="28"/>
      <c r="AB5144" s="28"/>
    </row>
    <row r="5145" spans="1:28">
      <c r="A5145" s="70"/>
      <c r="B5145" s="28"/>
      <c r="C5145" s="28"/>
      <c r="D5145" s="28"/>
      <c r="F5145" s="28"/>
      <c r="G5145" s="28"/>
      <c r="H5145" s="28"/>
      <c r="J5145" s="21"/>
      <c r="K5145" s="21"/>
      <c r="M5145" s="21"/>
      <c r="P5145" s="21"/>
      <c r="R5145" s="21"/>
      <c r="T5145" s="28"/>
      <c r="U5145" s="28"/>
      <c r="W5145" s="28"/>
      <c r="Y5145" s="28"/>
      <c r="Z5145" s="28"/>
      <c r="AB5145" s="28"/>
    </row>
    <row r="5146" spans="1:28">
      <c r="A5146" s="70"/>
      <c r="B5146" s="28"/>
      <c r="C5146" s="28"/>
      <c r="D5146" s="28"/>
      <c r="F5146" s="28"/>
      <c r="G5146" s="28"/>
      <c r="H5146" s="28"/>
      <c r="J5146" s="21"/>
      <c r="K5146" s="21"/>
      <c r="M5146" s="21"/>
      <c r="P5146" s="21"/>
      <c r="R5146" s="21"/>
      <c r="T5146" s="28"/>
      <c r="U5146" s="28"/>
      <c r="W5146" s="28"/>
      <c r="Y5146" s="28"/>
      <c r="Z5146" s="28"/>
      <c r="AB5146" s="28"/>
    </row>
    <row r="5147" spans="1:28">
      <c r="A5147" s="70"/>
      <c r="B5147" s="28"/>
      <c r="C5147" s="28"/>
      <c r="D5147" s="28"/>
      <c r="F5147" s="28"/>
      <c r="G5147" s="28"/>
      <c r="H5147" s="28"/>
      <c r="J5147" s="21"/>
      <c r="K5147" s="21"/>
      <c r="M5147" s="21"/>
      <c r="P5147" s="21"/>
      <c r="R5147" s="21"/>
      <c r="T5147" s="28"/>
      <c r="U5147" s="28"/>
      <c r="W5147" s="28"/>
      <c r="Y5147" s="28"/>
      <c r="Z5147" s="28"/>
      <c r="AB5147" s="28"/>
    </row>
    <row r="5148" spans="1:28">
      <c r="A5148" s="70"/>
      <c r="B5148" s="28"/>
      <c r="C5148" s="28"/>
      <c r="D5148" s="28"/>
      <c r="F5148" s="28"/>
      <c r="G5148" s="28"/>
      <c r="H5148" s="28"/>
      <c r="J5148" s="21"/>
      <c r="K5148" s="21"/>
      <c r="M5148" s="21"/>
      <c r="P5148" s="21"/>
      <c r="R5148" s="21"/>
      <c r="T5148" s="28"/>
      <c r="U5148" s="28"/>
      <c r="W5148" s="28"/>
      <c r="Y5148" s="28"/>
      <c r="Z5148" s="28"/>
      <c r="AB5148" s="28"/>
    </row>
    <row r="5149" spans="1:28">
      <c r="A5149" s="70"/>
      <c r="B5149" s="28"/>
      <c r="C5149" s="28"/>
      <c r="D5149" s="28"/>
      <c r="F5149" s="28"/>
      <c r="G5149" s="28"/>
      <c r="H5149" s="28"/>
      <c r="J5149" s="21"/>
      <c r="K5149" s="21"/>
      <c r="M5149" s="21"/>
      <c r="P5149" s="21"/>
      <c r="R5149" s="21"/>
      <c r="T5149" s="28"/>
      <c r="U5149" s="28"/>
      <c r="W5149" s="28"/>
      <c r="Y5149" s="28"/>
      <c r="Z5149" s="28"/>
      <c r="AB5149" s="28"/>
    </row>
    <row r="5150" spans="1:28">
      <c r="A5150" s="70"/>
      <c r="B5150" s="28"/>
      <c r="C5150" s="28"/>
      <c r="D5150" s="28"/>
      <c r="F5150" s="28"/>
      <c r="G5150" s="28"/>
      <c r="H5150" s="28"/>
      <c r="J5150" s="21"/>
      <c r="K5150" s="21"/>
      <c r="M5150" s="21"/>
      <c r="P5150" s="21"/>
      <c r="R5150" s="21"/>
      <c r="T5150" s="28"/>
      <c r="U5150" s="28"/>
      <c r="W5150" s="28"/>
      <c r="Y5150" s="28"/>
      <c r="Z5150" s="28"/>
      <c r="AB5150" s="28"/>
    </row>
    <row r="5151" spans="1:28">
      <c r="A5151" s="70"/>
      <c r="B5151" s="28"/>
      <c r="C5151" s="28"/>
      <c r="D5151" s="28"/>
      <c r="F5151" s="28"/>
      <c r="G5151" s="28"/>
      <c r="H5151" s="28"/>
      <c r="J5151" s="21"/>
      <c r="K5151" s="21"/>
      <c r="M5151" s="21"/>
      <c r="P5151" s="21"/>
      <c r="R5151" s="21"/>
      <c r="T5151" s="28"/>
      <c r="U5151" s="28"/>
      <c r="W5151" s="28"/>
      <c r="Y5151" s="28"/>
      <c r="Z5151" s="28"/>
      <c r="AB5151" s="28"/>
    </row>
    <row r="5152" spans="1:28">
      <c r="A5152" s="70"/>
      <c r="B5152" s="28"/>
      <c r="C5152" s="28"/>
      <c r="D5152" s="28"/>
      <c r="F5152" s="28"/>
      <c r="G5152" s="28"/>
      <c r="H5152" s="28"/>
      <c r="J5152" s="21"/>
      <c r="K5152" s="21"/>
      <c r="M5152" s="21"/>
      <c r="P5152" s="21"/>
      <c r="R5152" s="21"/>
      <c r="T5152" s="28"/>
      <c r="U5152" s="28"/>
      <c r="W5152" s="28"/>
      <c r="Y5152" s="28"/>
      <c r="Z5152" s="28"/>
      <c r="AB5152" s="28"/>
    </row>
    <row r="5153" spans="1:28">
      <c r="A5153" s="70"/>
      <c r="B5153" s="28"/>
      <c r="C5153" s="28"/>
      <c r="D5153" s="28"/>
      <c r="F5153" s="28"/>
      <c r="G5153" s="28"/>
      <c r="H5153" s="28"/>
      <c r="J5153" s="21"/>
      <c r="K5153" s="21"/>
      <c r="M5153" s="21"/>
      <c r="P5153" s="21"/>
      <c r="R5153" s="21"/>
      <c r="T5153" s="28"/>
      <c r="U5153" s="28"/>
      <c r="W5153" s="28"/>
      <c r="Y5153" s="28"/>
      <c r="Z5153" s="28"/>
      <c r="AB5153" s="28"/>
    </row>
    <row r="5154" spans="1:28">
      <c r="A5154" s="70"/>
      <c r="B5154" s="28"/>
      <c r="C5154" s="28"/>
      <c r="D5154" s="28"/>
      <c r="F5154" s="28"/>
      <c r="G5154" s="28"/>
      <c r="H5154" s="28"/>
      <c r="J5154" s="21"/>
      <c r="K5154" s="21"/>
      <c r="M5154" s="21"/>
      <c r="P5154" s="21"/>
      <c r="R5154" s="21"/>
      <c r="T5154" s="28"/>
      <c r="U5154" s="28"/>
      <c r="W5154" s="28"/>
      <c r="Y5154" s="28"/>
      <c r="Z5154" s="28"/>
      <c r="AB5154" s="28"/>
    </row>
    <row r="5155" spans="1:28">
      <c r="A5155" s="70"/>
      <c r="B5155" s="28"/>
      <c r="C5155" s="28"/>
      <c r="D5155" s="28"/>
      <c r="F5155" s="28"/>
      <c r="G5155" s="28"/>
      <c r="H5155" s="28"/>
      <c r="J5155" s="21"/>
      <c r="K5155" s="21"/>
      <c r="M5155" s="21"/>
      <c r="P5155" s="21"/>
      <c r="R5155" s="21"/>
      <c r="T5155" s="28"/>
      <c r="U5155" s="28"/>
      <c r="W5155" s="28"/>
      <c r="Y5155" s="28"/>
      <c r="Z5155" s="28"/>
      <c r="AB5155" s="28"/>
    </row>
    <row r="5156" spans="1:28">
      <c r="A5156" s="70"/>
      <c r="B5156" s="28"/>
      <c r="C5156" s="28"/>
      <c r="D5156" s="28"/>
      <c r="F5156" s="28"/>
      <c r="G5156" s="28"/>
      <c r="H5156" s="28"/>
      <c r="J5156" s="21"/>
      <c r="K5156" s="21"/>
      <c r="M5156" s="21"/>
      <c r="P5156" s="21"/>
      <c r="R5156" s="21"/>
      <c r="T5156" s="28"/>
      <c r="U5156" s="28"/>
      <c r="W5156" s="28"/>
      <c r="Y5156" s="28"/>
      <c r="Z5156" s="28"/>
      <c r="AB5156" s="28"/>
    </row>
    <row r="5157" spans="1:28">
      <c r="A5157" s="70"/>
      <c r="B5157" s="28"/>
      <c r="C5157" s="28"/>
      <c r="D5157" s="28"/>
      <c r="F5157" s="28"/>
      <c r="G5157" s="28"/>
      <c r="H5157" s="28"/>
      <c r="J5157" s="21"/>
      <c r="K5157" s="21"/>
      <c r="M5157" s="21"/>
      <c r="P5157" s="21"/>
      <c r="R5157" s="21"/>
      <c r="T5157" s="28"/>
      <c r="U5157" s="28"/>
      <c r="W5157" s="28"/>
      <c r="Y5157" s="28"/>
      <c r="Z5157" s="28"/>
      <c r="AB5157" s="28"/>
    </row>
    <row r="5158" spans="1:28">
      <c r="A5158" s="70"/>
      <c r="B5158" s="28"/>
      <c r="C5158" s="28"/>
      <c r="D5158" s="28"/>
      <c r="F5158" s="28"/>
      <c r="G5158" s="28"/>
      <c r="H5158" s="28"/>
      <c r="J5158" s="21"/>
      <c r="K5158" s="21"/>
      <c r="M5158" s="21"/>
      <c r="P5158" s="21"/>
      <c r="R5158" s="21"/>
      <c r="T5158" s="28"/>
      <c r="U5158" s="28"/>
      <c r="W5158" s="28"/>
      <c r="Y5158" s="28"/>
      <c r="Z5158" s="28"/>
      <c r="AB5158" s="28"/>
    </row>
    <row r="5159" spans="1:28">
      <c r="A5159" s="70"/>
      <c r="B5159" s="28"/>
      <c r="C5159" s="28"/>
      <c r="D5159" s="28"/>
      <c r="F5159" s="28"/>
      <c r="G5159" s="28"/>
      <c r="H5159" s="28"/>
      <c r="J5159" s="21"/>
      <c r="K5159" s="21"/>
      <c r="M5159" s="21"/>
      <c r="P5159" s="21"/>
      <c r="R5159" s="21"/>
      <c r="T5159" s="28"/>
      <c r="U5159" s="28"/>
      <c r="W5159" s="28"/>
      <c r="Y5159" s="28"/>
      <c r="Z5159" s="28"/>
      <c r="AB5159" s="28"/>
    </row>
    <row r="5160" spans="1:28">
      <c r="A5160" s="70"/>
      <c r="B5160" s="28"/>
      <c r="C5160" s="28"/>
      <c r="D5160" s="28"/>
      <c r="F5160" s="28"/>
      <c r="G5160" s="28"/>
      <c r="H5160" s="28"/>
      <c r="J5160" s="21"/>
      <c r="K5160" s="21"/>
      <c r="M5160" s="21"/>
      <c r="P5160" s="21"/>
      <c r="R5160" s="21"/>
      <c r="T5160" s="28"/>
      <c r="U5160" s="28"/>
      <c r="W5160" s="28"/>
      <c r="Y5160" s="28"/>
      <c r="Z5160" s="28"/>
      <c r="AB5160" s="28"/>
    </row>
    <row r="5161" spans="1:28">
      <c r="A5161" s="70"/>
      <c r="B5161" s="28"/>
      <c r="C5161" s="28"/>
      <c r="D5161" s="28"/>
      <c r="F5161" s="28"/>
      <c r="G5161" s="28"/>
      <c r="H5161" s="28"/>
      <c r="J5161" s="21"/>
      <c r="K5161" s="21"/>
      <c r="M5161" s="21"/>
      <c r="P5161" s="21"/>
      <c r="R5161" s="21"/>
      <c r="T5161" s="28"/>
      <c r="U5161" s="28"/>
      <c r="W5161" s="28"/>
      <c r="Y5161" s="28"/>
      <c r="Z5161" s="28"/>
      <c r="AB5161" s="28"/>
    </row>
    <row r="5162" spans="1:28">
      <c r="A5162" s="70"/>
      <c r="B5162" s="28"/>
      <c r="C5162" s="28"/>
      <c r="D5162" s="28"/>
      <c r="F5162" s="28"/>
      <c r="G5162" s="28"/>
      <c r="H5162" s="28"/>
      <c r="J5162" s="21"/>
      <c r="K5162" s="21"/>
      <c r="M5162" s="21"/>
      <c r="P5162" s="21"/>
      <c r="R5162" s="21"/>
      <c r="T5162" s="28"/>
      <c r="U5162" s="28"/>
      <c r="W5162" s="28"/>
      <c r="Y5162" s="28"/>
      <c r="Z5162" s="28"/>
      <c r="AB5162" s="28"/>
    </row>
    <row r="5163" spans="1:28">
      <c r="A5163" s="70"/>
      <c r="B5163" s="28"/>
      <c r="C5163" s="28"/>
      <c r="D5163" s="28"/>
      <c r="F5163" s="28"/>
      <c r="G5163" s="28"/>
      <c r="H5163" s="28"/>
      <c r="J5163" s="21"/>
      <c r="K5163" s="21"/>
      <c r="M5163" s="21"/>
      <c r="P5163" s="21"/>
      <c r="R5163" s="21"/>
      <c r="T5163" s="28"/>
      <c r="U5163" s="28"/>
      <c r="W5163" s="28"/>
      <c r="Y5163" s="28"/>
      <c r="Z5163" s="28"/>
      <c r="AB5163" s="28"/>
    </row>
    <row r="5164" spans="1:28">
      <c r="A5164" s="70"/>
      <c r="B5164" s="28"/>
      <c r="C5164" s="28"/>
      <c r="D5164" s="28"/>
      <c r="F5164" s="28"/>
      <c r="G5164" s="28"/>
      <c r="H5164" s="28"/>
      <c r="J5164" s="21"/>
      <c r="K5164" s="21"/>
      <c r="M5164" s="21"/>
      <c r="P5164" s="21"/>
      <c r="R5164" s="21"/>
      <c r="T5164" s="28"/>
      <c r="U5164" s="28"/>
      <c r="W5164" s="28"/>
      <c r="Y5164" s="28"/>
      <c r="Z5164" s="28"/>
      <c r="AB5164" s="28"/>
    </row>
    <row r="5165" spans="1:28">
      <c r="A5165" s="70"/>
      <c r="B5165" s="28"/>
      <c r="C5165" s="28"/>
      <c r="D5165" s="28"/>
      <c r="F5165" s="28"/>
      <c r="G5165" s="28"/>
      <c r="H5165" s="28"/>
      <c r="J5165" s="21"/>
      <c r="K5165" s="21"/>
      <c r="M5165" s="21"/>
      <c r="P5165" s="21"/>
      <c r="R5165" s="21"/>
      <c r="T5165" s="28"/>
      <c r="U5165" s="28"/>
      <c r="W5165" s="28"/>
      <c r="Y5165" s="28"/>
      <c r="Z5165" s="28"/>
      <c r="AB5165" s="28"/>
    </row>
    <row r="5166" spans="1:28">
      <c r="A5166" s="70"/>
      <c r="B5166" s="28"/>
      <c r="C5166" s="28"/>
      <c r="D5166" s="28"/>
      <c r="F5166" s="28"/>
      <c r="G5166" s="28"/>
      <c r="H5166" s="28"/>
      <c r="J5166" s="21"/>
      <c r="K5166" s="21"/>
      <c r="M5166" s="21"/>
      <c r="P5166" s="21"/>
      <c r="R5166" s="21"/>
      <c r="T5166" s="28"/>
      <c r="U5166" s="28"/>
      <c r="W5166" s="28"/>
      <c r="Y5166" s="28"/>
      <c r="Z5166" s="28"/>
      <c r="AB5166" s="28"/>
    </row>
    <row r="5167" spans="1:28">
      <c r="A5167" s="70"/>
      <c r="B5167" s="28"/>
      <c r="C5167" s="28"/>
      <c r="D5167" s="28"/>
      <c r="F5167" s="28"/>
      <c r="G5167" s="28"/>
      <c r="H5167" s="28"/>
      <c r="J5167" s="21"/>
      <c r="K5167" s="21"/>
      <c r="M5167" s="21"/>
      <c r="P5167" s="21"/>
      <c r="R5167" s="21"/>
      <c r="T5167" s="28"/>
      <c r="U5167" s="28"/>
      <c r="W5167" s="28"/>
      <c r="Y5167" s="28"/>
      <c r="Z5167" s="28"/>
      <c r="AB5167" s="28"/>
    </row>
    <row r="5168" spans="1:28">
      <c r="A5168" s="70"/>
      <c r="B5168" s="28"/>
      <c r="C5168" s="28"/>
      <c r="D5168" s="28"/>
      <c r="F5168" s="28"/>
      <c r="G5168" s="28"/>
      <c r="H5168" s="28"/>
      <c r="J5168" s="21"/>
      <c r="K5168" s="21"/>
      <c r="M5168" s="21"/>
      <c r="P5168" s="21"/>
      <c r="R5168" s="21"/>
      <c r="T5168" s="28"/>
      <c r="U5168" s="28"/>
      <c r="W5168" s="28"/>
      <c r="Y5168" s="28"/>
      <c r="Z5168" s="28"/>
      <c r="AB5168" s="28"/>
    </row>
    <row r="5169" spans="1:28">
      <c r="A5169" s="70"/>
      <c r="B5169" s="28"/>
      <c r="C5169" s="28"/>
      <c r="D5169" s="28"/>
      <c r="F5169" s="28"/>
      <c r="G5169" s="28"/>
      <c r="H5169" s="28"/>
      <c r="J5169" s="21"/>
      <c r="K5169" s="21"/>
      <c r="M5169" s="21"/>
      <c r="P5169" s="21"/>
      <c r="R5169" s="21"/>
      <c r="T5169" s="28"/>
      <c r="U5169" s="28"/>
      <c r="W5169" s="28"/>
      <c r="Y5169" s="28"/>
      <c r="Z5169" s="28"/>
      <c r="AB5169" s="28"/>
    </row>
    <row r="5170" spans="1:28">
      <c r="A5170" s="70"/>
      <c r="B5170" s="28"/>
      <c r="C5170" s="28"/>
      <c r="D5170" s="28"/>
      <c r="F5170" s="28"/>
      <c r="G5170" s="28"/>
      <c r="H5170" s="28"/>
      <c r="J5170" s="21"/>
      <c r="K5170" s="21"/>
      <c r="M5170" s="21"/>
      <c r="P5170" s="21"/>
      <c r="R5170" s="21"/>
      <c r="T5170" s="28"/>
      <c r="U5170" s="28"/>
      <c r="W5170" s="28"/>
      <c r="Y5170" s="28"/>
      <c r="Z5170" s="28"/>
      <c r="AB5170" s="28"/>
    </row>
    <row r="5171" spans="1:28">
      <c r="A5171" s="70"/>
      <c r="B5171" s="28"/>
      <c r="C5171" s="28"/>
      <c r="D5171" s="28"/>
      <c r="F5171" s="28"/>
      <c r="G5171" s="28"/>
      <c r="H5171" s="28"/>
      <c r="J5171" s="21"/>
      <c r="K5171" s="21"/>
      <c r="M5171" s="21"/>
      <c r="P5171" s="21"/>
      <c r="R5171" s="21"/>
      <c r="T5171" s="28"/>
      <c r="U5171" s="28"/>
      <c r="W5171" s="28"/>
      <c r="Y5171" s="28"/>
      <c r="Z5171" s="28"/>
      <c r="AB5171" s="28"/>
    </row>
    <row r="5172" spans="1:28">
      <c r="A5172" s="70"/>
      <c r="B5172" s="28"/>
      <c r="C5172" s="28"/>
      <c r="D5172" s="28"/>
      <c r="F5172" s="28"/>
      <c r="G5172" s="28"/>
      <c r="H5172" s="28"/>
      <c r="J5172" s="21"/>
      <c r="K5172" s="21"/>
      <c r="M5172" s="21"/>
      <c r="P5172" s="21"/>
      <c r="R5172" s="21"/>
      <c r="T5172" s="28"/>
      <c r="U5172" s="28"/>
      <c r="W5172" s="28"/>
      <c r="Y5172" s="28"/>
      <c r="Z5172" s="28"/>
      <c r="AB5172" s="28"/>
    </row>
    <row r="5173" spans="1:28">
      <c r="A5173" s="70"/>
      <c r="B5173" s="28"/>
      <c r="C5173" s="28"/>
      <c r="D5173" s="28"/>
      <c r="F5173" s="28"/>
      <c r="G5173" s="28"/>
      <c r="H5173" s="28"/>
      <c r="J5173" s="21"/>
      <c r="K5173" s="21"/>
      <c r="M5173" s="21"/>
      <c r="P5173" s="21"/>
      <c r="R5173" s="21"/>
      <c r="T5173" s="28"/>
      <c r="U5173" s="28"/>
      <c r="W5173" s="28"/>
      <c r="Y5173" s="28"/>
      <c r="Z5173" s="28"/>
      <c r="AB5173" s="28"/>
    </row>
    <row r="5174" spans="1:28">
      <c r="A5174" s="70"/>
      <c r="B5174" s="28"/>
      <c r="C5174" s="28"/>
      <c r="D5174" s="28"/>
      <c r="F5174" s="28"/>
      <c r="G5174" s="28"/>
      <c r="H5174" s="28"/>
      <c r="J5174" s="21"/>
      <c r="K5174" s="21"/>
      <c r="M5174" s="21"/>
      <c r="P5174" s="21"/>
      <c r="R5174" s="21"/>
      <c r="T5174" s="28"/>
      <c r="U5174" s="28"/>
      <c r="W5174" s="28"/>
      <c r="Y5174" s="28"/>
      <c r="Z5174" s="28"/>
      <c r="AB5174" s="28"/>
    </row>
    <row r="5175" spans="1:28">
      <c r="A5175" s="70"/>
      <c r="B5175" s="28"/>
      <c r="C5175" s="28"/>
      <c r="D5175" s="28"/>
      <c r="F5175" s="28"/>
      <c r="G5175" s="28"/>
      <c r="H5175" s="28"/>
      <c r="J5175" s="21"/>
      <c r="K5175" s="21"/>
      <c r="M5175" s="21"/>
      <c r="P5175" s="21"/>
      <c r="R5175" s="21"/>
      <c r="T5175" s="28"/>
      <c r="U5175" s="28"/>
      <c r="W5175" s="28"/>
      <c r="Y5175" s="28"/>
      <c r="Z5175" s="28"/>
      <c r="AB5175" s="28"/>
    </row>
    <row r="5176" spans="1:28">
      <c r="A5176" s="70"/>
      <c r="B5176" s="28"/>
      <c r="C5176" s="28"/>
      <c r="D5176" s="28"/>
      <c r="F5176" s="28"/>
      <c r="G5176" s="28"/>
      <c r="H5176" s="28"/>
      <c r="J5176" s="21"/>
      <c r="K5176" s="21"/>
      <c r="M5176" s="21"/>
      <c r="P5176" s="21"/>
      <c r="R5176" s="21"/>
      <c r="T5176" s="28"/>
      <c r="U5176" s="28"/>
      <c r="W5176" s="28"/>
      <c r="Y5176" s="28"/>
      <c r="Z5176" s="28"/>
      <c r="AB5176" s="28"/>
    </row>
    <row r="5177" spans="1:28">
      <c r="A5177" s="70"/>
      <c r="B5177" s="28"/>
      <c r="C5177" s="28"/>
      <c r="D5177" s="28"/>
      <c r="F5177" s="28"/>
      <c r="G5177" s="28"/>
      <c r="H5177" s="28"/>
      <c r="J5177" s="21"/>
      <c r="K5177" s="21"/>
      <c r="M5177" s="21"/>
      <c r="P5177" s="21"/>
      <c r="R5177" s="21"/>
      <c r="T5177" s="28"/>
      <c r="U5177" s="28"/>
      <c r="W5177" s="28"/>
      <c r="Y5177" s="28"/>
      <c r="Z5177" s="28"/>
      <c r="AB5177" s="28"/>
    </row>
    <row r="5178" spans="1:28">
      <c r="A5178" s="70"/>
      <c r="B5178" s="28"/>
      <c r="C5178" s="28"/>
      <c r="D5178" s="28"/>
      <c r="F5178" s="28"/>
      <c r="G5178" s="28"/>
      <c r="H5178" s="28"/>
      <c r="J5178" s="21"/>
      <c r="K5178" s="21"/>
      <c r="M5178" s="21"/>
      <c r="P5178" s="21"/>
      <c r="R5178" s="21"/>
      <c r="T5178" s="28"/>
      <c r="U5178" s="28"/>
      <c r="W5178" s="28"/>
      <c r="Y5178" s="28"/>
      <c r="Z5178" s="28"/>
      <c r="AB5178" s="28"/>
    </row>
    <row r="5179" spans="1:28">
      <c r="A5179" s="70"/>
      <c r="B5179" s="28"/>
      <c r="C5179" s="28"/>
      <c r="D5179" s="28"/>
      <c r="F5179" s="28"/>
      <c r="G5179" s="28"/>
      <c r="H5179" s="28"/>
      <c r="J5179" s="21"/>
      <c r="K5179" s="21"/>
      <c r="M5179" s="21"/>
      <c r="P5179" s="21"/>
      <c r="R5179" s="21"/>
      <c r="T5179" s="28"/>
      <c r="U5179" s="28"/>
      <c r="W5179" s="28"/>
      <c r="Y5179" s="28"/>
      <c r="Z5179" s="28"/>
      <c r="AB5179" s="28"/>
    </row>
    <row r="5180" spans="1:28">
      <c r="A5180" s="70"/>
      <c r="B5180" s="28"/>
      <c r="C5180" s="28"/>
      <c r="D5180" s="28"/>
      <c r="F5180" s="28"/>
      <c r="G5180" s="28"/>
      <c r="H5180" s="28"/>
      <c r="J5180" s="21"/>
      <c r="K5180" s="21"/>
      <c r="M5180" s="21"/>
      <c r="P5180" s="21"/>
      <c r="R5180" s="21"/>
      <c r="T5180" s="28"/>
      <c r="U5180" s="28"/>
      <c r="W5180" s="28"/>
      <c r="Y5180" s="28"/>
      <c r="Z5180" s="28"/>
      <c r="AB5180" s="28"/>
    </row>
    <row r="5181" spans="1:28">
      <c r="A5181" s="70"/>
      <c r="B5181" s="28"/>
      <c r="C5181" s="28"/>
      <c r="D5181" s="28"/>
      <c r="F5181" s="28"/>
      <c r="G5181" s="28"/>
      <c r="H5181" s="28"/>
      <c r="J5181" s="21"/>
      <c r="K5181" s="21"/>
      <c r="M5181" s="21"/>
      <c r="P5181" s="21"/>
      <c r="R5181" s="21"/>
      <c r="T5181" s="28"/>
      <c r="U5181" s="28"/>
      <c r="W5181" s="28"/>
      <c r="Y5181" s="28"/>
      <c r="Z5181" s="28"/>
      <c r="AB5181" s="28"/>
    </row>
    <row r="5182" spans="1:28">
      <c r="A5182" s="70"/>
      <c r="B5182" s="28"/>
      <c r="C5182" s="28"/>
      <c r="D5182" s="28"/>
      <c r="F5182" s="28"/>
      <c r="G5182" s="28"/>
      <c r="H5182" s="28"/>
      <c r="J5182" s="21"/>
      <c r="K5182" s="21"/>
      <c r="M5182" s="21"/>
      <c r="P5182" s="21"/>
      <c r="R5182" s="21"/>
      <c r="T5182" s="28"/>
      <c r="U5182" s="28"/>
      <c r="W5182" s="28"/>
      <c r="Y5182" s="28"/>
      <c r="Z5182" s="28"/>
      <c r="AB5182" s="28"/>
    </row>
    <row r="5183" spans="1:28">
      <c r="A5183" s="70"/>
      <c r="B5183" s="28"/>
      <c r="C5183" s="28"/>
      <c r="D5183" s="28"/>
      <c r="F5183" s="28"/>
      <c r="G5183" s="28"/>
      <c r="H5183" s="28"/>
      <c r="J5183" s="21"/>
      <c r="K5183" s="21"/>
      <c r="M5183" s="21"/>
      <c r="P5183" s="21"/>
      <c r="R5183" s="21"/>
      <c r="T5183" s="28"/>
      <c r="U5183" s="28"/>
      <c r="W5183" s="28"/>
      <c r="Y5183" s="28"/>
      <c r="Z5183" s="28"/>
      <c r="AB5183" s="28"/>
    </row>
    <row r="5184" spans="1:28">
      <c r="A5184" s="70"/>
      <c r="B5184" s="28"/>
      <c r="C5184" s="28"/>
      <c r="D5184" s="28"/>
      <c r="F5184" s="28"/>
      <c r="G5184" s="28"/>
      <c r="H5184" s="28"/>
      <c r="J5184" s="21"/>
      <c r="K5184" s="21"/>
      <c r="M5184" s="21"/>
      <c r="P5184" s="21"/>
      <c r="R5184" s="21"/>
      <c r="T5184" s="28"/>
      <c r="U5184" s="28"/>
      <c r="W5184" s="28"/>
      <c r="Y5184" s="28"/>
      <c r="Z5184" s="28"/>
      <c r="AB5184" s="28"/>
    </row>
    <row r="5185" spans="1:28">
      <c r="A5185" s="70"/>
      <c r="B5185" s="28"/>
      <c r="C5185" s="28"/>
      <c r="D5185" s="28"/>
      <c r="F5185" s="28"/>
      <c r="G5185" s="28"/>
      <c r="H5185" s="28"/>
      <c r="J5185" s="21"/>
      <c r="K5185" s="21"/>
      <c r="M5185" s="21"/>
      <c r="P5185" s="21"/>
      <c r="R5185" s="21"/>
      <c r="T5185" s="28"/>
      <c r="U5185" s="28"/>
      <c r="W5185" s="28"/>
      <c r="Y5185" s="28"/>
      <c r="Z5185" s="28"/>
      <c r="AB5185" s="28"/>
    </row>
    <row r="5186" spans="1:28">
      <c r="A5186" s="70"/>
      <c r="B5186" s="28"/>
      <c r="C5186" s="28"/>
      <c r="D5186" s="28"/>
      <c r="F5186" s="28"/>
      <c r="G5186" s="28"/>
      <c r="H5186" s="28"/>
      <c r="J5186" s="21"/>
      <c r="K5186" s="21"/>
      <c r="M5186" s="21"/>
      <c r="P5186" s="21"/>
      <c r="R5186" s="21"/>
      <c r="T5186" s="28"/>
      <c r="U5186" s="28"/>
      <c r="W5186" s="28"/>
      <c r="Y5186" s="28"/>
      <c r="Z5186" s="28"/>
      <c r="AB5186" s="28"/>
    </row>
    <row r="5187" spans="1:28">
      <c r="A5187" s="70"/>
      <c r="B5187" s="28"/>
      <c r="C5187" s="28"/>
      <c r="D5187" s="28"/>
      <c r="F5187" s="28"/>
      <c r="G5187" s="28"/>
      <c r="H5187" s="28"/>
      <c r="J5187" s="21"/>
      <c r="K5187" s="21"/>
      <c r="M5187" s="21"/>
      <c r="P5187" s="21"/>
      <c r="R5187" s="21"/>
      <c r="T5187" s="28"/>
      <c r="U5187" s="28"/>
      <c r="W5187" s="28"/>
      <c r="Y5187" s="28"/>
      <c r="Z5187" s="28"/>
      <c r="AB5187" s="28"/>
    </row>
    <row r="5188" spans="1:28">
      <c r="A5188" s="70"/>
      <c r="B5188" s="28"/>
      <c r="C5188" s="28"/>
      <c r="D5188" s="28"/>
      <c r="F5188" s="28"/>
      <c r="G5188" s="28"/>
      <c r="H5188" s="28"/>
      <c r="J5188" s="21"/>
      <c r="K5188" s="21"/>
      <c r="M5188" s="21"/>
      <c r="P5188" s="21"/>
      <c r="R5188" s="21"/>
      <c r="T5188" s="28"/>
      <c r="U5188" s="28"/>
      <c r="W5188" s="28"/>
      <c r="Y5188" s="28"/>
      <c r="Z5188" s="28"/>
      <c r="AB5188" s="28"/>
    </row>
    <row r="5189" spans="1:28">
      <c r="A5189" s="70"/>
      <c r="B5189" s="28"/>
      <c r="C5189" s="28"/>
      <c r="D5189" s="28"/>
      <c r="F5189" s="28"/>
      <c r="G5189" s="28"/>
      <c r="H5189" s="28"/>
      <c r="J5189" s="21"/>
      <c r="K5189" s="21"/>
      <c r="M5189" s="21"/>
      <c r="P5189" s="21"/>
      <c r="R5189" s="21"/>
      <c r="T5189" s="28"/>
      <c r="U5189" s="28"/>
      <c r="W5189" s="28"/>
      <c r="Y5189" s="28"/>
      <c r="Z5189" s="28"/>
      <c r="AB5189" s="28"/>
    </row>
    <row r="5190" spans="1:28">
      <c r="A5190" s="70"/>
      <c r="B5190" s="28"/>
      <c r="C5190" s="28"/>
      <c r="D5190" s="28"/>
      <c r="F5190" s="28"/>
      <c r="G5190" s="28"/>
      <c r="H5190" s="28"/>
      <c r="J5190" s="21"/>
      <c r="K5190" s="21"/>
      <c r="M5190" s="21"/>
      <c r="P5190" s="21"/>
      <c r="R5190" s="21"/>
      <c r="T5190" s="28"/>
      <c r="U5190" s="28"/>
      <c r="W5190" s="28"/>
      <c r="Y5190" s="28"/>
      <c r="Z5190" s="28"/>
      <c r="AB5190" s="28"/>
    </row>
    <row r="5191" spans="1:28">
      <c r="A5191" s="70"/>
      <c r="B5191" s="28"/>
      <c r="C5191" s="28"/>
      <c r="D5191" s="28"/>
      <c r="F5191" s="28"/>
      <c r="G5191" s="28"/>
      <c r="H5191" s="28"/>
      <c r="J5191" s="21"/>
      <c r="K5191" s="21"/>
      <c r="M5191" s="21"/>
      <c r="P5191" s="21"/>
      <c r="R5191" s="21"/>
      <c r="T5191" s="28"/>
      <c r="U5191" s="28"/>
      <c r="W5191" s="28"/>
      <c r="Y5191" s="28"/>
      <c r="Z5191" s="28"/>
      <c r="AB5191" s="28"/>
    </row>
    <row r="5192" spans="1:28">
      <c r="A5192" s="70"/>
      <c r="B5192" s="28"/>
      <c r="C5192" s="28"/>
      <c r="D5192" s="28"/>
      <c r="F5192" s="28"/>
      <c r="G5192" s="28"/>
      <c r="H5192" s="28"/>
      <c r="J5192" s="21"/>
      <c r="K5192" s="21"/>
      <c r="M5192" s="21"/>
      <c r="P5192" s="21"/>
      <c r="R5192" s="21"/>
      <c r="T5192" s="28"/>
      <c r="U5192" s="28"/>
      <c r="W5192" s="28"/>
      <c r="Y5192" s="28"/>
      <c r="Z5192" s="28"/>
      <c r="AB5192" s="28"/>
    </row>
    <row r="5193" spans="1:28">
      <c r="A5193" s="70"/>
      <c r="B5193" s="28"/>
      <c r="C5193" s="28"/>
      <c r="D5193" s="28"/>
      <c r="F5193" s="28"/>
      <c r="G5193" s="28"/>
      <c r="H5193" s="28"/>
      <c r="J5193" s="21"/>
      <c r="K5193" s="21"/>
      <c r="M5193" s="21"/>
      <c r="P5193" s="21"/>
      <c r="R5193" s="21"/>
      <c r="T5193" s="28"/>
      <c r="U5193" s="28"/>
      <c r="W5193" s="28"/>
      <c r="Y5193" s="28"/>
      <c r="Z5193" s="28"/>
      <c r="AB5193" s="28"/>
    </row>
    <row r="5194" spans="1:28">
      <c r="A5194" s="70"/>
      <c r="B5194" s="28"/>
      <c r="C5194" s="28"/>
      <c r="D5194" s="28"/>
      <c r="F5194" s="28"/>
      <c r="G5194" s="28"/>
      <c r="H5194" s="28"/>
      <c r="J5194" s="21"/>
      <c r="K5194" s="21"/>
      <c r="M5194" s="21"/>
      <c r="P5194" s="21"/>
      <c r="R5194" s="21"/>
      <c r="T5194" s="28"/>
      <c r="U5194" s="28"/>
      <c r="W5194" s="28"/>
      <c r="Y5194" s="28"/>
      <c r="Z5194" s="28"/>
      <c r="AB5194" s="28"/>
    </row>
    <row r="5195" spans="1:28">
      <c r="A5195" s="70"/>
      <c r="B5195" s="28"/>
      <c r="C5195" s="28"/>
      <c r="D5195" s="28"/>
      <c r="F5195" s="28"/>
      <c r="G5195" s="28"/>
      <c r="H5195" s="28"/>
      <c r="J5195" s="21"/>
      <c r="K5195" s="21"/>
      <c r="M5195" s="21"/>
      <c r="P5195" s="21"/>
      <c r="R5195" s="21"/>
      <c r="T5195" s="28"/>
      <c r="U5195" s="28"/>
      <c r="W5195" s="28"/>
      <c r="Y5195" s="28"/>
      <c r="Z5195" s="28"/>
      <c r="AB5195" s="28"/>
    </row>
    <row r="5196" spans="1:28">
      <c r="A5196" s="70"/>
      <c r="B5196" s="28"/>
      <c r="C5196" s="28"/>
      <c r="D5196" s="28"/>
      <c r="F5196" s="28"/>
      <c r="G5196" s="28"/>
      <c r="H5196" s="28"/>
      <c r="J5196" s="21"/>
      <c r="K5196" s="21"/>
      <c r="M5196" s="21"/>
      <c r="P5196" s="21"/>
      <c r="R5196" s="21"/>
      <c r="T5196" s="28"/>
      <c r="U5196" s="28"/>
      <c r="W5196" s="28"/>
      <c r="Y5196" s="28"/>
      <c r="Z5196" s="28"/>
      <c r="AB5196" s="28"/>
    </row>
    <row r="5197" spans="1:28">
      <c r="A5197" s="70"/>
      <c r="B5197" s="28"/>
      <c r="C5197" s="28"/>
      <c r="D5197" s="28"/>
      <c r="F5197" s="28"/>
      <c r="G5197" s="28"/>
      <c r="H5197" s="28"/>
      <c r="J5197" s="21"/>
      <c r="K5197" s="21"/>
      <c r="M5197" s="21"/>
      <c r="P5197" s="21"/>
      <c r="R5197" s="21"/>
      <c r="T5197" s="28"/>
      <c r="U5197" s="28"/>
      <c r="W5197" s="28"/>
      <c r="Y5197" s="28"/>
      <c r="Z5197" s="28"/>
      <c r="AB5197" s="28"/>
    </row>
    <row r="5198" spans="1:28">
      <c r="A5198" s="70"/>
      <c r="B5198" s="28"/>
      <c r="C5198" s="28"/>
      <c r="D5198" s="28"/>
      <c r="F5198" s="28"/>
      <c r="G5198" s="28"/>
      <c r="H5198" s="28"/>
      <c r="J5198" s="21"/>
      <c r="K5198" s="21"/>
      <c r="M5198" s="21"/>
      <c r="P5198" s="21"/>
      <c r="R5198" s="21"/>
      <c r="T5198" s="28"/>
      <c r="U5198" s="28"/>
      <c r="W5198" s="28"/>
      <c r="Y5198" s="28"/>
      <c r="Z5198" s="28"/>
      <c r="AB5198" s="28"/>
    </row>
    <row r="5199" spans="1:28">
      <c r="A5199" s="70"/>
      <c r="B5199" s="28"/>
      <c r="C5199" s="28"/>
      <c r="D5199" s="28"/>
      <c r="F5199" s="28"/>
      <c r="G5199" s="28"/>
      <c r="H5199" s="28"/>
      <c r="J5199" s="21"/>
      <c r="K5199" s="21"/>
      <c r="M5199" s="21"/>
      <c r="P5199" s="21"/>
      <c r="R5199" s="21"/>
      <c r="T5199" s="28"/>
      <c r="U5199" s="28"/>
      <c r="W5199" s="28"/>
      <c r="Y5199" s="28"/>
      <c r="Z5199" s="28"/>
      <c r="AB5199" s="28"/>
    </row>
    <row r="5200" spans="1:28">
      <c r="A5200" s="70"/>
      <c r="B5200" s="28"/>
      <c r="C5200" s="28"/>
      <c r="D5200" s="28"/>
      <c r="F5200" s="28"/>
      <c r="G5200" s="28"/>
      <c r="H5200" s="28"/>
      <c r="J5200" s="21"/>
      <c r="K5200" s="21"/>
      <c r="M5200" s="21"/>
      <c r="P5200" s="21"/>
      <c r="R5200" s="21"/>
      <c r="T5200" s="28"/>
      <c r="U5200" s="28"/>
      <c r="W5200" s="28"/>
      <c r="Y5200" s="28"/>
      <c r="Z5200" s="28"/>
      <c r="AB5200" s="28"/>
    </row>
    <row r="5201" spans="1:28">
      <c r="A5201" s="70"/>
      <c r="B5201" s="28"/>
      <c r="C5201" s="28"/>
      <c r="D5201" s="28"/>
      <c r="F5201" s="28"/>
      <c r="G5201" s="28"/>
      <c r="H5201" s="28"/>
      <c r="J5201" s="21"/>
      <c r="K5201" s="21"/>
      <c r="M5201" s="21"/>
      <c r="P5201" s="21"/>
      <c r="R5201" s="21"/>
      <c r="T5201" s="28"/>
      <c r="U5201" s="28"/>
      <c r="W5201" s="28"/>
      <c r="Y5201" s="28"/>
      <c r="Z5201" s="28"/>
      <c r="AB5201" s="28"/>
    </row>
    <row r="5202" spans="1:28">
      <c r="A5202" s="70"/>
      <c r="B5202" s="28"/>
      <c r="C5202" s="28"/>
      <c r="D5202" s="28"/>
      <c r="F5202" s="28"/>
      <c r="G5202" s="28"/>
      <c r="H5202" s="28"/>
      <c r="J5202" s="21"/>
      <c r="K5202" s="21"/>
      <c r="M5202" s="21"/>
      <c r="P5202" s="21"/>
      <c r="R5202" s="21"/>
      <c r="T5202" s="28"/>
      <c r="U5202" s="28"/>
      <c r="W5202" s="28"/>
      <c r="Y5202" s="28"/>
      <c r="Z5202" s="28"/>
      <c r="AB5202" s="28"/>
    </row>
    <row r="5203" spans="1:28">
      <c r="A5203" s="70"/>
      <c r="B5203" s="28"/>
      <c r="C5203" s="28"/>
      <c r="D5203" s="28"/>
      <c r="F5203" s="28"/>
      <c r="G5203" s="28"/>
      <c r="H5203" s="28"/>
      <c r="J5203" s="21"/>
      <c r="K5203" s="21"/>
      <c r="M5203" s="21"/>
      <c r="P5203" s="21"/>
      <c r="R5203" s="21"/>
      <c r="T5203" s="28"/>
      <c r="U5203" s="28"/>
      <c r="W5203" s="28"/>
      <c r="Y5203" s="28"/>
      <c r="Z5203" s="28"/>
      <c r="AB5203" s="28"/>
    </row>
    <row r="5204" spans="1:28">
      <c r="A5204" s="70"/>
      <c r="B5204" s="28"/>
      <c r="C5204" s="28"/>
      <c r="D5204" s="28"/>
      <c r="F5204" s="28"/>
      <c r="G5204" s="28"/>
      <c r="H5204" s="28"/>
      <c r="J5204" s="21"/>
      <c r="K5204" s="21"/>
      <c r="M5204" s="21"/>
      <c r="P5204" s="21"/>
      <c r="R5204" s="21"/>
      <c r="T5204" s="28"/>
      <c r="U5204" s="28"/>
      <c r="W5204" s="28"/>
      <c r="Y5204" s="28"/>
      <c r="Z5204" s="28"/>
      <c r="AB5204" s="28"/>
    </row>
    <row r="5205" spans="1:28">
      <c r="A5205" s="70"/>
      <c r="B5205" s="28"/>
      <c r="C5205" s="28"/>
      <c r="D5205" s="28"/>
      <c r="F5205" s="28"/>
      <c r="G5205" s="28"/>
      <c r="H5205" s="28"/>
      <c r="J5205" s="21"/>
      <c r="K5205" s="21"/>
      <c r="M5205" s="21"/>
      <c r="P5205" s="21"/>
      <c r="R5205" s="21"/>
      <c r="T5205" s="28"/>
      <c r="U5205" s="28"/>
      <c r="W5205" s="28"/>
      <c r="Y5205" s="28"/>
      <c r="Z5205" s="28"/>
      <c r="AB5205" s="28"/>
    </row>
    <row r="5206" spans="1:28">
      <c r="A5206" s="70"/>
      <c r="B5206" s="28"/>
      <c r="C5206" s="28"/>
      <c r="D5206" s="28"/>
      <c r="F5206" s="28"/>
      <c r="G5206" s="28"/>
      <c r="H5206" s="28"/>
      <c r="J5206" s="21"/>
      <c r="K5206" s="21"/>
      <c r="M5206" s="21"/>
      <c r="P5206" s="21"/>
      <c r="R5206" s="21"/>
      <c r="T5206" s="28"/>
      <c r="U5206" s="28"/>
      <c r="W5206" s="28"/>
      <c r="Y5206" s="28"/>
      <c r="Z5206" s="28"/>
      <c r="AB5206" s="28"/>
    </row>
    <row r="5207" spans="1:28">
      <c r="A5207" s="70"/>
      <c r="B5207" s="28"/>
      <c r="C5207" s="28"/>
      <c r="D5207" s="28"/>
      <c r="F5207" s="28"/>
      <c r="G5207" s="28"/>
      <c r="H5207" s="28"/>
      <c r="J5207" s="21"/>
      <c r="K5207" s="21"/>
      <c r="M5207" s="21"/>
      <c r="P5207" s="21"/>
      <c r="R5207" s="21"/>
      <c r="T5207" s="28"/>
      <c r="U5207" s="28"/>
      <c r="W5207" s="28"/>
      <c r="Y5207" s="28"/>
      <c r="Z5207" s="28"/>
      <c r="AB5207" s="28"/>
    </row>
    <row r="5208" spans="1:28">
      <c r="A5208" s="70"/>
      <c r="B5208" s="28"/>
      <c r="C5208" s="28"/>
      <c r="D5208" s="28"/>
      <c r="F5208" s="28"/>
      <c r="G5208" s="28"/>
      <c r="H5208" s="28"/>
      <c r="J5208" s="21"/>
      <c r="K5208" s="21"/>
      <c r="M5208" s="21"/>
      <c r="P5208" s="21"/>
      <c r="R5208" s="21"/>
      <c r="T5208" s="28"/>
      <c r="U5208" s="28"/>
      <c r="W5208" s="28"/>
      <c r="Y5208" s="28"/>
      <c r="Z5208" s="28"/>
      <c r="AB5208" s="28"/>
    </row>
    <row r="5209" spans="1:28">
      <c r="A5209" s="70"/>
      <c r="B5209" s="28"/>
      <c r="C5209" s="28"/>
      <c r="D5209" s="28"/>
      <c r="F5209" s="28"/>
      <c r="G5209" s="28"/>
      <c r="H5209" s="28"/>
      <c r="J5209" s="21"/>
      <c r="K5209" s="21"/>
      <c r="M5209" s="21"/>
      <c r="P5209" s="21"/>
      <c r="R5209" s="21"/>
      <c r="T5209" s="28"/>
      <c r="U5209" s="28"/>
      <c r="W5209" s="28"/>
      <c r="Y5209" s="28"/>
      <c r="Z5209" s="28"/>
      <c r="AB5209" s="28"/>
    </row>
    <row r="5210" spans="1:28">
      <c r="A5210" s="70"/>
      <c r="B5210" s="28"/>
      <c r="C5210" s="28"/>
      <c r="D5210" s="28"/>
      <c r="F5210" s="28"/>
      <c r="G5210" s="28"/>
      <c r="H5210" s="28"/>
      <c r="J5210" s="21"/>
      <c r="K5210" s="21"/>
      <c r="M5210" s="21"/>
      <c r="P5210" s="21"/>
      <c r="R5210" s="21"/>
      <c r="T5210" s="28"/>
      <c r="U5210" s="28"/>
      <c r="W5210" s="28"/>
      <c r="Y5210" s="28"/>
      <c r="Z5210" s="28"/>
      <c r="AB5210" s="28"/>
    </row>
    <row r="5211" spans="1:28">
      <c r="A5211" s="70"/>
      <c r="B5211" s="28"/>
      <c r="C5211" s="28"/>
      <c r="D5211" s="28"/>
      <c r="F5211" s="28"/>
      <c r="G5211" s="28"/>
      <c r="H5211" s="28"/>
      <c r="J5211" s="21"/>
      <c r="K5211" s="21"/>
      <c r="M5211" s="21"/>
      <c r="P5211" s="21"/>
      <c r="R5211" s="21"/>
      <c r="T5211" s="28"/>
      <c r="U5211" s="28"/>
      <c r="W5211" s="28"/>
      <c r="Y5211" s="28"/>
      <c r="Z5211" s="28"/>
      <c r="AB5211" s="28"/>
    </row>
    <row r="5212" spans="1:28">
      <c r="A5212" s="70"/>
      <c r="B5212" s="28"/>
      <c r="C5212" s="28"/>
      <c r="D5212" s="28"/>
      <c r="F5212" s="28"/>
      <c r="G5212" s="28"/>
      <c r="H5212" s="28"/>
      <c r="J5212" s="21"/>
      <c r="K5212" s="21"/>
      <c r="M5212" s="21"/>
      <c r="P5212" s="21"/>
      <c r="R5212" s="21"/>
      <c r="T5212" s="28"/>
      <c r="U5212" s="28"/>
      <c r="W5212" s="28"/>
      <c r="Y5212" s="28"/>
      <c r="Z5212" s="28"/>
      <c r="AB5212" s="28"/>
    </row>
    <row r="5213" spans="1:28">
      <c r="A5213" s="70"/>
      <c r="B5213" s="28"/>
      <c r="C5213" s="28"/>
      <c r="D5213" s="28"/>
      <c r="F5213" s="28"/>
      <c r="G5213" s="28"/>
      <c r="H5213" s="28"/>
      <c r="J5213" s="21"/>
      <c r="K5213" s="21"/>
      <c r="M5213" s="21"/>
      <c r="P5213" s="21"/>
      <c r="R5213" s="21"/>
      <c r="T5213" s="28"/>
      <c r="U5213" s="28"/>
      <c r="W5213" s="28"/>
      <c r="Y5213" s="28"/>
      <c r="Z5213" s="28"/>
      <c r="AB5213" s="28"/>
    </row>
    <row r="5214" spans="1:28">
      <c r="A5214" s="70"/>
      <c r="B5214" s="28"/>
      <c r="C5214" s="28"/>
      <c r="D5214" s="28"/>
      <c r="F5214" s="28"/>
      <c r="G5214" s="28"/>
      <c r="H5214" s="28"/>
      <c r="J5214" s="21"/>
      <c r="K5214" s="21"/>
      <c r="M5214" s="21"/>
      <c r="P5214" s="21"/>
      <c r="R5214" s="21"/>
      <c r="T5214" s="28"/>
      <c r="U5214" s="28"/>
      <c r="W5214" s="28"/>
      <c r="Y5214" s="28"/>
      <c r="Z5214" s="28"/>
      <c r="AB5214" s="28"/>
    </row>
    <row r="5215" spans="1:28">
      <c r="A5215" s="70"/>
      <c r="B5215" s="28"/>
      <c r="C5215" s="28"/>
      <c r="D5215" s="28"/>
      <c r="F5215" s="28"/>
      <c r="G5215" s="28"/>
      <c r="H5215" s="28"/>
      <c r="J5215" s="21"/>
      <c r="K5215" s="21"/>
      <c r="M5215" s="21"/>
      <c r="P5215" s="21"/>
      <c r="R5215" s="21"/>
      <c r="T5215" s="28"/>
      <c r="U5215" s="28"/>
      <c r="W5215" s="28"/>
      <c r="Y5215" s="28"/>
      <c r="Z5215" s="28"/>
      <c r="AB5215" s="28"/>
    </row>
    <row r="5216" spans="1:28">
      <c r="A5216" s="70"/>
      <c r="B5216" s="28"/>
      <c r="C5216" s="28"/>
      <c r="D5216" s="28"/>
      <c r="F5216" s="28"/>
      <c r="G5216" s="28"/>
      <c r="H5216" s="28"/>
      <c r="J5216" s="21"/>
      <c r="K5216" s="21"/>
      <c r="M5216" s="21"/>
      <c r="P5216" s="21"/>
      <c r="R5216" s="21"/>
      <c r="T5216" s="28"/>
      <c r="U5216" s="28"/>
      <c r="W5216" s="28"/>
      <c r="Y5216" s="28"/>
      <c r="Z5216" s="28"/>
      <c r="AB5216" s="28"/>
    </row>
    <row r="5217" spans="1:28">
      <c r="A5217" s="70"/>
      <c r="B5217" s="28"/>
      <c r="C5217" s="28"/>
      <c r="D5217" s="28"/>
      <c r="F5217" s="28"/>
      <c r="G5217" s="28"/>
      <c r="H5217" s="28"/>
      <c r="J5217" s="21"/>
      <c r="K5217" s="21"/>
      <c r="M5217" s="21"/>
      <c r="P5217" s="21"/>
      <c r="R5217" s="21"/>
      <c r="T5217" s="28"/>
      <c r="U5217" s="28"/>
      <c r="W5217" s="28"/>
      <c r="Y5217" s="28"/>
      <c r="Z5217" s="28"/>
      <c r="AB5217" s="28"/>
    </row>
    <row r="5218" spans="1:28">
      <c r="A5218" s="70"/>
      <c r="B5218" s="28"/>
      <c r="C5218" s="28"/>
      <c r="D5218" s="28"/>
      <c r="F5218" s="28"/>
      <c r="G5218" s="28"/>
      <c r="H5218" s="28"/>
      <c r="J5218" s="21"/>
      <c r="K5218" s="21"/>
      <c r="M5218" s="21"/>
      <c r="P5218" s="21"/>
      <c r="R5218" s="21"/>
      <c r="T5218" s="28"/>
      <c r="U5218" s="28"/>
      <c r="W5218" s="28"/>
      <c r="Y5218" s="28"/>
      <c r="Z5218" s="28"/>
      <c r="AB5218" s="28"/>
    </row>
    <row r="5219" spans="1:28">
      <c r="A5219" s="70"/>
      <c r="B5219" s="28"/>
      <c r="C5219" s="28"/>
      <c r="D5219" s="28"/>
      <c r="F5219" s="28"/>
      <c r="G5219" s="28"/>
      <c r="H5219" s="28"/>
      <c r="J5219" s="21"/>
      <c r="K5219" s="21"/>
      <c r="M5219" s="21"/>
      <c r="P5219" s="21"/>
      <c r="R5219" s="21"/>
      <c r="T5219" s="28"/>
      <c r="U5219" s="28"/>
      <c r="W5219" s="28"/>
      <c r="Y5219" s="28"/>
      <c r="Z5219" s="28"/>
      <c r="AB5219" s="28"/>
    </row>
    <row r="5220" spans="1:28">
      <c r="A5220" s="70"/>
      <c r="B5220" s="28"/>
      <c r="C5220" s="28"/>
      <c r="D5220" s="28"/>
      <c r="F5220" s="28"/>
      <c r="G5220" s="28"/>
      <c r="H5220" s="28"/>
      <c r="J5220" s="21"/>
      <c r="K5220" s="21"/>
      <c r="M5220" s="21"/>
      <c r="P5220" s="21"/>
      <c r="R5220" s="21"/>
      <c r="T5220" s="28"/>
      <c r="U5220" s="28"/>
      <c r="W5220" s="28"/>
      <c r="Y5220" s="28"/>
      <c r="Z5220" s="28"/>
      <c r="AB5220" s="28"/>
    </row>
    <row r="5221" spans="1:28">
      <c r="A5221" s="70"/>
      <c r="B5221" s="28"/>
      <c r="C5221" s="28"/>
      <c r="D5221" s="28"/>
      <c r="F5221" s="28"/>
      <c r="G5221" s="28"/>
      <c r="H5221" s="28"/>
      <c r="J5221" s="21"/>
      <c r="K5221" s="21"/>
      <c r="M5221" s="21"/>
      <c r="P5221" s="21"/>
      <c r="R5221" s="21"/>
      <c r="T5221" s="28"/>
      <c r="U5221" s="28"/>
      <c r="W5221" s="28"/>
      <c r="Y5221" s="28"/>
      <c r="Z5221" s="28"/>
      <c r="AB5221" s="28"/>
    </row>
    <row r="5222" spans="1:28">
      <c r="A5222" s="70"/>
      <c r="B5222" s="28"/>
      <c r="C5222" s="28"/>
      <c r="D5222" s="28"/>
      <c r="F5222" s="28"/>
      <c r="G5222" s="28"/>
      <c r="H5222" s="28"/>
      <c r="J5222" s="21"/>
      <c r="K5222" s="21"/>
      <c r="M5222" s="21"/>
      <c r="P5222" s="21"/>
      <c r="R5222" s="21"/>
      <c r="T5222" s="28"/>
      <c r="U5222" s="28"/>
      <c r="W5222" s="28"/>
      <c r="Y5222" s="28"/>
      <c r="Z5222" s="28"/>
      <c r="AB5222" s="28"/>
    </row>
    <row r="5223" spans="1:28">
      <c r="A5223" s="70"/>
      <c r="B5223" s="28"/>
      <c r="C5223" s="28"/>
      <c r="D5223" s="28"/>
      <c r="F5223" s="28"/>
      <c r="G5223" s="28"/>
      <c r="H5223" s="28"/>
      <c r="J5223" s="21"/>
      <c r="K5223" s="21"/>
      <c r="M5223" s="21"/>
      <c r="P5223" s="21"/>
      <c r="R5223" s="21"/>
      <c r="T5223" s="28"/>
      <c r="U5223" s="28"/>
      <c r="W5223" s="28"/>
      <c r="Y5223" s="28"/>
      <c r="Z5223" s="28"/>
      <c r="AB5223" s="28"/>
    </row>
    <row r="5224" spans="1:28">
      <c r="A5224" s="70"/>
      <c r="B5224" s="28"/>
      <c r="C5224" s="28"/>
      <c r="D5224" s="28"/>
      <c r="F5224" s="28"/>
      <c r="G5224" s="28"/>
      <c r="H5224" s="28"/>
      <c r="J5224" s="21"/>
      <c r="K5224" s="21"/>
      <c r="M5224" s="21"/>
      <c r="P5224" s="21"/>
      <c r="R5224" s="21"/>
      <c r="T5224" s="28"/>
      <c r="U5224" s="28"/>
      <c r="W5224" s="28"/>
      <c r="Y5224" s="28"/>
      <c r="Z5224" s="28"/>
      <c r="AB5224" s="28"/>
    </row>
    <row r="5225" spans="1:28">
      <c r="A5225" s="70"/>
      <c r="B5225" s="28"/>
      <c r="C5225" s="28"/>
      <c r="D5225" s="28"/>
      <c r="F5225" s="28"/>
      <c r="G5225" s="28"/>
      <c r="H5225" s="28"/>
      <c r="J5225" s="21"/>
      <c r="K5225" s="21"/>
      <c r="M5225" s="21"/>
      <c r="P5225" s="21"/>
      <c r="R5225" s="21"/>
      <c r="T5225" s="28"/>
      <c r="U5225" s="28"/>
      <c r="W5225" s="28"/>
      <c r="Y5225" s="28"/>
      <c r="Z5225" s="28"/>
      <c r="AB5225" s="28"/>
    </row>
    <row r="5226" spans="1:28">
      <c r="A5226" s="70"/>
      <c r="B5226" s="28"/>
      <c r="C5226" s="28"/>
      <c r="D5226" s="28"/>
      <c r="F5226" s="28"/>
      <c r="G5226" s="28"/>
      <c r="H5226" s="28"/>
      <c r="J5226" s="21"/>
      <c r="K5226" s="21"/>
      <c r="M5226" s="21"/>
      <c r="P5226" s="21"/>
      <c r="R5226" s="21"/>
      <c r="T5226" s="28"/>
      <c r="U5226" s="28"/>
      <c r="W5226" s="28"/>
      <c r="Y5226" s="28"/>
      <c r="Z5226" s="28"/>
      <c r="AB5226" s="28"/>
    </row>
    <row r="5227" spans="1:28">
      <c r="A5227" s="70"/>
      <c r="B5227" s="28"/>
      <c r="C5227" s="28"/>
      <c r="D5227" s="28"/>
      <c r="F5227" s="28"/>
      <c r="G5227" s="28"/>
      <c r="H5227" s="28"/>
      <c r="J5227" s="21"/>
      <c r="K5227" s="21"/>
      <c r="M5227" s="21"/>
      <c r="P5227" s="21"/>
      <c r="R5227" s="21"/>
      <c r="T5227" s="28"/>
      <c r="U5227" s="28"/>
      <c r="W5227" s="28"/>
      <c r="Y5227" s="28"/>
      <c r="Z5227" s="28"/>
      <c r="AB5227" s="28"/>
    </row>
    <row r="5228" spans="1:28">
      <c r="A5228" s="70"/>
      <c r="B5228" s="28"/>
      <c r="C5228" s="28"/>
      <c r="D5228" s="28"/>
      <c r="F5228" s="28"/>
      <c r="G5228" s="28"/>
      <c r="H5228" s="28"/>
      <c r="J5228" s="21"/>
      <c r="K5228" s="21"/>
      <c r="M5228" s="21"/>
      <c r="P5228" s="21"/>
      <c r="R5228" s="21"/>
      <c r="T5228" s="28"/>
      <c r="U5228" s="28"/>
      <c r="W5228" s="28"/>
      <c r="Y5228" s="28"/>
      <c r="Z5228" s="28"/>
      <c r="AB5228" s="28"/>
    </row>
    <row r="5229" spans="1:28">
      <c r="A5229" s="70"/>
      <c r="B5229" s="28"/>
      <c r="C5229" s="28"/>
      <c r="D5229" s="28"/>
      <c r="F5229" s="28"/>
      <c r="G5229" s="28"/>
      <c r="H5229" s="28"/>
      <c r="J5229" s="21"/>
      <c r="K5229" s="21"/>
      <c r="M5229" s="21"/>
      <c r="P5229" s="21"/>
      <c r="R5229" s="21"/>
      <c r="T5229" s="28"/>
      <c r="U5229" s="28"/>
      <c r="W5229" s="28"/>
      <c r="Y5229" s="28"/>
      <c r="Z5229" s="28"/>
      <c r="AB5229" s="28"/>
    </row>
    <row r="5230" spans="1:28">
      <c r="A5230" s="70"/>
      <c r="B5230" s="28"/>
      <c r="C5230" s="28"/>
      <c r="D5230" s="28"/>
      <c r="F5230" s="28"/>
      <c r="G5230" s="28"/>
      <c r="H5230" s="28"/>
      <c r="J5230" s="21"/>
      <c r="K5230" s="21"/>
      <c r="M5230" s="21"/>
      <c r="P5230" s="21"/>
      <c r="R5230" s="21"/>
      <c r="T5230" s="28"/>
      <c r="U5230" s="28"/>
      <c r="W5230" s="28"/>
      <c r="Y5230" s="28"/>
      <c r="Z5230" s="28"/>
      <c r="AB5230" s="28"/>
    </row>
    <row r="5231" spans="1:28">
      <c r="A5231" s="70"/>
      <c r="B5231" s="28"/>
      <c r="C5231" s="28"/>
      <c r="D5231" s="28"/>
      <c r="F5231" s="28"/>
      <c r="G5231" s="28"/>
      <c r="H5231" s="28"/>
      <c r="J5231" s="21"/>
      <c r="K5231" s="21"/>
      <c r="M5231" s="21"/>
      <c r="P5231" s="21"/>
      <c r="R5231" s="21"/>
      <c r="T5231" s="28"/>
      <c r="U5231" s="28"/>
      <c r="W5231" s="28"/>
      <c r="Y5231" s="28"/>
      <c r="Z5231" s="28"/>
      <c r="AB5231" s="28"/>
    </row>
    <row r="5232" spans="1:28">
      <c r="A5232" s="70"/>
      <c r="B5232" s="28"/>
      <c r="C5232" s="28"/>
      <c r="D5232" s="28"/>
      <c r="F5232" s="28"/>
      <c r="G5232" s="28"/>
      <c r="H5232" s="28"/>
      <c r="J5232" s="21"/>
      <c r="K5232" s="21"/>
      <c r="M5232" s="21"/>
      <c r="P5232" s="21"/>
      <c r="R5232" s="21"/>
      <c r="T5232" s="28"/>
      <c r="U5232" s="28"/>
      <c r="W5232" s="28"/>
      <c r="Y5232" s="28"/>
      <c r="Z5232" s="28"/>
      <c r="AB5232" s="28"/>
    </row>
    <row r="5233" spans="1:28">
      <c r="A5233" s="70"/>
      <c r="B5233" s="28"/>
      <c r="C5233" s="28"/>
      <c r="D5233" s="28"/>
      <c r="F5233" s="28"/>
      <c r="G5233" s="28"/>
      <c r="H5233" s="28"/>
      <c r="J5233" s="21"/>
      <c r="K5233" s="21"/>
      <c r="M5233" s="21"/>
      <c r="P5233" s="21"/>
      <c r="R5233" s="21"/>
      <c r="T5233" s="28"/>
      <c r="U5233" s="28"/>
      <c r="W5233" s="28"/>
      <c r="Y5233" s="28"/>
      <c r="Z5233" s="28"/>
      <c r="AB5233" s="28"/>
    </row>
    <row r="5234" spans="1:28">
      <c r="A5234" s="70"/>
      <c r="B5234" s="28"/>
      <c r="C5234" s="28"/>
      <c r="D5234" s="28"/>
      <c r="F5234" s="28"/>
      <c r="G5234" s="28"/>
      <c r="H5234" s="28"/>
      <c r="J5234" s="21"/>
      <c r="K5234" s="21"/>
      <c r="M5234" s="21"/>
      <c r="P5234" s="21"/>
      <c r="R5234" s="21"/>
      <c r="T5234" s="28"/>
      <c r="U5234" s="28"/>
      <c r="W5234" s="28"/>
      <c r="Y5234" s="28"/>
      <c r="Z5234" s="28"/>
      <c r="AB5234" s="28"/>
    </row>
    <row r="5235" spans="1:28">
      <c r="A5235" s="70"/>
      <c r="B5235" s="28"/>
      <c r="C5235" s="28"/>
      <c r="D5235" s="28"/>
      <c r="F5235" s="28"/>
      <c r="G5235" s="28"/>
      <c r="H5235" s="28"/>
      <c r="J5235" s="21"/>
      <c r="K5235" s="21"/>
      <c r="M5235" s="21"/>
      <c r="P5235" s="21"/>
      <c r="R5235" s="21"/>
      <c r="T5235" s="28"/>
      <c r="U5235" s="28"/>
      <c r="W5235" s="28"/>
      <c r="Y5235" s="28"/>
      <c r="Z5235" s="28"/>
      <c r="AB5235" s="28"/>
    </row>
    <row r="5236" spans="1:28">
      <c r="A5236" s="70"/>
      <c r="B5236" s="28"/>
      <c r="C5236" s="28"/>
      <c r="D5236" s="28"/>
      <c r="F5236" s="28"/>
      <c r="G5236" s="28"/>
      <c r="H5236" s="28"/>
      <c r="J5236" s="21"/>
      <c r="K5236" s="21"/>
      <c r="M5236" s="21"/>
      <c r="P5236" s="21"/>
      <c r="R5236" s="21"/>
      <c r="T5236" s="28"/>
      <c r="U5236" s="28"/>
      <c r="W5236" s="28"/>
      <c r="Y5236" s="28"/>
      <c r="Z5236" s="28"/>
      <c r="AB5236" s="28"/>
    </row>
    <row r="5237" spans="1:28">
      <c r="A5237" s="70"/>
      <c r="B5237" s="28"/>
      <c r="C5237" s="28"/>
      <c r="D5237" s="28"/>
      <c r="F5237" s="28"/>
      <c r="G5237" s="28"/>
      <c r="H5237" s="28"/>
      <c r="J5237" s="21"/>
      <c r="K5237" s="21"/>
      <c r="M5237" s="21"/>
      <c r="P5237" s="21"/>
      <c r="R5237" s="21"/>
      <c r="T5237" s="28"/>
      <c r="U5237" s="28"/>
      <c r="W5237" s="28"/>
      <c r="Y5237" s="28"/>
      <c r="Z5237" s="28"/>
      <c r="AB5237" s="28"/>
    </row>
    <row r="5238" spans="1:28">
      <c r="A5238" s="70"/>
      <c r="B5238" s="28"/>
      <c r="C5238" s="28"/>
      <c r="D5238" s="28"/>
      <c r="F5238" s="28"/>
      <c r="G5238" s="28"/>
      <c r="H5238" s="28"/>
      <c r="J5238" s="21"/>
      <c r="K5238" s="21"/>
      <c r="M5238" s="21"/>
      <c r="P5238" s="21"/>
      <c r="R5238" s="21"/>
      <c r="T5238" s="28"/>
      <c r="U5238" s="28"/>
      <c r="W5238" s="28"/>
      <c r="Y5238" s="28"/>
      <c r="Z5238" s="28"/>
      <c r="AB5238" s="28"/>
    </row>
    <row r="5239" spans="1:28">
      <c r="A5239" s="70"/>
      <c r="B5239" s="28"/>
      <c r="C5239" s="28"/>
      <c r="D5239" s="28"/>
      <c r="F5239" s="28"/>
      <c r="G5239" s="28"/>
      <c r="H5239" s="28"/>
      <c r="J5239" s="21"/>
      <c r="K5239" s="21"/>
      <c r="M5239" s="21"/>
      <c r="P5239" s="21"/>
      <c r="R5239" s="21"/>
      <c r="T5239" s="28"/>
      <c r="U5239" s="28"/>
      <c r="W5239" s="28"/>
      <c r="Y5239" s="28"/>
      <c r="Z5239" s="28"/>
      <c r="AB5239" s="28"/>
    </row>
    <row r="5240" spans="1:28">
      <c r="A5240" s="70"/>
      <c r="B5240" s="28"/>
      <c r="C5240" s="28"/>
      <c r="D5240" s="28"/>
      <c r="F5240" s="28"/>
      <c r="G5240" s="28"/>
      <c r="H5240" s="28"/>
      <c r="J5240" s="21"/>
      <c r="K5240" s="21"/>
      <c r="M5240" s="21"/>
      <c r="P5240" s="21"/>
      <c r="R5240" s="21"/>
      <c r="T5240" s="28"/>
      <c r="U5240" s="28"/>
      <c r="W5240" s="28"/>
      <c r="Y5240" s="28"/>
      <c r="Z5240" s="28"/>
      <c r="AB5240" s="28"/>
    </row>
    <row r="5241" spans="1:28">
      <c r="A5241" s="70"/>
      <c r="B5241" s="28"/>
      <c r="C5241" s="28"/>
      <c r="D5241" s="28"/>
      <c r="F5241" s="28"/>
      <c r="G5241" s="28"/>
      <c r="H5241" s="28"/>
      <c r="J5241" s="21"/>
      <c r="K5241" s="21"/>
      <c r="M5241" s="21"/>
      <c r="P5241" s="21"/>
      <c r="R5241" s="21"/>
      <c r="T5241" s="28"/>
      <c r="U5241" s="28"/>
      <c r="W5241" s="28"/>
      <c r="Y5241" s="28"/>
      <c r="Z5241" s="28"/>
      <c r="AB5241" s="28"/>
    </row>
    <row r="5242" spans="1:28">
      <c r="A5242" s="70"/>
      <c r="B5242" s="28"/>
      <c r="C5242" s="28"/>
      <c r="D5242" s="28"/>
      <c r="F5242" s="28"/>
      <c r="G5242" s="28"/>
      <c r="H5242" s="28"/>
      <c r="J5242" s="21"/>
      <c r="K5242" s="21"/>
      <c r="M5242" s="21"/>
      <c r="P5242" s="21"/>
      <c r="R5242" s="21"/>
      <c r="T5242" s="28"/>
      <c r="U5242" s="28"/>
      <c r="W5242" s="28"/>
      <c r="Y5242" s="28"/>
      <c r="Z5242" s="28"/>
      <c r="AB5242" s="28"/>
    </row>
    <row r="5243" spans="1:28">
      <c r="A5243" s="70"/>
      <c r="B5243" s="28"/>
      <c r="C5243" s="28"/>
      <c r="D5243" s="28"/>
      <c r="F5243" s="28"/>
      <c r="G5243" s="28"/>
      <c r="H5243" s="28"/>
      <c r="J5243" s="21"/>
      <c r="K5243" s="21"/>
      <c r="M5243" s="21"/>
      <c r="P5243" s="21"/>
      <c r="R5243" s="21"/>
      <c r="T5243" s="28"/>
      <c r="U5243" s="28"/>
      <c r="W5243" s="28"/>
      <c r="Y5243" s="28"/>
      <c r="Z5243" s="28"/>
      <c r="AB5243" s="28"/>
    </row>
    <row r="5244" spans="1:28">
      <c r="A5244" s="70"/>
      <c r="B5244" s="28"/>
      <c r="C5244" s="28"/>
      <c r="D5244" s="28"/>
      <c r="F5244" s="28"/>
      <c r="G5244" s="28"/>
      <c r="H5244" s="28"/>
      <c r="J5244" s="21"/>
      <c r="K5244" s="21"/>
      <c r="M5244" s="21"/>
      <c r="P5244" s="21"/>
      <c r="R5244" s="21"/>
      <c r="T5244" s="28"/>
      <c r="U5244" s="28"/>
      <c r="W5244" s="28"/>
      <c r="Y5244" s="28"/>
      <c r="Z5244" s="28"/>
      <c r="AB5244" s="28"/>
    </row>
    <row r="5245" spans="1:28">
      <c r="A5245" s="70"/>
      <c r="B5245" s="28"/>
      <c r="C5245" s="28"/>
      <c r="D5245" s="28"/>
      <c r="F5245" s="28"/>
      <c r="G5245" s="28"/>
      <c r="H5245" s="28"/>
      <c r="J5245" s="21"/>
      <c r="K5245" s="21"/>
      <c r="M5245" s="21"/>
      <c r="P5245" s="21"/>
      <c r="R5245" s="21"/>
      <c r="T5245" s="28"/>
      <c r="U5245" s="28"/>
      <c r="W5245" s="28"/>
      <c r="Y5245" s="28"/>
      <c r="Z5245" s="28"/>
      <c r="AB5245" s="28"/>
    </row>
    <row r="5246" spans="1:28">
      <c r="A5246" s="70"/>
      <c r="B5246" s="28"/>
      <c r="C5246" s="28"/>
      <c r="D5246" s="28"/>
      <c r="F5246" s="28"/>
      <c r="G5246" s="28"/>
      <c r="H5246" s="28"/>
      <c r="J5246" s="21"/>
      <c r="K5246" s="21"/>
      <c r="M5246" s="21"/>
      <c r="P5246" s="21"/>
      <c r="R5246" s="21"/>
      <c r="T5246" s="28"/>
      <c r="U5246" s="28"/>
      <c r="W5246" s="28"/>
      <c r="Y5246" s="28"/>
      <c r="Z5246" s="28"/>
      <c r="AB5246" s="28"/>
    </row>
    <row r="5247" spans="1:28">
      <c r="A5247" s="70"/>
      <c r="B5247" s="28"/>
      <c r="C5247" s="28"/>
      <c r="D5247" s="28"/>
      <c r="F5247" s="28"/>
      <c r="G5247" s="28"/>
      <c r="H5247" s="28"/>
      <c r="J5247" s="21"/>
      <c r="K5247" s="21"/>
      <c r="M5247" s="21"/>
      <c r="P5247" s="21"/>
      <c r="R5247" s="21"/>
      <c r="T5247" s="28"/>
      <c r="U5247" s="28"/>
      <c r="W5247" s="28"/>
      <c r="Y5247" s="28"/>
      <c r="Z5247" s="28"/>
      <c r="AB5247" s="28"/>
    </row>
    <row r="5248" spans="1:28">
      <c r="A5248" s="70"/>
      <c r="B5248" s="28"/>
      <c r="C5248" s="28"/>
      <c r="D5248" s="28"/>
      <c r="F5248" s="28"/>
      <c r="G5248" s="28"/>
      <c r="H5248" s="28"/>
      <c r="J5248" s="21"/>
      <c r="K5248" s="21"/>
      <c r="M5248" s="21"/>
      <c r="P5248" s="21"/>
      <c r="R5248" s="21"/>
      <c r="T5248" s="28"/>
      <c r="U5248" s="28"/>
      <c r="W5248" s="28"/>
      <c r="Y5248" s="28"/>
      <c r="Z5248" s="28"/>
      <c r="AB5248" s="28"/>
    </row>
    <row r="5249" spans="1:28">
      <c r="A5249" s="70"/>
      <c r="B5249" s="28"/>
      <c r="C5249" s="28"/>
      <c r="D5249" s="28"/>
      <c r="F5249" s="28"/>
      <c r="G5249" s="28"/>
      <c r="H5249" s="28"/>
      <c r="J5249" s="21"/>
      <c r="K5249" s="21"/>
      <c r="M5249" s="21"/>
      <c r="P5249" s="21"/>
      <c r="R5249" s="21"/>
      <c r="T5249" s="28"/>
      <c r="U5249" s="28"/>
      <c r="W5249" s="28"/>
      <c r="Y5249" s="28"/>
      <c r="Z5249" s="28"/>
      <c r="AB5249" s="28"/>
    </row>
    <row r="5250" spans="1:28">
      <c r="A5250" s="70"/>
      <c r="B5250" s="28"/>
      <c r="C5250" s="28"/>
      <c r="D5250" s="28"/>
      <c r="F5250" s="28"/>
      <c r="G5250" s="28"/>
      <c r="H5250" s="28"/>
      <c r="J5250" s="21"/>
      <c r="K5250" s="21"/>
      <c r="M5250" s="21"/>
      <c r="P5250" s="21"/>
      <c r="R5250" s="21"/>
      <c r="T5250" s="28"/>
      <c r="U5250" s="28"/>
      <c r="W5250" s="28"/>
      <c r="Y5250" s="28"/>
      <c r="Z5250" s="28"/>
      <c r="AB5250" s="28"/>
    </row>
    <row r="5251" spans="1:28">
      <c r="A5251" s="70"/>
      <c r="B5251" s="28"/>
      <c r="C5251" s="28"/>
      <c r="D5251" s="28"/>
      <c r="F5251" s="28"/>
      <c r="G5251" s="28"/>
      <c r="H5251" s="28"/>
      <c r="J5251" s="21"/>
      <c r="K5251" s="21"/>
      <c r="M5251" s="21"/>
      <c r="P5251" s="21"/>
      <c r="R5251" s="21"/>
      <c r="T5251" s="28"/>
      <c r="U5251" s="28"/>
      <c r="W5251" s="28"/>
      <c r="Y5251" s="28"/>
      <c r="Z5251" s="28"/>
      <c r="AB5251" s="28"/>
    </row>
    <row r="5252" spans="1:28">
      <c r="A5252" s="70"/>
      <c r="B5252" s="28"/>
      <c r="C5252" s="28"/>
      <c r="D5252" s="28"/>
      <c r="F5252" s="28"/>
      <c r="G5252" s="28"/>
      <c r="H5252" s="28"/>
      <c r="J5252" s="21"/>
      <c r="K5252" s="21"/>
      <c r="M5252" s="21"/>
      <c r="P5252" s="21"/>
      <c r="R5252" s="21"/>
      <c r="T5252" s="28"/>
      <c r="U5252" s="28"/>
      <c r="W5252" s="28"/>
      <c r="Y5252" s="28"/>
      <c r="Z5252" s="28"/>
      <c r="AB5252" s="28"/>
    </row>
    <row r="5253" spans="1:28">
      <c r="A5253" s="70"/>
      <c r="B5253" s="28"/>
      <c r="C5253" s="28"/>
      <c r="D5253" s="28"/>
      <c r="F5253" s="28"/>
      <c r="G5253" s="28"/>
      <c r="H5253" s="28"/>
      <c r="J5253" s="21"/>
      <c r="K5253" s="21"/>
      <c r="M5253" s="21"/>
      <c r="P5253" s="21"/>
      <c r="R5253" s="21"/>
      <c r="T5253" s="28"/>
      <c r="U5253" s="28"/>
      <c r="W5253" s="28"/>
      <c r="Y5253" s="28"/>
      <c r="Z5253" s="28"/>
      <c r="AB5253" s="28"/>
    </row>
    <row r="5254" spans="1:28">
      <c r="A5254" s="70"/>
      <c r="B5254" s="28"/>
      <c r="C5254" s="28"/>
      <c r="D5254" s="28"/>
      <c r="F5254" s="28"/>
      <c r="G5254" s="28"/>
      <c r="H5254" s="28"/>
      <c r="J5254" s="21"/>
      <c r="K5254" s="21"/>
      <c r="M5254" s="21"/>
      <c r="P5254" s="21"/>
      <c r="R5254" s="21"/>
      <c r="T5254" s="28"/>
      <c r="U5254" s="28"/>
      <c r="W5254" s="28"/>
      <c r="Y5254" s="28"/>
      <c r="Z5254" s="28"/>
      <c r="AB5254" s="28"/>
    </row>
    <row r="5255" spans="1:28">
      <c r="A5255" s="70"/>
      <c r="B5255" s="28"/>
      <c r="C5255" s="28"/>
      <c r="D5255" s="28"/>
      <c r="F5255" s="28"/>
      <c r="G5255" s="28"/>
      <c r="H5255" s="28"/>
      <c r="J5255" s="21"/>
      <c r="K5255" s="21"/>
      <c r="M5255" s="21"/>
      <c r="P5255" s="21"/>
      <c r="R5255" s="21"/>
      <c r="T5255" s="28"/>
      <c r="U5255" s="28"/>
      <c r="W5255" s="28"/>
      <c r="Y5255" s="28"/>
      <c r="Z5255" s="28"/>
      <c r="AB5255" s="28"/>
    </row>
    <row r="5256" spans="1:28">
      <c r="A5256" s="70"/>
      <c r="B5256" s="28"/>
      <c r="C5256" s="28"/>
      <c r="D5256" s="28"/>
      <c r="F5256" s="28"/>
      <c r="G5256" s="28"/>
      <c r="H5256" s="28"/>
      <c r="J5256" s="21"/>
      <c r="K5256" s="21"/>
      <c r="M5256" s="21"/>
      <c r="P5256" s="21"/>
      <c r="R5256" s="21"/>
      <c r="T5256" s="28"/>
      <c r="U5256" s="28"/>
      <c r="W5256" s="28"/>
      <c r="Y5256" s="28"/>
      <c r="Z5256" s="28"/>
      <c r="AB5256" s="28"/>
    </row>
    <row r="5257" spans="1:28">
      <c r="A5257" s="70"/>
      <c r="B5257" s="28"/>
      <c r="C5257" s="28"/>
      <c r="D5257" s="28"/>
      <c r="F5257" s="28"/>
      <c r="G5257" s="28"/>
      <c r="H5257" s="28"/>
      <c r="J5257" s="21"/>
      <c r="K5257" s="21"/>
      <c r="M5257" s="21"/>
      <c r="P5257" s="21"/>
      <c r="R5257" s="21"/>
      <c r="T5257" s="28"/>
      <c r="U5257" s="28"/>
      <c r="W5257" s="28"/>
      <c r="Y5257" s="28"/>
      <c r="Z5257" s="28"/>
      <c r="AB5257" s="28"/>
    </row>
    <row r="5258" spans="1:28">
      <c r="A5258" s="70"/>
      <c r="B5258" s="28"/>
      <c r="C5258" s="28"/>
      <c r="D5258" s="28"/>
      <c r="F5258" s="28"/>
      <c r="G5258" s="28"/>
      <c r="H5258" s="28"/>
      <c r="J5258" s="21"/>
      <c r="K5258" s="21"/>
      <c r="M5258" s="21"/>
      <c r="P5258" s="21"/>
      <c r="R5258" s="21"/>
      <c r="T5258" s="28"/>
      <c r="U5258" s="28"/>
      <c r="W5258" s="28"/>
      <c r="Y5258" s="28"/>
      <c r="Z5258" s="28"/>
      <c r="AB5258" s="28"/>
    </row>
    <row r="5259" spans="1:28">
      <c r="A5259" s="70"/>
      <c r="B5259" s="28"/>
      <c r="C5259" s="28"/>
      <c r="D5259" s="28"/>
      <c r="F5259" s="28"/>
      <c r="G5259" s="28"/>
      <c r="H5259" s="28"/>
      <c r="J5259" s="21"/>
      <c r="K5259" s="21"/>
      <c r="M5259" s="21"/>
      <c r="P5259" s="21"/>
      <c r="R5259" s="21"/>
      <c r="T5259" s="28"/>
      <c r="U5259" s="28"/>
      <c r="W5259" s="28"/>
      <c r="Y5259" s="28"/>
      <c r="Z5259" s="28"/>
      <c r="AB5259" s="28"/>
    </row>
    <row r="5260" spans="1:28">
      <c r="A5260" s="70"/>
      <c r="B5260" s="28"/>
      <c r="C5260" s="28"/>
      <c r="D5260" s="28"/>
      <c r="F5260" s="28"/>
      <c r="G5260" s="28"/>
      <c r="H5260" s="28"/>
      <c r="J5260" s="21"/>
      <c r="K5260" s="21"/>
      <c r="M5260" s="21"/>
      <c r="P5260" s="21"/>
      <c r="R5260" s="21"/>
      <c r="T5260" s="28"/>
      <c r="U5260" s="28"/>
      <c r="W5260" s="28"/>
      <c r="Y5260" s="28"/>
      <c r="Z5260" s="28"/>
      <c r="AB5260" s="28"/>
    </row>
    <row r="5261" spans="1:28">
      <c r="A5261" s="70"/>
      <c r="B5261" s="28"/>
      <c r="C5261" s="28"/>
      <c r="D5261" s="28"/>
      <c r="F5261" s="28"/>
      <c r="G5261" s="28"/>
      <c r="H5261" s="28"/>
      <c r="J5261" s="21"/>
      <c r="K5261" s="21"/>
      <c r="M5261" s="21"/>
      <c r="P5261" s="21"/>
      <c r="R5261" s="21"/>
      <c r="T5261" s="28"/>
      <c r="U5261" s="28"/>
      <c r="W5261" s="28"/>
      <c r="Y5261" s="28"/>
      <c r="Z5261" s="28"/>
      <c r="AB5261" s="28"/>
    </row>
    <row r="5262" spans="1:28">
      <c r="A5262" s="70"/>
      <c r="B5262" s="28"/>
      <c r="C5262" s="28"/>
      <c r="D5262" s="28"/>
      <c r="F5262" s="28"/>
      <c r="G5262" s="28"/>
      <c r="H5262" s="28"/>
      <c r="J5262" s="21"/>
      <c r="K5262" s="21"/>
      <c r="M5262" s="21"/>
      <c r="P5262" s="21"/>
      <c r="R5262" s="21"/>
      <c r="T5262" s="28"/>
      <c r="U5262" s="28"/>
      <c r="W5262" s="28"/>
      <c r="Y5262" s="28"/>
      <c r="Z5262" s="28"/>
      <c r="AB5262" s="28"/>
    </row>
    <row r="5263" spans="1:28">
      <c r="A5263" s="70"/>
      <c r="B5263" s="28"/>
      <c r="C5263" s="28"/>
      <c r="D5263" s="28"/>
      <c r="F5263" s="28"/>
      <c r="G5263" s="28"/>
      <c r="H5263" s="28"/>
      <c r="J5263" s="21"/>
      <c r="K5263" s="21"/>
      <c r="M5263" s="21"/>
      <c r="P5263" s="21"/>
      <c r="R5263" s="21"/>
      <c r="T5263" s="28"/>
      <c r="U5263" s="28"/>
      <c r="W5263" s="28"/>
      <c r="Y5263" s="28"/>
      <c r="Z5263" s="28"/>
      <c r="AB5263" s="28"/>
    </row>
    <row r="5264" spans="1:28">
      <c r="A5264" s="70"/>
      <c r="B5264" s="28"/>
      <c r="C5264" s="28"/>
      <c r="D5264" s="28"/>
      <c r="F5264" s="28"/>
      <c r="G5264" s="28"/>
      <c r="H5264" s="28"/>
      <c r="J5264" s="21"/>
      <c r="K5264" s="21"/>
      <c r="M5264" s="21"/>
      <c r="P5264" s="21"/>
      <c r="R5264" s="21"/>
      <c r="T5264" s="28"/>
      <c r="U5264" s="28"/>
      <c r="W5264" s="28"/>
      <c r="Y5264" s="28"/>
      <c r="Z5264" s="28"/>
      <c r="AB5264" s="28"/>
    </row>
    <row r="5265" spans="1:28">
      <c r="A5265" s="70"/>
      <c r="B5265" s="28"/>
      <c r="C5265" s="28"/>
      <c r="D5265" s="28"/>
      <c r="F5265" s="28"/>
      <c r="G5265" s="28"/>
      <c r="H5265" s="28"/>
      <c r="J5265" s="21"/>
      <c r="K5265" s="21"/>
      <c r="M5265" s="21"/>
      <c r="P5265" s="21"/>
      <c r="R5265" s="21"/>
      <c r="T5265" s="28"/>
      <c r="U5265" s="28"/>
      <c r="W5265" s="28"/>
      <c r="Y5265" s="28"/>
      <c r="Z5265" s="28"/>
      <c r="AB5265" s="28"/>
    </row>
    <row r="5266" spans="1:28">
      <c r="A5266" s="70"/>
      <c r="B5266" s="28"/>
      <c r="C5266" s="28"/>
      <c r="D5266" s="28"/>
      <c r="F5266" s="28"/>
      <c r="G5266" s="28"/>
      <c r="H5266" s="28"/>
      <c r="J5266" s="21"/>
      <c r="K5266" s="21"/>
      <c r="M5266" s="21"/>
      <c r="P5266" s="21"/>
      <c r="R5266" s="21"/>
      <c r="T5266" s="28"/>
      <c r="U5266" s="28"/>
      <c r="W5266" s="28"/>
      <c r="Y5266" s="28"/>
      <c r="Z5266" s="28"/>
      <c r="AB5266" s="28"/>
    </row>
    <row r="5267" spans="1:28">
      <c r="A5267" s="70"/>
      <c r="B5267" s="28"/>
      <c r="C5267" s="28"/>
      <c r="D5267" s="28"/>
      <c r="F5267" s="28"/>
      <c r="G5267" s="28"/>
      <c r="H5267" s="28"/>
      <c r="J5267" s="21"/>
      <c r="K5267" s="21"/>
      <c r="M5267" s="21"/>
      <c r="P5267" s="21"/>
      <c r="R5267" s="21"/>
      <c r="T5267" s="28"/>
      <c r="U5267" s="28"/>
      <c r="W5267" s="28"/>
      <c r="Y5267" s="28"/>
      <c r="Z5267" s="28"/>
      <c r="AB5267" s="28"/>
    </row>
    <row r="5268" spans="1:28">
      <c r="A5268" s="70"/>
      <c r="B5268" s="28"/>
      <c r="C5268" s="28"/>
      <c r="D5268" s="28"/>
      <c r="F5268" s="28"/>
      <c r="G5268" s="28"/>
      <c r="H5268" s="28"/>
      <c r="J5268" s="21"/>
      <c r="K5268" s="21"/>
      <c r="M5268" s="21"/>
      <c r="P5268" s="21"/>
      <c r="R5268" s="21"/>
      <c r="T5268" s="28"/>
      <c r="U5268" s="28"/>
      <c r="W5268" s="28"/>
      <c r="Y5268" s="28"/>
      <c r="Z5268" s="28"/>
      <c r="AB5268" s="28"/>
    </row>
    <row r="5269" spans="1:28">
      <c r="A5269" s="70"/>
      <c r="B5269" s="28"/>
      <c r="C5269" s="28"/>
      <c r="D5269" s="28"/>
      <c r="F5269" s="28"/>
      <c r="G5269" s="28"/>
      <c r="H5269" s="28"/>
      <c r="J5269" s="21"/>
      <c r="K5269" s="21"/>
      <c r="M5269" s="21"/>
      <c r="P5269" s="21"/>
      <c r="R5269" s="21"/>
      <c r="T5269" s="28"/>
      <c r="U5269" s="28"/>
      <c r="W5269" s="28"/>
      <c r="Y5269" s="28"/>
      <c r="Z5269" s="28"/>
      <c r="AB5269" s="28"/>
    </row>
    <row r="5270" spans="1:28">
      <c r="A5270" s="70"/>
      <c r="B5270" s="28"/>
      <c r="C5270" s="28"/>
      <c r="D5270" s="28"/>
      <c r="F5270" s="28"/>
      <c r="G5270" s="28"/>
      <c r="H5270" s="28"/>
      <c r="J5270" s="21"/>
      <c r="K5270" s="21"/>
      <c r="M5270" s="21"/>
      <c r="P5270" s="21"/>
      <c r="R5270" s="21"/>
      <c r="T5270" s="28"/>
      <c r="U5270" s="28"/>
      <c r="W5270" s="28"/>
      <c r="Y5270" s="28"/>
      <c r="Z5270" s="28"/>
      <c r="AB5270" s="28"/>
    </row>
    <row r="5271" spans="1:28">
      <c r="A5271" s="70"/>
      <c r="B5271" s="28"/>
      <c r="C5271" s="28"/>
      <c r="D5271" s="28"/>
      <c r="F5271" s="28"/>
      <c r="G5271" s="28"/>
      <c r="H5271" s="28"/>
      <c r="J5271" s="21"/>
      <c r="K5271" s="21"/>
      <c r="M5271" s="21"/>
      <c r="P5271" s="21"/>
      <c r="R5271" s="21"/>
      <c r="T5271" s="28"/>
      <c r="U5271" s="28"/>
      <c r="W5271" s="28"/>
      <c r="Y5271" s="28"/>
      <c r="Z5271" s="28"/>
      <c r="AB5271" s="28"/>
    </row>
    <row r="5272" spans="1:28">
      <c r="A5272" s="70"/>
      <c r="B5272" s="28"/>
      <c r="C5272" s="28"/>
      <c r="D5272" s="28"/>
      <c r="F5272" s="28"/>
      <c r="G5272" s="28"/>
      <c r="H5272" s="28"/>
      <c r="J5272" s="21"/>
      <c r="K5272" s="21"/>
      <c r="M5272" s="21"/>
      <c r="P5272" s="21"/>
      <c r="R5272" s="21"/>
      <c r="T5272" s="28"/>
      <c r="U5272" s="28"/>
      <c r="W5272" s="28"/>
      <c r="Y5272" s="28"/>
      <c r="Z5272" s="28"/>
      <c r="AB5272" s="28"/>
    </row>
    <row r="5273" spans="1:28">
      <c r="A5273" s="70"/>
      <c r="B5273" s="28"/>
      <c r="C5273" s="28"/>
      <c r="D5273" s="28"/>
      <c r="F5273" s="28"/>
      <c r="G5273" s="28"/>
      <c r="H5273" s="28"/>
      <c r="J5273" s="21"/>
      <c r="K5273" s="21"/>
      <c r="M5273" s="21"/>
      <c r="P5273" s="21"/>
      <c r="R5273" s="21"/>
      <c r="T5273" s="28"/>
      <c r="U5273" s="28"/>
      <c r="W5273" s="28"/>
      <c r="Y5273" s="28"/>
      <c r="Z5273" s="28"/>
      <c r="AB5273" s="28"/>
    </row>
    <row r="5274" spans="1:28">
      <c r="A5274" s="70"/>
      <c r="B5274" s="28"/>
      <c r="C5274" s="28"/>
      <c r="D5274" s="28"/>
      <c r="F5274" s="28"/>
      <c r="G5274" s="28"/>
      <c r="H5274" s="28"/>
      <c r="J5274" s="21"/>
      <c r="K5274" s="21"/>
      <c r="M5274" s="21"/>
      <c r="P5274" s="21"/>
      <c r="R5274" s="21"/>
      <c r="T5274" s="28"/>
      <c r="U5274" s="28"/>
      <c r="W5274" s="28"/>
      <c r="Y5274" s="28"/>
      <c r="Z5274" s="28"/>
      <c r="AB5274" s="28"/>
    </row>
    <row r="5275" spans="1:28">
      <c r="A5275" s="70"/>
      <c r="B5275" s="28"/>
      <c r="C5275" s="28"/>
      <c r="D5275" s="28"/>
      <c r="F5275" s="28"/>
      <c r="G5275" s="28"/>
      <c r="H5275" s="28"/>
      <c r="J5275" s="21"/>
      <c r="K5275" s="21"/>
      <c r="M5275" s="21"/>
      <c r="P5275" s="21"/>
      <c r="R5275" s="21"/>
      <c r="T5275" s="28"/>
      <c r="U5275" s="28"/>
      <c r="W5275" s="28"/>
      <c r="Y5275" s="28"/>
      <c r="Z5275" s="28"/>
      <c r="AB5275" s="28"/>
    </row>
    <row r="5276" spans="1:28">
      <c r="A5276" s="70"/>
      <c r="B5276" s="28"/>
      <c r="C5276" s="28"/>
      <c r="D5276" s="28"/>
      <c r="F5276" s="28"/>
      <c r="G5276" s="28"/>
      <c r="H5276" s="28"/>
      <c r="J5276" s="21"/>
      <c r="K5276" s="21"/>
      <c r="M5276" s="21"/>
      <c r="P5276" s="21"/>
      <c r="R5276" s="21"/>
      <c r="T5276" s="28"/>
      <c r="U5276" s="28"/>
      <c r="W5276" s="28"/>
      <c r="Y5276" s="28"/>
      <c r="Z5276" s="28"/>
      <c r="AB5276" s="28"/>
    </row>
    <row r="5277" spans="1:28">
      <c r="A5277" s="70"/>
      <c r="B5277" s="28"/>
      <c r="C5277" s="28"/>
      <c r="D5277" s="28"/>
      <c r="F5277" s="28"/>
      <c r="G5277" s="28"/>
      <c r="H5277" s="28"/>
      <c r="J5277" s="21"/>
      <c r="K5277" s="21"/>
      <c r="M5277" s="21"/>
      <c r="P5277" s="21"/>
      <c r="R5277" s="21"/>
      <c r="T5277" s="28"/>
      <c r="U5277" s="28"/>
      <c r="W5277" s="28"/>
      <c r="Y5277" s="28"/>
      <c r="Z5277" s="28"/>
      <c r="AB5277" s="28"/>
    </row>
    <row r="5278" spans="1:28">
      <c r="A5278" s="70"/>
      <c r="B5278" s="28"/>
      <c r="C5278" s="28"/>
      <c r="D5278" s="28"/>
      <c r="F5278" s="28"/>
      <c r="G5278" s="28"/>
      <c r="H5278" s="28"/>
      <c r="J5278" s="21"/>
      <c r="K5278" s="21"/>
      <c r="M5278" s="21"/>
      <c r="P5278" s="21"/>
      <c r="R5278" s="21"/>
      <c r="T5278" s="28"/>
      <c r="U5278" s="28"/>
      <c r="W5278" s="28"/>
      <c r="Y5278" s="28"/>
      <c r="Z5278" s="28"/>
      <c r="AB5278" s="28"/>
    </row>
    <row r="5279" spans="1:28">
      <c r="A5279" s="70"/>
      <c r="B5279" s="28"/>
      <c r="C5279" s="28"/>
      <c r="D5279" s="28"/>
      <c r="F5279" s="28"/>
      <c r="G5279" s="28"/>
      <c r="H5279" s="28"/>
      <c r="J5279" s="21"/>
      <c r="K5279" s="21"/>
      <c r="M5279" s="21"/>
      <c r="P5279" s="21"/>
      <c r="R5279" s="21"/>
      <c r="T5279" s="28"/>
      <c r="U5279" s="28"/>
      <c r="W5279" s="28"/>
      <c r="Y5279" s="28"/>
      <c r="Z5279" s="28"/>
      <c r="AB5279" s="28"/>
    </row>
    <row r="5280" spans="1:28">
      <c r="A5280" s="70"/>
      <c r="B5280" s="28"/>
      <c r="C5280" s="28"/>
      <c r="D5280" s="28"/>
      <c r="F5280" s="28"/>
      <c r="G5280" s="28"/>
      <c r="H5280" s="28"/>
      <c r="J5280" s="21"/>
      <c r="K5280" s="21"/>
      <c r="M5280" s="21"/>
      <c r="P5280" s="21"/>
      <c r="R5280" s="21"/>
      <c r="T5280" s="28"/>
      <c r="U5280" s="28"/>
      <c r="W5280" s="28"/>
      <c r="Y5280" s="28"/>
      <c r="Z5280" s="28"/>
      <c r="AB5280" s="28"/>
    </row>
    <row r="5281" spans="1:28">
      <c r="A5281" s="70"/>
      <c r="B5281" s="28"/>
      <c r="C5281" s="28"/>
      <c r="D5281" s="28"/>
      <c r="F5281" s="28"/>
      <c r="G5281" s="28"/>
      <c r="H5281" s="28"/>
      <c r="J5281" s="21"/>
      <c r="K5281" s="21"/>
      <c r="M5281" s="21"/>
      <c r="P5281" s="21"/>
      <c r="R5281" s="21"/>
      <c r="T5281" s="28"/>
      <c r="U5281" s="28"/>
      <c r="W5281" s="28"/>
      <c r="Y5281" s="28"/>
      <c r="Z5281" s="28"/>
      <c r="AB5281" s="28"/>
    </row>
    <row r="5282" spans="1:28">
      <c r="A5282" s="70"/>
      <c r="B5282" s="28"/>
      <c r="C5282" s="28"/>
      <c r="D5282" s="28"/>
      <c r="F5282" s="28"/>
      <c r="G5282" s="28"/>
      <c r="H5282" s="28"/>
      <c r="J5282" s="21"/>
      <c r="K5282" s="21"/>
      <c r="M5282" s="21"/>
      <c r="P5282" s="21"/>
      <c r="R5282" s="21"/>
      <c r="T5282" s="28"/>
      <c r="U5282" s="28"/>
      <c r="W5282" s="28"/>
      <c r="Y5282" s="28"/>
      <c r="Z5282" s="28"/>
      <c r="AB5282" s="28"/>
    </row>
    <row r="5283" spans="1:28">
      <c r="A5283" s="70"/>
      <c r="B5283" s="28"/>
      <c r="C5283" s="28"/>
      <c r="D5283" s="28"/>
      <c r="F5283" s="28"/>
      <c r="G5283" s="28"/>
      <c r="H5283" s="28"/>
      <c r="J5283" s="21"/>
      <c r="K5283" s="21"/>
      <c r="M5283" s="21"/>
      <c r="P5283" s="21"/>
      <c r="R5283" s="21"/>
      <c r="T5283" s="28"/>
      <c r="U5283" s="28"/>
      <c r="W5283" s="28"/>
      <c r="Y5283" s="28"/>
      <c r="Z5283" s="28"/>
      <c r="AB5283" s="28"/>
    </row>
    <row r="5284" spans="1:28">
      <c r="A5284" s="70"/>
      <c r="B5284" s="28"/>
      <c r="C5284" s="28"/>
      <c r="D5284" s="28"/>
      <c r="F5284" s="28"/>
      <c r="G5284" s="28"/>
      <c r="H5284" s="28"/>
      <c r="J5284" s="21"/>
      <c r="K5284" s="21"/>
      <c r="M5284" s="21"/>
      <c r="P5284" s="21"/>
      <c r="R5284" s="21"/>
      <c r="T5284" s="28"/>
      <c r="U5284" s="28"/>
      <c r="W5284" s="28"/>
      <c r="Y5284" s="28"/>
      <c r="Z5284" s="28"/>
      <c r="AB5284" s="28"/>
    </row>
    <row r="5285" spans="1:28">
      <c r="A5285" s="70"/>
      <c r="B5285" s="28"/>
      <c r="C5285" s="28"/>
      <c r="D5285" s="28"/>
      <c r="F5285" s="28"/>
      <c r="G5285" s="28"/>
      <c r="H5285" s="28"/>
      <c r="J5285" s="21"/>
      <c r="K5285" s="21"/>
      <c r="M5285" s="21"/>
      <c r="P5285" s="21"/>
      <c r="R5285" s="21"/>
      <c r="T5285" s="28"/>
      <c r="U5285" s="28"/>
      <c r="W5285" s="28"/>
      <c r="Y5285" s="28"/>
      <c r="Z5285" s="28"/>
      <c r="AB5285" s="28"/>
    </row>
    <row r="5286" spans="1:28">
      <c r="A5286" s="70"/>
      <c r="B5286" s="28"/>
      <c r="C5286" s="28"/>
      <c r="D5286" s="28"/>
      <c r="F5286" s="28"/>
      <c r="G5286" s="28"/>
      <c r="H5286" s="28"/>
      <c r="J5286" s="21"/>
      <c r="K5286" s="21"/>
      <c r="M5286" s="21"/>
      <c r="P5286" s="21"/>
      <c r="R5286" s="21"/>
      <c r="T5286" s="28"/>
      <c r="U5286" s="28"/>
      <c r="W5286" s="28"/>
      <c r="Y5286" s="28"/>
      <c r="Z5286" s="28"/>
      <c r="AB5286" s="28"/>
    </row>
    <row r="5287" spans="1:28">
      <c r="A5287" s="70"/>
      <c r="B5287" s="28"/>
      <c r="C5287" s="28"/>
      <c r="D5287" s="28"/>
      <c r="F5287" s="28"/>
      <c r="G5287" s="28"/>
      <c r="H5287" s="28"/>
      <c r="J5287" s="21"/>
      <c r="K5287" s="21"/>
      <c r="M5287" s="21"/>
      <c r="P5287" s="21"/>
      <c r="R5287" s="21"/>
      <c r="T5287" s="28"/>
      <c r="U5287" s="28"/>
      <c r="W5287" s="28"/>
      <c r="Y5287" s="28"/>
      <c r="Z5287" s="28"/>
      <c r="AB5287" s="28"/>
    </row>
    <row r="5288" spans="1:28">
      <c r="A5288" s="70"/>
      <c r="B5288" s="28"/>
      <c r="C5288" s="28"/>
      <c r="D5288" s="28"/>
      <c r="F5288" s="28"/>
      <c r="G5288" s="28"/>
      <c r="H5288" s="28"/>
      <c r="J5288" s="21"/>
      <c r="K5288" s="21"/>
      <c r="M5288" s="21"/>
      <c r="P5288" s="21"/>
      <c r="R5288" s="21"/>
      <c r="T5288" s="28"/>
      <c r="U5288" s="28"/>
      <c r="W5288" s="28"/>
      <c r="Y5288" s="28"/>
      <c r="Z5288" s="28"/>
      <c r="AB5288" s="28"/>
    </row>
    <row r="5289" spans="1:28">
      <c r="A5289" s="70"/>
      <c r="B5289" s="28"/>
      <c r="C5289" s="28"/>
      <c r="D5289" s="28"/>
      <c r="F5289" s="28"/>
      <c r="G5289" s="28"/>
      <c r="H5289" s="28"/>
      <c r="J5289" s="21"/>
      <c r="K5289" s="21"/>
      <c r="M5289" s="21"/>
      <c r="P5289" s="21"/>
      <c r="R5289" s="21"/>
      <c r="T5289" s="28"/>
      <c r="U5289" s="28"/>
      <c r="W5289" s="28"/>
      <c r="Y5289" s="28"/>
      <c r="Z5289" s="28"/>
      <c r="AB5289" s="28"/>
    </row>
    <row r="5290" spans="1:28">
      <c r="A5290" s="70"/>
      <c r="B5290" s="28"/>
      <c r="C5290" s="28"/>
      <c r="D5290" s="28"/>
      <c r="F5290" s="28"/>
      <c r="G5290" s="28"/>
      <c r="H5290" s="28"/>
      <c r="J5290" s="21"/>
      <c r="K5290" s="21"/>
      <c r="M5290" s="21"/>
      <c r="P5290" s="21"/>
      <c r="R5290" s="21"/>
      <c r="T5290" s="28"/>
      <c r="U5290" s="28"/>
      <c r="W5290" s="28"/>
      <c r="Y5290" s="28"/>
      <c r="Z5290" s="28"/>
      <c r="AB5290" s="28"/>
    </row>
    <row r="5291" spans="1:28">
      <c r="A5291" s="70"/>
      <c r="B5291" s="28"/>
      <c r="C5291" s="28"/>
      <c r="D5291" s="28"/>
      <c r="F5291" s="28"/>
      <c r="G5291" s="28"/>
      <c r="H5291" s="28"/>
      <c r="J5291" s="21"/>
      <c r="K5291" s="21"/>
      <c r="M5291" s="21"/>
      <c r="P5291" s="21"/>
      <c r="R5291" s="21"/>
      <c r="T5291" s="28"/>
      <c r="U5291" s="28"/>
      <c r="W5291" s="28"/>
      <c r="Y5291" s="28"/>
      <c r="Z5291" s="28"/>
      <c r="AB5291" s="28"/>
    </row>
    <row r="5292" spans="1:28">
      <c r="A5292" s="70"/>
      <c r="B5292" s="28"/>
      <c r="C5292" s="28"/>
      <c r="D5292" s="28"/>
      <c r="F5292" s="28"/>
      <c r="G5292" s="28"/>
      <c r="H5292" s="28"/>
      <c r="J5292" s="21"/>
      <c r="K5292" s="21"/>
      <c r="M5292" s="21"/>
      <c r="P5292" s="21"/>
      <c r="R5292" s="21"/>
      <c r="T5292" s="28"/>
      <c r="U5292" s="28"/>
      <c r="W5292" s="28"/>
      <c r="Y5292" s="28"/>
      <c r="Z5292" s="28"/>
      <c r="AB5292" s="28"/>
    </row>
    <row r="5293" spans="1:28">
      <c r="A5293" s="70"/>
      <c r="B5293" s="28"/>
      <c r="C5293" s="28"/>
      <c r="D5293" s="28"/>
      <c r="F5293" s="28"/>
      <c r="G5293" s="28"/>
      <c r="H5293" s="28"/>
      <c r="J5293" s="21"/>
      <c r="K5293" s="21"/>
      <c r="M5293" s="21"/>
      <c r="P5293" s="21"/>
      <c r="R5293" s="21"/>
      <c r="T5293" s="28"/>
      <c r="U5293" s="28"/>
      <c r="W5293" s="28"/>
      <c r="Y5293" s="28"/>
      <c r="Z5293" s="28"/>
      <c r="AB5293" s="28"/>
    </row>
    <row r="5294" spans="1:28">
      <c r="A5294" s="70"/>
      <c r="B5294" s="28"/>
      <c r="C5294" s="28"/>
      <c r="D5294" s="28"/>
      <c r="F5294" s="28"/>
      <c r="G5294" s="28"/>
      <c r="H5294" s="28"/>
      <c r="J5294" s="21"/>
      <c r="K5294" s="21"/>
      <c r="M5294" s="21"/>
      <c r="P5294" s="21"/>
      <c r="R5294" s="21"/>
      <c r="T5294" s="28"/>
      <c r="U5294" s="28"/>
      <c r="W5294" s="28"/>
      <c r="Y5294" s="28"/>
      <c r="Z5294" s="28"/>
      <c r="AB5294" s="28"/>
    </row>
    <row r="5295" spans="1:28">
      <c r="A5295" s="70"/>
      <c r="B5295" s="28"/>
      <c r="C5295" s="28"/>
      <c r="D5295" s="28"/>
      <c r="F5295" s="28"/>
      <c r="G5295" s="28"/>
      <c r="H5295" s="28"/>
      <c r="J5295" s="21"/>
      <c r="K5295" s="21"/>
      <c r="M5295" s="21"/>
      <c r="P5295" s="21"/>
      <c r="R5295" s="21"/>
      <c r="T5295" s="28"/>
      <c r="U5295" s="28"/>
      <c r="W5295" s="28"/>
      <c r="Y5295" s="28"/>
      <c r="Z5295" s="28"/>
      <c r="AB5295" s="28"/>
    </row>
    <row r="5296" spans="1:28">
      <c r="A5296" s="70"/>
      <c r="B5296" s="28"/>
      <c r="C5296" s="28"/>
      <c r="D5296" s="28"/>
      <c r="F5296" s="28"/>
      <c r="G5296" s="28"/>
      <c r="H5296" s="28"/>
      <c r="J5296" s="21"/>
      <c r="K5296" s="21"/>
      <c r="M5296" s="21"/>
      <c r="P5296" s="21"/>
      <c r="R5296" s="21"/>
      <c r="T5296" s="28"/>
      <c r="U5296" s="28"/>
      <c r="W5296" s="28"/>
      <c r="Y5296" s="28"/>
      <c r="Z5296" s="28"/>
      <c r="AB5296" s="28"/>
    </row>
    <row r="5297" spans="1:28">
      <c r="A5297" s="70"/>
      <c r="B5297" s="28"/>
      <c r="C5297" s="28"/>
      <c r="D5297" s="28"/>
      <c r="F5297" s="28"/>
      <c r="G5297" s="28"/>
      <c r="H5297" s="28"/>
      <c r="J5297" s="21"/>
      <c r="K5297" s="21"/>
      <c r="M5297" s="21"/>
      <c r="P5297" s="21"/>
      <c r="R5297" s="21"/>
      <c r="T5297" s="28"/>
      <c r="U5297" s="28"/>
      <c r="W5297" s="28"/>
      <c r="Y5297" s="28"/>
      <c r="Z5297" s="28"/>
      <c r="AB5297" s="28"/>
    </row>
    <row r="5298" spans="1:28">
      <c r="A5298" s="70"/>
      <c r="B5298" s="28"/>
      <c r="C5298" s="28"/>
      <c r="D5298" s="28"/>
      <c r="F5298" s="28"/>
      <c r="G5298" s="28"/>
      <c r="H5298" s="28"/>
      <c r="J5298" s="21"/>
      <c r="K5298" s="21"/>
      <c r="M5298" s="21"/>
      <c r="P5298" s="21"/>
      <c r="R5298" s="21"/>
      <c r="T5298" s="28"/>
      <c r="U5298" s="28"/>
      <c r="W5298" s="28"/>
      <c r="Y5298" s="28"/>
      <c r="Z5298" s="28"/>
      <c r="AB5298" s="28"/>
    </row>
    <row r="5299" spans="1:28">
      <c r="A5299" s="70"/>
      <c r="B5299" s="28"/>
      <c r="C5299" s="28"/>
      <c r="D5299" s="28"/>
      <c r="F5299" s="28"/>
      <c r="G5299" s="28"/>
      <c r="H5299" s="28"/>
      <c r="J5299" s="21"/>
      <c r="K5299" s="21"/>
      <c r="M5299" s="21"/>
      <c r="P5299" s="21"/>
      <c r="R5299" s="21"/>
      <c r="T5299" s="28"/>
      <c r="U5299" s="28"/>
      <c r="W5299" s="28"/>
      <c r="Y5299" s="28"/>
      <c r="Z5299" s="28"/>
      <c r="AB5299" s="28"/>
    </row>
    <row r="5300" spans="1:28">
      <c r="A5300" s="70"/>
      <c r="B5300" s="28"/>
      <c r="C5300" s="28"/>
      <c r="D5300" s="28"/>
      <c r="F5300" s="28"/>
      <c r="G5300" s="28"/>
      <c r="H5300" s="28"/>
      <c r="J5300" s="21"/>
      <c r="K5300" s="21"/>
      <c r="M5300" s="21"/>
      <c r="P5300" s="21"/>
      <c r="R5300" s="21"/>
      <c r="T5300" s="28"/>
      <c r="U5300" s="28"/>
      <c r="W5300" s="28"/>
      <c r="Y5300" s="28"/>
      <c r="Z5300" s="28"/>
      <c r="AB5300" s="28"/>
    </row>
    <row r="5301" spans="1:28">
      <c r="A5301" s="70"/>
      <c r="B5301" s="28"/>
      <c r="C5301" s="28"/>
      <c r="D5301" s="28"/>
      <c r="F5301" s="28"/>
      <c r="G5301" s="28"/>
      <c r="H5301" s="28"/>
      <c r="J5301" s="21"/>
      <c r="K5301" s="21"/>
      <c r="M5301" s="21"/>
      <c r="P5301" s="21"/>
      <c r="R5301" s="21"/>
      <c r="T5301" s="28"/>
      <c r="U5301" s="28"/>
      <c r="W5301" s="28"/>
      <c r="Y5301" s="28"/>
      <c r="Z5301" s="28"/>
      <c r="AB5301" s="28"/>
    </row>
    <row r="5302" spans="1:28">
      <c r="A5302" s="70"/>
      <c r="B5302" s="28"/>
      <c r="C5302" s="28"/>
      <c r="D5302" s="28"/>
      <c r="F5302" s="28"/>
      <c r="G5302" s="28"/>
      <c r="H5302" s="28"/>
      <c r="J5302" s="21"/>
      <c r="K5302" s="21"/>
      <c r="M5302" s="21"/>
      <c r="P5302" s="21"/>
      <c r="R5302" s="21"/>
      <c r="T5302" s="28"/>
      <c r="U5302" s="28"/>
      <c r="W5302" s="28"/>
      <c r="Y5302" s="28"/>
      <c r="Z5302" s="28"/>
      <c r="AB5302" s="28"/>
    </row>
    <row r="5303" spans="1:28">
      <c r="A5303" s="70"/>
      <c r="B5303" s="28"/>
      <c r="C5303" s="28"/>
      <c r="D5303" s="28"/>
      <c r="F5303" s="28"/>
      <c r="G5303" s="28"/>
      <c r="H5303" s="28"/>
      <c r="J5303" s="21"/>
      <c r="K5303" s="21"/>
      <c r="M5303" s="21"/>
      <c r="P5303" s="21"/>
      <c r="R5303" s="21"/>
      <c r="T5303" s="28"/>
      <c r="U5303" s="28"/>
      <c r="W5303" s="28"/>
      <c r="Y5303" s="28"/>
      <c r="Z5303" s="28"/>
      <c r="AB5303" s="28"/>
    </row>
    <row r="5304" spans="1:28">
      <c r="A5304" s="70"/>
      <c r="B5304" s="28"/>
      <c r="C5304" s="28"/>
      <c r="D5304" s="28"/>
      <c r="F5304" s="28"/>
      <c r="G5304" s="28"/>
      <c r="H5304" s="28"/>
      <c r="J5304" s="21"/>
      <c r="K5304" s="21"/>
      <c r="M5304" s="21"/>
      <c r="P5304" s="21"/>
      <c r="R5304" s="21"/>
      <c r="T5304" s="28"/>
      <c r="U5304" s="28"/>
      <c r="W5304" s="28"/>
      <c r="Y5304" s="28"/>
      <c r="Z5304" s="28"/>
      <c r="AB5304" s="28"/>
    </row>
    <row r="5305" spans="1:28">
      <c r="A5305" s="70"/>
      <c r="B5305" s="28"/>
      <c r="C5305" s="28"/>
      <c r="D5305" s="28"/>
      <c r="F5305" s="28"/>
      <c r="G5305" s="28"/>
      <c r="H5305" s="28"/>
      <c r="J5305" s="21"/>
      <c r="K5305" s="21"/>
      <c r="M5305" s="21"/>
      <c r="P5305" s="21"/>
      <c r="R5305" s="21"/>
      <c r="T5305" s="28"/>
      <c r="U5305" s="28"/>
      <c r="W5305" s="28"/>
      <c r="Y5305" s="28"/>
      <c r="Z5305" s="28"/>
      <c r="AB5305" s="28"/>
    </row>
    <row r="5306" spans="1:28">
      <c r="A5306" s="70"/>
      <c r="B5306" s="28"/>
      <c r="C5306" s="28"/>
      <c r="D5306" s="28"/>
      <c r="F5306" s="28"/>
      <c r="G5306" s="28"/>
      <c r="H5306" s="28"/>
      <c r="J5306" s="21"/>
      <c r="K5306" s="21"/>
      <c r="M5306" s="21"/>
      <c r="P5306" s="21"/>
      <c r="R5306" s="21"/>
      <c r="T5306" s="28"/>
      <c r="U5306" s="28"/>
      <c r="W5306" s="28"/>
      <c r="Y5306" s="28"/>
      <c r="Z5306" s="28"/>
      <c r="AB5306" s="28"/>
    </row>
    <row r="5307" spans="1:28">
      <c r="A5307" s="70"/>
      <c r="B5307" s="28"/>
      <c r="C5307" s="28"/>
      <c r="D5307" s="28"/>
      <c r="F5307" s="28"/>
      <c r="G5307" s="28"/>
      <c r="H5307" s="28"/>
      <c r="J5307" s="21"/>
      <c r="K5307" s="21"/>
      <c r="M5307" s="21"/>
      <c r="P5307" s="21"/>
      <c r="R5307" s="21"/>
      <c r="T5307" s="28"/>
      <c r="U5307" s="28"/>
      <c r="W5307" s="28"/>
      <c r="Y5307" s="28"/>
      <c r="Z5307" s="28"/>
      <c r="AB5307" s="28"/>
    </row>
    <row r="5308" spans="1:28">
      <c r="A5308" s="70"/>
      <c r="B5308" s="28"/>
      <c r="C5308" s="28"/>
      <c r="D5308" s="28"/>
      <c r="F5308" s="28"/>
      <c r="G5308" s="28"/>
      <c r="H5308" s="28"/>
      <c r="J5308" s="21"/>
      <c r="K5308" s="21"/>
      <c r="M5308" s="21"/>
      <c r="P5308" s="21"/>
      <c r="R5308" s="21"/>
      <c r="T5308" s="28"/>
      <c r="U5308" s="28"/>
      <c r="W5308" s="28"/>
      <c r="Y5308" s="28"/>
      <c r="Z5308" s="28"/>
      <c r="AB5308" s="28"/>
    </row>
    <row r="5309" spans="1:28">
      <c r="A5309" s="70"/>
      <c r="B5309" s="28"/>
      <c r="C5309" s="28"/>
      <c r="D5309" s="28"/>
      <c r="F5309" s="28"/>
      <c r="G5309" s="28"/>
      <c r="H5309" s="28"/>
      <c r="J5309" s="21"/>
      <c r="K5309" s="21"/>
      <c r="M5309" s="21"/>
      <c r="P5309" s="21"/>
      <c r="R5309" s="21"/>
      <c r="T5309" s="28"/>
      <c r="U5309" s="28"/>
      <c r="W5309" s="28"/>
      <c r="Y5309" s="28"/>
      <c r="Z5309" s="28"/>
      <c r="AB5309" s="28"/>
    </row>
    <row r="5310" spans="1:28">
      <c r="A5310" s="70"/>
      <c r="B5310" s="28"/>
      <c r="C5310" s="28"/>
      <c r="D5310" s="28"/>
      <c r="F5310" s="28"/>
      <c r="G5310" s="28"/>
      <c r="H5310" s="28"/>
      <c r="J5310" s="21"/>
      <c r="K5310" s="21"/>
      <c r="M5310" s="21"/>
      <c r="P5310" s="21"/>
      <c r="R5310" s="21"/>
      <c r="T5310" s="28"/>
      <c r="U5310" s="28"/>
      <c r="W5310" s="28"/>
      <c r="Y5310" s="28"/>
      <c r="Z5310" s="28"/>
      <c r="AB5310" s="28"/>
    </row>
    <row r="5311" spans="1:28">
      <c r="A5311" s="70"/>
      <c r="B5311" s="28"/>
      <c r="C5311" s="28"/>
      <c r="D5311" s="28"/>
      <c r="F5311" s="28"/>
      <c r="G5311" s="28"/>
      <c r="H5311" s="28"/>
      <c r="J5311" s="21"/>
      <c r="K5311" s="21"/>
      <c r="M5311" s="21"/>
      <c r="P5311" s="21"/>
      <c r="R5311" s="21"/>
      <c r="T5311" s="28"/>
      <c r="U5311" s="28"/>
      <c r="W5311" s="28"/>
      <c r="Y5311" s="28"/>
      <c r="Z5311" s="28"/>
      <c r="AB5311" s="28"/>
    </row>
    <row r="5312" spans="1:28">
      <c r="A5312" s="70"/>
      <c r="B5312" s="28"/>
      <c r="C5312" s="28"/>
      <c r="D5312" s="28"/>
      <c r="F5312" s="28"/>
      <c r="G5312" s="28"/>
      <c r="H5312" s="28"/>
      <c r="J5312" s="21"/>
      <c r="K5312" s="21"/>
      <c r="M5312" s="21"/>
      <c r="P5312" s="21"/>
      <c r="R5312" s="21"/>
      <c r="T5312" s="28"/>
      <c r="U5312" s="28"/>
      <c r="W5312" s="28"/>
      <c r="Y5312" s="28"/>
      <c r="Z5312" s="28"/>
      <c r="AB5312" s="28"/>
    </row>
    <row r="5313" spans="1:28">
      <c r="A5313" s="70"/>
      <c r="B5313" s="28"/>
      <c r="C5313" s="28"/>
      <c r="D5313" s="28"/>
      <c r="F5313" s="28"/>
      <c r="G5313" s="28"/>
      <c r="H5313" s="28"/>
      <c r="J5313" s="21"/>
      <c r="K5313" s="21"/>
      <c r="M5313" s="21"/>
      <c r="P5313" s="21"/>
      <c r="R5313" s="21"/>
      <c r="T5313" s="28"/>
      <c r="U5313" s="28"/>
      <c r="W5313" s="28"/>
      <c r="Y5313" s="28"/>
      <c r="Z5313" s="28"/>
      <c r="AB5313" s="28"/>
    </row>
    <row r="5314" spans="1:28">
      <c r="A5314" s="70"/>
      <c r="B5314" s="28"/>
      <c r="C5314" s="28"/>
      <c r="D5314" s="28"/>
      <c r="F5314" s="28"/>
      <c r="G5314" s="28"/>
      <c r="H5314" s="28"/>
      <c r="J5314" s="21"/>
      <c r="K5314" s="21"/>
      <c r="M5314" s="21"/>
      <c r="P5314" s="21"/>
      <c r="R5314" s="21"/>
      <c r="T5314" s="28"/>
      <c r="U5314" s="28"/>
      <c r="W5314" s="28"/>
      <c r="Y5314" s="28"/>
      <c r="Z5314" s="28"/>
      <c r="AB5314" s="28"/>
    </row>
    <row r="5315" spans="1:28">
      <c r="A5315" s="70"/>
      <c r="B5315" s="28"/>
      <c r="C5315" s="28"/>
      <c r="D5315" s="28"/>
      <c r="F5315" s="28"/>
      <c r="G5315" s="28"/>
      <c r="H5315" s="28"/>
      <c r="J5315" s="21"/>
      <c r="K5315" s="21"/>
      <c r="M5315" s="21"/>
      <c r="P5315" s="21"/>
      <c r="R5315" s="21"/>
      <c r="T5315" s="28"/>
      <c r="U5315" s="28"/>
      <c r="W5315" s="28"/>
      <c r="Y5315" s="28"/>
      <c r="Z5315" s="28"/>
      <c r="AB5315" s="28"/>
    </row>
    <row r="5316" spans="1:28">
      <c r="A5316" s="70"/>
      <c r="B5316" s="28"/>
      <c r="C5316" s="28"/>
      <c r="D5316" s="28"/>
      <c r="F5316" s="28"/>
      <c r="G5316" s="28"/>
      <c r="H5316" s="28"/>
      <c r="J5316" s="21"/>
      <c r="K5316" s="21"/>
      <c r="M5316" s="21"/>
      <c r="P5316" s="21"/>
      <c r="R5316" s="21"/>
      <c r="T5316" s="28"/>
      <c r="U5316" s="28"/>
      <c r="W5316" s="28"/>
      <c r="Y5316" s="28"/>
      <c r="Z5316" s="28"/>
      <c r="AB5316" s="28"/>
    </row>
    <row r="5317" spans="1:28">
      <c r="A5317" s="70"/>
      <c r="B5317" s="28"/>
      <c r="C5317" s="28"/>
      <c r="D5317" s="28"/>
      <c r="F5317" s="28"/>
      <c r="G5317" s="28"/>
      <c r="H5317" s="28"/>
      <c r="J5317" s="21"/>
      <c r="K5317" s="21"/>
      <c r="M5317" s="21"/>
      <c r="P5317" s="21"/>
      <c r="R5317" s="21"/>
      <c r="T5317" s="28"/>
      <c r="U5317" s="28"/>
      <c r="W5317" s="28"/>
      <c r="Y5317" s="28"/>
      <c r="Z5317" s="28"/>
      <c r="AB5317" s="28"/>
    </row>
    <row r="5318" spans="1:28">
      <c r="A5318" s="70"/>
      <c r="B5318" s="28"/>
      <c r="C5318" s="28"/>
      <c r="D5318" s="28"/>
      <c r="F5318" s="28"/>
      <c r="G5318" s="28"/>
      <c r="H5318" s="28"/>
      <c r="J5318" s="21"/>
      <c r="K5318" s="21"/>
      <c r="M5318" s="21"/>
      <c r="P5318" s="21"/>
      <c r="R5318" s="21"/>
      <c r="T5318" s="28"/>
      <c r="U5318" s="28"/>
      <c r="W5318" s="28"/>
      <c r="Y5318" s="28"/>
      <c r="Z5318" s="28"/>
      <c r="AB5318" s="28"/>
    </row>
    <row r="5319" spans="1:28">
      <c r="A5319" s="70"/>
      <c r="B5319" s="28"/>
      <c r="C5319" s="28"/>
      <c r="D5319" s="28"/>
      <c r="F5319" s="28"/>
      <c r="G5319" s="28"/>
      <c r="H5319" s="28"/>
      <c r="J5319" s="21"/>
      <c r="K5319" s="21"/>
      <c r="M5319" s="21"/>
      <c r="P5319" s="21"/>
      <c r="R5319" s="21"/>
      <c r="T5319" s="28"/>
      <c r="U5319" s="28"/>
      <c r="W5319" s="28"/>
      <c r="Y5319" s="28"/>
      <c r="Z5319" s="28"/>
      <c r="AB5319" s="28"/>
    </row>
    <row r="5320" spans="1:28">
      <c r="A5320" s="70"/>
      <c r="B5320" s="28"/>
      <c r="C5320" s="28"/>
      <c r="D5320" s="28"/>
      <c r="F5320" s="28"/>
      <c r="G5320" s="28"/>
      <c r="H5320" s="28"/>
      <c r="J5320" s="21"/>
      <c r="K5320" s="21"/>
      <c r="M5320" s="21"/>
      <c r="P5320" s="21"/>
      <c r="R5320" s="21"/>
      <c r="T5320" s="28"/>
      <c r="U5320" s="28"/>
      <c r="W5320" s="28"/>
      <c r="Y5320" s="28"/>
      <c r="Z5320" s="28"/>
      <c r="AB5320" s="28"/>
    </row>
    <row r="5321" spans="1:28">
      <c r="A5321" s="70"/>
      <c r="B5321" s="28"/>
      <c r="C5321" s="28"/>
      <c r="D5321" s="28"/>
      <c r="F5321" s="28"/>
      <c r="G5321" s="28"/>
      <c r="H5321" s="28"/>
      <c r="J5321" s="21"/>
      <c r="K5321" s="21"/>
      <c r="M5321" s="21"/>
      <c r="P5321" s="21"/>
      <c r="R5321" s="21"/>
      <c r="T5321" s="28"/>
      <c r="U5321" s="28"/>
      <c r="W5321" s="28"/>
      <c r="Y5321" s="28"/>
      <c r="Z5321" s="28"/>
      <c r="AB5321" s="28"/>
    </row>
    <row r="5322" spans="1:28">
      <c r="A5322" s="70"/>
      <c r="B5322" s="28"/>
      <c r="C5322" s="28"/>
      <c r="D5322" s="28"/>
      <c r="F5322" s="28"/>
      <c r="G5322" s="28"/>
      <c r="H5322" s="28"/>
      <c r="J5322" s="21"/>
      <c r="K5322" s="21"/>
      <c r="M5322" s="21"/>
      <c r="P5322" s="21"/>
      <c r="R5322" s="21"/>
      <c r="T5322" s="28"/>
      <c r="U5322" s="28"/>
      <c r="W5322" s="28"/>
      <c r="Y5322" s="28"/>
      <c r="Z5322" s="28"/>
      <c r="AB5322" s="28"/>
    </row>
    <row r="5323" spans="1:28">
      <c r="A5323" s="70"/>
      <c r="B5323" s="28"/>
      <c r="C5323" s="28"/>
      <c r="D5323" s="28"/>
      <c r="F5323" s="28"/>
      <c r="G5323" s="28"/>
      <c r="H5323" s="28"/>
      <c r="J5323" s="21"/>
      <c r="K5323" s="21"/>
      <c r="M5323" s="21"/>
      <c r="P5323" s="21"/>
      <c r="R5323" s="21"/>
      <c r="T5323" s="28"/>
      <c r="U5323" s="28"/>
      <c r="W5323" s="28"/>
      <c r="Y5323" s="28"/>
      <c r="Z5323" s="28"/>
      <c r="AB5323" s="28"/>
    </row>
    <row r="5324" spans="1:28">
      <c r="A5324" s="70"/>
      <c r="B5324" s="28"/>
      <c r="C5324" s="28"/>
      <c r="D5324" s="28"/>
      <c r="F5324" s="28"/>
      <c r="G5324" s="28"/>
      <c r="H5324" s="28"/>
      <c r="J5324" s="21"/>
      <c r="K5324" s="21"/>
      <c r="M5324" s="21"/>
      <c r="P5324" s="21"/>
      <c r="R5324" s="21"/>
      <c r="T5324" s="28"/>
      <c r="U5324" s="28"/>
      <c r="W5324" s="28"/>
      <c r="Y5324" s="28"/>
      <c r="Z5324" s="28"/>
      <c r="AB5324" s="28"/>
    </row>
    <row r="5325" spans="1:28">
      <c r="A5325" s="70"/>
      <c r="B5325" s="28"/>
      <c r="C5325" s="28"/>
      <c r="D5325" s="28"/>
      <c r="F5325" s="28"/>
      <c r="G5325" s="28"/>
      <c r="H5325" s="28"/>
      <c r="J5325" s="21"/>
      <c r="K5325" s="21"/>
      <c r="M5325" s="21"/>
      <c r="P5325" s="21"/>
      <c r="R5325" s="21"/>
      <c r="T5325" s="28"/>
      <c r="U5325" s="28"/>
      <c r="W5325" s="28"/>
      <c r="Y5325" s="28"/>
      <c r="Z5325" s="28"/>
      <c r="AB5325" s="28"/>
    </row>
    <row r="5326" spans="1:28">
      <c r="A5326" s="70"/>
      <c r="B5326" s="28"/>
      <c r="C5326" s="28"/>
      <c r="D5326" s="28"/>
      <c r="F5326" s="28"/>
      <c r="G5326" s="28"/>
      <c r="H5326" s="28"/>
      <c r="J5326" s="21"/>
      <c r="K5326" s="21"/>
      <c r="M5326" s="21"/>
      <c r="P5326" s="21"/>
      <c r="R5326" s="21"/>
      <c r="T5326" s="28"/>
      <c r="U5326" s="28"/>
      <c r="W5326" s="28"/>
      <c r="Y5326" s="28"/>
      <c r="Z5326" s="28"/>
      <c r="AB5326" s="28"/>
    </row>
    <row r="5327" spans="1:28">
      <c r="A5327" s="70"/>
      <c r="B5327" s="28"/>
      <c r="C5327" s="28"/>
      <c r="D5327" s="28"/>
      <c r="F5327" s="28"/>
      <c r="G5327" s="28"/>
      <c r="H5327" s="28"/>
      <c r="J5327" s="21"/>
      <c r="K5327" s="21"/>
      <c r="M5327" s="21"/>
      <c r="P5327" s="21"/>
      <c r="R5327" s="21"/>
      <c r="T5327" s="28"/>
      <c r="U5327" s="28"/>
      <c r="W5327" s="28"/>
      <c r="Y5327" s="28"/>
      <c r="Z5327" s="28"/>
      <c r="AB5327" s="28"/>
    </row>
    <row r="5328" spans="1:28">
      <c r="A5328" s="70"/>
      <c r="B5328" s="28"/>
      <c r="C5328" s="28"/>
      <c r="D5328" s="28"/>
      <c r="F5328" s="28"/>
      <c r="G5328" s="28"/>
      <c r="H5328" s="28"/>
      <c r="J5328" s="21"/>
      <c r="K5328" s="21"/>
      <c r="M5328" s="21"/>
      <c r="P5328" s="21"/>
      <c r="R5328" s="21"/>
      <c r="T5328" s="28"/>
      <c r="U5328" s="28"/>
      <c r="W5328" s="28"/>
      <c r="Y5328" s="28"/>
      <c r="Z5328" s="28"/>
      <c r="AB5328" s="28"/>
    </row>
    <row r="5329" spans="1:28">
      <c r="A5329" s="70"/>
      <c r="B5329" s="28"/>
      <c r="C5329" s="28"/>
      <c r="D5329" s="28"/>
      <c r="F5329" s="28"/>
      <c r="G5329" s="28"/>
      <c r="H5329" s="28"/>
      <c r="J5329" s="21"/>
      <c r="K5329" s="21"/>
      <c r="M5329" s="21"/>
      <c r="P5329" s="21"/>
      <c r="R5329" s="21"/>
      <c r="T5329" s="28"/>
      <c r="U5329" s="28"/>
      <c r="W5329" s="28"/>
      <c r="Y5329" s="28"/>
      <c r="Z5329" s="28"/>
      <c r="AB5329" s="28"/>
    </row>
    <row r="5330" spans="1:28">
      <c r="A5330" s="70"/>
      <c r="B5330" s="28"/>
      <c r="C5330" s="28"/>
      <c r="D5330" s="28"/>
      <c r="F5330" s="28"/>
      <c r="G5330" s="28"/>
      <c r="H5330" s="28"/>
      <c r="J5330" s="21"/>
      <c r="K5330" s="21"/>
      <c r="M5330" s="21"/>
      <c r="P5330" s="21"/>
      <c r="R5330" s="21"/>
      <c r="T5330" s="28"/>
      <c r="U5330" s="28"/>
      <c r="W5330" s="28"/>
      <c r="Y5330" s="28"/>
      <c r="Z5330" s="28"/>
      <c r="AB5330" s="28"/>
    </row>
    <row r="5331" spans="1:28">
      <c r="A5331" s="70"/>
      <c r="B5331" s="28"/>
      <c r="C5331" s="28"/>
      <c r="D5331" s="28"/>
      <c r="F5331" s="28"/>
      <c r="G5331" s="28"/>
      <c r="H5331" s="28"/>
      <c r="J5331" s="21"/>
      <c r="K5331" s="21"/>
      <c r="M5331" s="21"/>
      <c r="P5331" s="21"/>
      <c r="R5331" s="21"/>
      <c r="T5331" s="28"/>
      <c r="U5331" s="28"/>
      <c r="W5331" s="28"/>
      <c r="Y5331" s="28"/>
      <c r="Z5331" s="28"/>
      <c r="AB5331" s="28"/>
    </row>
    <row r="5332" spans="1:28">
      <c r="A5332" s="70"/>
      <c r="B5332" s="28"/>
      <c r="C5332" s="28"/>
      <c r="D5332" s="28"/>
      <c r="F5332" s="28"/>
      <c r="G5332" s="28"/>
      <c r="H5332" s="28"/>
      <c r="J5332" s="21"/>
      <c r="K5332" s="21"/>
      <c r="M5332" s="21"/>
      <c r="P5332" s="21"/>
      <c r="R5332" s="21"/>
      <c r="T5332" s="28"/>
      <c r="U5332" s="28"/>
      <c r="W5332" s="28"/>
      <c r="Y5332" s="28"/>
      <c r="Z5332" s="28"/>
      <c r="AB5332" s="28"/>
    </row>
    <row r="5333" spans="1:28">
      <c r="A5333" s="70"/>
      <c r="B5333" s="28"/>
      <c r="C5333" s="28"/>
      <c r="D5333" s="28"/>
      <c r="F5333" s="28"/>
      <c r="G5333" s="28"/>
      <c r="H5333" s="28"/>
      <c r="J5333" s="21"/>
      <c r="K5333" s="21"/>
      <c r="M5333" s="21"/>
      <c r="P5333" s="21"/>
      <c r="R5333" s="21"/>
      <c r="T5333" s="28"/>
      <c r="U5333" s="28"/>
      <c r="W5333" s="28"/>
      <c r="Y5333" s="28"/>
      <c r="Z5333" s="28"/>
      <c r="AB5333" s="28"/>
    </row>
    <row r="5334" spans="1:28">
      <c r="A5334" s="70"/>
      <c r="B5334" s="28"/>
      <c r="C5334" s="28"/>
      <c r="D5334" s="28"/>
      <c r="F5334" s="28"/>
      <c r="G5334" s="28"/>
      <c r="H5334" s="28"/>
      <c r="J5334" s="21"/>
      <c r="K5334" s="21"/>
      <c r="M5334" s="21"/>
      <c r="P5334" s="21"/>
      <c r="R5334" s="21"/>
      <c r="T5334" s="28"/>
      <c r="U5334" s="28"/>
      <c r="W5334" s="28"/>
      <c r="Y5334" s="28"/>
      <c r="Z5334" s="28"/>
      <c r="AB5334" s="28"/>
    </row>
    <row r="5335" spans="1:28">
      <c r="A5335" s="70"/>
      <c r="B5335" s="28"/>
      <c r="C5335" s="28"/>
      <c r="D5335" s="28"/>
      <c r="F5335" s="28"/>
      <c r="G5335" s="28"/>
      <c r="H5335" s="28"/>
      <c r="J5335" s="21"/>
      <c r="K5335" s="21"/>
      <c r="M5335" s="21"/>
      <c r="P5335" s="21"/>
      <c r="R5335" s="21"/>
      <c r="T5335" s="28"/>
      <c r="U5335" s="28"/>
      <c r="W5335" s="28"/>
      <c r="Y5335" s="28"/>
      <c r="Z5335" s="28"/>
      <c r="AB5335" s="28"/>
    </row>
    <row r="5336" spans="1:28">
      <c r="A5336" s="70"/>
      <c r="B5336" s="28"/>
      <c r="C5336" s="28"/>
      <c r="D5336" s="28"/>
      <c r="F5336" s="28"/>
      <c r="G5336" s="28"/>
      <c r="H5336" s="28"/>
      <c r="J5336" s="21"/>
      <c r="K5336" s="21"/>
      <c r="M5336" s="21"/>
      <c r="P5336" s="21"/>
      <c r="R5336" s="21"/>
      <c r="T5336" s="28"/>
      <c r="U5336" s="28"/>
      <c r="W5336" s="28"/>
      <c r="Y5336" s="28"/>
      <c r="Z5336" s="28"/>
      <c r="AB5336" s="28"/>
    </row>
    <row r="5337" spans="1:28">
      <c r="A5337" s="70"/>
      <c r="B5337" s="28"/>
      <c r="C5337" s="28"/>
      <c r="D5337" s="28"/>
      <c r="F5337" s="28"/>
      <c r="G5337" s="28"/>
      <c r="H5337" s="28"/>
      <c r="J5337" s="21"/>
      <c r="K5337" s="21"/>
      <c r="M5337" s="21"/>
      <c r="P5337" s="21"/>
      <c r="R5337" s="21"/>
      <c r="T5337" s="28"/>
      <c r="U5337" s="28"/>
      <c r="W5337" s="28"/>
      <c r="Y5337" s="28"/>
      <c r="Z5337" s="28"/>
      <c r="AB5337" s="28"/>
    </row>
    <row r="5338" spans="1:28">
      <c r="A5338" s="70"/>
      <c r="B5338" s="28"/>
      <c r="C5338" s="28"/>
      <c r="D5338" s="28"/>
      <c r="F5338" s="28"/>
      <c r="G5338" s="28"/>
      <c r="H5338" s="28"/>
      <c r="J5338" s="21"/>
      <c r="K5338" s="21"/>
      <c r="M5338" s="21"/>
      <c r="P5338" s="21"/>
      <c r="R5338" s="21"/>
      <c r="T5338" s="28"/>
      <c r="U5338" s="28"/>
      <c r="W5338" s="28"/>
      <c r="Y5338" s="28"/>
      <c r="Z5338" s="28"/>
      <c r="AB5338" s="28"/>
    </row>
    <row r="5339" spans="1:28">
      <c r="A5339" s="70"/>
      <c r="B5339" s="28"/>
      <c r="C5339" s="28"/>
      <c r="D5339" s="28"/>
      <c r="F5339" s="28"/>
      <c r="G5339" s="28"/>
      <c r="H5339" s="28"/>
      <c r="J5339" s="21"/>
      <c r="K5339" s="21"/>
      <c r="M5339" s="21"/>
      <c r="P5339" s="21"/>
      <c r="R5339" s="21"/>
      <c r="T5339" s="28"/>
      <c r="U5339" s="28"/>
      <c r="W5339" s="28"/>
      <c r="Y5339" s="28"/>
      <c r="Z5339" s="28"/>
      <c r="AB5339" s="28"/>
    </row>
    <row r="5340" spans="1:28">
      <c r="A5340" s="70"/>
      <c r="B5340" s="28"/>
      <c r="C5340" s="28"/>
      <c r="D5340" s="28"/>
      <c r="F5340" s="28"/>
      <c r="G5340" s="28"/>
      <c r="H5340" s="28"/>
      <c r="J5340" s="21"/>
      <c r="K5340" s="21"/>
      <c r="M5340" s="21"/>
      <c r="P5340" s="21"/>
      <c r="R5340" s="21"/>
      <c r="T5340" s="28"/>
      <c r="U5340" s="28"/>
      <c r="W5340" s="28"/>
      <c r="Y5340" s="28"/>
      <c r="Z5340" s="28"/>
      <c r="AB5340" s="28"/>
    </row>
    <row r="5341" spans="1:28">
      <c r="A5341" s="70"/>
      <c r="B5341" s="28"/>
      <c r="C5341" s="28"/>
      <c r="D5341" s="28"/>
      <c r="F5341" s="28"/>
      <c r="G5341" s="28"/>
      <c r="H5341" s="28"/>
      <c r="J5341" s="21"/>
      <c r="K5341" s="21"/>
      <c r="M5341" s="21"/>
      <c r="P5341" s="21"/>
      <c r="R5341" s="21"/>
      <c r="T5341" s="28"/>
      <c r="U5341" s="28"/>
      <c r="W5341" s="28"/>
      <c r="Y5341" s="28"/>
      <c r="Z5341" s="28"/>
      <c r="AB5341" s="28"/>
    </row>
    <row r="5342" spans="1:28">
      <c r="A5342" s="70"/>
      <c r="B5342" s="28"/>
      <c r="C5342" s="28"/>
      <c r="D5342" s="28"/>
      <c r="F5342" s="28"/>
      <c r="G5342" s="28"/>
      <c r="H5342" s="28"/>
      <c r="J5342" s="21"/>
      <c r="K5342" s="21"/>
      <c r="M5342" s="21"/>
      <c r="P5342" s="21"/>
      <c r="R5342" s="21"/>
      <c r="T5342" s="28"/>
      <c r="U5342" s="28"/>
      <c r="W5342" s="28"/>
      <c r="Y5342" s="28"/>
      <c r="Z5342" s="28"/>
      <c r="AB5342" s="28"/>
    </row>
    <row r="5343" spans="1:28">
      <c r="A5343" s="70"/>
      <c r="B5343" s="28"/>
      <c r="C5343" s="28"/>
      <c r="D5343" s="28"/>
      <c r="F5343" s="28"/>
      <c r="G5343" s="28"/>
      <c r="H5343" s="28"/>
      <c r="J5343" s="21"/>
      <c r="K5343" s="21"/>
      <c r="M5343" s="21"/>
      <c r="P5343" s="21"/>
      <c r="R5343" s="21"/>
      <c r="T5343" s="28"/>
      <c r="U5343" s="28"/>
      <c r="W5343" s="28"/>
      <c r="Y5343" s="28"/>
      <c r="Z5343" s="28"/>
      <c r="AB5343" s="28"/>
    </row>
    <row r="5344" spans="1:28">
      <c r="A5344" s="70"/>
      <c r="B5344" s="28"/>
      <c r="C5344" s="28"/>
      <c r="D5344" s="28"/>
      <c r="F5344" s="28"/>
      <c r="G5344" s="28"/>
      <c r="H5344" s="28"/>
      <c r="J5344" s="21"/>
      <c r="K5344" s="21"/>
      <c r="M5344" s="21"/>
      <c r="P5344" s="21"/>
      <c r="R5344" s="21"/>
      <c r="T5344" s="28"/>
      <c r="U5344" s="28"/>
      <c r="W5344" s="28"/>
      <c r="Y5344" s="28"/>
      <c r="Z5344" s="28"/>
      <c r="AB5344" s="28"/>
    </row>
    <row r="5345" spans="1:28">
      <c r="A5345" s="70"/>
      <c r="B5345" s="28"/>
      <c r="C5345" s="28"/>
      <c r="D5345" s="28"/>
      <c r="F5345" s="28"/>
      <c r="G5345" s="28"/>
      <c r="H5345" s="28"/>
      <c r="J5345" s="21"/>
      <c r="K5345" s="21"/>
      <c r="M5345" s="21"/>
      <c r="P5345" s="21"/>
      <c r="R5345" s="21"/>
      <c r="T5345" s="28"/>
      <c r="U5345" s="28"/>
      <c r="W5345" s="28"/>
      <c r="Y5345" s="28"/>
      <c r="Z5345" s="28"/>
      <c r="AB5345" s="28"/>
    </row>
    <row r="5346" spans="1:28">
      <c r="A5346" s="70"/>
      <c r="B5346" s="28"/>
      <c r="C5346" s="28"/>
      <c r="D5346" s="28"/>
      <c r="F5346" s="28"/>
      <c r="G5346" s="28"/>
      <c r="H5346" s="28"/>
      <c r="J5346" s="21"/>
      <c r="K5346" s="21"/>
      <c r="M5346" s="21"/>
      <c r="P5346" s="21"/>
      <c r="R5346" s="21"/>
      <c r="T5346" s="28"/>
      <c r="U5346" s="28"/>
      <c r="W5346" s="28"/>
      <c r="Y5346" s="28"/>
      <c r="Z5346" s="28"/>
      <c r="AB5346" s="28"/>
    </row>
    <row r="5347" spans="1:28">
      <c r="A5347" s="70"/>
      <c r="B5347" s="28"/>
      <c r="C5347" s="28"/>
      <c r="D5347" s="28"/>
      <c r="F5347" s="28"/>
      <c r="G5347" s="28"/>
      <c r="H5347" s="28"/>
      <c r="J5347" s="21"/>
      <c r="K5347" s="21"/>
      <c r="M5347" s="21"/>
      <c r="P5347" s="21"/>
      <c r="R5347" s="21"/>
      <c r="T5347" s="28"/>
      <c r="U5347" s="28"/>
      <c r="W5347" s="28"/>
      <c r="Y5347" s="28"/>
      <c r="Z5347" s="28"/>
      <c r="AB5347" s="28"/>
    </row>
    <row r="5348" spans="1:28">
      <c r="A5348" s="70"/>
      <c r="B5348" s="28"/>
      <c r="C5348" s="28"/>
      <c r="D5348" s="28"/>
      <c r="F5348" s="28"/>
      <c r="G5348" s="28"/>
      <c r="H5348" s="28"/>
      <c r="J5348" s="21"/>
      <c r="K5348" s="21"/>
      <c r="M5348" s="21"/>
      <c r="P5348" s="21"/>
      <c r="R5348" s="21"/>
      <c r="T5348" s="28"/>
      <c r="U5348" s="28"/>
      <c r="W5348" s="28"/>
      <c r="Y5348" s="28"/>
      <c r="Z5348" s="28"/>
      <c r="AB5348" s="28"/>
    </row>
    <row r="5349" spans="1:28">
      <c r="A5349" s="70"/>
      <c r="B5349" s="28"/>
      <c r="C5349" s="28"/>
      <c r="D5349" s="28"/>
      <c r="F5349" s="28"/>
      <c r="G5349" s="28"/>
      <c r="H5349" s="28"/>
      <c r="J5349" s="21"/>
      <c r="K5349" s="21"/>
      <c r="M5349" s="21"/>
      <c r="P5349" s="21"/>
      <c r="R5349" s="21"/>
      <c r="T5349" s="28"/>
      <c r="U5349" s="28"/>
      <c r="W5349" s="28"/>
      <c r="Y5349" s="28"/>
      <c r="Z5349" s="28"/>
      <c r="AB5349" s="28"/>
    </row>
    <row r="5350" spans="1:28">
      <c r="A5350" s="70"/>
      <c r="B5350" s="28"/>
      <c r="C5350" s="28"/>
      <c r="D5350" s="28"/>
      <c r="F5350" s="28"/>
      <c r="G5350" s="28"/>
      <c r="H5350" s="28"/>
      <c r="J5350" s="21"/>
      <c r="K5350" s="21"/>
      <c r="M5350" s="21"/>
      <c r="P5350" s="21"/>
      <c r="R5350" s="21"/>
      <c r="T5350" s="28"/>
      <c r="U5350" s="28"/>
      <c r="W5350" s="28"/>
      <c r="Y5350" s="28"/>
      <c r="Z5350" s="28"/>
      <c r="AB5350" s="28"/>
    </row>
    <row r="5351" spans="1:28">
      <c r="A5351" s="70"/>
      <c r="B5351" s="28"/>
      <c r="C5351" s="28"/>
      <c r="D5351" s="28"/>
      <c r="F5351" s="28"/>
      <c r="G5351" s="28"/>
      <c r="H5351" s="28"/>
      <c r="J5351" s="21"/>
      <c r="K5351" s="21"/>
      <c r="M5351" s="21"/>
      <c r="P5351" s="21"/>
      <c r="R5351" s="21"/>
      <c r="T5351" s="28"/>
      <c r="U5351" s="28"/>
      <c r="W5351" s="28"/>
      <c r="Y5351" s="28"/>
      <c r="Z5351" s="28"/>
      <c r="AB5351" s="28"/>
    </row>
    <row r="5352" spans="1:28">
      <c r="A5352" s="70"/>
      <c r="B5352" s="28"/>
      <c r="C5352" s="28"/>
      <c r="D5352" s="28"/>
      <c r="F5352" s="28"/>
      <c r="G5352" s="28"/>
      <c r="H5352" s="28"/>
      <c r="J5352" s="21"/>
      <c r="K5352" s="21"/>
      <c r="M5352" s="21"/>
      <c r="P5352" s="21"/>
      <c r="R5352" s="21"/>
      <c r="T5352" s="28"/>
      <c r="U5352" s="28"/>
      <c r="W5352" s="28"/>
      <c r="Y5352" s="28"/>
      <c r="Z5352" s="28"/>
      <c r="AB5352" s="28"/>
    </row>
    <row r="5353" spans="1:28">
      <c r="A5353" s="70"/>
      <c r="B5353" s="28"/>
      <c r="C5353" s="28"/>
      <c r="D5353" s="28"/>
      <c r="F5353" s="28"/>
      <c r="G5353" s="28"/>
      <c r="H5353" s="28"/>
      <c r="J5353" s="21"/>
      <c r="K5353" s="21"/>
      <c r="M5353" s="21"/>
      <c r="P5353" s="21"/>
      <c r="R5353" s="21"/>
      <c r="T5353" s="28"/>
      <c r="U5353" s="28"/>
      <c r="W5353" s="28"/>
      <c r="Y5353" s="28"/>
      <c r="Z5353" s="28"/>
      <c r="AB5353" s="28"/>
    </row>
    <row r="5354" spans="1:28">
      <c r="A5354" s="70"/>
      <c r="B5354" s="28"/>
      <c r="C5354" s="28"/>
      <c r="D5354" s="28"/>
      <c r="F5354" s="28"/>
      <c r="G5354" s="28"/>
      <c r="H5354" s="28"/>
      <c r="J5354" s="21"/>
      <c r="K5354" s="21"/>
      <c r="M5354" s="21"/>
      <c r="P5354" s="21"/>
      <c r="R5354" s="21"/>
      <c r="T5354" s="28"/>
      <c r="U5354" s="28"/>
      <c r="W5354" s="28"/>
      <c r="Y5354" s="28"/>
      <c r="Z5354" s="28"/>
      <c r="AB5354" s="28"/>
    </row>
    <row r="5355" spans="1:28">
      <c r="A5355" s="70"/>
      <c r="B5355" s="28"/>
      <c r="C5355" s="28"/>
      <c r="D5355" s="28"/>
      <c r="F5355" s="28"/>
      <c r="G5355" s="28"/>
      <c r="H5355" s="28"/>
      <c r="J5355" s="21"/>
      <c r="K5355" s="21"/>
      <c r="M5355" s="21"/>
      <c r="P5355" s="21"/>
      <c r="R5355" s="21"/>
      <c r="T5355" s="28"/>
      <c r="U5355" s="28"/>
      <c r="W5355" s="28"/>
      <c r="Y5355" s="28"/>
      <c r="Z5355" s="28"/>
      <c r="AB5355" s="28"/>
    </row>
    <row r="5356" spans="1:28">
      <c r="A5356" s="70"/>
      <c r="B5356" s="28"/>
      <c r="C5356" s="28"/>
      <c r="D5356" s="28"/>
      <c r="F5356" s="28"/>
      <c r="G5356" s="28"/>
      <c r="H5356" s="28"/>
      <c r="J5356" s="21"/>
      <c r="K5356" s="21"/>
      <c r="M5356" s="21"/>
      <c r="P5356" s="21"/>
      <c r="R5356" s="21"/>
      <c r="T5356" s="28"/>
      <c r="U5356" s="28"/>
      <c r="W5356" s="28"/>
      <c r="Y5356" s="28"/>
      <c r="Z5356" s="28"/>
      <c r="AB5356" s="28"/>
    </row>
    <row r="5357" spans="1:28">
      <c r="A5357" s="70"/>
      <c r="B5357" s="28"/>
      <c r="C5357" s="28"/>
      <c r="D5357" s="28"/>
      <c r="F5357" s="28"/>
      <c r="G5357" s="28"/>
      <c r="H5357" s="28"/>
      <c r="J5357" s="21"/>
      <c r="K5357" s="21"/>
      <c r="M5357" s="21"/>
      <c r="P5357" s="21"/>
      <c r="R5357" s="21"/>
      <c r="T5357" s="28"/>
      <c r="U5357" s="28"/>
      <c r="W5357" s="28"/>
      <c r="Y5357" s="28"/>
      <c r="Z5357" s="28"/>
      <c r="AB5357" s="28"/>
    </row>
    <row r="5358" spans="1:28">
      <c r="A5358" s="70"/>
      <c r="B5358" s="28"/>
      <c r="C5358" s="28"/>
      <c r="D5358" s="28"/>
      <c r="F5358" s="28"/>
      <c r="G5358" s="28"/>
      <c r="H5358" s="28"/>
      <c r="J5358" s="21"/>
      <c r="K5358" s="21"/>
      <c r="M5358" s="21"/>
      <c r="P5358" s="21"/>
      <c r="R5358" s="21"/>
      <c r="T5358" s="28"/>
      <c r="U5358" s="28"/>
      <c r="W5358" s="28"/>
      <c r="Y5358" s="28"/>
      <c r="Z5358" s="28"/>
      <c r="AB5358" s="28"/>
    </row>
    <row r="5359" spans="1:28">
      <c r="A5359" s="70"/>
      <c r="B5359" s="28"/>
      <c r="C5359" s="28"/>
      <c r="D5359" s="28"/>
      <c r="F5359" s="28"/>
      <c r="G5359" s="28"/>
      <c r="H5359" s="28"/>
      <c r="J5359" s="21"/>
      <c r="K5359" s="21"/>
      <c r="M5359" s="21"/>
      <c r="P5359" s="21"/>
      <c r="R5359" s="21"/>
      <c r="T5359" s="28"/>
      <c r="U5359" s="28"/>
      <c r="W5359" s="28"/>
      <c r="Y5359" s="28"/>
      <c r="Z5359" s="28"/>
      <c r="AB5359" s="28"/>
    </row>
    <row r="5360" spans="1:28">
      <c r="A5360" s="70"/>
      <c r="B5360" s="28"/>
      <c r="C5360" s="28"/>
      <c r="D5360" s="28"/>
      <c r="F5360" s="28"/>
      <c r="G5360" s="28"/>
      <c r="H5360" s="28"/>
      <c r="J5360" s="21"/>
      <c r="K5360" s="21"/>
      <c r="M5360" s="21"/>
      <c r="P5360" s="21"/>
      <c r="R5360" s="21"/>
      <c r="T5360" s="28"/>
      <c r="U5360" s="28"/>
      <c r="W5360" s="28"/>
      <c r="Y5360" s="28"/>
      <c r="Z5360" s="28"/>
      <c r="AB5360" s="28"/>
    </row>
    <row r="5361" spans="1:28">
      <c r="A5361" s="70"/>
      <c r="B5361" s="28"/>
      <c r="C5361" s="28"/>
      <c r="D5361" s="28"/>
      <c r="F5361" s="28"/>
      <c r="G5361" s="28"/>
      <c r="H5361" s="28"/>
      <c r="J5361" s="21"/>
      <c r="K5361" s="21"/>
      <c r="M5361" s="21"/>
      <c r="P5361" s="21"/>
      <c r="R5361" s="21"/>
      <c r="T5361" s="28"/>
      <c r="U5361" s="28"/>
      <c r="W5361" s="28"/>
      <c r="Y5361" s="28"/>
      <c r="Z5361" s="28"/>
      <c r="AB5361" s="28"/>
    </row>
    <row r="5362" spans="1:28">
      <c r="A5362" s="70"/>
      <c r="B5362" s="28"/>
      <c r="C5362" s="28"/>
      <c r="D5362" s="28"/>
      <c r="F5362" s="28"/>
      <c r="G5362" s="28"/>
      <c r="H5362" s="28"/>
      <c r="J5362" s="21"/>
      <c r="K5362" s="21"/>
      <c r="M5362" s="21"/>
      <c r="P5362" s="21"/>
      <c r="R5362" s="21"/>
      <c r="T5362" s="28"/>
      <c r="U5362" s="28"/>
      <c r="W5362" s="28"/>
      <c r="Y5362" s="28"/>
      <c r="Z5362" s="28"/>
      <c r="AB5362" s="28"/>
    </row>
    <row r="5363" spans="1:28">
      <c r="A5363" s="70"/>
      <c r="B5363" s="28"/>
      <c r="C5363" s="28"/>
      <c r="D5363" s="28"/>
      <c r="F5363" s="28"/>
      <c r="G5363" s="28"/>
      <c r="H5363" s="28"/>
      <c r="J5363" s="21"/>
      <c r="K5363" s="21"/>
      <c r="M5363" s="21"/>
      <c r="P5363" s="21"/>
      <c r="R5363" s="21"/>
      <c r="T5363" s="28"/>
      <c r="U5363" s="28"/>
      <c r="W5363" s="28"/>
      <c r="Y5363" s="28"/>
      <c r="Z5363" s="28"/>
      <c r="AB5363" s="28"/>
    </row>
    <row r="5364" spans="1:28">
      <c r="A5364" s="70"/>
      <c r="B5364" s="28"/>
      <c r="C5364" s="28"/>
      <c r="D5364" s="28"/>
      <c r="F5364" s="28"/>
      <c r="G5364" s="28"/>
      <c r="H5364" s="28"/>
      <c r="J5364" s="21"/>
      <c r="K5364" s="21"/>
      <c r="M5364" s="21"/>
      <c r="P5364" s="21"/>
      <c r="R5364" s="21"/>
      <c r="T5364" s="28"/>
      <c r="U5364" s="28"/>
      <c r="W5364" s="28"/>
      <c r="Y5364" s="28"/>
      <c r="Z5364" s="28"/>
      <c r="AB5364" s="28"/>
    </row>
    <row r="5365" spans="1:28">
      <c r="A5365" s="70"/>
      <c r="B5365" s="28"/>
      <c r="C5365" s="28"/>
      <c r="D5365" s="28"/>
      <c r="F5365" s="28"/>
      <c r="G5365" s="28"/>
      <c r="H5365" s="28"/>
      <c r="J5365" s="21"/>
      <c r="K5365" s="21"/>
      <c r="M5365" s="21"/>
      <c r="P5365" s="21"/>
      <c r="R5365" s="21"/>
      <c r="T5365" s="28"/>
      <c r="U5365" s="28"/>
      <c r="W5365" s="28"/>
      <c r="Y5365" s="28"/>
      <c r="Z5365" s="28"/>
      <c r="AB5365" s="28"/>
    </row>
    <row r="5366" spans="1:28">
      <c r="A5366" s="70"/>
      <c r="B5366" s="28"/>
      <c r="C5366" s="28"/>
      <c r="D5366" s="28"/>
      <c r="F5366" s="28"/>
      <c r="G5366" s="28"/>
      <c r="H5366" s="28"/>
      <c r="J5366" s="21"/>
      <c r="K5366" s="21"/>
      <c r="M5366" s="21"/>
      <c r="P5366" s="21"/>
      <c r="R5366" s="21"/>
      <c r="T5366" s="28"/>
      <c r="U5366" s="28"/>
      <c r="W5366" s="28"/>
      <c r="Y5366" s="28"/>
      <c r="Z5366" s="28"/>
      <c r="AB5366" s="28"/>
    </row>
    <row r="5367" spans="1:28">
      <c r="A5367" s="70"/>
      <c r="B5367" s="28"/>
      <c r="C5367" s="28"/>
      <c r="D5367" s="28"/>
      <c r="F5367" s="28"/>
      <c r="G5367" s="28"/>
      <c r="H5367" s="28"/>
      <c r="J5367" s="21"/>
      <c r="K5367" s="21"/>
      <c r="M5367" s="21"/>
      <c r="P5367" s="21"/>
      <c r="R5367" s="21"/>
      <c r="T5367" s="28"/>
      <c r="U5367" s="28"/>
      <c r="W5367" s="28"/>
      <c r="Y5367" s="28"/>
      <c r="Z5367" s="28"/>
      <c r="AB5367" s="28"/>
    </row>
    <row r="5368" spans="1:28">
      <c r="A5368" s="70"/>
      <c r="B5368" s="28"/>
      <c r="C5368" s="28"/>
      <c r="D5368" s="28"/>
      <c r="F5368" s="28"/>
      <c r="G5368" s="28"/>
      <c r="H5368" s="28"/>
      <c r="J5368" s="21"/>
      <c r="K5368" s="21"/>
      <c r="M5368" s="21"/>
      <c r="P5368" s="21"/>
      <c r="R5368" s="21"/>
      <c r="T5368" s="28"/>
      <c r="U5368" s="28"/>
      <c r="W5368" s="28"/>
      <c r="Y5368" s="28"/>
      <c r="Z5368" s="28"/>
      <c r="AB5368" s="28"/>
    </row>
    <row r="5369" spans="1:28">
      <c r="A5369" s="70"/>
      <c r="B5369" s="28"/>
      <c r="C5369" s="28"/>
      <c r="D5369" s="28"/>
      <c r="F5369" s="28"/>
      <c r="G5369" s="28"/>
      <c r="H5369" s="28"/>
      <c r="J5369" s="21"/>
      <c r="K5369" s="21"/>
      <c r="M5369" s="21"/>
      <c r="P5369" s="21"/>
      <c r="R5369" s="21"/>
      <c r="T5369" s="28"/>
      <c r="U5369" s="28"/>
      <c r="W5369" s="28"/>
      <c r="Y5369" s="28"/>
      <c r="Z5369" s="28"/>
      <c r="AB5369" s="28"/>
    </row>
    <row r="5370" spans="1:28">
      <c r="A5370" s="70"/>
      <c r="B5370" s="28"/>
      <c r="C5370" s="28"/>
      <c r="D5370" s="28"/>
      <c r="F5370" s="28"/>
      <c r="G5370" s="28"/>
      <c r="H5370" s="28"/>
      <c r="J5370" s="21"/>
      <c r="K5370" s="21"/>
      <c r="M5370" s="21"/>
      <c r="P5370" s="21"/>
      <c r="R5370" s="21"/>
      <c r="T5370" s="28"/>
      <c r="U5370" s="28"/>
      <c r="W5370" s="28"/>
      <c r="Y5370" s="28"/>
      <c r="Z5370" s="28"/>
      <c r="AB5370" s="28"/>
    </row>
    <row r="5371" spans="1:28">
      <c r="A5371" s="70"/>
      <c r="B5371" s="28"/>
      <c r="C5371" s="28"/>
      <c r="D5371" s="28"/>
      <c r="F5371" s="28"/>
      <c r="G5371" s="28"/>
      <c r="H5371" s="28"/>
      <c r="J5371" s="21"/>
      <c r="K5371" s="21"/>
      <c r="M5371" s="21"/>
      <c r="P5371" s="21"/>
      <c r="R5371" s="21"/>
      <c r="T5371" s="28"/>
      <c r="U5371" s="28"/>
      <c r="W5371" s="28"/>
      <c r="Y5371" s="28"/>
      <c r="Z5371" s="28"/>
      <c r="AB5371" s="28"/>
    </row>
    <row r="5372" spans="1:28">
      <c r="A5372" s="70"/>
      <c r="B5372" s="28"/>
      <c r="C5372" s="28"/>
      <c r="D5372" s="28"/>
      <c r="F5372" s="28"/>
      <c r="G5372" s="28"/>
      <c r="H5372" s="28"/>
      <c r="J5372" s="21"/>
      <c r="K5372" s="21"/>
      <c r="M5372" s="21"/>
      <c r="P5372" s="21"/>
      <c r="R5372" s="21"/>
      <c r="T5372" s="28"/>
      <c r="U5372" s="28"/>
      <c r="W5372" s="28"/>
      <c r="Y5372" s="28"/>
      <c r="Z5372" s="28"/>
      <c r="AB5372" s="28"/>
    </row>
    <row r="5373" spans="1:28">
      <c r="A5373" s="70"/>
      <c r="B5373" s="28"/>
      <c r="C5373" s="28"/>
      <c r="D5373" s="28"/>
      <c r="F5373" s="28"/>
      <c r="G5373" s="28"/>
      <c r="H5373" s="28"/>
      <c r="J5373" s="21"/>
      <c r="K5373" s="21"/>
      <c r="M5373" s="21"/>
      <c r="P5373" s="21"/>
      <c r="R5373" s="21"/>
      <c r="T5373" s="28"/>
      <c r="U5373" s="28"/>
      <c r="W5373" s="28"/>
      <c r="Y5373" s="28"/>
      <c r="Z5373" s="28"/>
      <c r="AB5373" s="28"/>
    </row>
    <row r="5374" spans="1:28">
      <c r="A5374" s="70"/>
      <c r="B5374" s="28"/>
      <c r="C5374" s="28"/>
      <c r="D5374" s="28"/>
      <c r="F5374" s="28"/>
      <c r="G5374" s="28"/>
      <c r="H5374" s="28"/>
      <c r="J5374" s="21"/>
      <c r="K5374" s="21"/>
      <c r="M5374" s="21"/>
      <c r="P5374" s="21"/>
      <c r="R5374" s="21"/>
      <c r="T5374" s="28"/>
      <c r="U5374" s="28"/>
      <c r="W5374" s="28"/>
      <c r="Y5374" s="28"/>
      <c r="Z5374" s="28"/>
      <c r="AB5374" s="28"/>
    </row>
    <row r="5375" spans="1:28">
      <c r="A5375" s="70"/>
      <c r="B5375" s="28"/>
      <c r="C5375" s="28"/>
      <c r="D5375" s="28"/>
      <c r="F5375" s="28"/>
      <c r="G5375" s="28"/>
      <c r="H5375" s="28"/>
      <c r="J5375" s="21"/>
      <c r="K5375" s="21"/>
      <c r="M5375" s="21"/>
      <c r="P5375" s="21"/>
      <c r="R5375" s="21"/>
      <c r="T5375" s="28"/>
      <c r="U5375" s="28"/>
      <c r="W5375" s="28"/>
      <c r="Y5375" s="28"/>
      <c r="Z5375" s="28"/>
      <c r="AB5375" s="28"/>
    </row>
    <row r="5376" spans="1:28">
      <c r="A5376" s="70"/>
      <c r="B5376" s="28"/>
      <c r="C5376" s="28"/>
      <c r="D5376" s="28"/>
      <c r="F5376" s="28"/>
      <c r="G5376" s="28"/>
      <c r="H5376" s="28"/>
      <c r="J5376" s="21"/>
      <c r="K5376" s="21"/>
      <c r="M5376" s="21"/>
      <c r="P5376" s="21"/>
      <c r="R5376" s="21"/>
      <c r="T5376" s="28"/>
      <c r="U5376" s="28"/>
      <c r="W5376" s="28"/>
      <c r="Y5376" s="28"/>
      <c r="Z5376" s="28"/>
      <c r="AB5376" s="28"/>
    </row>
    <row r="5377" spans="1:28">
      <c r="A5377" s="70"/>
      <c r="B5377" s="28"/>
      <c r="C5377" s="28"/>
      <c r="D5377" s="28"/>
      <c r="F5377" s="28"/>
      <c r="G5377" s="28"/>
      <c r="H5377" s="28"/>
      <c r="J5377" s="21"/>
      <c r="K5377" s="21"/>
      <c r="M5377" s="21"/>
      <c r="P5377" s="21"/>
      <c r="R5377" s="21"/>
      <c r="T5377" s="28"/>
      <c r="U5377" s="28"/>
      <c r="W5377" s="28"/>
      <c r="Y5377" s="28"/>
      <c r="Z5377" s="28"/>
      <c r="AB5377" s="28"/>
    </row>
    <row r="5378" spans="1:28">
      <c r="A5378" s="70"/>
      <c r="B5378" s="28"/>
      <c r="C5378" s="28"/>
      <c r="D5378" s="28"/>
      <c r="F5378" s="28"/>
      <c r="G5378" s="28"/>
      <c r="H5378" s="28"/>
      <c r="J5378" s="21"/>
      <c r="K5378" s="21"/>
      <c r="M5378" s="21"/>
      <c r="P5378" s="21"/>
      <c r="R5378" s="21"/>
      <c r="T5378" s="28"/>
      <c r="U5378" s="28"/>
      <c r="W5378" s="28"/>
      <c r="Y5378" s="28"/>
      <c r="Z5378" s="28"/>
      <c r="AB5378" s="28"/>
    </row>
    <row r="5379" spans="1:28">
      <c r="A5379" s="70"/>
      <c r="B5379" s="28"/>
      <c r="C5379" s="28"/>
      <c r="D5379" s="28"/>
      <c r="F5379" s="28"/>
      <c r="G5379" s="28"/>
      <c r="H5379" s="28"/>
      <c r="J5379" s="21"/>
      <c r="K5379" s="21"/>
      <c r="M5379" s="21"/>
      <c r="P5379" s="21"/>
      <c r="R5379" s="21"/>
      <c r="T5379" s="28"/>
      <c r="U5379" s="28"/>
      <c r="W5379" s="28"/>
      <c r="Y5379" s="28"/>
      <c r="Z5379" s="28"/>
      <c r="AB5379" s="28"/>
    </row>
    <row r="5380" spans="1:28">
      <c r="A5380" s="70"/>
      <c r="B5380" s="28"/>
      <c r="C5380" s="28"/>
      <c r="D5380" s="28"/>
      <c r="F5380" s="28"/>
      <c r="G5380" s="28"/>
      <c r="H5380" s="28"/>
      <c r="J5380" s="21"/>
      <c r="K5380" s="21"/>
      <c r="M5380" s="21"/>
      <c r="P5380" s="21"/>
      <c r="R5380" s="21"/>
      <c r="T5380" s="28"/>
      <c r="U5380" s="28"/>
      <c r="W5380" s="28"/>
      <c r="Y5380" s="28"/>
      <c r="Z5380" s="28"/>
      <c r="AB5380" s="28"/>
    </row>
    <row r="5381" spans="1:28">
      <c r="A5381" s="70"/>
      <c r="B5381" s="28"/>
      <c r="C5381" s="28"/>
      <c r="D5381" s="28"/>
      <c r="F5381" s="28"/>
      <c r="G5381" s="28"/>
      <c r="H5381" s="28"/>
      <c r="J5381" s="21"/>
      <c r="K5381" s="21"/>
      <c r="M5381" s="21"/>
      <c r="P5381" s="21"/>
      <c r="R5381" s="21"/>
      <c r="T5381" s="28"/>
      <c r="U5381" s="28"/>
      <c r="W5381" s="28"/>
      <c r="Y5381" s="28"/>
      <c r="Z5381" s="28"/>
      <c r="AB5381" s="28"/>
    </row>
    <row r="5382" spans="1:28">
      <c r="A5382" s="70"/>
      <c r="B5382" s="28"/>
      <c r="C5382" s="28"/>
      <c r="D5382" s="28"/>
      <c r="F5382" s="28"/>
      <c r="G5382" s="28"/>
      <c r="H5382" s="28"/>
      <c r="J5382" s="21"/>
      <c r="K5382" s="21"/>
      <c r="M5382" s="21"/>
      <c r="P5382" s="21"/>
      <c r="R5382" s="21"/>
      <c r="T5382" s="28"/>
      <c r="U5382" s="28"/>
      <c r="W5382" s="28"/>
      <c r="Y5382" s="28"/>
      <c r="Z5382" s="28"/>
      <c r="AB5382" s="28"/>
    </row>
    <row r="5383" spans="1:28">
      <c r="A5383" s="70"/>
      <c r="B5383" s="28"/>
      <c r="C5383" s="28"/>
      <c r="D5383" s="28"/>
      <c r="F5383" s="28"/>
      <c r="G5383" s="28"/>
      <c r="H5383" s="28"/>
      <c r="J5383" s="21"/>
      <c r="K5383" s="21"/>
      <c r="M5383" s="21"/>
      <c r="P5383" s="21"/>
      <c r="R5383" s="21"/>
      <c r="T5383" s="28"/>
      <c r="U5383" s="28"/>
      <c r="W5383" s="28"/>
      <c r="Y5383" s="28"/>
      <c r="Z5383" s="28"/>
      <c r="AB5383" s="28"/>
    </row>
    <row r="5384" spans="1:28">
      <c r="A5384" s="70"/>
      <c r="B5384" s="28"/>
      <c r="C5384" s="28"/>
      <c r="D5384" s="28"/>
      <c r="F5384" s="28"/>
      <c r="G5384" s="28"/>
      <c r="H5384" s="28"/>
      <c r="J5384" s="21"/>
      <c r="K5384" s="21"/>
      <c r="M5384" s="21"/>
      <c r="P5384" s="21"/>
      <c r="R5384" s="21"/>
      <c r="T5384" s="28"/>
      <c r="U5384" s="28"/>
      <c r="W5384" s="28"/>
      <c r="Y5384" s="28"/>
      <c r="Z5384" s="28"/>
      <c r="AB5384" s="28"/>
    </row>
    <row r="5385" spans="1:28">
      <c r="A5385" s="70"/>
      <c r="B5385" s="28"/>
      <c r="C5385" s="28"/>
      <c r="D5385" s="28"/>
      <c r="F5385" s="28"/>
      <c r="G5385" s="28"/>
      <c r="H5385" s="28"/>
      <c r="J5385" s="21"/>
      <c r="K5385" s="21"/>
      <c r="M5385" s="21"/>
      <c r="P5385" s="21"/>
      <c r="R5385" s="21"/>
      <c r="T5385" s="28"/>
      <c r="U5385" s="28"/>
      <c r="W5385" s="28"/>
      <c r="Y5385" s="28"/>
      <c r="Z5385" s="28"/>
      <c r="AB5385" s="28"/>
    </row>
    <row r="5386" spans="1:28">
      <c r="A5386" s="70"/>
      <c r="B5386" s="28"/>
      <c r="C5386" s="28"/>
      <c r="D5386" s="28"/>
      <c r="F5386" s="28"/>
      <c r="G5386" s="28"/>
      <c r="H5386" s="28"/>
      <c r="J5386" s="21"/>
      <c r="K5386" s="21"/>
      <c r="M5386" s="21"/>
      <c r="P5386" s="21"/>
      <c r="R5386" s="21"/>
      <c r="T5386" s="28"/>
      <c r="U5386" s="28"/>
      <c r="W5386" s="28"/>
      <c r="Y5386" s="28"/>
      <c r="Z5386" s="28"/>
      <c r="AB5386" s="28"/>
    </row>
    <row r="5387" spans="1:28">
      <c r="A5387" s="70"/>
      <c r="B5387" s="28"/>
      <c r="C5387" s="28"/>
      <c r="D5387" s="28"/>
      <c r="F5387" s="28"/>
      <c r="G5387" s="28"/>
      <c r="H5387" s="28"/>
      <c r="J5387" s="21"/>
      <c r="K5387" s="21"/>
      <c r="M5387" s="21"/>
      <c r="P5387" s="21"/>
      <c r="R5387" s="21"/>
      <c r="T5387" s="28"/>
      <c r="U5387" s="28"/>
      <c r="W5387" s="28"/>
      <c r="Y5387" s="28"/>
      <c r="Z5387" s="28"/>
      <c r="AB5387" s="28"/>
    </row>
    <row r="5388" spans="1:28">
      <c r="A5388" s="70"/>
      <c r="B5388" s="28"/>
      <c r="C5388" s="28"/>
      <c r="D5388" s="28"/>
      <c r="F5388" s="28"/>
      <c r="G5388" s="28"/>
      <c r="H5388" s="28"/>
      <c r="J5388" s="21"/>
      <c r="K5388" s="21"/>
      <c r="M5388" s="21"/>
      <c r="P5388" s="21"/>
      <c r="R5388" s="21"/>
      <c r="T5388" s="28"/>
      <c r="U5388" s="28"/>
      <c r="W5388" s="28"/>
      <c r="Y5388" s="28"/>
      <c r="Z5388" s="28"/>
      <c r="AB5388" s="28"/>
    </row>
    <row r="5389" spans="1:28">
      <c r="A5389" s="70"/>
      <c r="B5389" s="28"/>
      <c r="C5389" s="28"/>
      <c r="D5389" s="28"/>
      <c r="F5389" s="28"/>
      <c r="G5389" s="28"/>
      <c r="H5389" s="28"/>
      <c r="J5389" s="21"/>
      <c r="K5389" s="21"/>
      <c r="M5389" s="21"/>
      <c r="P5389" s="21"/>
      <c r="R5389" s="21"/>
      <c r="T5389" s="28"/>
      <c r="U5389" s="28"/>
      <c r="W5389" s="28"/>
      <c r="Y5389" s="28"/>
      <c r="Z5389" s="28"/>
      <c r="AB5389" s="28"/>
    </row>
    <row r="5390" spans="1:28">
      <c r="A5390" s="70"/>
      <c r="B5390" s="28"/>
      <c r="C5390" s="28"/>
      <c r="D5390" s="28"/>
      <c r="F5390" s="28"/>
      <c r="G5390" s="28"/>
      <c r="H5390" s="28"/>
      <c r="J5390" s="21"/>
      <c r="K5390" s="21"/>
      <c r="M5390" s="21"/>
      <c r="P5390" s="21"/>
      <c r="R5390" s="21"/>
      <c r="T5390" s="28"/>
      <c r="U5390" s="28"/>
      <c r="W5390" s="28"/>
      <c r="Y5390" s="28"/>
      <c r="Z5390" s="28"/>
      <c r="AB5390" s="28"/>
    </row>
    <row r="5391" spans="1:28">
      <c r="A5391" s="70"/>
      <c r="B5391" s="28"/>
      <c r="C5391" s="28"/>
      <c r="D5391" s="28"/>
      <c r="F5391" s="28"/>
      <c r="G5391" s="28"/>
      <c r="H5391" s="28"/>
      <c r="J5391" s="21"/>
      <c r="K5391" s="21"/>
      <c r="M5391" s="21"/>
      <c r="P5391" s="21"/>
      <c r="R5391" s="21"/>
      <c r="T5391" s="28"/>
      <c r="U5391" s="28"/>
      <c r="W5391" s="28"/>
      <c r="Y5391" s="28"/>
      <c r="Z5391" s="28"/>
      <c r="AB5391" s="28"/>
    </row>
    <row r="5392" spans="1:28">
      <c r="A5392" s="70"/>
      <c r="B5392" s="28"/>
      <c r="C5392" s="28"/>
      <c r="D5392" s="28"/>
      <c r="F5392" s="28"/>
      <c r="G5392" s="28"/>
      <c r="H5392" s="28"/>
      <c r="J5392" s="21"/>
      <c r="K5392" s="21"/>
      <c r="M5392" s="21"/>
      <c r="P5392" s="21"/>
      <c r="R5392" s="21"/>
      <c r="T5392" s="28"/>
      <c r="U5392" s="28"/>
      <c r="W5392" s="28"/>
      <c r="Y5392" s="28"/>
      <c r="Z5392" s="28"/>
      <c r="AB5392" s="28"/>
    </row>
    <row r="5393" spans="1:28">
      <c r="A5393" s="70"/>
      <c r="B5393" s="28"/>
      <c r="C5393" s="28"/>
      <c r="D5393" s="28"/>
      <c r="F5393" s="28"/>
      <c r="G5393" s="28"/>
      <c r="H5393" s="28"/>
      <c r="J5393" s="21"/>
      <c r="K5393" s="21"/>
      <c r="M5393" s="21"/>
      <c r="P5393" s="21"/>
      <c r="R5393" s="21"/>
      <c r="T5393" s="28"/>
      <c r="U5393" s="28"/>
      <c r="W5393" s="28"/>
      <c r="Y5393" s="28"/>
      <c r="Z5393" s="28"/>
      <c r="AB5393" s="28"/>
    </row>
    <row r="5394" spans="1:28">
      <c r="A5394" s="70"/>
      <c r="B5394" s="28"/>
      <c r="C5394" s="28"/>
      <c r="D5394" s="28"/>
      <c r="F5394" s="28"/>
      <c r="G5394" s="28"/>
      <c r="H5394" s="28"/>
      <c r="J5394" s="21"/>
      <c r="K5394" s="21"/>
      <c r="M5394" s="21"/>
      <c r="P5394" s="21"/>
      <c r="R5394" s="21"/>
      <c r="T5394" s="28"/>
      <c r="U5394" s="28"/>
      <c r="W5394" s="28"/>
      <c r="Y5394" s="28"/>
      <c r="Z5394" s="28"/>
      <c r="AB5394" s="28"/>
    </row>
    <row r="5395" spans="1:28">
      <c r="A5395" s="70"/>
      <c r="B5395" s="28"/>
      <c r="C5395" s="28"/>
      <c r="D5395" s="28"/>
      <c r="F5395" s="28"/>
      <c r="G5395" s="28"/>
      <c r="H5395" s="28"/>
      <c r="J5395" s="21"/>
      <c r="K5395" s="21"/>
      <c r="M5395" s="21"/>
      <c r="P5395" s="21"/>
      <c r="R5395" s="21"/>
      <c r="T5395" s="28"/>
      <c r="U5395" s="28"/>
      <c r="W5395" s="28"/>
      <c r="Y5395" s="28"/>
      <c r="Z5395" s="28"/>
      <c r="AB5395" s="28"/>
    </row>
    <row r="5396" spans="1:28">
      <c r="A5396" s="70"/>
      <c r="B5396" s="28"/>
      <c r="C5396" s="28"/>
      <c r="D5396" s="28"/>
      <c r="F5396" s="28"/>
      <c r="G5396" s="28"/>
      <c r="H5396" s="28"/>
      <c r="J5396" s="21"/>
      <c r="K5396" s="21"/>
      <c r="M5396" s="21"/>
      <c r="P5396" s="21"/>
      <c r="R5396" s="21"/>
      <c r="T5396" s="28"/>
      <c r="U5396" s="28"/>
      <c r="W5396" s="28"/>
      <c r="Y5396" s="28"/>
      <c r="Z5396" s="28"/>
      <c r="AB5396" s="28"/>
    </row>
    <row r="5397" spans="1:28">
      <c r="A5397" s="70"/>
      <c r="B5397" s="28"/>
      <c r="C5397" s="28"/>
      <c r="D5397" s="28"/>
      <c r="F5397" s="28"/>
      <c r="G5397" s="28"/>
      <c r="H5397" s="28"/>
      <c r="J5397" s="21"/>
      <c r="K5397" s="21"/>
      <c r="M5397" s="21"/>
      <c r="P5397" s="21"/>
      <c r="R5397" s="21"/>
      <c r="T5397" s="28"/>
      <c r="U5397" s="28"/>
      <c r="W5397" s="28"/>
      <c r="Y5397" s="28"/>
      <c r="Z5397" s="28"/>
      <c r="AB5397" s="28"/>
    </row>
    <row r="5398" spans="1:28">
      <c r="A5398" s="70"/>
      <c r="B5398" s="28"/>
      <c r="C5398" s="28"/>
      <c r="D5398" s="28"/>
      <c r="F5398" s="28"/>
      <c r="G5398" s="28"/>
      <c r="H5398" s="28"/>
      <c r="J5398" s="21"/>
      <c r="K5398" s="21"/>
      <c r="M5398" s="21"/>
      <c r="P5398" s="21"/>
      <c r="R5398" s="21"/>
      <c r="T5398" s="28"/>
      <c r="U5398" s="28"/>
      <c r="W5398" s="28"/>
      <c r="Y5398" s="28"/>
      <c r="Z5398" s="28"/>
      <c r="AB5398" s="28"/>
    </row>
    <row r="5399" spans="1:28">
      <c r="A5399" s="70"/>
      <c r="B5399" s="28"/>
      <c r="C5399" s="28"/>
      <c r="D5399" s="28"/>
      <c r="F5399" s="28"/>
      <c r="G5399" s="28"/>
      <c r="H5399" s="28"/>
      <c r="J5399" s="21"/>
      <c r="K5399" s="21"/>
      <c r="M5399" s="21"/>
      <c r="P5399" s="21"/>
      <c r="R5399" s="21"/>
      <c r="T5399" s="28"/>
      <c r="U5399" s="28"/>
      <c r="W5399" s="28"/>
      <c r="Y5399" s="28"/>
      <c r="Z5399" s="28"/>
      <c r="AB5399" s="28"/>
    </row>
    <row r="5400" spans="1:28">
      <c r="A5400" s="70"/>
      <c r="B5400" s="28"/>
      <c r="C5400" s="28"/>
      <c r="D5400" s="28"/>
      <c r="F5400" s="28"/>
      <c r="G5400" s="28"/>
      <c r="H5400" s="28"/>
      <c r="J5400" s="21"/>
      <c r="K5400" s="21"/>
      <c r="M5400" s="21"/>
      <c r="P5400" s="21"/>
      <c r="R5400" s="21"/>
      <c r="T5400" s="28"/>
      <c r="U5400" s="28"/>
      <c r="W5400" s="28"/>
      <c r="Y5400" s="28"/>
      <c r="Z5400" s="28"/>
      <c r="AB5400" s="28"/>
    </row>
    <row r="5401" spans="1:28">
      <c r="A5401" s="70"/>
      <c r="B5401" s="28"/>
      <c r="C5401" s="28"/>
      <c r="D5401" s="28"/>
      <c r="F5401" s="28"/>
      <c r="G5401" s="28"/>
      <c r="H5401" s="28"/>
      <c r="J5401" s="21"/>
      <c r="K5401" s="21"/>
      <c r="M5401" s="21"/>
      <c r="P5401" s="21"/>
      <c r="R5401" s="21"/>
      <c r="T5401" s="28"/>
      <c r="U5401" s="28"/>
      <c r="W5401" s="28"/>
      <c r="Y5401" s="28"/>
      <c r="Z5401" s="28"/>
      <c r="AB5401" s="28"/>
    </row>
    <row r="5402" spans="1:28">
      <c r="A5402" s="70"/>
      <c r="B5402" s="28"/>
      <c r="C5402" s="28"/>
      <c r="D5402" s="28"/>
      <c r="F5402" s="28"/>
      <c r="G5402" s="28"/>
      <c r="H5402" s="28"/>
      <c r="J5402" s="21"/>
      <c r="K5402" s="21"/>
      <c r="M5402" s="21"/>
      <c r="P5402" s="21"/>
      <c r="R5402" s="21"/>
      <c r="T5402" s="28"/>
      <c r="U5402" s="28"/>
      <c r="W5402" s="28"/>
      <c r="Y5402" s="28"/>
      <c r="Z5402" s="28"/>
      <c r="AB5402" s="28"/>
    </row>
    <row r="5403" spans="1:28">
      <c r="A5403" s="70"/>
      <c r="B5403" s="28"/>
      <c r="C5403" s="28"/>
      <c r="D5403" s="28"/>
      <c r="F5403" s="28"/>
      <c r="G5403" s="28"/>
      <c r="H5403" s="28"/>
      <c r="J5403" s="21"/>
      <c r="K5403" s="21"/>
      <c r="M5403" s="21"/>
      <c r="P5403" s="21"/>
      <c r="R5403" s="21"/>
      <c r="T5403" s="28"/>
      <c r="U5403" s="28"/>
      <c r="W5403" s="28"/>
      <c r="Y5403" s="28"/>
      <c r="Z5403" s="28"/>
      <c r="AB5403" s="28"/>
    </row>
    <row r="5404" spans="1:28">
      <c r="A5404" s="70"/>
      <c r="B5404" s="28"/>
      <c r="C5404" s="28"/>
      <c r="D5404" s="28"/>
      <c r="F5404" s="28"/>
      <c r="G5404" s="28"/>
      <c r="H5404" s="28"/>
      <c r="J5404" s="21"/>
      <c r="K5404" s="21"/>
      <c r="M5404" s="21"/>
      <c r="P5404" s="21"/>
      <c r="R5404" s="21"/>
      <c r="T5404" s="28"/>
      <c r="U5404" s="28"/>
      <c r="W5404" s="28"/>
      <c r="Y5404" s="28"/>
      <c r="Z5404" s="28"/>
      <c r="AB5404" s="28"/>
    </row>
    <row r="5405" spans="1:28">
      <c r="A5405" s="70"/>
      <c r="B5405" s="28"/>
      <c r="C5405" s="28"/>
      <c r="D5405" s="28"/>
      <c r="F5405" s="28"/>
      <c r="G5405" s="28"/>
      <c r="H5405" s="28"/>
      <c r="J5405" s="21"/>
      <c r="K5405" s="21"/>
      <c r="M5405" s="21"/>
      <c r="P5405" s="21"/>
      <c r="R5405" s="21"/>
      <c r="T5405" s="28"/>
      <c r="U5405" s="28"/>
      <c r="W5405" s="28"/>
      <c r="Y5405" s="28"/>
      <c r="Z5405" s="28"/>
      <c r="AB5405" s="28"/>
    </row>
    <row r="5406" spans="1:28">
      <c r="A5406" s="70"/>
      <c r="B5406" s="28"/>
      <c r="C5406" s="28"/>
      <c r="D5406" s="28"/>
      <c r="F5406" s="28"/>
      <c r="G5406" s="28"/>
      <c r="H5406" s="28"/>
      <c r="J5406" s="21"/>
      <c r="K5406" s="21"/>
      <c r="M5406" s="21"/>
      <c r="P5406" s="21"/>
      <c r="R5406" s="21"/>
      <c r="T5406" s="28"/>
      <c r="U5406" s="28"/>
      <c r="W5406" s="28"/>
      <c r="Y5406" s="28"/>
      <c r="Z5406" s="28"/>
      <c r="AB5406" s="28"/>
    </row>
    <row r="5407" spans="1:28">
      <c r="A5407" s="70"/>
      <c r="B5407" s="28"/>
      <c r="C5407" s="28"/>
      <c r="D5407" s="28"/>
      <c r="F5407" s="28"/>
      <c r="G5407" s="28"/>
      <c r="H5407" s="28"/>
      <c r="J5407" s="21"/>
      <c r="K5407" s="21"/>
      <c r="M5407" s="21"/>
      <c r="P5407" s="21"/>
      <c r="R5407" s="21"/>
      <c r="T5407" s="28"/>
      <c r="U5407" s="28"/>
      <c r="W5407" s="28"/>
      <c r="Y5407" s="28"/>
      <c r="Z5407" s="28"/>
      <c r="AB5407" s="28"/>
    </row>
    <row r="5408" spans="1:28">
      <c r="A5408" s="70"/>
      <c r="B5408" s="28"/>
      <c r="C5408" s="28"/>
      <c r="D5408" s="28"/>
      <c r="F5408" s="28"/>
      <c r="G5408" s="28"/>
      <c r="H5408" s="28"/>
      <c r="J5408" s="21"/>
      <c r="K5408" s="21"/>
      <c r="M5408" s="21"/>
      <c r="P5408" s="21"/>
      <c r="R5408" s="21"/>
      <c r="T5408" s="28"/>
      <c r="U5408" s="28"/>
      <c r="W5408" s="28"/>
      <c r="Y5408" s="28"/>
      <c r="Z5408" s="28"/>
      <c r="AB5408" s="28"/>
    </row>
    <row r="5409" spans="1:28">
      <c r="A5409" s="70"/>
      <c r="B5409" s="28"/>
      <c r="C5409" s="28"/>
      <c r="D5409" s="28"/>
      <c r="F5409" s="28"/>
      <c r="G5409" s="28"/>
      <c r="H5409" s="28"/>
      <c r="J5409" s="21"/>
      <c r="K5409" s="21"/>
      <c r="M5409" s="21"/>
      <c r="P5409" s="21"/>
      <c r="R5409" s="21"/>
      <c r="T5409" s="28"/>
      <c r="U5409" s="28"/>
      <c r="W5409" s="28"/>
      <c r="Y5409" s="28"/>
      <c r="Z5409" s="28"/>
      <c r="AB5409" s="28"/>
    </row>
    <row r="5410" spans="1:28">
      <c r="A5410" s="70"/>
      <c r="B5410" s="28"/>
      <c r="C5410" s="28"/>
      <c r="D5410" s="28"/>
      <c r="F5410" s="28"/>
      <c r="G5410" s="28"/>
      <c r="H5410" s="28"/>
      <c r="J5410" s="21"/>
      <c r="K5410" s="21"/>
      <c r="M5410" s="21"/>
      <c r="P5410" s="21"/>
      <c r="R5410" s="21"/>
      <c r="T5410" s="28"/>
      <c r="U5410" s="28"/>
      <c r="W5410" s="28"/>
      <c r="Y5410" s="28"/>
      <c r="Z5410" s="28"/>
      <c r="AB5410" s="28"/>
    </row>
    <row r="5411" spans="1:28">
      <c r="A5411" s="70"/>
      <c r="B5411" s="28"/>
      <c r="C5411" s="28"/>
      <c r="D5411" s="28"/>
      <c r="F5411" s="28"/>
      <c r="G5411" s="28"/>
      <c r="H5411" s="28"/>
      <c r="J5411" s="21"/>
      <c r="K5411" s="21"/>
      <c r="M5411" s="21"/>
      <c r="P5411" s="21"/>
      <c r="R5411" s="21"/>
      <c r="T5411" s="28"/>
      <c r="U5411" s="28"/>
      <c r="W5411" s="28"/>
      <c r="Y5411" s="28"/>
      <c r="Z5411" s="28"/>
      <c r="AB5411" s="28"/>
    </row>
    <row r="5412" spans="1:28">
      <c r="A5412" s="70"/>
      <c r="B5412" s="28"/>
      <c r="C5412" s="28"/>
      <c r="D5412" s="28"/>
      <c r="F5412" s="28"/>
      <c r="G5412" s="28"/>
      <c r="H5412" s="28"/>
      <c r="J5412" s="21"/>
      <c r="K5412" s="21"/>
      <c r="M5412" s="21"/>
      <c r="P5412" s="21"/>
      <c r="R5412" s="21"/>
      <c r="T5412" s="28"/>
      <c r="U5412" s="28"/>
      <c r="W5412" s="28"/>
      <c r="Y5412" s="28"/>
      <c r="Z5412" s="28"/>
      <c r="AB5412" s="28"/>
    </row>
    <row r="5413" spans="1:28">
      <c r="A5413" s="70"/>
      <c r="B5413" s="28"/>
      <c r="C5413" s="28"/>
      <c r="D5413" s="28"/>
      <c r="F5413" s="28"/>
      <c r="G5413" s="28"/>
      <c r="H5413" s="28"/>
      <c r="J5413" s="21"/>
      <c r="K5413" s="21"/>
      <c r="M5413" s="21"/>
      <c r="P5413" s="21"/>
      <c r="R5413" s="21"/>
      <c r="T5413" s="28"/>
      <c r="U5413" s="28"/>
      <c r="W5413" s="28"/>
      <c r="Y5413" s="28"/>
      <c r="Z5413" s="28"/>
      <c r="AB5413" s="28"/>
    </row>
    <row r="5414" spans="1:28">
      <c r="A5414" s="70"/>
      <c r="B5414" s="28"/>
      <c r="C5414" s="28"/>
      <c r="D5414" s="28"/>
      <c r="F5414" s="28"/>
      <c r="G5414" s="28"/>
      <c r="H5414" s="28"/>
      <c r="J5414" s="21"/>
      <c r="K5414" s="21"/>
      <c r="M5414" s="21"/>
      <c r="P5414" s="21"/>
      <c r="R5414" s="21"/>
      <c r="T5414" s="28"/>
      <c r="U5414" s="28"/>
      <c r="W5414" s="28"/>
      <c r="Y5414" s="28"/>
      <c r="Z5414" s="28"/>
      <c r="AB5414" s="28"/>
    </row>
    <row r="5415" spans="1:28">
      <c r="A5415" s="70"/>
      <c r="B5415" s="28"/>
      <c r="C5415" s="28"/>
      <c r="D5415" s="28"/>
      <c r="F5415" s="28"/>
      <c r="G5415" s="28"/>
      <c r="H5415" s="28"/>
      <c r="J5415" s="21"/>
      <c r="K5415" s="21"/>
      <c r="M5415" s="21"/>
      <c r="P5415" s="21"/>
      <c r="R5415" s="21"/>
      <c r="T5415" s="28"/>
      <c r="U5415" s="28"/>
      <c r="W5415" s="28"/>
      <c r="Y5415" s="28"/>
      <c r="Z5415" s="28"/>
      <c r="AB5415" s="28"/>
    </row>
    <row r="5416" spans="1:28">
      <c r="A5416" s="70"/>
      <c r="B5416" s="28"/>
      <c r="C5416" s="28"/>
      <c r="D5416" s="28"/>
      <c r="F5416" s="28"/>
      <c r="G5416" s="28"/>
      <c r="H5416" s="28"/>
      <c r="J5416" s="21"/>
      <c r="K5416" s="21"/>
      <c r="M5416" s="21"/>
      <c r="P5416" s="21"/>
      <c r="R5416" s="21"/>
      <c r="T5416" s="28"/>
      <c r="U5416" s="28"/>
      <c r="W5416" s="28"/>
      <c r="Y5416" s="28"/>
      <c r="Z5416" s="28"/>
      <c r="AB5416" s="28"/>
    </row>
    <row r="5417" spans="1:28">
      <c r="A5417" s="70"/>
      <c r="B5417" s="28"/>
      <c r="C5417" s="28"/>
      <c r="D5417" s="28"/>
      <c r="F5417" s="28"/>
      <c r="G5417" s="28"/>
      <c r="H5417" s="28"/>
      <c r="J5417" s="21"/>
      <c r="K5417" s="21"/>
      <c r="M5417" s="21"/>
      <c r="P5417" s="21"/>
      <c r="R5417" s="21"/>
      <c r="T5417" s="28"/>
      <c r="U5417" s="28"/>
      <c r="W5417" s="28"/>
      <c r="Y5417" s="28"/>
      <c r="Z5417" s="28"/>
      <c r="AB5417" s="28"/>
    </row>
    <row r="5418" spans="1:28">
      <c r="A5418" s="70"/>
      <c r="B5418" s="28"/>
      <c r="C5418" s="28"/>
      <c r="D5418" s="28"/>
      <c r="F5418" s="28"/>
      <c r="G5418" s="28"/>
      <c r="H5418" s="28"/>
      <c r="J5418" s="21"/>
      <c r="K5418" s="21"/>
      <c r="M5418" s="21"/>
      <c r="P5418" s="21"/>
      <c r="R5418" s="21"/>
      <c r="T5418" s="28"/>
      <c r="U5418" s="28"/>
      <c r="W5418" s="28"/>
      <c r="Y5418" s="28"/>
      <c r="Z5418" s="28"/>
      <c r="AB5418" s="28"/>
    </row>
    <row r="5419" spans="1:28">
      <c r="A5419" s="70"/>
      <c r="B5419" s="28"/>
      <c r="C5419" s="28"/>
      <c r="D5419" s="28"/>
      <c r="F5419" s="28"/>
      <c r="G5419" s="28"/>
      <c r="H5419" s="28"/>
      <c r="J5419" s="21"/>
      <c r="K5419" s="21"/>
      <c r="M5419" s="21"/>
      <c r="P5419" s="21"/>
      <c r="R5419" s="21"/>
      <c r="T5419" s="28"/>
      <c r="U5419" s="28"/>
      <c r="W5419" s="28"/>
      <c r="Y5419" s="28"/>
      <c r="Z5419" s="28"/>
      <c r="AB5419" s="28"/>
    </row>
    <row r="5420" spans="1:28">
      <c r="A5420" s="70"/>
      <c r="B5420" s="28"/>
      <c r="C5420" s="28"/>
      <c r="D5420" s="28"/>
      <c r="F5420" s="28"/>
      <c r="G5420" s="28"/>
      <c r="H5420" s="28"/>
      <c r="J5420" s="21"/>
      <c r="K5420" s="21"/>
      <c r="M5420" s="21"/>
      <c r="P5420" s="21"/>
      <c r="R5420" s="21"/>
      <c r="T5420" s="28"/>
      <c r="U5420" s="28"/>
      <c r="W5420" s="28"/>
      <c r="Y5420" s="28"/>
      <c r="Z5420" s="28"/>
      <c r="AB5420" s="28"/>
    </row>
    <row r="5421" spans="1:28">
      <c r="A5421" s="70"/>
      <c r="B5421" s="28"/>
      <c r="C5421" s="28"/>
      <c r="D5421" s="28"/>
      <c r="F5421" s="28"/>
      <c r="G5421" s="28"/>
      <c r="H5421" s="28"/>
      <c r="J5421" s="21"/>
      <c r="K5421" s="21"/>
      <c r="M5421" s="21"/>
      <c r="P5421" s="21"/>
      <c r="R5421" s="21"/>
      <c r="T5421" s="28"/>
      <c r="U5421" s="28"/>
      <c r="W5421" s="28"/>
      <c r="Y5421" s="28"/>
      <c r="Z5421" s="28"/>
      <c r="AB5421" s="28"/>
    </row>
    <row r="5422" spans="1:28">
      <c r="A5422" s="70"/>
      <c r="B5422" s="28"/>
      <c r="C5422" s="28"/>
      <c r="D5422" s="28"/>
      <c r="F5422" s="28"/>
      <c r="G5422" s="28"/>
      <c r="H5422" s="28"/>
      <c r="J5422" s="21"/>
      <c r="K5422" s="21"/>
      <c r="M5422" s="21"/>
      <c r="P5422" s="21"/>
      <c r="R5422" s="21"/>
      <c r="T5422" s="28"/>
      <c r="U5422" s="28"/>
      <c r="W5422" s="28"/>
      <c r="Y5422" s="28"/>
      <c r="Z5422" s="28"/>
      <c r="AB5422" s="28"/>
    </row>
    <row r="5423" spans="1:28">
      <c r="A5423" s="70"/>
      <c r="B5423" s="28"/>
      <c r="C5423" s="28"/>
      <c r="D5423" s="28"/>
      <c r="F5423" s="28"/>
      <c r="G5423" s="28"/>
      <c r="H5423" s="28"/>
      <c r="J5423" s="21"/>
      <c r="K5423" s="21"/>
      <c r="M5423" s="21"/>
      <c r="P5423" s="21"/>
      <c r="R5423" s="21"/>
      <c r="T5423" s="28"/>
      <c r="U5423" s="28"/>
      <c r="W5423" s="28"/>
      <c r="Y5423" s="28"/>
      <c r="Z5423" s="28"/>
      <c r="AB5423" s="28"/>
    </row>
    <row r="5424" spans="1:28">
      <c r="A5424" s="70"/>
      <c r="B5424" s="28"/>
      <c r="C5424" s="28"/>
      <c r="D5424" s="28"/>
      <c r="F5424" s="28"/>
      <c r="G5424" s="28"/>
      <c r="H5424" s="28"/>
      <c r="J5424" s="21"/>
      <c r="K5424" s="21"/>
      <c r="M5424" s="21"/>
      <c r="P5424" s="21"/>
      <c r="R5424" s="21"/>
      <c r="T5424" s="28"/>
      <c r="U5424" s="28"/>
      <c r="W5424" s="28"/>
      <c r="Y5424" s="28"/>
      <c r="Z5424" s="28"/>
      <c r="AB5424" s="28"/>
    </row>
    <row r="5425" spans="1:28">
      <c r="A5425" s="70"/>
      <c r="B5425" s="28"/>
      <c r="C5425" s="28"/>
      <c r="D5425" s="28"/>
      <c r="F5425" s="28"/>
      <c r="G5425" s="28"/>
      <c r="H5425" s="28"/>
      <c r="J5425" s="21"/>
      <c r="K5425" s="21"/>
      <c r="M5425" s="21"/>
      <c r="P5425" s="21"/>
      <c r="R5425" s="21"/>
      <c r="T5425" s="28"/>
      <c r="U5425" s="28"/>
      <c r="W5425" s="28"/>
      <c r="Y5425" s="28"/>
      <c r="Z5425" s="28"/>
      <c r="AB5425" s="28"/>
    </row>
    <row r="5426" spans="1:28">
      <c r="A5426" s="70"/>
      <c r="B5426" s="28"/>
      <c r="C5426" s="28"/>
      <c r="D5426" s="28"/>
      <c r="F5426" s="28"/>
      <c r="G5426" s="28"/>
      <c r="H5426" s="28"/>
      <c r="J5426" s="21"/>
      <c r="K5426" s="21"/>
      <c r="M5426" s="21"/>
      <c r="P5426" s="21"/>
      <c r="R5426" s="21"/>
      <c r="T5426" s="28"/>
      <c r="U5426" s="28"/>
      <c r="W5426" s="28"/>
      <c r="Y5426" s="28"/>
      <c r="Z5426" s="28"/>
      <c r="AB5426" s="28"/>
    </row>
    <row r="5427" spans="1:28">
      <c r="A5427" s="70"/>
      <c r="B5427" s="28"/>
      <c r="C5427" s="28"/>
      <c r="D5427" s="28"/>
      <c r="F5427" s="28"/>
      <c r="G5427" s="28"/>
      <c r="H5427" s="28"/>
      <c r="J5427" s="21"/>
      <c r="K5427" s="21"/>
      <c r="M5427" s="21"/>
      <c r="P5427" s="21"/>
      <c r="R5427" s="21"/>
      <c r="T5427" s="28"/>
      <c r="U5427" s="28"/>
      <c r="W5427" s="28"/>
      <c r="Y5427" s="28"/>
      <c r="Z5427" s="28"/>
      <c r="AB5427" s="28"/>
    </row>
    <row r="5428" spans="1:28">
      <c r="A5428" s="70"/>
      <c r="B5428" s="28"/>
      <c r="C5428" s="28"/>
      <c r="D5428" s="28"/>
      <c r="F5428" s="28"/>
      <c r="G5428" s="28"/>
      <c r="H5428" s="28"/>
      <c r="J5428" s="21"/>
      <c r="K5428" s="21"/>
      <c r="M5428" s="21"/>
      <c r="P5428" s="21"/>
      <c r="R5428" s="21"/>
      <c r="T5428" s="28"/>
      <c r="U5428" s="28"/>
      <c r="W5428" s="28"/>
      <c r="Y5428" s="28"/>
      <c r="Z5428" s="28"/>
      <c r="AB5428" s="28"/>
    </row>
    <row r="5429" spans="1:28">
      <c r="A5429" s="70"/>
      <c r="B5429" s="28"/>
      <c r="C5429" s="28"/>
      <c r="D5429" s="28"/>
      <c r="F5429" s="28"/>
      <c r="G5429" s="28"/>
      <c r="H5429" s="28"/>
      <c r="J5429" s="21"/>
      <c r="K5429" s="21"/>
      <c r="M5429" s="21"/>
      <c r="P5429" s="21"/>
      <c r="R5429" s="21"/>
      <c r="T5429" s="28"/>
      <c r="U5429" s="28"/>
      <c r="W5429" s="28"/>
      <c r="Y5429" s="28"/>
      <c r="Z5429" s="28"/>
      <c r="AB5429" s="28"/>
    </row>
    <row r="5430" spans="1:28">
      <c r="A5430" s="70"/>
      <c r="B5430" s="28"/>
      <c r="C5430" s="28"/>
      <c r="D5430" s="28"/>
      <c r="F5430" s="28"/>
      <c r="G5430" s="28"/>
      <c r="H5430" s="28"/>
      <c r="J5430" s="21"/>
      <c r="K5430" s="21"/>
      <c r="M5430" s="21"/>
      <c r="P5430" s="21"/>
      <c r="R5430" s="21"/>
      <c r="T5430" s="28"/>
      <c r="U5430" s="28"/>
      <c r="W5430" s="28"/>
      <c r="Y5430" s="28"/>
      <c r="Z5430" s="28"/>
      <c r="AB5430" s="28"/>
    </row>
    <row r="5431" spans="1:28">
      <c r="A5431" s="70"/>
      <c r="B5431" s="28"/>
      <c r="C5431" s="28"/>
      <c r="D5431" s="28"/>
      <c r="F5431" s="28"/>
      <c r="G5431" s="28"/>
      <c r="H5431" s="28"/>
      <c r="J5431" s="21"/>
      <c r="K5431" s="21"/>
      <c r="M5431" s="21"/>
      <c r="P5431" s="21"/>
      <c r="R5431" s="21"/>
      <c r="T5431" s="28"/>
      <c r="U5431" s="28"/>
      <c r="W5431" s="28"/>
      <c r="Y5431" s="28"/>
      <c r="Z5431" s="28"/>
      <c r="AB5431" s="28"/>
    </row>
    <row r="5432" spans="1:28">
      <c r="A5432" s="70"/>
      <c r="B5432" s="28"/>
      <c r="C5432" s="28"/>
      <c r="D5432" s="28"/>
      <c r="F5432" s="28"/>
      <c r="G5432" s="28"/>
      <c r="H5432" s="28"/>
      <c r="J5432" s="21"/>
      <c r="K5432" s="21"/>
      <c r="M5432" s="21"/>
      <c r="P5432" s="21"/>
      <c r="R5432" s="21"/>
      <c r="T5432" s="28"/>
      <c r="U5432" s="28"/>
      <c r="W5432" s="28"/>
      <c r="Y5432" s="28"/>
      <c r="Z5432" s="28"/>
      <c r="AB5432" s="28"/>
    </row>
    <row r="5433" spans="1:28">
      <c r="A5433" s="70"/>
      <c r="B5433" s="28"/>
      <c r="C5433" s="28"/>
      <c r="D5433" s="28"/>
      <c r="F5433" s="28"/>
      <c r="G5433" s="28"/>
      <c r="H5433" s="28"/>
      <c r="J5433" s="21"/>
      <c r="K5433" s="21"/>
      <c r="M5433" s="21"/>
      <c r="P5433" s="21"/>
      <c r="R5433" s="21"/>
      <c r="T5433" s="28"/>
      <c r="U5433" s="28"/>
      <c r="W5433" s="28"/>
      <c r="Y5433" s="28"/>
      <c r="Z5433" s="28"/>
      <c r="AB5433" s="28"/>
    </row>
    <row r="5434" spans="1:28">
      <c r="A5434" s="70"/>
      <c r="B5434" s="28"/>
      <c r="C5434" s="28"/>
      <c r="D5434" s="28"/>
      <c r="F5434" s="28"/>
      <c r="G5434" s="28"/>
      <c r="H5434" s="28"/>
      <c r="J5434" s="21"/>
      <c r="K5434" s="21"/>
      <c r="M5434" s="21"/>
      <c r="P5434" s="21"/>
      <c r="R5434" s="21"/>
      <c r="T5434" s="28"/>
      <c r="U5434" s="28"/>
      <c r="W5434" s="28"/>
      <c r="Y5434" s="28"/>
      <c r="Z5434" s="28"/>
      <c r="AB5434" s="28"/>
    </row>
    <row r="5435" spans="1:28">
      <c r="A5435" s="70"/>
      <c r="B5435" s="28"/>
      <c r="C5435" s="28"/>
      <c r="D5435" s="28"/>
      <c r="F5435" s="28"/>
      <c r="G5435" s="28"/>
      <c r="H5435" s="28"/>
      <c r="J5435" s="21"/>
      <c r="K5435" s="21"/>
      <c r="M5435" s="21"/>
      <c r="P5435" s="21"/>
      <c r="R5435" s="21"/>
      <c r="T5435" s="28"/>
      <c r="U5435" s="28"/>
      <c r="W5435" s="28"/>
      <c r="Y5435" s="28"/>
      <c r="Z5435" s="28"/>
      <c r="AB5435" s="28"/>
    </row>
    <row r="5436" spans="1:28">
      <c r="A5436" s="70"/>
      <c r="B5436" s="28"/>
      <c r="C5436" s="28"/>
      <c r="D5436" s="28"/>
      <c r="F5436" s="28"/>
      <c r="G5436" s="28"/>
      <c r="H5436" s="28"/>
      <c r="J5436" s="21"/>
      <c r="K5436" s="21"/>
      <c r="M5436" s="21"/>
      <c r="P5436" s="21"/>
      <c r="R5436" s="21"/>
      <c r="T5436" s="28"/>
      <c r="U5436" s="28"/>
      <c r="W5436" s="28"/>
      <c r="Y5436" s="28"/>
      <c r="Z5436" s="28"/>
      <c r="AB5436" s="28"/>
    </row>
    <row r="5437" spans="1:28">
      <c r="A5437" s="70"/>
      <c r="B5437" s="28"/>
      <c r="C5437" s="28"/>
      <c r="D5437" s="28"/>
      <c r="F5437" s="28"/>
      <c r="G5437" s="28"/>
      <c r="H5437" s="28"/>
      <c r="J5437" s="21"/>
      <c r="K5437" s="21"/>
      <c r="M5437" s="21"/>
      <c r="P5437" s="21"/>
      <c r="R5437" s="21"/>
      <c r="T5437" s="28"/>
      <c r="U5437" s="28"/>
      <c r="W5437" s="28"/>
      <c r="Y5437" s="28"/>
      <c r="Z5437" s="28"/>
      <c r="AB5437" s="28"/>
    </row>
    <row r="5438" spans="1:28">
      <c r="A5438" s="70"/>
      <c r="B5438" s="28"/>
      <c r="C5438" s="28"/>
      <c r="D5438" s="28"/>
      <c r="F5438" s="28"/>
      <c r="G5438" s="28"/>
      <c r="H5438" s="28"/>
      <c r="J5438" s="21"/>
      <c r="K5438" s="21"/>
      <c r="M5438" s="21"/>
      <c r="P5438" s="21"/>
      <c r="R5438" s="21"/>
      <c r="T5438" s="28"/>
      <c r="U5438" s="28"/>
      <c r="W5438" s="28"/>
      <c r="Y5438" s="28"/>
      <c r="Z5438" s="28"/>
      <c r="AB5438" s="28"/>
    </row>
    <row r="5439" spans="1:28">
      <c r="A5439" s="70"/>
      <c r="B5439" s="28"/>
      <c r="C5439" s="28"/>
      <c r="D5439" s="28"/>
      <c r="F5439" s="28"/>
      <c r="G5439" s="28"/>
      <c r="H5439" s="28"/>
      <c r="J5439" s="21"/>
      <c r="K5439" s="21"/>
      <c r="M5439" s="21"/>
      <c r="P5439" s="21"/>
      <c r="R5439" s="21"/>
      <c r="T5439" s="28"/>
      <c r="U5439" s="28"/>
      <c r="W5439" s="28"/>
      <c r="Y5439" s="28"/>
      <c r="Z5439" s="28"/>
      <c r="AB5439" s="28"/>
    </row>
    <row r="5440" spans="1:28">
      <c r="A5440" s="70"/>
      <c r="B5440" s="28"/>
      <c r="C5440" s="28"/>
      <c r="D5440" s="28"/>
      <c r="F5440" s="28"/>
      <c r="G5440" s="28"/>
      <c r="H5440" s="28"/>
      <c r="J5440" s="21"/>
      <c r="K5440" s="21"/>
      <c r="M5440" s="21"/>
      <c r="P5440" s="21"/>
      <c r="R5440" s="21"/>
      <c r="T5440" s="28"/>
      <c r="U5440" s="28"/>
      <c r="W5440" s="28"/>
      <c r="Y5440" s="28"/>
      <c r="Z5440" s="28"/>
      <c r="AB5440" s="28"/>
    </row>
    <row r="5441" spans="1:28">
      <c r="A5441" s="70"/>
      <c r="B5441" s="28"/>
      <c r="C5441" s="28"/>
      <c r="D5441" s="28"/>
      <c r="F5441" s="28"/>
      <c r="G5441" s="28"/>
      <c r="H5441" s="28"/>
      <c r="J5441" s="21"/>
      <c r="K5441" s="21"/>
      <c r="M5441" s="21"/>
      <c r="P5441" s="21"/>
      <c r="R5441" s="21"/>
      <c r="T5441" s="28"/>
      <c r="U5441" s="28"/>
      <c r="W5441" s="28"/>
      <c r="Y5441" s="28"/>
      <c r="Z5441" s="28"/>
      <c r="AB5441" s="28"/>
    </row>
    <row r="5442" spans="1:28">
      <c r="A5442" s="70"/>
      <c r="B5442" s="28"/>
      <c r="C5442" s="28"/>
      <c r="D5442" s="28"/>
      <c r="F5442" s="28"/>
      <c r="G5442" s="28"/>
      <c r="H5442" s="28"/>
      <c r="J5442" s="21"/>
      <c r="K5442" s="21"/>
      <c r="M5442" s="21"/>
      <c r="P5442" s="21"/>
      <c r="R5442" s="21"/>
      <c r="T5442" s="28"/>
      <c r="U5442" s="28"/>
      <c r="W5442" s="28"/>
      <c r="Y5442" s="28"/>
      <c r="Z5442" s="28"/>
      <c r="AB5442" s="28"/>
    </row>
    <row r="5443" spans="1:28">
      <c r="A5443" s="70"/>
      <c r="B5443" s="28"/>
      <c r="C5443" s="28"/>
      <c r="D5443" s="28"/>
      <c r="F5443" s="28"/>
      <c r="G5443" s="28"/>
      <c r="H5443" s="28"/>
      <c r="J5443" s="21"/>
      <c r="K5443" s="21"/>
      <c r="M5443" s="21"/>
      <c r="P5443" s="21"/>
      <c r="R5443" s="21"/>
      <c r="T5443" s="28"/>
      <c r="U5443" s="28"/>
      <c r="W5443" s="28"/>
      <c r="Y5443" s="28"/>
      <c r="Z5443" s="28"/>
      <c r="AB5443" s="28"/>
    </row>
    <row r="5444" spans="1:28">
      <c r="A5444" s="70"/>
      <c r="B5444" s="28"/>
      <c r="C5444" s="28"/>
      <c r="D5444" s="28"/>
      <c r="F5444" s="28"/>
      <c r="G5444" s="28"/>
      <c r="H5444" s="28"/>
      <c r="J5444" s="21"/>
      <c r="K5444" s="21"/>
      <c r="M5444" s="21"/>
      <c r="P5444" s="21"/>
      <c r="R5444" s="21"/>
      <c r="T5444" s="28"/>
      <c r="U5444" s="28"/>
      <c r="W5444" s="28"/>
      <c r="Y5444" s="28"/>
      <c r="Z5444" s="28"/>
      <c r="AB5444" s="28"/>
    </row>
    <row r="5445" spans="1:28">
      <c r="A5445" s="70"/>
      <c r="B5445" s="28"/>
      <c r="C5445" s="28"/>
      <c r="D5445" s="28"/>
      <c r="F5445" s="28"/>
      <c r="G5445" s="28"/>
      <c r="H5445" s="28"/>
      <c r="J5445" s="21"/>
      <c r="K5445" s="21"/>
      <c r="M5445" s="21"/>
      <c r="P5445" s="21"/>
      <c r="R5445" s="21"/>
      <c r="T5445" s="28"/>
      <c r="U5445" s="28"/>
      <c r="W5445" s="28"/>
      <c r="Y5445" s="28"/>
      <c r="Z5445" s="28"/>
      <c r="AB5445" s="28"/>
    </row>
    <row r="5446" spans="1:28">
      <c r="A5446" s="70"/>
      <c r="B5446" s="28"/>
      <c r="C5446" s="28"/>
      <c r="D5446" s="28"/>
      <c r="F5446" s="28"/>
      <c r="G5446" s="28"/>
      <c r="H5446" s="28"/>
      <c r="J5446" s="21"/>
      <c r="K5446" s="21"/>
      <c r="M5446" s="21"/>
      <c r="P5446" s="21"/>
      <c r="R5446" s="21"/>
      <c r="T5446" s="28"/>
      <c r="U5446" s="28"/>
      <c r="W5446" s="28"/>
      <c r="Y5446" s="28"/>
      <c r="Z5446" s="28"/>
      <c r="AB5446" s="28"/>
    </row>
    <row r="5447" spans="1:28">
      <c r="A5447" s="70"/>
      <c r="B5447" s="28"/>
      <c r="C5447" s="28"/>
      <c r="D5447" s="28"/>
      <c r="F5447" s="28"/>
      <c r="G5447" s="28"/>
      <c r="H5447" s="28"/>
      <c r="J5447" s="21"/>
      <c r="K5447" s="21"/>
      <c r="M5447" s="21"/>
      <c r="P5447" s="21"/>
      <c r="R5447" s="21"/>
      <c r="T5447" s="28"/>
      <c r="U5447" s="28"/>
      <c r="W5447" s="28"/>
      <c r="Y5447" s="28"/>
      <c r="Z5447" s="28"/>
      <c r="AB5447" s="28"/>
    </row>
    <row r="5448" spans="1:28">
      <c r="A5448" s="70"/>
      <c r="B5448" s="28"/>
      <c r="C5448" s="28"/>
      <c r="D5448" s="28"/>
      <c r="F5448" s="28"/>
      <c r="G5448" s="28"/>
      <c r="H5448" s="28"/>
      <c r="J5448" s="21"/>
      <c r="K5448" s="21"/>
      <c r="M5448" s="21"/>
      <c r="P5448" s="21"/>
      <c r="R5448" s="21"/>
      <c r="T5448" s="28"/>
      <c r="U5448" s="28"/>
      <c r="W5448" s="28"/>
      <c r="Y5448" s="28"/>
      <c r="Z5448" s="28"/>
      <c r="AB5448" s="28"/>
    </row>
    <row r="5449" spans="1:28">
      <c r="A5449" s="70"/>
      <c r="B5449" s="28"/>
      <c r="C5449" s="28"/>
      <c r="D5449" s="28"/>
      <c r="F5449" s="28"/>
      <c r="G5449" s="28"/>
      <c r="H5449" s="28"/>
      <c r="J5449" s="21"/>
      <c r="K5449" s="21"/>
      <c r="M5449" s="21"/>
      <c r="P5449" s="21"/>
      <c r="R5449" s="21"/>
      <c r="T5449" s="28"/>
      <c r="U5449" s="28"/>
      <c r="W5449" s="28"/>
      <c r="Y5449" s="28"/>
      <c r="Z5449" s="28"/>
      <c r="AB5449" s="28"/>
    </row>
    <row r="5450" spans="1:28">
      <c r="A5450" s="70"/>
      <c r="B5450" s="28"/>
      <c r="C5450" s="28"/>
      <c r="D5450" s="28"/>
      <c r="F5450" s="28"/>
      <c r="G5450" s="28"/>
      <c r="H5450" s="28"/>
      <c r="J5450" s="21"/>
      <c r="K5450" s="21"/>
      <c r="M5450" s="21"/>
      <c r="P5450" s="21"/>
      <c r="R5450" s="21"/>
      <c r="T5450" s="28"/>
      <c r="U5450" s="28"/>
      <c r="W5450" s="28"/>
      <c r="Y5450" s="28"/>
      <c r="Z5450" s="28"/>
      <c r="AB5450" s="28"/>
    </row>
    <row r="5451" spans="1:28">
      <c r="A5451" s="70"/>
      <c r="B5451" s="28"/>
      <c r="C5451" s="28"/>
      <c r="D5451" s="28"/>
      <c r="F5451" s="28"/>
      <c r="G5451" s="28"/>
      <c r="H5451" s="28"/>
      <c r="J5451" s="21"/>
      <c r="K5451" s="21"/>
      <c r="M5451" s="21"/>
      <c r="P5451" s="21"/>
      <c r="R5451" s="21"/>
      <c r="T5451" s="28"/>
      <c r="U5451" s="28"/>
      <c r="W5451" s="28"/>
      <c r="Y5451" s="28"/>
      <c r="Z5451" s="28"/>
      <c r="AB5451" s="28"/>
    </row>
    <row r="5452" spans="1:28">
      <c r="A5452" s="70"/>
      <c r="B5452" s="28"/>
      <c r="C5452" s="28"/>
      <c r="D5452" s="28"/>
      <c r="F5452" s="28"/>
      <c r="G5452" s="28"/>
      <c r="H5452" s="28"/>
      <c r="J5452" s="21"/>
      <c r="K5452" s="21"/>
      <c r="M5452" s="21"/>
      <c r="P5452" s="21"/>
      <c r="R5452" s="21"/>
      <c r="T5452" s="28"/>
      <c r="U5452" s="28"/>
      <c r="W5452" s="28"/>
      <c r="Y5452" s="28"/>
      <c r="Z5452" s="28"/>
      <c r="AB5452" s="28"/>
    </row>
    <row r="5453" spans="1:28">
      <c r="A5453" s="70"/>
      <c r="B5453" s="28"/>
      <c r="C5453" s="28"/>
      <c r="D5453" s="28"/>
      <c r="F5453" s="28"/>
      <c r="G5453" s="28"/>
      <c r="H5453" s="28"/>
      <c r="J5453" s="21"/>
      <c r="K5453" s="21"/>
      <c r="M5453" s="21"/>
      <c r="P5453" s="21"/>
      <c r="R5453" s="21"/>
      <c r="T5453" s="28"/>
      <c r="U5453" s="28"/>
      <c r="W5453" s="28"/>
      <c r="Y5453" s="28"/>
      <c r="Z5453" s="28"/>
      <c r="AB5453" s="28"/>
    </row>
    <row r="5454" spans="1:28">
      <c r="A5454" s="70"/>
      <c r="B5454" s="28"/>
      <c r="C5454" s="28"/>
      <c r="D5454" s="28"/>
      <c r="F5454" s="28"/>
      <c r="G5454" s="28"/>
      <c r="H5454" s="28"/>
      <c r="J5454" s="21"/>
      <c r="K5454" s="21"/>
      <c r="M5454" s="21"/>
      <c r="P5454" s="21"/>
      <c r="R5454" s="21"/>
      <c r="T5454" s="28"/>
      <c r="U5454" s="28"/>
      <c r="W5454" s="28"/>
      <c r="Y5454" s="28"/>
      <c r="Z5454" s="28"/>
      <c r="AB5454" s="28"/>
    </row>
    <row r="5455" spans="1:28">
      <c r="A5455" s="70"/>
      <c r="B5455" s="28"/>
      <c r="C5455" s="28"/>
      <c r="D5455" s="28"/>
      <c r="F5455" s="28"/>
      <c r="G5455" s="28"/>
      <c r="H5455" s="28"/>
      <c r="J5455" s="21"/>
      <c r="K5455" s="21"/>
      <c r="M5455" s="21"/>
      <c r="P5455" s="21"/>
      <c r="R5455" s="21"/>
      <c r="T5455" s="28"/>
      <c r="U5455" s="28"/>
      <c r="W5455" s="28"/>
      <c r="Y5455" s="28"/>
      <c r="Z5455" s="28"/>
      <c r="AB5455" s="28"/>
    </row>
    <row r="5456" spans="1:28">
      <c r="A5456" s="70"/>
      <c r="B5456" s="28"/>
      <c r="C5456" s="28"/>
      <c r="D5456" s="28"/>
      <c r="F5456" s="28"/>
      <c r="G5456" s="28"/>
      <c r="H5456" s="28"/>
      <c r="J5456" s="21"/>
      <c r="K5456" s="21"/>
      <c r="M5456" s="21"/>
      <c r="P5456" s="21"/>
      <c r="R5456" s="21"/>
      <c r="T5456" s="28"/>
      <c r="U5456" s="28"/>
      <c r="W5456" s="28"/>
      <c r="Y5456" s="28"/>
      <c r="Z5456" s="28"/>
      <c r="AB5456" s="28"/>
    </row>
    <row r="5457" spans="1:28">
      <c r="A5457" s="70"/>
      <c r="B5457" s="28"/>
      <c r="C5457" s="28"/>
      <c r="D5457" s="28"/>
      <c r="F5457" s="28"/>
      <c r="G5457" s="28"/>
      <c r="H5457" s="28"/>
      <c r="J5457" s="21"/>
      <c r="K5457" s="21"/>
      <c r="M5457" s="21"/>
      <c r="P5457" s="21"/>
      <c r="R5457" s="21"/>
      <c r="T5457" s="28"/>
      <c r="U5457" s="28"/>
      <c r="W5457" s="28"/>
      <c r="Y5457" s="28"/>
      <c r="Z5457" s="28"/>
      <c r="AB5457" s="28"/>
    </row>
    <row r="5458" spans="1:28">
      <c r="A5458" s="70"/>
      <c r="B5458" s="28"/>
      <c r="C5458" s="28"/>
      <c r="D5458" s="28"/>
      <c r="F5458" s="28"/>
      <c r="G5458" s="28"/>
      <c r="H5458" s="28"/>
      <c r="J5458" s="21"/>
      <c r="K5458" s="21"/>
      <c r="M5458" s="21"/>
      <c r="P5458" s="21"/>
      <c r="R5458" s="21"/>
      <c r="T5458" s="28"/>
      <c r="U5458" s="28"/>
      <c r="W5458" s="28"/>
      <c r="Y5458" s="28"/>
      <c r="Z5458" s="28"/>
      <c r="AB5458" s="28"/>
    </row>
    <row r="5459" spans="1:28">
      <c r="A5459" s="70"/>
      <c r="B5459" s="28"/>
      <c r="C5459" s="28"/>
      <c r="D5459" s="28"/>
      <c r="F5459" s="28"/>
      <c r="G5459" s="28"/>
      <c r="H5459" s="28"/>
      <c r="J5459" s="21"/>
      <c r="K5459" s="21"/>
      <c r="M5459" s="21"/>
      <c r="P5459" s="21"/>
      <c r="R5459" s="21"/>
      <c r="T5459" s="28"/>
      <c r="U5459" s="28"/>
      <c r="W5459" s="28"/>
      <c r="Y5459" s="28"/>
      <c r="Z5459" s="28"/>
      <c r="AB5459" s="28"/>
    </row>
    <row r="5460" spans="1:28">
      <c r="A5460" s="70"/>
      <c r="B5460" s="28"/>
      <c r="C5460" s="28"/>
      <c r="D5460" s="28"/>
      <c r="F5460" s="28"/>
      <c r="G5460" s="28"/>
      <c r="H5460" s="28"/>
      <c r="J5460" s="21"/>
      <c r="K5460" s="21"/>
      <c r="M5460" s="21"/>
      <c r="P5460" s="21"/>
      <c r="R5460" s="21"/>
      <c r="T5460" s="28"/>
      <c r="U5460" s="28"/>
      <c r="W5460" s="28"/>
      <c r="Y5460" s="28"/>
      <c r="Z5460" s="28"/>
      <c r="AB5460" s="28"/>
    </row>
    <row r="5461" spans="1:28">
      <c r="A5461" s="70"/>
      <c r="B5461" s="28"/>
      <c r="C5461" s="28"/>
      <c r="D5461" s="28"/>
      <c r="F5461" s="28"/>
      <c r="G5461" s="28"/>
      <c r="H5461" s="28"/>
      <c r="J5461" s="21"/>
      <c r="K5461" s="21"/>
      <c r="M5461" s="21"/>
      <c r="P5461" s="21"/>
      <c r="R5461" s="21"/>
      <c r="T5461" s="28"/>
      <c r="U5461" s="28"/>
      <c r="W5461" s="28"/>
      <c r="Y5461" s="28"/>
      <c r="Z5461" s="28"/>
      <c r="AB5461" s="28"/>
    </row>
    <row r="5462" spans="1:28">
      <c r="A5462" s="70"/>
      <c r="B5462" s="28"/>
      <c r="C5462" s="28"/>
      <c r="D5462" s="28"/>
      <c r="F5462" s="28"/>
      <c r="G5462" s="28"/>
      <c r="H5462" s="28"/>
      <c r="J5462" s="21"/>
      <c r="K5462" s="21"/>
      <c r="M5462" s="21"/>
      <c r="P5462" s="21"/>
      <c r="R5462" s="21"/>
      <c r="T5462" s="28"/>
      <c r="U5462" s="28"/>
      <c r="W5462" s="28"/>
      <c r="Y5462" s="28"/>
      <c r="Z5462" s="28"/>
      <c r="AB5462" s="28"/>
    </row>
    <row r="5463" spans="1:28">
      <c r="A5463" s="70"/>
      <c r="B5463" s="28"/>
      <c r="C5463" s="28"/>
      <c r="D5463" s="28"/>
      <c r="F5463" s="28"/>
      <c r="G5463" s="28"/>
      <c r="H5463" s="28"/>
      <c r="J5463" s="21"/>
      <c r="K5463" s="21"/>
      <c r="M5463" s="21"/>
      <c r="P5463" s="21"/>
      <c r="R5463" s="21"/>
      <c r="T5463" s="28"/>
      <c r="U5463" s="28"/>
      <c r="W5463" s="28"/>
      <c r="Y5463" s="28"/>
      <c r="Z5463" s="28"/>
      <c r="AB5463" s="28"/>
    </row>
    <row r="5464" spans="1:28">
      <c r="A5464" s="70"/>
      <c r="B5464" s="28"/>
      <c r="C5464" s="28"/>
      <c r="D5464" s="28"/>
      <c r="F5464" s="28"/>
      <c r="G5464" s="28"/>
      <c r="H5464" s="28"/>
      <c r="J5464" s="21"/>
      <c r="K5464" s="21"/>
      <c r="M5464" s="21"/>
      <c r="P5464" s="21"/>
      <c r="R5464" s="21"/>
      <c r="T5464" s="28"/>
      <c r="U5464" s="28"/>
      <c r="W5464" s="28"/>
      <c r="Y5464" s="28"/>
      <c r="Z5464" s="28"/>
      <c r="AB5464" s="28"/>
    </row>
    <row r="5465" spans="1:28">
      <c r="A5465" s="70"/>
      <c r="B5465" s="28"/>
      <c r="C5465" s="28"/>
      <c r="D5465" s="28"/>
      <c r="F5465" s="28"/>
      <c r="G5465" s="28"/>
      <c r="H5465" s="28"/>
      <c r="J5465" s="21"/>
      <c r="K5465" s="21"/>
      <c r="M5465" s="21"/>
      <c r="P5465" s="21"/>
      <c r="R5465" s="21"/>
      <c r="T5465" s="28"/>
      <c r="U5465" s="28"/>
      <c r="W5465" s="28"/>
      <c r="Y5465" s="28"/>
      <c r="Z5465" s="28"/>
      <c r="AB5465" s="28"/>
    </row>
    <row r="5466" spans="1:28">
      <c r="A5466" s="70"/>
      <c r="B5466" s="28"/>
      <c r="C5466" s="28"/>
      <c r="D5466" s="28"/>
      <c r="F5466" s="28"/>
      <c r="G5466" s="28"/>
      <c r="H5466" s="28"/>
      <c r="J5466" s="21"/>
      <c r="K5466" s="21"/>
      <c r="M5466" s="21"/>
      <c r="P5466" s="21"/>
      <c r="R5466" s="21"/>
      <c r="T5466" s="28"/>
      <c r="U5466" s="28"/>
      <c r="W5466" s="28"/>
      <c r="Y5466" s="28"/>
      <c r="Z5466" s="28"/>
      <c r="AB5466" s="28"/>
    </row>
    <row r="5467" spans="1:28">
      <c r="A5467" s="70"/>
      <c r="B5467" s="28"/>
      <c r="C5467" s="28"/>
      <c r="D5467" s="28"/>
      <c r="F5467" s="28"/>
      <c r="G5467" s="28"/>
      <c r="H5467" s="28"/>
      <c r="J5467" s="21"/>
      <c r="K5467" s="21"/>
      <c r="M5467" s="21"/>
      <c r="P5467" s="21"/>
      <c r="R5467" s="21"/>
      <c r="T5467" s="28"/>
      <c r="U5467" s="28"/>
      <c r="W5467" s="28"/>
      <c r="Y5467" s="28"/>
      <c r="Z5467" s="28"/>
      <c r="AB5467" s="28"/>
    </row>
    <row r="5468" spans="1:28">
      <c r="A5468" s="70"/>
      <c r="B5468" s="28"/>
      <c r="C5468" s="28"/>
      <c r="D5468" s="28"/>
      <c r="F5468" s="28"/>
      <c r="G5468" s="28"/>
      <c r="H5468" s="28"/>
      <c r="J5468" s="21"/>
      <c r="K5468" s="21"/>
      <c r="M5468" s="21"/>
      <c r="P5468" s="21"/>
      <c r="R5468" s="21"/>
      <c r="T5468" s="28"/>
      <c r="U5468" s="28"/>
      <c r="W5468" s="28"/>
      <c r="Y5468" s="28"/>
      <c r="Z5468" s="28"/>
      <c r="AB5468" s="28"/>
    </row>
    <row r="5469" spans="1:28">
      <c r="A5469" s="70"/>
      <c r="B5469" s="28"/>
      <c r="C5469" s="28"/>
      <c r="D5469" s="28"/>
      <c r="F5469" s="28"/>
      <c r="G5469" s="28"/>
      <c r="H5469" s="28"/>
      <c r="J5469" s="21"/>
      <c r="K5469" s="21"/>
      <c r="M5469" s="21"/>
      <c r="P5469" s="21"/>
      <c r="R5469" s="21"/>
      <c r="T5469" s="28"/>
      <c r="U5469" s="28"/>
      <c r="W5469" s="28"/>
      <c r="Y5469" s="28"/>
      <c r="Z5469" s="28"/>
      <c r="AB5469" s="28"/>
    </row>
    <row r="5470" spans="1:28">
      <c r="A5470" s="70"/>
      <c r="B5470" s="28"/>
      <c r="C5470" s="28"/>
      <c r="D5470" s="28"/>
      <c r="F5470" s="28"/>
      <c r="G5470" s="28"/>
      <c r="H5470" s="28"/>
      <c r="J5470" s="21"/>
      <c r="K5470" s="21"/>
      <c r="M5470" s="21"/>
      <c r="P5470" s="21"/>
      <c r="R5470" s="21"/>
      <c r="T5470" s="28"/>
      <c r="U5470" s="28"/>
      <c r="W5470" s="28"/>
      <c r="Y5470" s="28"/>
      <c r="Z5470" s="28"/>
      <c r="AB5470" s="28"/>
    </row>
    <row r="5471" spans="1:28">
      <c r="A5471" s="70"/>
      <c r="B5471" s="28"/>
      <c r="C5471" s="28"/>
      <c r="D5471" s="28"/>
      <c r="F5471" s="28"/>
      <c r="G5471" s="28"/>
      <c r="H5471" s="28"/>
      <c r="J5471" s="21"/>
      <c r="K5471" s="21"/>
      <c r="M5471" s="21"/>
      <c r="P5471" s="21"/>
      <c r="R5471" s="21"/>
      <c r="T5471" s="28"/>
      <c r="U5471" s="28"/>
      <c r="W5471" s="28"/>
      <c r="Y5471" s="28"/>
      <c r="Z5471" s="28"/>
      <c r="AB5471" s="28"/>
    </row>
    <row r="5472" spans="1:28">
      <c r="A5472" s="70"/>
      <c r="B5472" s="28"/>
      <c r="C5472" s="28"/>
      <c r="D5472" s="28"/>
      <c r="F5472" s="28"/>
      <c r="G5472" s="28"/>
      <c r="H5472" s="28"/>
      <c r="J5472" s="21"/>
      <c r="K5472" s="21"/>
      <c r="M5472" s="21"/>
      <c r="P5472" s="21"/>
      <c r="R5472" s="21"/>
      <c r="T5472" s="28"/>
      <c r="U5472" s="28"/>
      <c r="W5472" s="28"/>
      <c r="Y5472" s="28"/>
      <c r="Z5472" s="28"/>
      <c r="AB5472" s="28"/>
    </row>
    <row r="5473" spans="1:28">
      <c r="A5473" s="70"/>
      <c r="B5473" s="28"/>
      <c r="C5473" s="28"/>
      <c r="D5473" s="28"/>
      <c r="F5473" s="28"/>
      <c r="G5473" s="28"/>
      <c r="H5473" s="28"/>
      <c r="J5473" s="21"/>
      <c r="K5473" s="21"/>
      <c r="M5473" s="21"/>
      <c r="P5473" s="21"/>
      <c r="R5473" s="21"/>
      <c r="T5473" s="28"/>
      <c r="U5473" s="28"/>
      <c r="W5473" s="28"/>
      <c r="Y5473" s="28"/>
      <c r="Z5473" s="28"/>
      <c r="AB5473" s="28"/>
    </row>
    <row r="5474" spans="1:28">
      <c r="A5474" s="70"/>
      <c r="B5474" s="28"/>
      <c r="C5474" s="28"/>
      <c r="D5474" s="28"/>
      <c r="F5474" s="28"/>
      <c r="G5474" s="28"/>
      <c r="H5474" s="28"/>
      <c r="J5474" s="21"/>
      <c r="K5474" s="21"/>
      <c r="M5474" s="21"/>
      <c r="P5474" s="21"/>
      <c r="R5474" s="21"/>
      <c r="T5474" s="28"/>
      <c r="U5474" s="28"/>
      <c r="W5474" s="28"/>
      <c r="Y5474" s="28"/>
      <c r="Z5474" s="28"/>
      <c r="AB5474" s="28"/>
    </row>
    <row r="5475" spans="1:28">
      <c r="A5475" s="70"/>
      <c r="B5475" s="28"/>
      <c r="C5475" s="28"/>
      <c r="D5475" s="28"/>
      <c r="F5475" s="28"/>
      <c r="G5475" s="28"/>
      <c r="H5475" s="28"/>
      <c r="J5475" s="21"/>
      <c r="K5475" s="21"/>
      <c r="M5475" s="21"/>
      <c r="P5475" s="21"/>
      <c r="R5475" s="21"/>
      <c r="T5475" s="28"/>
      <c r="U5475" s="28"/>
      <c r="W5475" s="28"/>
      <c r="Y5475" s="28"/>
      <c r="Z5475" s="28"/>
      <c r="AB5475" s="28"/>
    </row>
    <row r="5476" spans="1:28">
      <c r="A5476" s="70"/>
      <c r="B5476" s="28"/>
      <c r="C5476" s="28"/>
      <c r="D5476" s="28"/>
      <c r="F5476" s="28"/>
      <c r="G5476" s="28"/>
      <c r="H5476" s="28"/>
      <c r="J5476" s="21"/>
      <c r="K5476" s="21"/>
      <c r="M5476" s="21"/>
      <c r="P5476" s="21"/>
      <c r="R5476" s="21"/>
      <c r="T5476" s="28"/>
      <c r="U5476" s="28"/>
      <c r="W5476" s="28"/>
      <c r="Y5476" s="28"/>
      <c r="Z5476" s="28"/>
      <c r="AB5476" s="28"/>
    </row>
    <row r="5477" spans="1:28">
      <c r="A5477" s="70"/>
      <c r="B5477" s="28"/>
      <c r="C5477" s="28"/>
      <c r="D5477" s="28"/>
      <c r="F5477" s="28"/>
      <c r="G5477" s="28"/>
      <c r="H5477" s="28"/>
      <c r="J5477" s="21"/>
      <c r="K5477" s="21"/>
      <c r="M5477" s="21"/>
      <c r="P5477" s="21"/>
      <c r="R5477" s="21"/>
      <c r="T5477" s="28"/>
      <c r="U5477" s="28"/>
      <c r="W5477" s="28"/>
      <c r="Y5477" s="28"/>
      <c r="Z5477" s="28"/>
      <c r="AB5477" s="28"/>
    </row>
    <row r="5478" spans="1:28">
      <c r="A5478" s="70"/>
      <c r="B5478" s="28"/>
      <c r="C5478" s="28"/>
      <c r="D5478" s="28"/>
      <c r="F5478" s="28"/>
      <c r="G5478" s="28"/>
      <c r="H5478" s="28"/>
      <c r="J5478" s="21"/>
      <c r="K5478" s="21"/>
      <c r="M5478" s="21"/>
      <c r="P5478" s="21"/>
      <c r="R5478" s="21"/>
      <c r="T5478" s="28"/>
      <c r="U5478" s="28"/>
      <c r="W5478" s="28"/>
      <c r="Y5478" s="28"/>
      <c r="Z5478" s="28"/>
      <c r="AB5478" s="28"/>
    </row>
    <row r="5479" spans="1:28">
      <c r="A5479" s="70"/>
      <c r="B5479" s="28"/>
      <c r="C5479" s="28"/>
      <c r="D5479" s="28"/>
      <c r="F5479" s="28"/>
      <c r="G5479" s="28"/>
      <c r="H5479" s="28"/>
      <c r="J5479" s="21"/>
      <c r="K5479" s="21"/>
      <c r="M5479" s="21"/>
      <c r="P5479" s="21"/>
      <c r="R5479" s="21"/>
      <c r="T5479" s="28"/>
      <c r="U5479" s="28"/>
      <c r="W5479" s="28"/>
      <c r="Y5479" s="28"/>
      <c r="Z5479" s="28"/>
      <c r="AB5479" s="28"/>
    </row>
    <row r="5480" spans="1:28">
      <c r="A5480" s="70"/>
      <c r="B5480" s="28"/>
      <c r="C5480" s="28"/>
      <c r="D5480" s="28"/>
      <c r="F5480" s="28"/>
      <c r="G5480" s="28"/>
      <c r="H5480" s="28"/>
      <c r="J5480" s="21"/>
      <c r="K5480" s="21"/>
      <c r="M5480" s="21"/>
      <c r="P5480" s="21"/>
      <c r="R5480" s="21"/>
      <c r="T5480" s="28"/>
      <c r="U5480" s="28"/>
      <c r="W5480" s="28"/>
      <c r="Y5480" s="28"/>
      <c r="Z5480" s="28"/>
      <c r="AB5480" s="28"/>
    </row>
    <row r="5481" spans="1:28">
      <c r="A5481" s="70"/>
      <c r="B5481" s="28"/>
      <c r="C5481" s="28"/>
      <c r="D5481" s="28"/>
      <c r="F5481" s="28"/>
      <c r="G5481" s="28"/>
      <c r="H5481" s="28"/>
      <c r="J5481" s="21"/>
      <c r="K5481" s="21"/>
      <c r="M5481" s="21"/>
      <c r="P5481" s="21"/>
      <c r="R5481" s="21"/>
      <c r="T5481" s="28"/>
      <c r="U5481" s="28"/>
      <c r="W5481" s="28"/>
      <c r="Y5481" s="28"/>
      <c r="Z5481" s="28"/>
      <c r="AB5481" s="28"/>
    </row>
    <row r="5482" spans="1:28">
      <c r="A5482" s="70"/>
      <c r="B5482" s="28"/>
      <c r="C5482" s="28"/>
      <c r="D5482" s="28"/>
      <c r="F5482" s="28"/>
      <c r="G5482" s="28"/>
      <c r="H5482" s="28"/>
      <c r="J5482" s="21"/>
      <c r="K5482" s="21"/>
      <c r="M5482" s="21"/>
      <c r="P5482" s="21"/>
      <c r="R5482" s="21"/>
      <c r="T5482" s="28"/>
      <c r="U5482" s="28"/>
      <c r="W5482" s="28"/>
      <c r="Y5482" s="28"/>
      <c r="Z5482" s="28"/>
      <c r="AB5482" s="28"/>
    </row>
    <row r="5483" spans="1:28">
      <c r="A5483" s="70"/>
      <c r="B5483" s="28"/>
      <c r="C5483" s="28"/>
      <c r="D5483" s="28"/>
      <c r="F5483" s="28"/>
      <c r="G5483" s="28"/>
      <c r="H5483" s="28"/>
      <c r="J5483" s="21"/>
      <c r="K5483" s="21"/>
      <c r="M5483" s="21"/>
      <c r="P5483" s="21"/>
      <c r="R5483" s="21"/>
      <c r="T5483" s="28"/>
      <c r="U5483" s="28"/>
      <c r="W5483" s="28"/>
      <c r="Y5483" s="28"/>
      <c r="Z5483" s="28"/>
      <c r="AB5483" s="28"/>
    </row>
    <row r="5484" spans="1:28">
      <c r="A5484" s="70"/>
      <c r="B5484" s="28"/>
      <c r="C5484" s="28"/>
      <c r="D5484" s="28"/>
      <c r="F5484" s="28"/>
      <c r="G5484" s="28"/>
      <c r="H5484" s="28"/>
      <c r="J5484" s="21"/>
      <c r="K5484" s="21"/>
      <c r="M5484" s="21"/>
      <c r="P5484" s="21"/>
      <c r="R5484" s="21"/>
      <c r="T5484" s="28"/>
      <c r="U5484" s="28"/>
      <c r="W5484" s="28"/>
      <c r="Y5484" s="28"/>
      <c r="Z5484" s="28"/>
      <c r="AB5484" s="28"/>
    </row>
    <row r="5485" spans="1:28">
      <c r="A5485" s="70"/>
      <c r="B5485" s="28"/>
      <c r="C5485" s="28"/>
      <c r="D5485" s="28"/>
      <c r="F5485" s="28"/>
      <c r="G5485" s="28"/>
      <c r="H5485" s="28"/>
      <c r="J5485" s="21"/>
      <c r="K5485" s="21"/>
      <c r="M5485" s="21"/>
      <c r="P5485" s="21"/>
      <c r="R5485" s="21"/>
      <c r="T5485" s="28"/>
      <c r="U5485" s="28"/>
      <c r="W5485" s="28"/>
      <c r="Y5485" s="28"/>
      <c r="Z5485" s="28"/>
      <c r="AB5485" s="28"/>
    </row>
    <row r="5486" spans="1:28">
      <c r="A5486" s="70"/>
      <c r="B5486" s="28"/>
      <c r="C5486" s="28"/>
      <c r="D5486" s="28"/>
      <c r="F5486" s="28"/>
      <c r="G5486" s="28"/>
      <c r="H5486" s="28"/>
      <c r="J5486" s="21"/>
      <c r="K5486" s="21"/>
      <c r="M5486" s="21"/>
      <c r="P5486" s="21"/>
      <c r="R5486" s="21"/>
      <c r="T5486" s="28"/>
      <c r="U5486" s="28"/>
      <c r="W5486" s="28"/>
      <c r="Y5486" s="28"/>
      <c r="Z5486" s="28"/>
      <c r="AB5486" s="28"/>
    </row>
    <row r="5487" spans="1:28">
      <c r="A5487" s="70"/>
      <c r="B5487" s="28"/>
      <c r="C5487" s="28"/>
      <c r="D5487" s="28"/>
      <c r="F5487" s="28"/>
      <c r="G5487" s="28"/>
      <c r="H5487" s="28"/>
      <c r="J5487" s="21"/>
      <c r="K5487" s="21"/>
      <c r="M5487" s="21"/>
      <c r="P5487" s="21"/>
      <c r="R5487" s="21"/>
      <c r="T5487" s="28"/>
      <c r="U5487" s="28"/>
      <c r="W5487" s="28"/>
      <c r="Y5487" s="28"/>
      <c r="Z5487" s="28"/>
      <c r="AB5487" s="28"/>
    </row>
    <row r="5488" spans="1:28">
      <c r="A5488" s="70"/>
      <c r="B5488" s="28"/>
      <c r="C5488" s="28"/>
      <c r="D5488" s="28"/>
      <c r="F5488" s="28"/>
      <c r="G5488" s="28"/>
      <c r="H5488" s="28"/>
      <c r="J5488" s="21"/>
      <c r="K5488" s="21"/>
      <c r="M5488" s="21"/>
      <c r="P5488" s="21"/>
      <c r="R5488" s="21"/>
      <c r="T5488" s="28"/>
      <c r="U5488" s="28"/>
      <c r="W5488" s="28"/>
      <c r="Y5488" s="28"/>
      <c r="Z5488" s="28"/>
      <c r="AB5488" s="28"/>
    </row>
    <row r="5489" spans="1:28">
      <c r="A5489" s="70"/>
      <c r="B5489" s="28"/>
      <c r="C5489" s="28"/>
      <c r="D5489" s="28"/>
      <c r="F5489" s="28"/>
      <c r="G5489" s="28"/>
      <c r="H5489" s="28"/>
      <c r="J5489" s="21"/>
      <c r="K5489" s="21"/>
      <c r="M5489" s="21"/>
      <c r="P5489" s="21"/>
      <c r="R5489" s="21"/>
      <c r="T5489" s="28"/>
      <c r="U5489" s="28"/>
      <c r="W5489" s="28"/>
      <c r="Y5489" s="28"/>
      <c r="Z5489" s="28"/>
      <c r="AB5489" s="28"/>
    </row>
    <row r="5490" spans="1:28">
      <c r="A5490" s="70"/>
      <c r="B5490" s="28"/>
      <c r="C5490" s="28"/>
      <c r="D5490" s="28"/>
      <c r="F5490" s="28"/>
      <c r="G5490" s="28"/>
      <c r="H5490" s="28"/>
      <c r="J5490" s="21"/>
      <c r="K5490" s="21"/>
      <c r="M5490" s="21"/>
      <c r="P5490" s="21"/>
      <c r="R5490" s="21"/>
      <c r="T5490" s="28"/>
      <c r="U5490" s="28"/>
      <c r="W5490" s="28"/>
      <c r="Y5490" s="28"/>
      <c r="Z5490" s="28"/>
      <c r="AB5490" s="28"/>
    </row>
    <row r="5491" spans="1:28">
      <c r="A5491" s="70"/>
      <c r="B5491" s="28"/>
      <c r="C5491" s="28"/>
      <c r="D5491" s="28"/>
      <c r="F5491" s="28"/>
      <c r="G5491" s="28"/>
      <c r="H5491" s="28"/>
      <c r="J5491" s="21"/>
      <c r="K5491" s="21"/>
      <c r="M5491" s="21"/>
      <c r="P5491" s="21"/>
      <c r="R5491" s="21"/>
      <c r="T5491" s="28"/>
      <c r="U5491" s="28"/>
      <c r="W5491" s="28"/>
      <c r="Y5491" s="28"/>
      <c r="Z5491" s="28"/>
      <c r="AB5491" s="28"/>
    </row>
    <row r="5492" spans="1:28">
      <c r="A5492" s="70"/>
      <c r="B5492" s="28"/>
      <c r="C5492" s="28"/>
      <c r="D5492" s="28"/>
      <c r="F5492" s="28"/>
      <c r="G5492" s="28"/>
      <c r="H5492" s="28"/>
      <c r="J5492" s="21"/>
      <c r="K5492" s="21"/>
      <c r="M5492" s="21"/>
      <c r="P5492" s="21"/>
      <c r="R5492" s="21"/>
      <c r="T5492" s="28"/>
      <c r="U5492" s="28"/>
      <c r="W5492" s="28"/>
      <c r="Y5492" s="28"/>
      <c r="Z5492" s="28"/>
      <c r="AB5492" s="28"/>
    </row>
    <row r="5493" spans="1:28">
      <c r="A5493" s="70"/>
      <c r="B5493" s="28"/>
      <c r="C5493" s="28"/>
      <c r="D5493" s="28"/>
      <c r="F5493" s="28"/>
      <c r="G5493" s="28"/>
      <c r="H5493" s="28"/>
      <c r="J5493" s="21"/>
      <c r="K5493" s="21"/>
      <c r="M5493" s="21"/>
      <c r="P5493" s="21"/>
      <c r="R5493" s="21"/>
      <c r="T5493" s="28"/>
      <c r="U5493" s="28"/>
      <c r="W5493" s="28"/>
      <c r="Y5493" s="28"/>
      <c r="Z5493" s="28"/>
      <c r="AB5493" s="28"/>
    </row>
    <row r="5494" spans="1:28">
      <c r="A5494" s="70"/>
      <c r="B5494" s="28"/>
      <c r="C5494" s="28"/>
      <c r="D5494" s="28"/>
      <c r="F5494" s="28"/>
      <c r="G5494" s="28"/>
      <c r="H5494" s="28"/>
      <c r="J5494" s="21"/>
      <c r="K5494" s="21"/>
      <c r="M5494" s="21"/>
      <c r="P5494" s="21"/>
      <c r="R5494" s="21"/>
      <c r="T5494" s="28"/>
      <c r="U5494" s="28"/>
      <c r="W5494" s="28"/>
      <c r="Y5494" s="28"/>
      <c r="Z5494" s="28"/>
      <c r="AB5494" s="28"/>
    </row>
    <row r="5495" spans="1:28">
      <c r="A5495" s="70"/>
      <c r="B5495" s="28"/>
      <c r="C5495" s="28"/>
      <c r="D5495" s="28"/>
      <c r="F5495" s="28"/>
      <c r="G5495" s="28"/>
      <c r="H5495" s="28"/>
      <c r="J5495" s="21"/>
      <c r="K5495" s="21"/>
      <c r="M5495" s="21"/>
      <c r="P5495" s="21"/>
      <c r="R5495" s="21"/>
      <c r="T5495" s="28"/>
      <c r="U5495" s="28"/>
      <c r="W5495" s="28"/>
      <c r="Y5495" s="28"/>
      <c r="Z5495" s="28"/>
      <c r="AB5495" s="28"/>
    </row>
    <row r="5496" spans="1:28">
      <c r="A5496" s="70"/>
      <c r="B5496" s="28"/>
      <c r="C5496" s="28"/>
      <c r="D5496" s="28"/>
      <c r="F5496" s="28"/>
      <c r="G5496" s="28"/>
      <c r="H5496" s="28"/>
      <c r="J5496" s="21"/>
      <c r="K5496" s="21"/>
      <c r="M5496" s="21"/>
      <c r="P5496" s="21"/>
      <c r="R5496" s="21"/>
      <c r="T5496" s="28"/>
      <c r="U5496" s="28"/>
      <c r="W5496" s="28"/>
      <c r="Y5496" s="28"/>
      <c r="Z5496" s="28"/>
      <c r="AB5496" s="28"/>
    </row>
    <row r="5497" spans="1:28">
      <c r="A5497" s="70"/>
      <c r="B5497" s="28"/>
      <c r="C5497" s="28"/>
      <c r="D5497" s="28"/>
      <c r="F5497" s="28"/>
      <c r="G5497" s="28"/>
      <c r="H5497" s="28"/>
      <c r="J5497" s="21"/>
      <c r="K5497" s="21"/>
      <c r="M5497" s="21"/>
      <c r="P5497" s="21"/>
      <c r="R5497" s="21"/>
      <c r="T5497" s="28"/>
      <c r="U5497" s="28"/>
      <c r="W5497" s="28"/>
      <c r="Y5497" s="28"/>
      <c r="Z5497" s="28"/>
      <c r="AB5497" s="28"/>
    </row>
    <row r="5498" spans="1:28">
      <c r="A5498" s="70"/>
      <c r="B5498" s="28"/>
      <c r="C5498" s="28"/>
      <c r="D5498" s="28"/>
      <c r="F5498" s="28"/>
      <c r="G5498" s="28"/>
      <c r="H5498" s="28"/>
      <c r="J5498" s="21"/>
      <c r="K5498" s="21"/>
      <c r="M5498" s="21"/>
      <c r="P5498" s="21"/>
      <c r="R5498" s="21"/>
      <c r="T5498" s="28"/>
      <c r="U5498" s="28"/>
      <c r="W5498" s="28"/>
      <c r="Y5498" s="28"/>
      <c r="Z5498" s="28"/>
      <c r="AB5498" s="28"/>
    </row>
    <row r="5499" spans="1:28">
      <c r="A5499" s="70"/>
      <c r="B5499" s="28"/>
      <c r="C5499" s="28"/>
      <c r="D5499" s="28"/>
      <c r="F5499" s="28"/>
      <c r="G5499" s="28"/>
      <c r="H5499" s="28"/>
      <c r="J5499" s="21"/>
      <c r="K5499" s="21"/>
      <c r="M5499" s="21"/>
      <c r="P5499" s="21"/>
      <c r="R5499" s="21"/>
      <c r="T5499" s="28"/>
      <c r="U5499" s="28"/>
      <c r="W5499" s="28"/>
      <c r="Y5499" s="28"/>
      <c r="Z5499" s="28"/>
      <c r="AB5499" s="28"/>
    </row>
    <row r="5500" spans="1:28">
      <c r="A5500" s="70"/>
      <c r="B5500" s="28"/>
      <c r="C5500" s="28"/>
      <c r="D5500" s="28"/>
      <c r="F5500" s="28"/>
      <c r="G5500" s="28"/>
      <c r="H5500" s="28"/>
      <c r="J5500" s="21"/>
      <c r="K5500" s="21"/>
      <c r="M5500" s="21"/>
      <c r="P5500" s="21"/>
      <c r="R5500" s="21"/>
      <c r="T5500" s="28"/>
      <c r="U5500" s="28"/>
      <c r="W5500" s="28"/>
      <c r="Y5500" s="28"/>
      <c r="Z5500" s="28"/>
      <c r="AB5500" s="28"/>
    </row>
    <row r="5501" spans="1:28">
      <c r="A5501" s="70"/>
      <c r="B5501" s="28"/>
      <c r="C5501" s="28"/>
      <c r="D5501" s="28"/>
      <c r="F5501" s="28"/>
      <c r="G5501" s="28"/>
      <c r="H5501" s="28"/>
      <c r="J5501" s="21"/>
      <c r="K5501" s="21"/>
      <c r="M5501" s="21"/>
      <c r="P5501" s="21"/>
      <c r="R5501" s="21"/>
      <c r="T5501" s="28"/>
      <c r="U5501" s="28"/>
      <c r="W5501" s="28"/>
      <c r="Y5501" s="28"/>
      <c r="Z5501" s="28"/>
      <c r="AB5501" s="28"/>
    </row>
    <row r="5502" spans="1:28">
      <c r="A5502" s="70"/>
      <c r="B5502" s="28"/>
      <c r="C5502" s="28"/>
      <c r="D5502" s="28"/>
      <c r="F5502" s="28"/>
      <c r="G5502" s="28"/>
      <c r="H5502" s="28"/>
      <c r="J5502" s="21"/>
      <c r="K5502" s="21"/>
      <c r="M5502" s="21"/>
      <c r="P5502" s="21"/>
      <c r="R5502" s="21"/>
      <c r="T5502" s="28"/>
      <c r="U5502" s="28"/>
      <c r="W5502" s="28"/>
      <c r="Y5502" s="28"/>
      <c r="Z5502" s="28"/>
      <c r="AB5502" s="28"/>
    </row>
    <row r="5503" spans="1:28">
      <c r="A5503" s="70"/>
      <c r="B5503" s="28"/>
      <c r="C5503" s="28"/>
      <c r="D5503" s="28"/>
      <c r="F5503" s="28"/>
      <c r="G5503" s="28"/>
      <c r="H5503" s="28"/>
      <c r="J5503" s="21"/>
      <c r="K5503" s="21"/>
      <c r="M5503" s="21"/>
      <c r="P5503" s="21"/>
      <c r="R5503" s="21"/>
      <c r="T5503" s="28"/>
      <c r="U5503" s="28"/>
      <c r="W5503" s="28"/>
      <c r="Y5503" s="28"/>
      <c r="Z5503" s="28"/>
      <c r="AB5503" s="28"/>
    </row>
    <row r="5504" spans="1:28">
      <c r="A5504" s="70"/>
      <c r="B5504" s="28"/>
      <c r="C5504" s="28"/>
      <c r="D5504" s="28"/>
      <c r="F5504" s="28"/>
      <c r="G5504" s="28"/>
      <c r="H5504" s="28"/>
      <c r="J5504" s="21"/>
      <c r="K5504" s="21"/>
      <c r="M5504" s="21"/>
      <c r="P5504" s="21"/>
      <c r="R5504" s="21"/>
      <c r="T5504" s="28"/>
      <c r="U5504" s="28"/>
      <c r="W5504" s="28"/>
      <c r="Y5504" s="28"/>
      <c r="Z5504" s="28"/>
      <c r="AB5504" s="28"/>
    </row>
    <row r="5505" spans="1:28">
      <c r="A5505" s="70"/>
      <c r="B5505" s="28"/>
      <c r="C5505" s="28"/>
      <c r="D5505" s="28"/>
      <c r="F5505" s="28"/>
      <c r="G5505" s="28"/>
      <c r="H5505" s="28"/>
      <c r="J5505" s="21"/>
      <c r="K5505" s="21"/>
      <c r="M5505" s="21"/>
      <c r="P5505" s="21"/>
      <c r="R5505" s="21"/>
      <c r="T5505" s="28"/>
      <c r="U5505" s="28"/>
      <c r="W5505" s="28"/>
      <c r="Y5505" s="28"/>
      <c r="Z5505" s="28"/>
      <c r="AB5505" s="28"/>
    </row>
    <row r="5506" spans="1:28">
      <c r="A5506" s="70"/>
      <c r="B5506" s="28"/>
      <c r="C5506" s="28"/>
      <c r="D5506" s="28"/>
      <c r="F5506" s="28"/>
      <c r="G5506" s="28"/>
      <c r="H5506" s="28"/>
      <c r="J5506" s="21"/>
      <c r="K5506" s="21"/>
      <c r="M5506" s="21"/>
      <c r="P5506" s="21"/>
      <c r="R5506" s="21"/>
      <c r="T5506" s="28"/>
      <c r="U5506" s="28"/>
      <c r="W5506" s="28"/>
      <c r="Y5506" s="28"/>
      <c r="Z5506" s="28"/>
      <c r="AB5506" s="28"/>
    </row>
    <row r="5507" spans="1:28">
      <c r="A5507" s="70"/>
      <c r="B5507" s="28"/>
      <c r="C5507" s="28"/>
      <c r="D5507" s="28"/>
      <c r="F5507" s="28"/>
      <c r="G5507" s="28"/>
      <c r="H5507" s="28"/>
      <c r="J5507" s="21"/>
      <c r="K5507" s="21"/>
      <c r="M5507" s="21"/>
      <c r="P5507" s="21"/>
      <c r="R5507" s="21"/>
      <c r="T5507" s="28"/>
      <c r="U5507" s="28"/>
      <c r="W5507" s="28"/>
      <c r="Y5507" s="28"/>
      <c r="Z5507" s="28"/>
      <c r="AB5507" s="28"/>
    </row>
    <row r="5508" spans="1:28">
      <c r="A5508" s="70"/>
      <c r="B5508" s="28"/>
      <c r="C5508" s="28"/>
      <c r="D5508" s="28"/>
      <c r="F5508" s="28"/>
      <c r="G5508" s="28"/>
      <c r="H5508" s="28"/>
      <c r="J5508" s="21"/>
      <c r="K5508" s="21"/>
      <c r="M5508" s="21"/>
      <c r="P5508" s="21"/>
      <c r="R5508" s="21"/>
      <c r="T5508" s="28"/>
      <c r="U5508" s="28"/>
      <c r="W5508" s="28"/>
      <c r="Y5508" s="28"/>
      <c r="Z5508" s="28"/>
      <c r="AB5508" s="28"/>
    </row>
    <row r="5509" spans="1:28">
      <c r="A5509" s="70"/>
      <c r="B5509" s="28"/>
      <c r="C5509" s="28"/>
      <c r="D5509" s="28"/>
      <c r="F5509" s="28"/>
      <c r="G5509" s="28"/>
      <c r="H5509" s="28"/>
      <c r="J5509" s="21"/>
      <c r="K5509" s="21"/>
      <c r="M5509" s="21"/>
      <c r="P5509" s="21"/>
      <c r="R5509" s="21"/>
      <c r="T5509" s="28"/>
      <c r="U5509" s="28"/>
      <c r="W5509" s="28"/>
      <c r="Y5509" s="28"/>
      <c r="Z5509" s="28"/>
      <c r="AB5509" s="28"/>
    </row>
    <row r="5510" spans="1:28">
      <c r="A5510" s="70"/>
      <c r="B5510" s="28"/>
      <c r="C5510" s="28"/>
      <c r="D5510" s="28"/>
      <c r="F5510" s="28"/>
      <c r="G5510" s="28"/>
      <c r="H5510" s="28"/>
      <c r="J5510" s="21"/>
      <c r="K5510" s="21"/>
      <c r="M5510" s="21"/>
      <c r="P5510" s="21"/>
      <c r="R5510" s="21"/>
      <c r="T5510" s="28"/>
      <c r="U5510" s="28"/>
      <c r="W5510" s="28"/>
      <c r="Y5510" s="28"/>
      <c r="Z5510" s="28"/>
      <c r="AB5510" s="28"/>
    </row>
    <row r="5511" spans="1:28">
      <c r="A5511" s="70"/>
      <c r="B5511" s="28"/>
      <c r="C5511" s="28"/>
      <c r="D5511" s="28"/>
      <c r="F5511" s="28"/>
      <c r="G5511" s="28"/>
      <c r="H5511" s="28"/>
      <c r="J5511" s="21"/>
      <c r="K5511" s="21"/>
      <c r="M5511" s="21"/>
      <c r="P5511" s="21"/>
      <c r="R5511" s="21"/>
      <c r="T5511" s="28"/>
      <c r="U5511" s="28"/>
      <c r="W5511" s="28"/>
      <c r="Y5511" s="28"/>
      <c r="Z5511" s="28"/>
      <c r="AB5511" s="28"/>
    </row>
    <row r="5512" spans="1:28">
      <c r="A5512" s="70"/>
      <c r="B5512" s="28"/>
      <c r="C5512" s="28"/>
      <c r="D5512" s="28"/>
      <c r="F5512" s="28"/>
      <c r="G5512" s="28"/>
      <c r="H5512" s="28"/>
      <c r="J5512" s="21"/>
      <c r="K5512" s="21"/>
      <c r="M5512" s="21"/>
      <c r="P5512" s="21"/>
      <c r="R5512" s="21"/>
      <c r="T5512" s="28"/>
      <c r="U5512" s="28"/>
      <c r="W5512" s="28"/>
      <c r="Y5512" s="28"/>
      <c r="Z5512" s="28"/>
      <c r="AB5512" s="28"/>
    </row>
    <row r="5513" spans="1:28">
      <c r="A5513" s="70"/>
      <c r="B5513" s="28"/>
      <c r="C5513" s="28"/>
      <c r="D5513" s="28"/>
      <c r="F5513" s="28"/>
      <c r="G5513" s="28"/>
      <c r="H5513" s="28"/>
      <c r="J5513" s="21"/>
      <c r="K5513" s="21"/>
      <c r="M5513" s="21"/>
      <c r="P5513" s="21"/>
      <c r="R5513" s="21"/>
      <c r="T5513" s="28"/>
      <c r="U5513" s="28"/>
      <c r="W5513" s="28"/>
      <c r="Y5513" s="28"/>
      <c r="Z5513" s="28"/>
      <c r="AB5513" s="28"/>
    </row>
    <row r="5514" spans="1:28">
      <c r="A5514" s="70"/>
      <c r="B5514" s="28"/>
      <c r="C5514" s="28"/>
      <c r="D5514" s="28"/>
      <c r="F5514" s="28"/>
      <c r="G5514" s="28"/>
      <c r="H5514" s="28"/>
      <c r="J5514" s="21"/>
      <c r="K5514" s="21"/>
      <c r="M5514" s="21"/>
      <c r="P5514" s="21"/>
      <c r="R5514" s="21"/>
      <c r="T5514" s="28"/>
      <c r="U5514" s="28"/>
      <c r="W5514" s="28"/>
      <c r="Y5514" s="28"/>
      <c r="Z5514" s="28"/>
      <c r="AB5514" s="28"/>
    </row>
    <row r="5515" spans="1:28">
      <c r="A5515" s="70"/>
      <c r="B5515" s="28"/>
      <c r="C5515" s="28"/>
      <c r="D5515" s="28"/>
      <c r="F5515" s="28"/>
      <c r="G5515" s="28"/>
      <c r="H5515" s="28"/>
      <c r="J5515" s="21"/>
      <c r="K5515" s="21"/>
      <c r="M5515" s="21"/>
      <c r="P5515" s="21"/>
      <c r="R5515" s="21"/>
      <c r="T5515" s="28"/>
      <c r="U5515" s="28"/>
      <c r="W5515" s="28"/>
      <c r="Y5515" s="28"/>
      <c r="Z5515" s="28"/>
      <c r="AB5515" s="28"/>
    </row>
    <row r="5516" spans="1:28">
      <c r="A5516" s="70"/>
      <c r="B5516" s="28"/>
      <c r="C5516" s="28"/>
      <c r="D5516" s="28"/>
      <c r="F5516" s="28"/>
      <c r="G5516" s="28"/>
      <c r="H5516" s="28"/>
      <c r="J5516" s="21"/>
      <c r="K5516" s="21"/>
      <c r="M5516" s="21"/>
      <c r="P5516" s="21"/>
      <c r="R5516" s="21"/>
      <c r="T5516" s="28"/>
      <c r="U5516" s="28"/>
      <c r="W5516" s="28"/>
      <c r="Y5516" s="28"/>
      <c r="Z5516" s="28"/>
      <c r="AB5516" s="28"/>
    </row>
    <row r="5517" spans="1:28">
      <c r="A5517" s="70"/>
      <c r="B5517" s="28"/>
      <c r="C5517" s="28"/>
      <c r="D5517" s="28"/>
      <c r="F5517" s="28"/>
      <c r="G5517" s="28"/>
      <c r="H5517" s="28"/>
      <c r="J5517" s="21"/>
      <c r="K5517" s="21"/>
      <c r="M5517" s="21"/>
      <c r="P5517" s="21"/>
      <c r="R5517" s="21"/>
      <c r="T5517" s="28"/>
      <c r="U5517" s="28"/>
      <c r="W5517" s="28"/>
      <c r="Y5517" s="28"/>
      <c r="Z5517" s="28"/>
      <c r="AB5517" s="28"/>
    </row>
    <row r="5518" spans="1:28">
      <c r="A5518" s="70"/>
      <c r="B5518" s="28"/>
      <c r="C5518" s="28"/>
      <c r="D5518" s="28"/>
      <c r="F5518" s="28"/>
      <c r="G5518" s="28"/>
      <c r="H5518" s="28"/>
      <c r="J5518" s="21"/>
      <c r="K5518" s="21"/>
      <c r="M5518" s="21"/>
      <c r="P5518" s="21"/>
      <c r="R5518" s="21"/>
      <c r="T5518" s="28"/>
      <c r="U5518" s="28"/>
      <c r="W5518" s="28"/>
      <c r="Y5518" s="28"/>
      <c r="Z5518" s="28"/>
      <c r="AB5518" s="28"/>
    </row>
    <row r="5519" spans="1:28">
      <c r="A5519" s="70"/>
      <c r="B5519" s="28"/>
      <c r="C5519" s="28"/>
      <c r="D5519" s="28"/>
      <c r="F5519" s="28"/>
      <c r="G5519" s="28"/>
      <c r="H5519" s="28"/>
      <c r="J5519" s="21"/>
      <c r="K5519" s="21"/>
      <c r="M5519" s="21"/>
      <c r="P5519" s="21"/>
      <c r="R5519" s="21"/>
      <c r="T5519" s="28"/>
      <c r="U5519" s="28"/>
      <c r="W5519" s="28"/>
      <c r="Y5519" s="28"/>
      <c r="Z5519" s="28"/>
      <c r="AB5519" s="28"/>
    </row>
    <row r="5520" spans="1:28">
      <c r="A5520" s="70"/>
      <c r="B5520" s="28"/>
      <c r="C5520" s="28"/>
      <c r="D5520" s="28"/>
      <c r="F5520" s="28"/>
      <c r="G5520" s="28"/>
      <c r="H5520" s="28"/>
      <c r="J5520" s="21"/>
      <c r="K5520" s="21"/>
      <c r="M5520" s="21"/>
      <c r="P5520" s="21"/>
      <c r="R5520" s="21"/>
      <c r="T5520" s="28"/>
      <c r="U5520" s="28"/>
      <c r="W5520" s="28"/>
      <c r="Y5520" s="28"/>
      <c r="Z5520" s="28"/>
      <c r="AB5520" s="28"/>
    </row>
    <row r="5521" spans="1:28">
      <c r="A5521" s="70"/>
      <c r="B5521" s="28"/>
      <c r="C5521" s="28"/>
      <c r="D5521" s="28"/>
      <c r="F5521" s="28"/>
      <c r="G5521" s="28"/>
      <c r="H5521" s="28"/>
      <c r="J5521" s="21"/>
      <c r="K5521" s="21"/>
      <c r="M5521" s="21"/>
      <c r="P5521" s="21"/>
      <c r="R5521" s="21"/>
      <c r="T5521" s="28"/>
      <c r="U5521" s="28"/>
      <c r="W5521" s="28"/>
      <c r="Y5521" s="28"/>
      <c r="Z5521" s="28"/>
      <c r="AB5521" s="28"/>
    </row>
    <row r="5522" spans="1:28">
      <c r="A5522" s="70"/>
      <c r="B5522" s="28"/>
      <c r="C5522" s="28"/>
      <c r="D5522" s="28"/>
      <c r="F5522" s="28"/>
      <c r="G5522" s="28"/>
      <c r="H5522" s="28"/>
      <c r="J5522" s="21"/>
      <c r="K5522" s="21"/>
      <c r="M5522" s="21"/>
      <c r="P5522" s="21"/>
      <c r="R5522" s="21"/>
      <c r="T5522" s="28"/>
      <c r="U5522" s="28"/>
      <c r="W5522" s="28"/>
      <c r="Y5522" s="28"/>
      <c r="Z5522" s="28"/>
      <c r="AB5522" s="28"/>
    </row>
    <row r="5523" spans="1:28">
      <c r="A5523" s="70"/>
      <c r="B5523" s="28"/>
      <c r="C5523" s="28"/>
      <c r="D5523" s="28"/>
      <c r="F5523" s="28"/>
      <c r="G5523" s="28"/>
      <c r="H5523" s="28"/>
      <c r="J5523" s="21"/>
      <c r="K5523" s="21"/>
      <c r="M5523" s="21"/>
      <c r="P5523" s="21"/>
      <c r="R5523" s="21"/>
      <c r="T5523" s="28"/>
      <c r="U5523" s="28"/>
      <c r="W5523" s="28"/>
      <c r="Y5523" s="28"/>
      <c r="Z5523" s="28"/>
      <c r="AB5523" s="28"/>
    </row>
    <row r="5524" spans="1:28">
      <c r="A5524" s="70"/>
      <c r="B5524" s="28"/>
      <c r="C5524" s="28"/>
      <c r="D5524" s="28"/>
      <c r="F5524" s="28"/>
      <c r="G5524" s="28"/>
      <c r="H5524" s="28"/>
      <c r="J5524" s="21"/>
      <c r="K5524" s="21"/>
      <c r="M5524" s="21"/>
      <c r="P5524" s="21"/>
      <c r="R5524" s="21"/>
      <c r="T5524" s="28"/>
      <c r="U5524" s="28"/>
      <c r="W5524" s="28"/>
      <c r="Y5524" s="28"/>
      <c r="Z5524" s="28"/>
      <c r="AB5524" s="28"/>
    </row>
    <row r="5525" spans="1:28">
      <c r="A5525" s="70"/>
      <c r="B5525" s="28"/>
      <c r="C5525" s="28"/>
      <c r="D5525" s="28"/>
      <c r="F5525" s="28"/>
      <c r="G5525" s="28"/>
      <c r="H5525" s="28"/>
      <c r="J5525" s="21"/>
      <c r="K5525" s="21"/>
      <c r="M5525" s="21"/>
      <c r="P5525" s="21"/>
      <c r="R5525" s="21"/>
      <c r="T5525" s="28"/>
      <c r="U5525" s="28"/>
      <c r="W5525" s="28"/>
      <c r="Y5525" s="28"/>
      <c r="Z5525" s="28"/>
      <c r="AB5525" s="28"/>
    </row>
    <row r="5526" spans="1:28">
      <c r="A5526" s="70"/>
      <c r="B5526" s="28"/>
      <c r="C5526" s="28"/>
      <c r="D5526" s="28"/>
      <c r="F5526" s="28"/>
      <c r="G5526" s="28"/>
      <c r="H5526" s="28"/>
      <c r="J5526" s="21"/>
      <c r="K5526" s="21"/>
      <c r="M5526" s="21"/>
      <c r="P5526" s="21"/>
      <c r="R5526" s="21"/>
      <c r="T5526" s="28"/>
      <c r="U5526" s="28"/>
      <c r="W5526" s="28"/>
      <c r="Y5526" s="28"/>
      <c r="Z5526" s="28"/>
      <c r="AB5526" s="28"/>
    </row>
    <row r="5527" spans="1:28">
      <c r="A5527" s="70"/>
      <c r="B5527" s="28"/>
      <c r="C5527" s="28"/>
      <c r="D5527" s="28"/>
      <c r="F5527" s="28"/>
      <c r="G5527" s="28"/>
      <c r="H5527" s="28"/>
      <c r="J5527" s="21"/>
      <c r="K5527" s="21"/>
      <c r="M5527" s="21"/>
      <c r="P5527" s="21"/>
      <c r="R5527" s="21"/>
      <c r="T5527" s="28"/>
      <c r="U5527" s="28"/>
      <c r="W5527" s="28"/>
      <c r="Y5527" s="28"/>
      <c r="Z5527" s="28"/>
      <c r="AB5527" s="28"/>
    </row>
    <row r="5528" spans="1:28">
      <c r="A5528" s="70"/>
      <c r="B5528" s="28"/>
      <c r="C5528" s="28"/>
      <c r="D5528" s="28"/>
      <c r="F5528" s="28"/>
      <c r="G5528" s="28"/>
      <c r="H5528" s="28"/>
      <c r="J5528" s="21"/>
      <c r="K5528" s="21"/>
      <c r="M5528" s="21"/>
      <c r="P5528" s="21"/>
      <c r="R5528" s="21"/>
      <c r="T5528" s="28"/>
      <c r="U5528" s="28"/>
      <c r="W5528" s="28"/>
      <c r="Y5528" s="28"/>
      <c r="Z5528" s="28"/>
      <c r="AB5528" s="28"/>
    </row>
    <row r="5529" spans="1:28">
      <c r="A5529" s="70"/>
      <c r="B5529" s="28"/>
      <c r="C5529" s="28"/>
      <c r="D5529" s="28"/>
      <c r="F5529" s="28"/>
      <c r="G5529" s="28"/>
      <c r="H5529" s="28"/>
      <c r="J5529" s="21"/>
      <c r="K5529" s="21"/>
      <c r="M5529" s="21"/>
      <c r="P5529" s="21"/>
      <c r="R5529" s="21"/>
      <c r="T5529" s="28"/>
      <c r="U5529" s="28"/>
      <c r="W5529" s="28"/>
      <c r="Y5529" s="28"/>
      <c r="Z5529" s="28"/>
      <c r="AB5529" s="28"/>
    </row>
    <row r="5530" spans="1:28">
      <c r="A5530" s="70"/>
      <c r="B5530" s="28"/>
      <c r="C5530" s="28"/>
      <c r="D5530" s="28"/>
      <c r="F5530" s="28"/>
      <c r="G5530" s="28"/>
      <c r="H5530" s="28"/>
      <c r="J5530" s="21"/>
      <c r="K5530" s="21"/>
      <c r="M5530" s="21"/>
      <c r="P5530" s="21"/>
      <c r="R5530" s="21"/>
      <c r="T5530" s="28"/>
      <c r="U5530" s="28"/>
      <c r="W5530" s="28"/>
      <c r="Y5530" s="28"/>
      <c r="Z5530" s="28"/>
      <c r="AB5530" s="28"/>
    </row>
    <row r="5531" spans="1:28">
      <c r="A5531" s="70"/>
      <c r="B5531" s="28"/>
      <c r="C5531" s="28"/>
      <c r="D5531" s="28"/>
      <c r="F5531" s="28"/>
      <c r="G5531" s="28"/>
      <c r="H5531" s="28"/>
      <c r="J5531" s="21"/>
      <c r="K5531" s="21"/>
      <c r="M5531" s="21"/>
      <c r="P5531" s="21"/>
      <c r="R5531" s="21"/>
      <c r="T5531" s="28"/>
      <c r="U5531" s="28"/>
      <c r="W5531" s="28"/>
      <c r="Y5531" s="28"/>
      <c r="Z5531" s="28"/>
      <c r="AB5531" s="28"/>
    </row>
    <row r="5532" spans="1:28">
      <c r="A5532" s="70"/>
      <c r="B5532" s="28"/>
      <c r="C5532" s="28"/>
      <c r="D5532" s="28"/>
      <c r="F5532" s="28"/>
      <c r="G5532" s="28"/>
      <c r="H5532" s="28"/>
      <c r="J5532" s="21"/>
      <c r="K5532" s="21"/>
      <c r="M5532" s="21"/>
      <c r="P5532" s="21"/>
      <c r="R5532" s="21"/>
      <c r="T5532" s="28"/>
      <c r="U5532" s="28"/>
      <c r="W5532" s="28"/>
      <c r="Y5532" s="28"/>
      <c r="Z5532" s="28"/>
      <c r="AB5532" s="28"/>
    </row>
    <row r="5533" spans="1:28">
      <c r="A5533" s="70"/>
      <c r="B5533" s="28"/>
      <c r="C5533" s="28"/>
      <c r="D5533" s="28"/>
      <c r="F5533" s="28"/>
      <c r="G5533" s="28"/>
      <c r="H5533" s="28"/>
      <c r="J5533" s="21"/>
      <c r="K5533" s="21"/>
      <c r="M5533" s="21"/>
      <c r="P5533" s="21"/>
      <c r="R5533" s="21"/>
      <c r="T5533" s="28"/>
      <c r="U5533" s="28"/>
      <c r="W5533" s="28"/>
      <c r="Y5533" s="28"/>
      <c r="Z5533" s="28"/>
      <c r="AB5533" s="28"/>
    </row>
    <row r="5534" spans="1:28">
      <c r="A5534" s="70"/>
      <c r="B5534" s="28"/>
      <c r="C5534" s="28"/>
      <c r="D5534" s="28"/>
      <c r="F5534" s="28"/>
      <c r="G5534" s="28"/>
      <c r="H5534" s="28"/>
      <c r="J5534" s="21"/>
      <c r="K5534" s="21"/>
      <c r="M5534" s="21"/>
      <c r="P5534" s="21"/>
      <c r="R5534" s="21"/>
      <c r="T5534" s="28"/>
      <c r="U5534" s="28"/>
      <c r="W5534" s="28"/>
      <c r="Y5534" s="28"/>
      <c r="Z5534" s="28"/>
      <c r="AB5534" s="28"/>
    </row>
    <row r="5535" spans="1:28">
      <c r="A5535" s="70"/>
      <c r="B5535" s="28"/>
      <c r="C5535" s="28"/>
      <c r="D5535" s="28"/>
      <c r="F5535" s="28"/>
      <c r="G5535" s="28"/>
      <c r="H5535" s="28"/>
      <c r="J5535" s="21"/>
      <c r="K5535" s="21"/>
      <c r="M5535" s="21"/>
      <c r="P5535" s="21"/>
      <c r="R5535" s="21"/>
      <c r="T5535" s="28"/>
      <c r="U5535" s="28"/>
      <c r="W5535" s="28"/>
      <c r="Y5535" s="28"/>
      <c r="Z5535" s="28"/>
      <c r="AB5535" s="28"/>
    </row>
    <row r="5536" spans="1:28">
      <c r="A5536" s="70"/>
      <c r="B5536" s="28"/>
      <c r="C5536" s="28"/>
      <c r="D5536" s="28"/>
      <c r="F5536" s="28"/>
      <c r="G5536" s="28"/>
      <c r="H5536" s="28"/>
      <c r="J5536" s="21"/>
      <c r="K5536" s="21"/>
      <c r="M5536" s="21"/>
      <c r="P5536" s="21"/>
      <c r="R5536" s="21"/>
      <c r="T5536" s="28"/>
      <c r="U5536" s="28"/>
      <c r="W5536" s="28"/>
      <c r="Y5536" s="28"/>
      <c r="Z5536" s="28"/>
      <c r="AB5536" s="28"/>
    </row>
    <row r="5537" spans="1:28">
      <c r="A5537" s="70"/>
      <c r="B5537" s="28"/>
      <c r="C5537" s="28"/>
      <c r="D5537" s="28"/>
      <c r="F5537" s="28"/>
      <c r="G5537" s="28"/>
      <c r="H5537" s="28"/>
      <c r="J5537" s="21"/>
      <c r="K5537" s="21"/>
      <c r="M5537" s="21"/>
      <c r="P5537" s="21"/>
      <c r="R5537" s="21"/>
      <c r="T5537" s="28"/>
      <c r="U5537" s="28"/>
      <c r="W5537" s="28"/>
      <c r="Y5537" s="28"/>
      <c r="Z5537" s="28"/>
      <c r="AB5537" s="28"/>
    </row>
    <row r="5538" spans="1:28">
      <c r="A5538" s="70"/>
      <c r="B5538" s="28"/>
      <c r="C5538" s="28"/>
      <c r="D5538" s="28"/>
      <c r="F5538" s="28"/>
      <c r="G5538" s="28"/>
      <c r="H5538" s="28"/>
      <c r="J5538" s="21"/>
      <c r="K5538" s="21"/>
      <c r="M5538" s="21"/>
      <c r="P5538" s="21"/>
      <c r="R5538" s="21"/>
      <c r="T5538" s="28"/>
      <c r="U5538" s="28"/>
      <c r="W5538" s="28"/>
      <c r="Y5538" s="28"/>
      <c r="Z5538" s="28"/>
      <c r="AB5538" s="28"/>
    </row>
    <row r="5539" spans="1:28">
      <c r="A5539" s="70"/>
      <c r="B5539" s="28"/>
      <c r="C5539" s="28"/>
      <c r="D5539" s="28"/>
      <c r="F5539" s="28"/>
      <c r="G5539" s="28"/>
      <c r="H5539" s="28"/>
      <c r="J5539" s="21"/>
      <c r="K5539" s="21"/>
      <c r="M5539" s="21"/>
      <c r="P5539" s="21"/>
      <c r="R5539" s="21"/>
      <c r="T5539" s="28"/>
      <c r="U5539" s="28"/>
      <c r="W5539" s="28"/>
      <c r="Y5539" s="28"/>
      <c r="Z5539" s="28"/>
      <c r="AB5539" s="28"/>
    </row>
    <row r="5540" spans="1:28">
      <c r="A5540" s="70"/>
      <c r="B5540" s="28"/>
      <c r="C5540" s="28"/>
      <c r="D5540" s="28"/>
      <c r="F5540" s="28"/>
      <c r="G5540" s="28"/>
      <c r="H5540" s="28"/>
      <c r="J5540" s="21"/>
      <c r="K5540" s="21"/>
      <c r="M5540" s="21"/>
      <c r="P5540" s="21"/>
      <c r="R5540" s="21"/>
      <c r="T5540" s="28"/>
      <c r="U5540" s="28"/>
      <c r="W5540" s="28"/>
      <c r="Y5540" s="28"/>
      <c r="Z5540" s="28"/>
      <c r="AB5540" s="28"/>
    </row>
    <row r="5541" spans="1:28">
      <c r="A5541" s="70"/>
      <c r="B5541" s="28"/>
      <c r="C5541" s="28"/>
      <c r="D5541" s="28"/>
      <c r="F5541" s="28"/>
      <c r="G5541" s="28"/>
      <c r="H5541" s="28"/>
      <c r="J5541" s="21"/>
      <c r="K5541" s="21"/>
      <c r="M5541" s="21"/>
      <c r="P5541" s="21"/>
      <c r="R5541" s="21"/>
      <c r="T5541" s="28"/>
      <c r="U5541" s="28"/>
      <c r="W5541" s="28"/>
      <c r="Y5541" s="28"/>
      <c r="Z5541" s="28"/>
      <c r="AB5541" s="28"/>
    </row>
    <row r="5542" spans="1:28">
      <c r="A5542" s="70"/>
      <c r="B5542" s="28"/>
      <c r="C5542" s="28"/>
      <c r="D5542" s="28"/>
      <c r="F5542" s="28"/>
      <c r="G5542" s="28"/>
      <c r="H5542" s="28"/>
      <c r="J5542" s="21"/>
      <c r="K5542" s="21"/>
      <c r="M5542" s="21"/>
      <c r="P5542" s="21"/>
      <c r="R5542" s="21"/>
      <c r="T5542" s="28"/>
      <c r="U5542" s="28"/>
      <c r="W5542" s="28"/>
      <c r="Y5542" s="28"/>
      <c r="Z5542" s="28"/>
      <c r="AB5542" s="28"/>
    </row>
    <row r="5543" spans="1:28">
      <c r="A5543" s="70"/>
      <c r="B5543" s="28"/>
      <c r="C5543" s="28"/>
      <c r="D5543" s="28"/>
      <c r="F5543" s="28"/>
      <c r="G5543" s="28"/>
      <c r="H5543" s="28"/>
      <c r="J5543" s="21"/>
      <c r="K5543" s="21"/>
      <c r="M5543" s="21"/>
      <c r="P5543" s="21"/>
      <c r="R5543" s="21"/>
      <c r="T5543" s="28"/>
      <c r="U5543" s="28"/>
      <c r="W5543" s="28"/>
      <c r="Y5543" s="28"/>
      <c r="Z5543" s="28"/>
      <c r="AB5543" s="28"/>
    </row>
    <row r="5544" spans="1:28">
      <c r="A5544" s="70"/>
      <c r="B5544" s="28"/>
      <c r="C5544" s="28"/>
      <c r="D5544" s="28"/>
      <c r="F5544" s="28"/>
      <c r="G5544" s="28"/>
      <c r="H5544" s="28"/>
      <c r="J5544" s="21"/>
      <c r="K5544" s="21"/>
      <c r="M5544" s="21"/>
      <c r="P5544" s="21"/>
      <c r="R5544" s="21"/>
      <c r="T5544" s="28"/>
      <c r="U5544" s="28"/>
      <c r="W5544" s="28"/>
      <c r="Y5544" s="28"/>
      <c r="Z5544" s="28"/>
      <c r="AB5544" s="28"/>
    </row>
    <row r="5545" spans="1:28">
      <c r="A5545" s="70"/>
      <c r="B5545" s="28"/>
      <c r="C5545" s="28"/>
      <c r="D5545" s="28"/>
      <c r="F5545" s="28"/>
      <c r="G5545" s="28"/>
      <c r="H5545" s="28"/>
      <c r="J5545" s="21"/>
      <c r="K5545" s="21"/>
      <c r="M5545" s="21"/>
      <c r="P5545" s="21"/>
      <c r="R5545" s="21"/>
      <c r="T5545" s="28"/>
      <c r="U5545" s="28"/>
      <c r="W5545" s="28"/>
      <c r="Y5545" s="28"/>
      <c r="Z5545" s="28"/>
      <c r="AB5545" s="28"/>
    </row>
    <row r="5546" spans="1:28">
      <c r="A5546" s="70"/>
      <c r="B5546" s="28"/>
      <c r="C5546" s="28"/>
      <c r="D5546" s="28"/>
      <c r="F5546" s="28"/>
      <c r="G5546" s="28"/>
      <c r="H5546" s="28"/>
      <c r="J5546" s="21"/>
      <c r="K5546" s="21"/>
      <c r="M5546" s="21"/>
      <c r="P5546" s="21"/>
      <c r="R5546" s="21"/>
      <c r="T5546" s="28"/>
      <c r="U5546" s="28"/>
      <c r="W5546" s="28"/>
      <c r="Y5546" s="28"/>
      <c r="Z5546" s="28"/>
      <c r="AB5546" s="28"/>
    </row>
    <row r="5547" spans="1:28">
      <c r="A5547" s="70"/>
      <c r="B5547" s="28"/>
      <c r="C5547" s="28"/>
      <c r="D5547" s="28"/>
      <c r="F5547" s="28"/>
      <c r="G5547" s="28"/>
      <c r="H5547" s="28"/>
      <c r="J5547" s="21"/>
      <c r="K5547" s="21"/>
      <c r="M5547" s="21"/>
      <c r="P5547" s="21"/>
      <c r="R5547" s="21"/>
      <c r="T5547" s="28"/>
      <c r="U5547" s="28"/>
      <c r="W5547" s="28"/>
      <c r="Y5547" s="28"/>
      <c r="Z5547" s="28"/>
      <c r="AB5547" s="28"/>
    </row>
    <row r="5548" spans="1:28">
      <c r="A5548" s="70"/>
      <c r="B5548" s="28"/>
      <c r="C5548" s="28"/>
      <c r="D5548" s="28"/>
      <c r="F5548" s="28"/>
      <c r="G5548" s="28"/>
      <c r="H5548" s="28"/>
      <c r="J5548" s="21"/>
      <c r="K5548" s="21"/>
      <c r="M5548" s="21"/>
      <c r="P5548" s="21"/>
      <c r="R5548" s="21"/>
      <c r="T5548" s="28"/>
      <c r="U5548" s="28"/>
      <c r="W5548" s="28"/>
      <c r="Y5548" s="28"/>
      <c r="Z5548" s="28"/>
      <c r="AB5548" s="28"/>
    </row>
    <row r="5549" spans="1:28">
      <c r="A5549" s="70"/>
      <c r="B5549" s="28"/>
      <c r="C5549" s="28"/>
      <c r="D5549" s="28"/>
      <c r="F5549" s="28"/>
      <c r="G5549" s="28"/>
      <c r="H5549" s="28"/>
      <c r="J5549" s="21"/>
      <c r="K5549" s="21"/>
      <c r="M5549" s="21"/>
      <c r="P5549" s="21"/>
      <c r="R5549" s="21"/>
      <c r="T5549" s="28"/>
      <c r="U5549" s="28"/>
      <c r="W5549" s="28"/>
      <c r="Y5549" s="28"/>
      <c r="Z5549" s="28"/>
      <c r="AB5549" s="28"/>
    </row>
    <row r="5550" spans="1:28">
      <c r="A5550" s="70"/>
      <c r="B5550" s="28"/>
      <c r="C5550" s="28"/>
      <c r="D5550" s="28"/>
      <c r="F5550" s="28"/>
      <c r="G5550" s="28"/>
      <c r="H5550" s="28"/>
      <c r="J5550" s="21"/>
      <c r="K5550" s="21"/>
      <c r="M5550" s="21"/>
      <c r="P5550" s="21"/>
      <c r="R5550" s="21"/>
      <c r="T5550" s="28"/>
      <c r="U5550" s="28"/>
      <c r="W5550" s="28"/>
      <c r="Y5550" s="28"/>
      <c r="Z5550" s="28"/>
      <c r="AB5550" s="28"/>
    </row>
    <row r="5551" spans="1:28">
      <c r="A5551" s="70"/>
      <c r="B5551" s="28"/>
      <c r="C5551" s="28"/>
      <c r="D5551" s="28"/>
      <c r="F5551" s="28"/>
      <c r="G5551" s="28"/>
      <c r="H5551" s="28"/>
      <c r="J5551" s="21"/>
      <c r="K5551" s="21"/>
      <c r="M5551" s="21"/>
      <c r="P5551" s="21"/>
      <c r="R5551" s="21"/>
      <c r="T5551" s="28"/>
      <c r="U5551" s="28"/>
      <c r="W5551" s="28"/>
      <c r="Y5551" s="28"/>
      <c r="Z5551" s="28"/>
      <c r="AB5551" s="28"/>
    </row>
    <row r="5552" spans="1:28">
      <c r="A5552" s="70"/>
      <c r="B5552" s="28"/>
      <c r="C5552" s="28"/>
      <c r="D5552" s="28"/>
      <c r="F5552" s="28"/>
      <c r="G5552" s="28"/>
      <c r="H5552" s="28"/>
      <c r="J5552" s="21"/>
      <c r="K5552" s="21"/>
      <c r="M5552" s="21"/>
      <c r="P5552" s="21"/>
      <c r="R5552" s="21"/>
      <c r="T5552" s="28"/>
      <c r="U5552" s="28"/>
      <c r="W5552" s="28"/>
      <c r="Y5552" s="28"/>
      <c r="Z5552" s="28"/>
      <c r="AB5552" s="28"/>
    </row>
    <row r="5553" spans="1:28">
      <c r="A5553" s="70"/>
      <c r="B5553" s="28"/>
      <c r="C5553" s="28"/>
      <c r="D5553" s="28"/>
      <c r="F5553" s="28"/>
      <c r="G5553" s="28"/>
      <c r="H5553" s="28"/>
      <c r="J5553" s="21"/>
      <c r="K5553" s="21"/>
      <c r="M5553" s="21"/>
      <c r="P5553" s="21"/>
      <c r="R5553" s="21"/>
      <c r="T5553" s="28"/>
      <c r="U5553" s="28"/>
      <c r="W5553" s="28"/>
      <c r="Y5553" s="28"/>
      <c r="Z5553" s="28"/>
      <c r="AB5553" s="28"/>
    </row>
    <row r="5554" spans="1:28">
      <c r="A5554" s="70"/>
      <c r="B5554" s="28"/>
      <c r="C5554" s="28"/>
      <c r="D5554" s="28"/>
      <c r="F5554" s="28"/>
      <c r="G5554" s="28"/>
      <c r="H5554" s="28"/>
      <c r="J5554" s="21"/>
      <c r="K5554" s="21"/>
      <c r="M5554" s="21"/>
      <c r="P5554" s="21"/>
      <c r="R5554" s="21"/>
      <c r="T5554" s="28"/>
      <c r="U5554" s="28"/>
      <c r="W5554" s="28"/>
      <c r="Y5554" s="28"/>
      <c r="Z5554" s="28"/>
      <c r="AB5554" s="28"/>
    </row>
    <row r="5555" spans="1:28">
      <c r="A5555" s="70"/>
      <c r="B5555" s="28"/>
      <c r="C5555" s="28"/>
      <c r="D5555" s="28"/>
      <c r="F5555" s="28"/>
      <c r="G5555" s="28"/>
      <c r="H5555" s="28"/>
      <c r="J5555" s="21"/>
      <c r="K5555" s="21"/>
      <c r="M5555" s="21"/>
      <c r="P5555" s="21"/>
      <c r="R5555" s="21"/>
      <c r="T5555" s="28"/>
      <c r="U5555" s="28"/>
      <c r="W5555" s="28"/>
      <c r="Y5555" s="28"/>
      <c r="Z5555" s="28"/>
      <c r="AB5555" s="28"/>
    </row>
    <row r="5556" spans="1:28">
      <c r="A5556" s="70"/>
      <c r="B5556" s="28"/>
      <c r="C5556" s="28"/>
      <c r="D5556" s="28"/>
      <c r="F5556" s="28"/>
      <c r="G5556" s="28"/>
      <c r="H5556" s="28"/>
      <c r="J5556" s="21"/>
      <c r="K5556" s="21"/>
      <c r="M5556" s="21"/>
      <c r="P5556" s="21"/>
      <c r="R5556" s="21"/>
      <c r="T5556" s="28"/>
      <c r="U5556" s="28"/>
      <c r="W5556" s="28"/>
      <c r="Y5556" s="28"/>
      <c r="Z5556" s="28"/>
      <c r="AB5556" s="28"/>
    </row>
    <row r="5557" spans="1:28">
      <c r="A5557" s="70"/>
      <c r="B5557" s="28"/>
      <c r="C5557" s="28"/>
      <c r="D5557" s="28"/>
      <c r="F5557" s="28"/>
      <c r="G5557" s="28"/>
      <c r="H5557" s="28"/>
      <c r="J5557" s="21"/>
      <c r="K5557" s="21"/>
      <c r="M5557" s="21"/>
      <c r="P5557" s="21"/>
      <c r="R5557" s="21"/>
      <c r="T5557" s="28"/>
      <c r="U5557" s="28"/>
      <c r="W5557" s="28"/>
      <c r="Y5557" s="28"/>
      <c r="Z5557" s="28"/>
      <c r="AB5557" s="28"/>
    </row>
    <row r="5558" spans="1:28">
      <c r="A5558" s="70"/>
      <c r="B5558" s="28"/>
      <c r="C5558" s="28"/>
      <c r="D5558" s="28"/>
      <c r="F5558" s="28"/>
      <c r="G5558" s="28"/>
      <c r="H5558" s="28"/>
      <c r="J5558" s="21"/>
      <c r="K5558" s="21"/>
      <c r="M5558" s="21"/>
      <c r="P5558" s="21"/>
      <c r="R5558" s="21"/>
      <c r="T5558" s="28"/>
      <c r="U5558" s="28"/>
      <c r="W5558" s="28"/>
      <c r="Y5558" s="28"/>
      <c r="Z5558" s="28"/>
      <c r="AB5558" s="28"/>
    </row>
    <row r="5559" spans="1:28">
      <c r="A5559" s="70"/>
      <c r="B5559" s="28"/>
      <c r="C5559" s="28"/>
      <c r="D5559" s="28"/>
      <c r="F5559" s="28"/>
      <c r="G5559" s="28"/>
      <c r="H5559" s="28"/>
      <c r="J5559" s="21"/>
      <c r="K5559" s="21"/>
      <c r="M5559" s="21"/>
      <c r="P5559" s="21"/>
      <c r="R5559" s="21"/>
      <c r="T5559" s="28"/>
      <c r="U5559" s="28"/>
      <c r="W5559" s="28"/>
      <c r="Y5559" s="28"/>
      <c r="Z5559" s="28"/>
      <c r="AB5559" s="28"/>
    </row>
    <row r="5560" spans="1:28">
      <c r="A5560" s="70"/>
      <c r="B5560" s="28"/>
      <c r="C5560" s="28"/>
      <c r="D5560" s="28"/>
      <c r="F5560" s="28"/>
      <c r="G5560" s="28"/>
      <c r="H5560" s="28"/>
      <c r="J5560" s="21"/>
      <c r="K5560" s="21"/>
      <c r="M5560" s="21"/>
      <c r="P5560" s="21"/>
      <c r="R5560" s="21"/>
      <c r="T5560" s="28"/>
      <c r="U5560" s="28"/>
      <c r="W5560" s="28"/>
      <c r="Y5560" s="28"/>
      <c r="Z5560" s="28"/>
      <c r="AB5560" s="28"/>
    </row>
    <row r="5561" spans="1:28">
      <c r="A5561" s="70"/>
      <c r="B5561" s="28"/>
      <c r="C5561" s="28"/>
      <c r="D5561" s="28"/>
      <c r="F5561" s="28"/>
      <c r="G5561" s="28"/>
      <c r="H5561" s="28"/>
      <c r="J5561" s="21"/>
      <c r="K5561" s="21"/>
      <c r="M5561" s="21"/>
      <c r="P5561" s="21"/>
      <c r="R5561" s="21"/>
      <c r="T5561" s="28"/>
      <c r="U5561" s="28"/>
      <c r="W5561" s="28"/>
      <c r="Y5561" s="28"/>
      <c r="Z5561" s="28"/>
      <c r="AB5561" s="28"/>
    </row>
    <row r="5562" spans="1:28">
      <c r="A5562" s="70"/>
      <c r="B5562" s="28"/>
      <c r="C5562" s="28"/>
      <c r="D5562" s="28"/>
      <c r="F5562" s="28"/>
      <c r="G5562" s="28"/>
      <c r="H5562" s="28"/>
      <c r="J5562" s="21"/>
      <c r="K5562" s="21"/>
      <c r="M5562" s="21"/>
      <c r="P5562" s="21"/>
      <c r="R5562" s="21"/>
      <c r="T5562" s="28"/>
      <c r="U5562" s="28"/>
      <c r="W5562" s="28"/>
      <c r="Y5562" s="28"/>
      <c r="Z5562" s="28"/>
      <c r="AB5562" s="28"/>
    </row>
    <row r="5563" spans="1:28">
      <c r="A5563" s="70"/>
      <c r="B5563" s="28"/>
      <c r="C5563" s="28"/>
      <c r="D5563" s="28"/>
      <c r="F5563" s="28"/>
      <c r="G5563" s="28"/>
      <c r="H5563" s="28"/>
      <c r="J5563" s="21"/>
      <c r="K5563" s="21"/>
      <c r="M5563" s="21"/>
      <c r="P5563" s="21"/>
      <c r="R5563" s="21"/>
      <c r="T5563" s="28"/>
      <c r="U5563" s="28"/>
      <c r="W5563" s="28"/>
      <c r="Y5563" s="28"/>
      <c r="Z5563" s="28"/>
      <c r="AB5563" s="28"/>
    </row>
    <row r="5564" spans="1:28">
      <c r="A5564" s="70"/>
      <c r="B5564" s="28"/>
      <c r="C5564" s="28"/>
      <c r="D5564" s="28"/>
      <c r="F5564" s="28"/>
      <c r="G5564" s="28"/>
      <c r="H5564" s="28"/>
      <c r="J5564" s="21"/>
      <c r="K5564" s="21"/>
      <c r="M5564" s="21"/>
      <c r="P5564" s="21"/>
      <c r="R5564" s="21"/>
      <c r="T5564" s="28"/>
      <c r="U5564" s="28"/>
      <c r="W5564" s="28"/>
      <c r="Y5564" s="28"/>
      <c r="Z5564" s="28"/>
      <c r="AB5564" s="28"/>
    </row>
    <row r="5565" spans="1:28">
      <c r="A5565" s="70"/>
      <c r="B5565" s="28"/>
      <c r="C5565" s="28"/>
      <c r="D5565" s="28"/>
      <c r="F5565" s="28"/>
      <c r="G5565" s="28"/>
      <c r="H5565" s="28"/>
      <c r="J5565" s="21"/>
      <c r="K5565" s="21"/>
      <c r="M5565" s="21"/>
      <c r="P5565" s="21"/>
      <c r="R5565" s="21"/>
      <c r="T5565" s="28"/>
      <c r="U5565" s="28"/>
      <c r="W5565" s="28"/>
      <c r="Y5565" s="28"/>
      <c r="Z5565" s="28"/>
      <c r="AB5565" s="28"/>
    </row>
    <row r="5566" spans="1:28">
      <c r="A5566" s="70"/>
      <c r="B5566" s="28"/>
      <c r="C5566" s="28"/>
      <c r="D5566" s="28"/>
      <c r="F5566" s="28"/>
      <c r="G5566" s="28"/>
      <c r="H5566" s="28"/>
      <c r="J5566" s="21"/>
      <c r="K5566" s="21"/>
      <c r="M5566" s="21"/>
      <c r="P5566" s="21"/>
      <c r="R5566" s="21"/>
      <c r="T5566" s="28"/>
      <c r="U5566" s="28"/>
      <c r="W5566" s="28"/>
      <c r="Y5566" s="28"/>
      <c r="Z5566" s="28"/>
      <c r="AB5566" s="28"/>
    </row>
    <row r="5567" spans="1:28">
      <c r="A5567" s="70"/>
      <c r="B5567" s="28"/>
      <c r="C5567" s="28"/>
      <c r="D5567" s="28"/>
      <c r="F5567" s="28"/>
      <c r="G5567" s="28"/>
      <c r="H5567" s="28"/>
      <c r="J5567" s="21"/>
      <c r="K5567" s="21"/>
      <c r="M5567" s="21"/>
      <c r="P5567" s="21"/>
      <c r="R5567" s="21"/>
      <c r="T5567" s="28"/>
      <c r="U5567" s="28"/>
      <c r="W5567" s="28"/>
      <c r="Y5567" s="28"/>
      <c r="Z5567" s="28"/>
      <c r="AB5567" s="28"/>
    </row>
    <row r="5568" spans="1:28">
      <c r="A5568" s="70"/>
      <c r="B5568" s="28"/>
      <c r="C5568" s="28"/>
      <c r="D5568" s="28"/>
      <c r="F5568" s="28"/>
      <c r="G5568" s="28"/>
      <c r="H5568" s="28"/>
      <c r="J5568" s="21"/>
      <c r="K5568" s="21"/>
      <c r="M5568" s="21"/>
      <c r="P5568" s="21"/>
      <c r="R5568" s="21"/>
      <c r="T5568" s="28"/>
      <c r="U5568" s="28"/>
      <c r="W5568" s="28"/>
      <c r="Y5568" s="28"/>
      <c r="Z5568" s="28"/>
      <c r="AB5568" s="28"/>
    </row>
    <row r="5569" spans="1:28">
      <c r="A5569" s="70"/>
      <c r="B5569" s="28"/>
      <c r="C5569" s="28"/>
      <c r="D5569" s="28"/>
      <c r="F5569" s="28"/>
      <c r="G5569" s="28"/>
      <c r="H5569" s="28"/>
      <c r="J5569" s="21"/>
      <c r="K5569" s="21"/>
      <c r="M5569" s="21"/>
      <c r="P5569" s="21"/>
      <c r="R5569" s="21"/>
      <c r="T5569" s="28"/>
      <c r="U5569" s="28"/>
      <c r="W5569" s="28"/>
      <c r="Y5569" s="28"/>
      <c r="Z5569" s="28"/>
      <c r="AB5569" s="28"/>
    </row>
    <row r="5570" spans="1:28">
      <c r="A5570" s="70"/>
      <c r="B5570" s="28"/>
      <c r="C5570" s="28"/>
      <c r="D5570" s="28"/>
      <c r="F5570" s="28"/>
      <c r="G5570" s="28"/>
      <c r="H5570" s="28"/>
      <c r="J5570" s="21"/>
      <c r="K5570" s="21"/>
      <c r="M5570" s="21"/>
      <c r="P5570" s="21"/>
      <c r="R5570" s="21"/>
      <c r="T5570" s="28"/>
      <c r="U5570" s="28"/>
      <c r="W5570" s="28"/>
      <c r="Y5570" s="28"/>
      <c r="Z5570" s="28"/>
      <c r="AB5570" s="28"/>
    </row>
    <row r="5571" spans="1:28">
      <c r="A5571" s="70"/>
      <c r="B5571" s="28"/>
      <c r="C5571" s="28"/>
      <c r="D5571" s="28"/>
      <c r="F5571" s="28"/>
      <c r="G5571" s="28"/>
      <c r="H5571" s="28"/>
      <c r="J5571" s="21"/>
      <c r="K5571" s="21"/>
      <c r="M5571" s="21"/>
      <c r="P5571" s="21"/>
      <c r="R5571" s="21"/>
      <c r="T5571" s="28"/>
      <c r="U5571" s="28"/>
      <c r="W5571" s="28"/>
      <c r="Y5571" s="28"/>
      <c r="Z5571" s="28"/>
      <c r="AB5571" s="28"/>
    </row>
    <row r="5572" spans="1:28">
      <c r="A5572" s="70"/>
      <c r="B5572" s="28"/>
      <c r="C5572" s="28"/>
      <c r="D5572" s="28"/>
      <c r="F5572" s="28"/>
      <c r="G5572" s="28"/>
      <c r="H5572" s="28"/>
      <c r="J5572" s="21"/>
      <c r="K5572" s="21"/>
      <c r="M5572" s="21"/>
      <c r="P5572" s="21"/>
      <c r="R5572" s="21"/>
      <c r="T5572" s="28"/>
      <c r="U5572" s="28"/>
      <c r="W5572" s="28"/>
      <c r="Y5572" s="28"/>
      <c r="Z5572" s="28"/>
      <c r="AB5572" s="28"/>
    </row>
    <row r="5573" spans="1:28">
      <c r="A5573" s="70"/>
      <c r="B5573" s="28"/>
      <c r="C5573" s="28"/>
      <c r="D5573" s="28"/>
      <c r="F5573" s="28"/>
      <c r="G5573" s="28"/>
      <c r="H5573" s="28"/>
      <c r="J5573" s="21"/>
      <c r="K5573" s="21"/>
      <c r="M5573" s="21"/>
      <c r="P5573" s="21"/>
      <c r="R5573" s="21"/>
      <c r="T5573" s="28"/>
      <c r="U5573" s="28"/>
      <c r="W5573" s="28"/>
      <c r="Y5573" s="28"/>
      <c r="Z5573" s="28"/>
      <c r="AB5573" s="28"/>
    </row>
    <row r="5574" spans="1:28">
      <c r="A5574" s="70"/>
      <c r="B5574" s="28"/>
      <c r="C5574" s="28"/>
      <c r="D5574" s="28"/>
      <c r="F5574" s="28"/>
      <c r="G5574" s="28"/>
      <c r="H5574" s="28"/>
      <c r="J5574" s="21"/>
      <c r="K5574" s="21"/>
      <c r="M5574" s="21"/>
      <c r="P5574" s="21"/>
      <c r="R5574" s="21"/>
      <c r="T5574" s="28"/>
      <c r="U5574" s="28"/>
      <c r="W5574" s="28"/>
      <c r="Y5574" s="28"/>
      <c r="Z5574" s="28"/>
      <c r="AB5574" s="28"/>
    </row>
    <row r="5575" spans="1:28">
      <c r="A5575" s="70"/>
      <c r="B5575" s="28"/>
      <c r="C5575" s="28"/>
      <c r="D5575" s="28"/>
      <c r="F5575" s="28"/>
      <c r="G5575" s="28"/>
      <c r="H5575" s="28"/>
      <c r="J5575" s="21"/>
      <c r="K5575" s="21"/>
      <c r="M5575" s="21"/>
      <c r="P5575" s="21"/>
      <c r="R5575" s="21"/>
      <c r="T5575" s="28"/>
      <c r="U5575" s="28"/>
      <c r="W5575" s="28"/>
      <c r="Y5575" s="28"/>
      <c r="Z5575" s="28"/>
      <c r="AB5575" s="28"/>
    </row>
    <row r="5576" spans="1:28">
      <c r="A5576" s="70"/>
      <c r="B5576" s="28"/>
      <c r="C5576" s="28"/>
      <c r="D5576" s="28"/>
      <c r="F5576" s="28"/>
      <c r="G5576" s="28"/>
      <c r="H5576" s="28"/>
      <c r="J5576" s="21"/>
      <c r="K5576" s="21"/>
      <c r="M5576" s="21"/>
      <c r="P5576" s="21"/>
      <c r="R5576" s="21"/>
      <c r="T5576" s="28"/>
      <c r="U5576" s="28"/>
      <c r="W5576" s="28"/>
      <c r="Y5576" s="28"/>
      <c r="Z5576" s="28"/>
      <c r="AB5576" s="28"/>
    </row>
    <row r="5577" spans="1:28">
      <c r="A5577" s="70"/>
      <c r="B5577" s="28"/>
      <c r="C5577" s="28"/>
      <c r="D5577" s="28"/>
      <c r="F5577" s="28"/>
      <c r="G5577" s="28"/>
      <c r="H5577" s="28"/>
      <c r="J5577" s="21"/>
      <c r="K5577" s="21"/>
      <c r="M5577" s="21"/>
      <c r="P5577" s="21"/>
      <c r="R5577" s="21"/>
      <c r="T5577" s="28"/>
      <c r="U5577" s="28"/>
      <c r="W5577" s="28"/>
      <c r="Y5577" s="28"/>
      <c r="Z5577" s="28"/>
      <c r="AB5577" s="28"/>
    </row>
    <row r="5578" spans="1:28">
      <c r="A5578" s="70"/>
      <c r="B5578" s="28"/>
      <c r="C5578" s="28"/>
      <c r="D5578" s="28"/>
      <c r="F5578" s="28"/>
      <c r="G5578" s="28"/>
      <c r="H5578" s="28"/>
      <c r="J5578" s="21"/>
      <c r="K5578" s="21"/>
      <c r="M5578" s="21"/>
      <c r="P5578" s="21"/>
      <c r="R5578" s="21"/>
      <c r="T5578" s="28"/>
      <c r="U5578" s="28"/>
      <c r="W5578" s="28"/>
      <c r="Y5578" s="28"/>
      <c r="Z5578" s="28"/>
      <c r="AB5578" s="28"/>
    </row>
    <row r="5579" spans="1:28">
      <c r="A5579" s="70"/>
      <c r="B5579" s="28"/>
      <c r="C5579" s="28"/>
      <c r="D5579" s="28"/>
      <c r="F5579" s="28"/>
      <c r="G5579" s="28"/>
      <c r="H5579" s="28"/>
      <c r="J5579" s="21"/>
      <c r="K5579" s="21"/>
      <c r="M5579" s="21"/>
      <c r="P5579" s="21"/>
      <c r="R5579" s="21"/>
      <c r="T5579" s="28"/>
      <c r="U5579" s="28"/>
      <c r="W5579" s="28"/>
      <c r="Y5579" s="28"/>
      <c r="Z5579" s="28"/>
      <c r="AB5579" s="28"/>
    </row>
    <row r="5580" spans="1:28">
      <c r="A5580" s="70"/>
      <c r="B5580" s="28"/>
      <c r="C5580" s="28"/>
      <c r="D5580" s="28"/>
      <c r="F5580" s="28"/>
      <c r="G5580" s="28"/>
      <c r="H5580" s="28"/>
      <c r="J5580" s="21"/>
      <c r="K5580" s="21"/>
      <c r="M5580" s="21"/>
      <c r="P5580" s="21"/>
      <c r="R5580" s="21"/>
      <c r="T5580" s="28"/>
      <c r="U5580" s="28"/>
      <c r="W5580" s="28"/>
      <c r="Y5580" s="28"/>
      <c r="Z5580" s="28"/>
      <c r="AB5580" s="28"/>
    </row>
    <row r="5581" spans="1:28">
      <c r="A5581" s="70"/>
      <c r="B5581" s="28"/>
      <c r="C5581" s="28"/>
      <c r="D5581" s="28"/>
      <c r="F5581" s="28"/>
      <c r="G5581" s="28"/>
      <c r="H5581" s="28"/>
      <c r="J5581" s="21"/>
      <c r="K5581" s="21"/>
      <c r="M5581" s="21"/>
      <c r="P5581" s="21"/>
      <c r="R5581" s="21"/>
      <c r="T5581" s="28"/>
      <c r="U5581" s="28"/>
      <c r="W5581" s="28"/>
      <c r="Y5581" s="28"/>
      <c r="Z5581" s="28"/>
      <c r="AB5581" s="28"/>
    </row>
    <row r="5582" spans="1:28">
      <c r="A5582" s="70"/>
      <c r="B5582" s="28"/>
      <c r="C5582" s="28"/>
      <c r="D5582" s="28"/>
      <c r="F5582" s="28"/>
      <c r="G5582" s="28"/>
      <c r="H5582" s="28"/>
      <c r="J5582" s="21"/>
      <c r="K5582" s="21"/>
      <c r="M5582" s="21"/>
      <c r="P5582" s="21"/>
      <c r="R5582" s="21"/>
      <c r="T5582" s="28"/>
      <c r="U5582" s="28"/>
      <c r="W5582" s="28"/>
      <c r="Y5582" s="28"/>
      <c r="Z5582" s="28"/>
      <c r="AB5582" s="28"/>
    </row>
    <row r="5583" spans="1:28">
      <c r="A5583" s="70"/>
      <c r="B5583" s="28"/>
      <c r="C5583" s="28"/>
      <c r="D5583" s="28"/>
      <c r="F5583" s="28"/>
      <c r="G5583" s="28"/>
      <c r="H5583" s="28"/>
      <c r="J5583" s="21"/>
      <c r="K5583" s="21"/>
      <c r="M5583" s="21"/>
      <c r="P5583" s="21"/>
      <c r="R5583" s="21"/>
      <c r="T5583" s="28"/>
      <c r="U5583" s="28"/>
      <c r="W5583" s="28"/>
      <c r="Y5583" s="28"/>
      <c r="Z5583" s="28"/>
      <c r="AB5583" s="28"/>
    </row>
    <row r="5584" spans="1:28">
      <c r="A5584" s="70"/>
      <c r="B5584" s="28"/>
      <c r="C5584" s="28"/>
      <c r="D5584" s="28"/>
      <c r="F5584" s="28"/>
      <c r="G5584" s="28"/>
      <c r="H5584" s="28"/>
      <c r="J5584" s="21"/>
      <c r="K5584" s="21"/>
      <c r="M5584" s="21"/>
      <c r="P5584" s="21"/>
      <c r="R5584" s="21"/>
      <c r="T5584" s="28"/>
      <c r="U5584" s="28"/>
      <c r="W5584" s="28"/>
      <c r="Y5584" s="28"/>
      <c r="Z5584" s="28"/>
      <c r="AB5584" s="28"/>
    </row>
    <row r="5585" spans="1:28">
      <c r="A5585" s="70"/>
      <c r="B5585" s="28"/>
      <c r="C5585" s="28"/>
      <c r="D5585" s="28"/>
      <c r="F5585" s="28"/>
      <c r="G5585" s="28"/>
      <c r="H5585" s="28"/>
      <c r="J5585" s="21"/>
      <c r="K5585" s="21"/>
      <c r="M5585" s="21"/>
      <c r="P5585" s="21"/>
      <c r="R5585" s="21"/>
      <c r="T5585" s="28"/>
      <c r="U5585" s="28"/>
      <c r="W5585" s="28"/>
      <c r="Y5585" s="28"/>
      <c r="Z5585" s="28"/>
      <c r="AB5585" s="28"/>
    </row>
    <row r="5586" spans="1:28">
      <c r="A5586" s="70"/>
      <c r="B5586" s="28"/>
      <c r="C5586" s="28"/>
      <c r="D5586" s="28"/>
      <c r="F5586" s="28"/>
      <c r="G5586" s="28"/>
      <c r="H5586" s="28"/>
      <c r="J5586" s="21"/>
      <c r="K5586" s="21"/>
      <c r="M5586" s="21"/>
      <c r="P5586" s="21"/>
      <c r="R5586" s="21"/>
      <c r="T5586" s="28"/>
      <c r="U5586" s="28"/>
      <c r="W5586" s="28"/>
      <c r="Y5586" s="28"/>
      <c r="Z5586" s="28"/>
      <c r="AB5586" s="28"/>
    </row>
    <row r="5587" spans="1:28">
      <c r="A5587" s="70"/>
      <c r="B5587" s="28"/>
      <c r="C5587" s="28"/>
      <c r="D5587" s="28"/>
      <c r="F5587" s="28"/>
      <c r="G5587" s="28"/>
      <c r="H5587" s="28"/>
      <c r="J5587" s="21"/>
      <c r="K5587" s="21"/>
      <c r="M5587" s="21"/>
      <c r="P5587" s="21"/>
      <c r="R5587" s="21"/>
      <c r="T5587" s="28"/>
      <c r="U5587" s="28"/>
      <c r="W5587" s="28"/>
      <c r="Y5587" s="28"/>
      <c r="Z5587" s="28"/>
      <c r="AB5587" s="28"/>
    </row>
    <row r="5588" spans="1:28">
      <c r="A5588" s="70"/>
      <c r="B5588" s="28"/>
      <c r="C5588" s="28"/>
      <c r="D5588" s="28"/>
      <c r="F5588" s="28"/>
      <c r="G5588" s="28"/>
      <c r="H5588" s="28"/>
      <c r="J5588" s="21"/>
      <c r="K5588" s="21"/>
      <c r="M5588" s="21"/>
      <c r="P5588" s="21"/>
      <c r="R5588" s="21"/>
      <c r="T5588" s="28"/>
      <c r="U5588" s="28"/>
      <c r="W5588" s="28"/>
      <c r="Y5588" s="28"/>
      <c r="Z5588" s="28"/>
      <c r="AB5588" s="28"/>
    </row>
    <row r="5589" spans="1:28">
      <c r="A5589" s="70"/>
      <c r="B5589" s="28"/>
      <c r="C5589" s="28"/>
      <c r="D5589" s="28"/>
      <c r="F5589" s="28"/>
      <c r="G5589" s="28"/>
      <c r="H5589" s="28"/>
      <c r="J5589" s="21"/>
      <c r="K5589" s="21"/>
      <c r="M5589" s="21"/>
      <c r="P5589" s="21"/>
      <c r="R5589" s="21"/>
      <c r="T5589" s="28"/>
      <c r="U5589" s="28"/>
      <c r="W5589" s="28"/>
      <c r="Y5589" s="28"/>
      <c r="Z5589" s="28"/>
      <c r="AB5589" s="28"/>
    </row>
    <row r="5590" spans="1:28">
      <c r="A5590" s="70"/>
      <c r="B5590" s="28"/>
      <c r="C5590" s="28"/>
      <c r="D5590" s="28"/>
      <c r="F5590" s="28"/>
      <c r="G5590" s="28"/>
      <c r="H5590" s="28"/>
      <c r="J5590" s="21"/>
      <c r="K5590" s="21"/>
      <c r="M5590" s="21"/>
      <c r="P5590" s="21"/>
      <c r="R5590" s="21"/>
      <c r="T5590" s="28"/>
      <c r="U5590" s="28"/>
      <c r="W5590" s="28"/>
      <c r="Y5590" s="28"/>
      <c r="Z5590" s="28"/>
      <c r="AB5590" s="28"/>
    </row>
    <row r="5591" spans="1:28">
      <c r="A5591" s="70"/>
      <c r="B5591" s="28"/>
      <c r="C5591" s="28"/>
      <c r="D5591" s="28"/>
      <c r="F5591" s="28"/>
      <c r="G5591" s="28"/>
      <c r="H5591" s="28"/>
      <c r="J5591" s="21"/>
      <c r="K5591" s="21"/>
      <c r="M5591" s="21"/>
      <c r="P5591" s="21"/>
      <c r="R5591" s="21"/>
      <c r="T5591" s="28"/>
      <c r="U5591" s="28"/>
      <c r="W5591" s="28"/>
      <c r="Y5591" s="28"/>
      <c r="Z5591" s="28"/>
      <c r="AB5591" s="28"/>
    </row>
    <row r="5592" spans="1:28">
      <c r="A5592" s="70"/>
      <c r="B5592" s="28"/>
      <c r="C5592" s="28"/>
      <c r="D5592" s="28"/>
      <c r="F5592" s="28"/>
      <c r="G5592" s="28"/>
      <c r="H5592" s="28"/>
      <c r="J5592" s="21"/>
      <c r="K5592" s="21"/>
      <c r="M5592" s="21"/>
      <c r="P5592" s="21"/>
      <c r="R5592" s="21"/>
      <c r="T5592" s="28"/>
      <c r="U5592" s="28"/>
      <c r="W5592" s="28"/>
      <c r="Y5592" s="28"/>
      <c r="Z5592" s="28"/>
      <c r="AB5592" s="28"/>
    </row>
    <row r="5593" spans="1:28">
      <c r="A5593" s="70"/>
      <c r="B5593" s="28"/>
      <c r="C5593" s="28"/>
      <c r="D5593" s="28"/>
      <c r="F5593" s="28"/>
      <c r="G5593" s="28"/>
      <c r="H5593" s="28"/>
      <c r="J5593" s="21"/>
      <c r="K5593" s="21"/>
      <c r="M5593" s="21"/>
      <c r="P5593" s="21"/>
      <c r="R5593" s="21"/>
      <c r="T5593" s="28"/>
      <c r="U5593" s="28"/>
      <c r="W5593" s="28"/>
      <c r="Y5593" s="28"/>
      <c r="Z5593" s="28"/>
      <c r="AB5593" s="28"/>
    </row>
    <row r="5594" spans="1:28">
      <c r="A5594" s="70"/>
      <c r="B5594" s="28"/>
      <c r="C5594" s="28"/>
      <c r="D5594" s="28"/>
      <c r="F5594" s="28"/>
      <c r="G5594" s="28"/>
      <c r="H5594" s="28"/>
      <c r="J5594" s="21"/>
      <c r="K5594" s="21"/>
      <c r="M5594" s="21"/>
      <c r="P5594" s="21"/>
      <c r="R5594" s="21"/>
      <c r="T5594" s="28"/>
      <c r="U5594" s="28"/>
      <c r="W5594" s="28"/>
      <c r="Y5594" s="28"/>
      <c r="Z5594" s="28"/>
      <c r="AB5594" s="28"/>
    </row>
    <row r="5595" spans="1:28">
      <c r="A5595" s="70"/>
      <c r="B5595" s="28"/>
      <c r="C5595" s="28"/>
      <c r="D5595" s="28"/>
      <c r="F5595" s="28"/>
      <c r="G5595" s="28"/>
      <c r="H5595" s="28"/>
      <c r="J5595" s="21"/>
      <c r="K5595" s="21"/>
      <c r="M5595" s="21"/>
      <c r="P5595" s="21"/>
      <c r="R5595" s="21"/>
      <c r="T5595" s="28"/>
      <c r="U5595" s="28"/>
      <c r="W5595" s="28"/>
      <c r="Y5595" s="28"/>
      <c r="Z5595" s="28"/>
      <c r="AB5595" s="28"/>
    </row>
    <row r="5596" spans="1:28">
      <c r="A5596" s="70"/>
      <c r="B5596" s="28"/>
      <c r="C5596" s="28"/>
      <c r="D5596" s="28"/>
      <c r="F5596" s="28"/>
      <c r="G5596" s="28"/>
      <c r="H5596" s="28"/>
      <c r="J5596" s="21"/>
      <c r="K5596" s="21"/>
      <c r="M5596" s="21"/>
      <c r="P5596" s="21"/>
      <c r="R5596" s="21"/>
      <c r="T5596" s="28"/>
      <c r="U5596" s="28"/>
      <c r="W5596" s="28"/>
      <c r="Y5596" s="28"/>
      <c r="Z5596" s="28"/>
      <c r="AB5596" s="28"/>
    </row>
    <row r="5597" spans="1:28">
      <c r="A5597" s="70"/>
      <c r="B5597" s="28"/>
      <c r="C5597" s="28"/>
      <c r="D5597" s="28"/>
      <c r="F5597" s="28"/>
      <c r="G5597" s="28"/>
      <c r="H5597" s="28"/>
      <c r="J5597" s="21"/>
      <c r="K5597" s="21"/>
      <c r="M5597" s="21"/>
      <c r="P5597" s="21"/>
      <c r="R5597" s="21"/>
      <c r="T5597" s="28"/>
      <c r="U5597" s="28"/>
      <c r="W5597" s="28"/>
      <c r="Y5597" s="28"/>
      <c r="Z5597" s="28"/>
      <c r="AB5597" s="28"/>
    </row>
    <row r="5598" spans="1:28">
      <c r="A5598" s="70"/>
      <c r="B5598" s="28"/>
      <c r="C5598" s="28"/>
      <c r="D5598" s="28"/>
      <c r="F5598" s="28"/>
      <c r="G5598" s="28"/>
      <c r="H5598" s="28"/>
      <c r="J5598" s="21"/>
      <c r="K5598" s="21"/>
      <c r="M5598" s="21"/>
      <c r="P5598" s="21"/>
      <c r="R5598" s="21"/>
      <c r="T5598" s="28"/>
      <c r="U5598" s="28"/>
      <c r="W5598" s="28"/>
      <c r="Y5598" s="28"/>
      <c r="Z5598" s="28"/>
      <c r="AB5598" s="28"/>
    </row>
    <row r="5599" spans="1:28">
      <c r="A5599" s="70"/>
      <c r="B5599" s="28"/>
      <c r="C5599" s="28"/>
      <c r="D5599" s="28"/>
      <c r="F5599" s="28"/>
      <c r="G5599" s="28"/>
      <c r="H5599" s="28"/>
      <c r="J5599" s="21"/>
      <c r="K5599" s="21"/>
      <c r="M5599" s="21"/>
      <c r="P5599" s="21"/>
      <c r="R5599" s="21"/>
      <c r="T5599" s="28"/>
      <c r="U5599" s="28"/>
      <c r="W5599" s="28"/>
      <c r="Y5599" s="28"/>
      <c r="Z5599" s="28"/>
      <c r="AB5599" s="28"/>
    </row>
    <row r="5600" spans="1:28">
      <c r="A5600" s="70"/>
      <c r="B5600" s="28"/>
      <c r="C5600" s="28"/>
      <c r="D5600" s="28"/>
      <c r="F5600" s="28"/>
      <c r="G5600" s="28"/>
      <c r="H5600" s="28"/>
      <c r="J5600" s="21"/>
      <c r="K5600" s="21"/>
      <c r="M5600" s="21"/>
      <c r="P5600" s="21"/>
      <c r="R5600" s="21"/>
      <c r="T5600" s="28"/>
      <c r="U5600" s="28"/>
      <c r="W5600" s="28"/>
      <c r="Y5600" s="28"/>
      <c r="Z5600" s="28"/>
      <c r="AB5600" s="28"/>
    </row>
    <row r="5601" spans="1:28">
      <c r="A5601" s="70"/>
      <c r="B5601" s="28"/>
      <c r="C5601" s="28"/>
      <c r="D5601" s="28"/>
      <c r="F5601" s="28"/>
      <c r="G5601" s="28"/>
      <c r="H5601" s="28"/>
      <c r="J5601" s="21"/>
      <c r="K5601" s="21"/>
      <c r="M5601" s="21"/>
      <c r="P5601" s="21"/>
      <c r="R5601" s="21"/>
      <c r="T5601" s="28"/>
      <c r="U5601" s="28"/>
      <c r="W5601" s="28"/>
      <c r="Y5601" s="28"/>
      <c r="Z5601" s="28"/>
      <c r="AB5601" s="28"/>
    </row>
    <row r="5602" spans="1:28">
      <c r="A5602" s="70"/>
      <c r="B5602" s="28"/>
      <c r="C5602" s="28"/>
      <c r="D5602" s="28"/>
      <c r="F5602" s="28"/>
      <c r="G5602" s="28"/>
      <c r="H5602" s="28"/>
      <c r="J5602" s="21"/>
      <c r="K5602" s="21"/>
      <c r="M5602" s="21"/>
      <c r="P5602" s="21"/>
      <c r="R5602" s="21"/>
      <c r="T5602" s="28"/>
      <c r="U5602" s="28"/>
      <c r="W5602" s="28"/>
      <c r="Y5602" s="28"/>
      <c r="Z5602" s="28"/>
      <c r="AB5602" s="28"/>
    </row>
    <row r="5603" spans="1:28">
      <c r="A5603" s="70"/>
      <c r="B5603" s="28"/>
      <c r="C5603" s="28"/>
      <c r="D5603" s="28"/>
      <c r="F5603" s="28"/>
      <c r="G5603" s="28"/>
      <c r="H5603" s="28"/>
      <c r="J5603" s="21"/>
      <c r="K5603" s="21"/>
      <c r="M5603" s="21"/>
      <c r="P5603" s="21"/>
      <c r="R5603" s="21"/>
      <c r="T5603" s="28"/>
      <c r="U5603" s="28"/>
      <c r="W5603" s="28"/>
      <c r="Y5603" s="28"/>
      <c r="Z5603" s="28"/>
      <c r="AB5603" s="28"/>
    </row>
    <row r="5604" spans="1:28">
      <c r="A5604" s="70"/>
      <c r="B5604" s="28"/>
      <c r="C5604" s="28"/>
      <c r="D5604" s="28"/>
      <c r="F5604" s="28"/>
      <c r="G5604" s="28"/>
      <c r="H5604" s="28"/>
      <c r="J5604" s="21"/>
      <c r="K5604" s="21"/>
      <c r="M5604" s="21"/>
      <c r="P5604" s="21"/>
      <c r="R5604" s="21"/>
      <c r="T5604" s="28"/>
      <c r="U5604" s="28"/>
      <c r="W5604" s="28"/>
      <c r="Y5604" s="28"/>
      <c r="Z5604" s="28"/>
      <c r="AB5604" s="28"/>
    </row>
    <row r="5605" spans="1:28">
      <c r="A5605" s="70"/>
      <c r="B5605" s="28"/>
      <c r="C5605" s="28"/>
      <c r="D5605" s="28"/>
      <c r="F5605" s="28"/>
      <c r="G5605" s="28"/>
      <c r="H5605" s="28"/>
      <c r="J5605" s="21"/>
      <c r="K5605" s="21"/>
      <c r="M5605" s="21"/>
      <c r="P5605" s="21"/>
      <c r="R5605" s="21"/>
      <c r="T5605" s="28"/>
      <c r="U5605" s="28"/>
      <c r="W5605" s="28"/>
      <c r="Y5605" s="28"/>
      <c r="Z5605" s="28"/>
      <c r="AB5605" s="28"/>
    </row>
    <row r="5606" spans="1:28">
      <c r="A5606" s="70"/>
      <c r="B5606" s="28"/>
      <c r="C5606" s="28"/>
      <c r="D5606" s="28"/>
      <c r="F5606" s="28"/>
      <c r="G5606" s="28"/>
      <c r="H5606" s="28"/>
      <c r="J5606" s="21"/>
      <c r="K5606" s="21"/>
      <c r="M5606" s="21"/>
      <c r="P5606" s="21"/>
      <c r="R5606" s="21"/>
      <c r="T5606" s="28"/>
      <c r="U5606" s="28"/>
      <c r="W5606" s="28"/>
      <c r="Y5606" s="28"/>
      <c r="Z5606" s="28"/>
      <c r="AB5606" s="28"/>
    </row>
    <row r="5607" spans="1:28">
      <c r="A5607" s="70"/>
      <c r="B5607" s="28"/>
      <c r="C5607" s="28"/>
      <c r="D5607" s="28"/>
      <c r="F5607" s="28"/>
      <c r="G5607" s="28"/>
      <c r="H5607" s="28"/>
      <c r="J5607" s="21"/>
      <c r="K5607" s="21"/>
      <c r="M5607" s="21"/>
      <c r="P5607" s="21"/>
      <c r="R5607" s="21"/>
      <c r="T5607" s="28"/>
      <c r="U5607" s="28"/>
      <c r="W5607" s="28"/>
      <c r="Y5607" s="28"/>
      <c r="Z5607" s="28"/>
      <c r="AB5607" s="28"/>
    </row>
    <row r="5608" spans="1:28">
      <c r="A5608" s="70"/>
      <c r="B5608" s="28"/>
      <c r="C5608" s="28"/>
      <c r="D5608" s="28"/>
      <c r="F5608" s="28"/>
      <c r="G5608" s="28"/>
      <c r="H5608" s="28"/>
      <c r="J5608" s="21"/>
      <c r="K5608" s="21"/>
      <c r="M5608" s="21"/>
      <c r="P5608" s="21"/>
      <c r="R5608" s="21"/>
      <c r="T5608" s="28"/>
      <c r="U5608" s="28"/>
      <c r="W5608" s="28"/>
      <c r="Y5608" s="28"/>
      <c r="Z5608" s="28"/>
      <c r="AB5608" s="28"/>
    </row>
    <row r="5609" spans="1:28">
      <c r="A5609" s="70"/>
      <c r="B5609" s="28"/>
      <c r="C5609" s="28"/>
      <c r="D5609" s="28"/>
      <c r="F5609" s="28"/>
      <c r="G5609" s="28"/>
      <c r="H5609" s="28"/>
      <c r="J5609" s="21"/>
      <c r="K5609" s="21"/>
      <c r="M5609" s="21"/>
      <c r="P5609" s="21"/>
      <c r="R5609" s="21"/>
      <c r="T5609" s="28"/>
      <c r="U5609" s="28"/>
      <c r="W5609" s="28"/>
      <c r="Y5609" s="28"/>
      <c r="Z5609" s="28"/>
      <c r="AB5609" s="28"/>
    </row>
    <row r="5610" spans="1:28">
      <c r="A5610" s="70"/>
      <c r="B5610" s="28"/>
      <c r="C5610" s="28"/>
      <c r="D5610" s="28"/>
      <c r="F5610" s="28"/>
      <c r="G5610" s="28"/>
      <c r="H5610" s="28"/>
      <c r="J5610" s="21"/>
      <c r="K5610" s="21"/>
      <c r="M5610" s="21"/>
      <c r="P5610" s="21"/>
      <c r="R5610" s="21"/>
      <c r="T5610" s="28"/>
      <c r="U5610" s="28"/>
      <c r="W5610" s="28"/>
      <c r="Y5610" s="28"/>
      <c r="Z5610" s="28"/>
      <c r="AB5610" s="28"/>
    </row>
    <row r="5611" spans="1:28">
      <c r="A5611" s="70"/>
      <c r="B5611" s="28"/>
      <c r="C5611" s="28"/>
      <c r="D5611" s="28"/>
      <c r="F5611" s="28"/>
      <c r="G5611" s="28"/>
      <c r="H5611" s="28"/>
      <c r="J5611" s="21"/>
      <c r="K5611" s="21"/>
      <c r="M5611" s="21"/>
      <c r="P5611" s="21"/>
      <c r="R5611" s="21"/>
      <c r="T5611" s="28"/>
      <c r="U5611" s="28"/>
      <c r="W5611" s="28"/>
      <c r="Y5611" s="28"/>
      <c r="Z5611" s="28"/>
      <c r="AB5611" s="28"/>
    </row>
    <row r="5612" spans="1:28">
      <c r="A5612" s="70"/>
      <c r="B5612" s="28"/>
      <c r="C5612" s="28"/>
      <c r="D5612" s="28"/>
      <c r="F5612" s="28"/>
      <c r="G5612" s="28"/>
      <c r="H5612" s="28"/>
      <c r="J5612" s="21"/>
      <c r="K5612" s="21"/>
      <c r="M5612" s="21"/>
      <c r="P5612" s="21"/>
      <c r="R5612" s="21"/>
      <c r="T5612" s="28"/>
      <c r="U5612" s="28"/>
      <c r="W5612" s="28"/>
      <c r="Y5612" s="28"/>
      <c r="Z5612" s="28"/>
      <c r="AB5612" s="28"/>
    </row>
    <row r="5613" spans="1:28">
      <c r="A5613" s="70"/>
      <c r="B5613" s="28"/>
      <c r="C5613" s="28"/>
      <c r="D5613" s="28"/>
      <c r="F5613" s="28"/>
      <c r="G5613" s="28"/>
      <c r="H5613" s="28"/>
      <c r="J5613" s="21"/>
      <c r="K5613" s="21"/>
      <c r="M5613" s="21"/>
      <c r="P5613" s="21"/>
      <c r="R5613" s="21"/>
      <c r="T5613" s="28"/>
      <c r="U5613" s="28"/>
      <c r="W5613" s="28"/>
      <c r="Y5613" s="28"/>
      <c r="Z5613" s="28"/>
      <c r="AB5613" s="28"/>
    </row>
    <row r="5614" spans="1:28">
      <c r="A5614" s="70"/>
      <c r="B5614" s="28"/>
      <c r="C5614" s="28"/>
      <c r="D5614" s="28"/>
      <c r="F5614" s="28"/>
      <c r="G5614" s="28"/>
      <c r="H5614" s="28"/>
      <c r="J5614" s="21"/>
      <c r="K5614" s="21"/>
      <c r="M5614" s="21"/>
      <c r="P5614" s="21"/>
      <c r="R5614" s="21"/>
      <c r="T5614" s="28"/>
      <c r="U5614" s="28"/>
      <c r="W5614" s="28"/>
      <c r="Y5614" s="28"/>
      <c r="Z5614" s="28"/>
      <c r="AB5614" s="28"/>
    </row>
    <row r="5615" spans="1:28">
      <c r="A5615" s="70"/>
      <c r="B5615" s="28"/>
      <c r="C5615" s="28"/>
      <c r="D5615" s="28"/>
      <c r="F5615" s="28"/>
      <c r="G5615" s="28"/>
      <c r="H5615" s="28"/>
      <c r="J5615" s="21"/>
      <c r="K5615" s="21"/>
      <c r="M5615" s="21"/>
      <c r="P5615" s="21"/>
      <c r="R5615" s="21"/>
      <c r="T5615" s="28"/>
      <c r="U5615" s="28"/>
      <c r="W5615" s="28"/>
      <c r="Y5615" s="28"/>
      <c r="Z5615" s="28"/>
      <c r="AB5615" s="28"/>
    </row>
    <row r="5616" spans="1:28">
      <c r="A5616" s="70"/>
      <c r="B5616" s="28"/>
      <c r="C5616" s="28"/>
      <c r="D5616" s="28"/>
      <c r="F5616" s="28"/>
      <c r="G5616" s="28"/>
      <c r="H5616" s="28"/>
      <c r="J5616" s="21"/>
      <c r="K5616" s="21"/>
      <c r="M5616" s="21"/>
      <c r="P5616" s="21"/>
      <c r="R5616" s="21"/>
      <c r="T5616" s="28"/>
      <c r="U5616" s="28"/>
      <c r="W5616" s="28"/>
      <c r="Y5616" s="28"/>
      <c r="Z5616" s="28"/>
      <c r="AB5616" s="28"/>
    </row>
    <row r="5617" spans="1:28">
      <c r="A5617" s="70"/>
      <c r="B5617" s="28"/>
      <c r="C5617" s="28"/>
      <c r="D5617" s="28"/>
      <c r="F5617" s="28"/>
      <c r="G5617" s="28"/>
      <c r="H5617" s="28"/>
      <c r="J5617" s="21"/>
      <c r="K5617" s="21"/>
      <c r="M5617" s="21"/>
      <c r="P5617" s="21"/>
      <c r="R5617" s="21"/>
      <c r="T5617" s="28"/>
      <c r="U5617" s="28"/>
      <c r="W5617" s="28"/>
      <c r="Y5617" s="28"/>
      <c r="Z5617" s="28"/>
      <c r="AB5617" s="28"/>
    </row>
    <row r="5618" spans="1:28">
      <c r="A5618" s="70"/>
      <c r="B5618" s="28"/>
      <c r="C5618" s="28"/>
      <c r="D5618" s="28"/>
      <c r="F5618" s="28"/>
      <c r="G5618" s="28"/>
      <c r="H5618" s="28"/>
      <c r="J5618" s="21"/>
      <c r="K5618" s="21"/>
      <c r="M5618" s="21"/>
      <c r="P5618" s="21"/>
      <c r="R5618" s="21"/>
      <c r="T5618" s="28"/>
      <c r="U5618" s="28"/>
      <c r="W5618" s="28"/>
      <c r="Y5618" s="28"/>
      <c r="Z5618" s="28"/>
      <c r="AB5618" s="28"/>
    </row>
    <row r="5619" spans="1:28">
      <c r="A5619" s="70"/>
      <c r="B5619" s="28"/>
      <c r="C5619" s="28"/>
      <c r="D5619" s="28"/>
      <c r="F5619" s="28"/>
      <c r="G5619" s="28"/>
      <c r="H5619" s="28"/>
      <c r="J5619" s="21"/>
      <c r="K5619" s="21"/>
      <c r="M5619" s="21"/>
      <c r="P5619" s="21"/>
      <c r="R5619" s="21"/>
      <c r="T5619" s="28"/>
      <c r="U5619" s="28"/>
      <c r="W5619" s="28"/>
      <c r="Y5619" s="28"/>
      <c r="Z5619" s="28"/>
      <c r="AB5619" s="28"/>
    </row>
    <row r="5620" spans="1:28">
      <c r="A5620" s="70"/>
      <c r="B5620" s="28"/>
      <c r="C5620" s="28"/>
      <c r="D5620" s="28"/>
      <c r="F5620" s="28"/>
      <c r="G5620" s="28"/>
      <c r="H5620" s="28"/>
      <c r="J5620" s="21"/>
      <c r="K5620" s="21"/>
      <c r="M5620" s="21"/>
      <c r="P5620" s="21"/>
      <c r="R5620" s="21"/>
      <c r="T5620" s="28"/>
      <c r="U5620" s="28"/>
      <c r="W5620" s="28"/>
      <c r="Y5620" s="28"/>
      <c r="Z5620" s="28"/>
      <c r="AB5620" s="28"/>
    </row>
    <row r="5621" spans="1:28">
      <c r="A5621" s="70"/>
      <c r="B5621" s="28"/>
      <c r="C5621" s="28"/>
      <c r="D5621" s="28"/>
      <c r="F5621" s="28"/>
      <c r="G5621" s="28"/>
      <c r="H5621" s="28"/>
      <c r="J5621" s="21"/>
      <c r="K5621" s="21"/>
      <c r="M5621" s="21"/>
      <c r="P5621" s="21"/>
      <c r="R5621" s="21"/>
      <c r="T5621" s="28"/>
      <c r="U5621" s="28"/>
      <c r="W5621" s="28"/>
      <c r="Y5621" s="28"/>
      <c r="Z5621" s="28"/>
      <c r="AB5621" s="28"/>
    </row>
    <row r="5622" spans="1:28">
      <c r="A5622" s="70"/>
      <c r="B5622" s="28"/>
      <c r="C5622" s="28"/>
      <c r="D5622" s="28"/>
      <c r="F5622" s="28"/>
      <c r="G5622" s="28"/>
      <c r="H5622" s="28"/>
      <c r="J5622" s="21"/>
      <c r="K5622" s="21"/>
      <c r="M5622" s="21"/>
      <c r="P5622" s="21"/>
      <c r="R5622" s="21"/>
      <c r="T5622" s="28"/>
      <c r="U5622" s="28"/>
      <c r="W5622" s="28"/>
      <c r="Y5622" s="28"/>
      <c r="Z5622" s="28"/>
      <c r="AB5622" s="28"/>
    </row>
    <row r="5623" spans="1:28">
      <c r="A5623" s="70"/>
      <c r="B5623" s="28"/>
      <c r="C5623" s="28"/>
      <c r="D5623" s="28"/>
      <c r="F5623" s="28"/>
      <c r="G5623" s="28"/>
      <c r="H5623" s="28"/>
      <c r="J5623" s="21"/>
      <c r="K5623" s="21"/>
      <c r="M5623" s="21"/>
      <c r="P5623" s="21"/>
      <c r="R5623" s="21"/>
      <c r="T5623" s="28"/>
      <c r="U5623" s="28"/>
      <c r="W5623" s="28"/>
      <c r="Y5623" s="28"/>
      <c r="Z5623" s="28"/>
      <c r="AB5623" s="28"/>
    </row>
    <row r="5624" spans="1:28">
      <c r="A5624" s="70"/>
      <c r="B5624" s="28"/>
      <c r="C5624" s="28"/>
      <c r="D5624" s="28"/>
      <c r="F5624" s="28"/>
      <c r="G5624" s="28"/>
      <c r="H5624" s="28"/>
      <c r="J5624" s="21"/>
      <c r="K5624" s="21"/>
      <c r="M5624" s="21"/>
      <c r="P5624" s="21"/>
      <c r="R5624" s="21"/>
      <c r="T5624" s="28"/>
      <c r="U5624" s="28"/>
      <c r="W5624" s="28"/>
      <c r="Y5624" s="28"/>
      <c r="Z5624" s="28"/>
      <c r="AB5624" s="28"/>
    </row>
    <row r="5625" spans="1:28">
      <c r="A5625" s="70"/>
      <c r="B5625" s="28"/>
      <c r="C5625" s="28"/>
      <c r="D5625" s="28"/>
      <c r="F5625" s="28"/>
      <c r="G5625" s="28"/>
      <c r="H5625" s="28"/>
      <c r="J5625" s="21"/>
      <c r="K5625" s="21"/>
      <c r="M5625" s="21"/>
      <c r="P5625" s="21"/>
      <c r="R5625" s="21"/>
      <c r="T5625" s="28"/>
      <c r="U5625" s="28"/>
      <c r="W5625" s="28"/>
      <c r="Y5625" s="28"/>
      <c r="Z5625" s="28"/>
      <c r="AB5625" s="28"/>
    </row>
    <row r="5626" spans="1:28">
      <c r="A5626" s="70"/>
      <c r="B5626" s="28"/>
      <c r="C5626" s="28"/>
      <c r="D5626" s="28"/>
      <c r="F5626" s="28"/>
      <c r="G5626" s="28"/>
      <c r="H5626" s="28"/>
      <c r="J5626" s="21"/>
      <c r="K5626" s="21"/>
      <c r="M5626" s="21"/>
      <c r="P5626" s="21"/>
      <c r="R5626" s="21"/>
      <c r="T5626" s="28"/>
      <c r="U5626" s="28"/>
      <c r="W5626" s="28"/>
      <c r="Y5626" s="28"/>
      <c r="Z5626" s="28"/>
      <c r="AB5626" s="28"/>
    </row>
    <row r="5627" spans="1:28">
      <c r="A5627" s="70"/>
      <c r="B5627" s="28"/>
      <c r="C5627" s="28"/>
      <c r="D5627" s="28"/>
      <c r="F5627" s="28"/>
      <c r="G5627" s="28"/>
      <c r="H5627" s="28"/>
      <c r="J5627" s="21"/>
      <c r="K5627" s="21"/>
      <c r="M5627" s="21"/>
      <c r="P5627" s="21"/>
      <c r="R5627" s="21"/>
      <c r="T5627" s="28"/>
      <c r="U5627" s="28"/>
      <c r="W5627" s="28"/>
      <c r="Y5627" s="28"/>
      <c r="Z5627" s="28"/>
      <c r="AB5627" s="28"/>
    </row>
    <row r="5628" spans="1:28">
      <c r="A5628" s="70"/>
      <c r="B5628" s="28"/>
      <c r="C5628" s="28"/>
      <c r="D5628" s="28"/>
      <c r="F5628" s="28"/>
      <c r="G5628" s="28"/>
      <c r="H5628" s="28"/>
      <c r="J5628" s="21"/>
      <c r="K5628" s="21"/>
      <c r="M5628" s="21"/>
      <c r="P5628" s="21"/>
      <c r="R5628" s="21"/>
      <c r="T5628" s="28"/>
      <c r="U5628" s="28"/>
      <c r="W5628" s="28"/>
      <c r="Y5628" s="28"/>
      <c r="Z5628" s="28"/>
      <c r="AB5628" s="28"/>
    </row>
    <row r="5629" spans="1:28">
      <c r="A5629" s="70"/>
      <c r="B5629" s="28"/>
      <c r="C5629" s="28"/>
      <c r="D5629" s="28"/>
      <c r="F5629" s="28"/>
      <c r="G5629" s="28"/>
      <c r="H5629" s="28"/>
      <c r="J5629" s="21"/>
      <c r="K5629" s="21"/>
      <c r="M5629" s="21"/>
      <c r="P5629" s="21"/>
      <c r="R5629" s="21"/>
      <c r="T5629" s="28"/>
      <c r="U5629" s="28"/>
      <c r="W5629" s="28"/>
      <c r="Y5629" s="28"/>
      <c r="Z5629" s="28"/>
      <c r="AB5629" s="28"/>
    </row>
    <row r="5630" spans="1:28">
      <c r="A5630" s="70"/>
      <c r="B5630" s="28"/>
      <c r="C5630" s="28"/>
      <c r="D5630" s="28"/>
      <c r="F5630" s="28"/>
      <c r="G5630" s="28"/>
      <c r="H5630" s="28"/>
      <c r="J5630" s="21"/>
      <c r="K5630" s="21"/>
      <c r="M5630" s="21"/>
      <c r="P5630" s="21"/>
      <c r="R5630" s="21"/>
      <c r="T5630" s="28"/>
      <c r="U5630" s="28"/>
      <c r="W5630" s="28"/>
      <c r="Y5630" s="28"/>
      <c r="Z5630" s="28"/>
      <c r="AB5630" s="28"/>
    </row>
    <row r="5631" spans="1:28">
      <c r="A5631" s="70"/>
      <c r="B5631" s="28"/>
      <c r="C5631" s="28"/>
      <c r="D5631" s="28"/>
      <c r="F5631" s="28"/>
      <c r="G5631" s="28"/>
      <c r="H5631" s="28"/>
      <c r="J5631" s="21"/>
      <c r="K5631" s="21"/>
      <c r="M5631" s="21"/>
      <c r="P5631" s="21"/>
      <c r="R5631" s="21"/>
      <c r="T5631" s="28"/>
      <c r="U5631" s="28"/>
      <c r="W5631" s="28"/>
      <c r="Y5631" s="28"/>
      <c r="Z5631" s="28"/>
      <c r="AB5631" s="28"/>
    </row>
    <row r="5632" spans="1:28">
      <c r="A5632" s="70"/>
      <c r="B5632" s="28"/>
      <c r="C5632" s="28"/>
      <c r="D5632" s="28"/>
      <c r="F5632" s="28"/>
      <c r="G5632" s="28"/>
      <c r="H5632" s="28"/>
      <c r="J5632" s="21"/>
      <c r="K5632" s="21"/>
      <c r="M5632" s="21"/>
      <c r="P5632" s="21"/>
      <c r="R5632" s="21"/>
      <c r="T5632" s="28"/>
      <c r="U5632" s="28"/>
      <c r="W5632" s="28"/>
      <c r="Y5632" s="28"/>
      <c r="Z5632" s="28"/>
      <c r="AB5632" s="28"/>
    </row>
    <row r="5633" spans="1:28">
      <c r="A5633" s="70"/>
      <c r="B5633" s="28"/>
      <c r="C5633" s="28"/>
      <c r="D5633" s="28"/>
      <c r="F5633" s="28"/>
      <c r="G5633" s="28"/>
      <c r="H5633" s="28"/>
      <c r="J5633" s="21"/>
      <c r="K5633" s="21"/>
      <c r="M5633" s="21"/>
      <c r="P5633" s="21"/>
      <c r="R5633" s="21"/>
      <c r="T5633" s="28"/>
      <c r="U5633" s="28"/>
      <c r="W5633" s="28"/>
      <c r="Y5633" s="28"/>
      <c r="Z5633" s="28"/>
      <c r="AB5633" s="28"/>
    </row>
    <row r="5634" spans="1:28">
      <c r="A5634" s="70"/>
      <c r="B5634" s="28"/>
      <c r="C5634" s="28"/>
      <c r="D5634" s="28"/>
      <c r="F5634" s="28"/>
      <c r="G5634" s="28"/>
      <c r="H5634" s="28"/>
      <c r="J5634" s="21"/>
      <c r="K5634" s="21"/>
      <c r="M5634" s="21"/>
      <c r="P5634" s="21"/>
      <c r="R5634" s="21"/>
      <c r="T5634" s="28"/>
      <c r="U5634" s="28"/>
      <c r="W5634" s="28"/>
      <c r="Y5634" s="28"/>
      <c r="Z5634" s="28"/>
      <c r="AB5634" s="28"/>
    </row>
    <row r="5635" spans="1:28">
      <c r="A5635" s="70"/>
      <c r="B5635" s="28"/>
      <c r="C5635" s="28"/>
      <c r="D5635" s="28"/>
      <c r="F5635" s="28"/>
      <c r="G5635" s="28"/>
      <c r="H5635" s="28"/>
      <c r="J5635" s="21"/>
      <c r="K5635" s="21"/>
      <c r="M5635" s="21"/>
      <c r="P5635" s="21"/>
      <c r="R5635" s="21"/>
      <c r="T5635" s="28"/>
      <c r="U5635" s="28"/>
      <c r="W5635" s="28"/>
      <c r="Y5635" s="28"/>
      <c r="Z5635" s="28"/>
      <c r="AB5635" s="28"/>
    </row>
    <row r="5636" spans="1:28">
      <c r="A5636" s="70"/>
      <c r="B5636" s="28"/>
      <c r="C5636" s="28"/>
      <c r="D5636" s="28"/>
      <c r="F5636" s="28"/>
      <c r="G5636" s="28"/>
      <c r="H5636" s="28"/>
      <c r="J5636" s="21"/>
      <c r="K5636" s="21"/>
      <c r="M5636" s="21"/>
      <c r="P5636" s="21"/>
      <c r="R5636" s="21"/>
      <c r="T5636" s="28"/>
      <c r="U5636" s="28"/>
      <c r="W5636" s="28"/>
      <c r="Y5636" s="28"/>
      <c r="Z5636" s="28"/>
      <c r="AB5636" s="28"/>
    </row>
    <row r="5637" spans="1:28">
      <c r="A5637" s="70"/>
      <c r="B5637" s="28"/>
      <c r="C5637" s="28"/>
      <c r="D5637" s="28"/>
      <c r="F5637" s="28"/>
      <c r="G5637" s="28"/>
      <c r="H5637" s="28"/>
      <c r="J5637" s="21"/>
      <c r="K5637" s="21"/>
      <c r="M5637" s="21"/>
      <c r="P5637" s="21"/>
      <c r="R5637" s="21"/>
      <c r="T5637" s="28"/>
      <c r="U5637" s="28"/>
      <c r="W5637" s="28"/>
      <c r="Y5637" s="28"/>
      <c r="Z5637" s="28"/>
      <c r="AB5637" s="28"/>
    </row>
    <row r="5638" spans="1:28">
      <c r="A5638" s="70"/>
      <c r="B5638" s="28"/>
      <c r="C5638" s="28"/>
      <c r="D5638" s="28"/>
      <c r="F5638" s="28"/>
      <c r="G5638" s="28"/>
      <c r="H5638" s="28"/>
      <c r="J5638" s="21"/>
      <c r="K5638" s="21"/>
      <c r="M5638" s="21"/>
      <c r="P5638" s="21"/>
      <c r="R5638" s="21"/>
      <c r="T5638" s="28"/>
      <c r="U5638" s="28"/>
      <c r="W5638" s="28"/>
      <c r="Y5638" s="28"/>
      <c r="Z5638" s="28"/>
      <c r="AB5638" s="28"/>
    </row>
    <row r="5639" spans="1:28">
      <c r="A5639" s="70"/>
      <c r="B5639" s="28"/>
      <c r="C5639" s="28"/>
      <c r="D5639" s="28"/>
      <c r="F5639" s="28"/>
      <c r="G5639" s="28"/>
      <c r="H5639" s="28"/>
      <c r="J5639" s="21"/>
      <c r="K5639" s="21"/>
      <c r="M5639" s="21"/>
      <c r="P5639" s="21"/>
      <c r="R5639" s="21"/>
      <c r="T5639" s="28"/>
      <c r="U5639" s="28"/>
      <c r="W5639" s="28"/>
      <c r="Y5639" s="28"/>
      <c r="Z5639" s="28"/>
      <c r="AB5639" s="28"/>
    </row>
    <row r="5640" spans="1:28">
      <c r="A5640" s="70"/>
      <c r="B5640" s="28"/>
      <c r="C5640" s="28"/>
      <c r="D5640" s="28"/>
      <c r="F5640" s="28"/>
      <c r="G5640" s="28"/>
      <c r="H5640" s="28"/>
      <c r="J5640" s="21"/>
      <c r="K5640" s="21"/>
      <c r="M5640" s="21"/>
      <c r="P5640" s="21"/>
      <c r="R5640" s="21"/>
      <c r="T5640" s="28"/>
      <c r="U5640" s="28"/>
      <c r="W5640" s="28"/>
      <c r="Y5640" s="28"/>
      <c r="Z5640" s="28"/>
      <c r="AB5640" s="28"/>
    </row>
    <row r="5641" spans="1:28">
      <c r="A5641" s="70"/>
      <c r="B5641" s="28"/>
      <c r="C5641" s="28"/>
      <c r="D5641" s="28"/>
      <c r="F5641" s="28"/>
      <c r="G5641" s="28"/>
      <c r="H5641" s="28"/>
      <c r="J5641" s="21"/>
      <c r="K5641" s="21"/>
      <c r="M5641" s="21"/>
      <c r="P5641" s="21"/>
      <c r="R5641" s="21"/>
      <c r="T5641" s="28"/>
      <c r="U5641" s="28"/>
      <c r="W5641" s="28"/>
      <c r="Y5641" s="28"/>
      <c r="Z5641" s="28"/>
      <c r="AB5641" s="28"/>
    </row>
    <row r="5642" spans="1:28">
      <c r="A5642" s="70"/>
      <c r="B5642" s="28"/>
      <c r="C5642" s="28"/>
      <c r="D5642" s="28"/>
      <c r="F5642" s="28"/>
      <c r="G5642" s="28"/>
      <c r="H5642" s="28"/>
      <c r="J5642" s="21"/>
      <c r="K5642" s="21"/>
      <c r="M5642" s="21"/>
      <c r="P5642" s="21"/>
      <c r="R5642" s="21"/>
      <c r="T5642" s="28"/>
      <c r="U5642" s="28"/>
      <c r="W5642" s="28"/>
      <c r="Y5642" s="28"/>
      <c r="Z5642" s="28"/>
      <c r="AB5642" s="28"/>
    </row>
    <row r="5643" spans="1:28">
      <c r="A5643" s="70"/>
      <c r="B5643" s="28"/>
      <c r="C5643" s="28"/>
      <c r="D5643" s="28"/>
      <c r="F5643" s="28"/>
      <c r="G5643" s="28"/>
      <c r="H5643" s="28"/>
      <c r="J5643" s="21"/>
      <c r="K5643" s="21"/>
      <c r="M5643" s="21"/>
      <c r="P5643" s="21"/>
      <c r="R5643" s="21"/>
      <c r="T5643" s="28"/>
      <c r="U5643" s="28"/>
      <c r="W5643" s="28"/>
      <c r="Y5643" s="28"/>
      <c r="Z5643" s="28"/>
      <c r="AB5643" s="28"/>
    </row>
    <row r="5644" spans="1:28">
      <c r="A5644" s="70"/>
      <c r="B5644" s="28"/>
      <c r="C5644" s="28"/>
      <c r="D5644" s="28"/>
      <c r="F5644" s="28"/>
      <c r="G5644" s="28"/>
      <c r="H5644" s="28"/>
      <c r="J5644" s="21"/>
      <c r="K5644" s="21"/>
      <c r="M5644" s="21"/>
      <c r="P5644" s="21"/>
      <c r="R5644" s="21"/>
      <c r="T5644" s="28"/>
      <c r="U5644" s="28"/>
      <c r="W5644" s="28"/>
      <c r="Y5644" s="28"/>
      <c r="Z5644" s="28"/>
      <c r="AB5644" s="28"/>
    </row>
    <row r="5645" spans="1:28">
      <c r="A5645" s="70"/>
      <c r="B5645" s="28"/>
      <c r="C5645" s="28"/>
      <c r="D5645" s="28"/>
      <c r="F5645" s="28"/>
      <c r="G5645" s="28"/>
      <c r="H5645" s="28"/>
      <c r="J5645" s="21"/>
      <c r="K5645" s="21"/>
      <c r="M5645" s="21"/>
      <c r="P5645" s="21"/>
      <c r="R5645" s="21"/>
      <c r="T5645" s="28"/>
      <c r="U5645" s="28"/>
      <c r="W5645" s="28"/>
      <c r="Y5645" s="28"/>
      <c r="Z5645" s="28"/>
      <c r="AB5645" s="28"/>
    </row>
    <row r="5646" spans="1:28">
      <c r="A5646" s="70"/>
      <c r="B5646" s="28"/>
      <c r="C5646" s="28"/>
      <c r="D5646" s="28"/>
      <c r="F5646" s="28"/>
      <c r="G5646" s="28"/>
      <c r="H5646" s="28"/>
      <c r="J5646" s="21"/>
      <c r="K5646" s="21"/>
      <c r="M5646" s="21"/>
      <c r="P5646" s="21"/>
      <c r="R5646" s="21"/>
      <c r="T5646" s="28"/>
      <c r="U5646" s="28"/>
      <c r="W5646" s="28"/>
      <c r="Y5646" s="28"/>
      <c r="Z5646" s="28"/>
      <c r="AB5646" s="28"/>
    </row>
    <row r="5647" spans="1:28">
      <c r="A5647" s="70"/>
      <c r="B5647" s="28"/>
      <c r="C5647" s="28"/>
      <c r="D5647" s="28"/>
      <c r="F5647" s="28"/>
      <c r="G5647" s="28"/>
      <c r="H5647" s="28"/>
      <c r="J5647" s="21"/>
      <c r="K5647" s="21"/>
      <c r="M5647" s="21"/>
      <c r="P5647" s="21"/>
      <c r="R5647" s="21"/>
      <c r="T5647" s="28"/>
      <c r="U5647" s="28"/>
      <c r="W5647" s="28"/>
      <c r="Y5647" s="28"/>
      <c r="Z5647" s="28"/>
      <c r="AB5647" s="28"/>
    </row>
    <row r="5648" spans="1:28">
      <c r="A5648" s="70"/>
      <c r="B5648" s="28"/>
      <c r="C5648" s="28"/>
      <c r="D5648" s="28"/>
      <c r="F5648" s="28"/>
      <c r="G5648" s="28"/>
      <c r="H5648" s="28"/>
      <c r="J5648" s="21"/>
      <c r="K5648" s="21"/>
      <c r="M5648" s="21"/>
      <c r="P5648" s="21"/>
      <c r="R5648" s="21"/>
      <c r="T5648" s="28"/>
      <c r="U5648" s="28"/>
      <c r="W5648" s="28"/>
      <c r="Y5648" s="28"/>
      <c r="Z5648" s="28"/>
      <c r="AB5648" s="28"/>
    </row>
    <row r="5649" spans="1:28">
      <c r="A5649" s="70"/>
      <c r="B5649" s="28"/>
      <c r="C5649" s="28"/>
      <c r="D5649" s="28"/>
      <c r="F5649" s="28"/>
      <c r="G5649" s="28"/>
      <c r="H5649" s="28"/>
      <c r="J5649" s="21"/>
      <c r="K5649" s="21"/>
      <c r="M5649" s="21"/>
      <c r="P5649" s="21"/>
      <c r="R5649" s="21"/>
      <c r="T5649" s="28"/>
      <c r="U5649" s="28"/>
      <c r="W5649" s="28"/>
      <c r="Y5649" s="28"/>
      <c r="Z5649" s="28"/>
      <c r="AB5649" s="28"/>
    </row>
    <row r="5650" spans="1:28">
      <c r="A5650" s="70"/>
      <c r="B5650" s="28"/>
      <c r="C5650" s="28"/>
      <c r="D5650" s="28"/>
      <c r="F5650" s="28"/>
      <c r="G5650" s="28"/>
      <c r="H5650" s="28"/>
      <c r="J5650" s="21"/>
      <c r="K5650" s="21"/>
      <c r="M5650" s="21"/>
      <c r="P5650" s="21"/>
      <c r="R5650" s="21"/>
      <c r="T5650" s="28"/>
      <c r="U5650" s="28"/>
      <c r="W5650" s="28"/>
      <c r="Y5650" s="28"/>
      <c r="Z5650" s="28"/>
      <c r="AB5650" s="28"/>
    </row>
    <row r="5651" spans="1:28">
      <c r="A5651" s="70"/>
      <c r="B5651" s="28"/>
      <c r="C5651" s="28"/>
      <c r="D5651" s="28"/>
      <c r="F5651" s="28"/>
      <c r="G5651" s="28"/>
      <c r="H5651" s="28"/>
      <c r="J5651" s="21"/>
      <c r="K5651" s="21"/>
      <c r="M5651" s="21"/>
      <c r="P5651" s="21"/>
      <c r="R5651" s="21"/>
      <c r="T5651" s="28"/>
      <c r="U5651" s="28"/>
      <c r="W5651" s="28"/>
      <c r="Y5651" s="28"/>
      <c r="Z5651" s="28"/>
      <c r="AB5651" s="28"/>
    </row>
    <row r="5652" spans="1:28">
      <c r="A5652" s="70"/>
      <c r="B5652" s="28"/>
      <c r="C5652" s="28"/>
      <c r="D5652" s="28"/>
      <c r="F5652" s="28"/>
      <c r="G5652" s="28"/>
      <c r="H5652" s="28"/>
      <c r="J5652" s="21"/>
      <c r="K5652" s="21"/>
      <c r="M5652" s="21"/>
      <c r="P5652" s="21"/>
      <c r="R5652" s="21"/>
      <c r="T5652" s="28"/>
      <c r="U5652" s="28"/>
      <c r="W5652" s="28"/>
      <c r="Y5652" s="28"/>
      <c r="Z5652" s="28"/>
      <c r="AB5652" s="28"/>
    </row>
    <row r="5653" spans="1:28">
      <c r="A5653" s="70"/>
      <c r="B5653" s="28"/>
      <c r="C5653" s="28"/>
      <c r="D5653" s="28"/>
      <c r="F5653" s="28"/>
      <c r="G5653" s="28"/>
      <c r="H5653" s="28"/>
      <c r="J5653" s="21"/>
      <c r="K5653" s="21"/>
      <c r="M5653" s="21"/>
      <c r="P5653" s="21"/>
      <c r="R5653" s="21"/>
      <c r="T5653" s="28"/>
      <c r="U5653" s="28"/>
      <c r="W5653" s="28"/>
      <c r="Y5653" s="28"/>
      <c r="Z5653" s="28"/>
      <c r="AB5653" s="28"/>
    </row>
    <row r="5654" spans="1:28">
      <c r="A5654" s="70"/>
      <c r="B5654" s="28"/>
      <c r="C5654" s="28"/>
      <c r="D5654" s="28"/>
      <c r="F5654" s="28"/>
      <c r="G5654" s="28"/>
      <c r="H5654" s="28"/>
      <c r="J5654" s="21"/>
      <c r="K5654" s="21"/>
      <c r="M5654" s="21"/>
      <c r="P5654" s="21"/>
      <c r="R5654" s="21"/>
      <c r="T5654" s="28"/>
      <c r="U5654" s="28"/>
      <c r="W5654" s="28"/>
      <c r="Y5654" s="28"/>
      <c r="Z5654" s="28"/>
      <c r="AB5654" s="28"/>
    </row>
    <row r="5655" spans="1:28">
      <c r="A5655" s="70"/>
      <c r="B5655" s="28"/>
      <c r="C5655" s="28"/>
      <c r="D5655" s="28"/>
      <c r="F5655" s="28"/>
      <c r="G5655" s="28"/>
      <c r="H5655" s="28"/>
      <c r="J5655" s="21"/>
      <c r="K5655" s="21"/>
      <c r="M5655" s="21"/>
      <c r="P5655" s="21"/>
      <c r="R5655" s="21"/>
      <c r="T5655" s="28"/>
      <c r="U5655" s="28"/>
      <c r="W5655" s="28"/>
      <c r="Y5655" s="28"/>
      <c r="Z5655" s="28"/>
      <c r="AB5655" s="28"/>
    </row>
    <row r="5656" spans="1:28">
      <c r="A5656" s="70"/>
      <c r="B5656" s="28"/>
      <c r="C5656" s="28"/>
      <c r="D5656" s="28"/>
      <c r="F5656" s="28"/>
      <c r="G5656" s="28"/>
      <c r="H5656" s="28"/>
      <c r="J5656" s="21"/>
      <c r="K5656" s="21"/>
      <c r="M5656" s="21"/>
      <c r="P5656" s="21"/>
      <c r="R5656" s="21"/>
      <c r="T5656" s="28"/>
      <c r="U5656" s="28"/>
      <c r="W5656" s="28"/>
      <c r="Y5656" s="28"/>
      <c r="Z5656" s="28"/>
      <c r="AB5656" s="28"/>
    </row>
    <row r="5657" spans="1:28">
      <c r="A5657" s="70"/>
      <c r="B5657" s="28"/>
      <c r="C5657" s="28"/>
      <c r="D5657" s="28"/>
      <c r="F5657" s="28"/>
      <c r="G5657" s="28"/>
      <c r="H5657" s="28"/>
      <c r="J5657" s="21"/>
      <c r="K5657" s="21"/>
      <c r="M5657" s="21"/>
      <c r="P5657" s="21"/>
      <c r="R5657" s="21"/>
      <c r="T5657" s="28"/>
      <c r="U5657" s="28"/>
      <c r="W5657" s="28"/>
      <c r="Y5657" s="28"/>
      <c r="Z5657" s="28"/>
      <c r="AB5657" s="28"/>
    </row>
    <row r="5658" spans="1:28">
      <c r="A5658" s="70"/>
      <c r="B5658" s="28"/>
      <c r="C5658" s="28"/>
      <c r="D5658" s="28"/>
      <c r="F5658" s="28"/>
      <c r="G5658" s="28"/>
      <c r="H5658" s="28"/>
      <c r="J5658" s="21"/>
      <c r="K5658" s="21"/>
      <c r="M5658" s="21"/>
      <c r="P5658" s="21"/>
      <c r="R5658" s="21"/>
      <c r="T5658" s="28"/>
      <c r="U5658" s="28"/>
      <c r="W5658" s="28"/>
      <c r="Y5658" s="28"/>
      <c r="Z5658" s="28"/>
      <c r="AB5658" s="28"/>
    </row>
    <row r="5659" spans="1:28">
      <c r="A5659" s="70"/>
      <c r="B5659" s="28"/>
      <c r="C5659" s="28"/>
      <c r="D5659" s="28"/>
      <c r="F5659" s="28"/>
      <c r="G5659" s="28"/>
      <c r="H5659" s="28"/>
      <c r="J5659" s="21"/>
      <c r="K5659" s="21"/>
      <c r="M5659" s="21"/>
      <c r="P5659" s="21"/>
      <c r="R5659" s="21"/>
      <c r="T5659" s="28"/>
      <c r="U5659" s="28"/>
      <c r="W5659" s="28"/>
      <c r="Y5659" s="28"/>
      <c r="Z5659" s="28"/>
      <c r="AB5659" s="28"/>
    </row>
    <row r="5660" spans="1:28">
      <c r="A5660" s="70"/>
      <c r="B5660" s="28"/>
      <c r="C5660" s="28"/>
      <c r="D5660" s="28"/>
      <c r="F5660" s="28"/>
      <c r="G5660" s="28"/>
      <c r="H5660" s="28"/>
      <c r="J5660" s="21"/>
      <c r="K5660" s="21"/>
      <c r="M5660" s="21"/>
      <c r="P5660" s="21"/>
      <c r="R5660" s="21"/>
      <c r="T5660" s="28"/>
      <c r="U5660" s="28"/>
      <c r="W5660" s="28"/>
      <c r="Y5660" s="28"/>
      <c r="Z5660" s="28"/>
      <c r="AB5660" s="28"/>
    </row>
    <row r="5661" spans="1:28">
      <c r="A5661" s="70"/>
      <c r="B5661" s="28"/>
      <c r="C5661" s="28"/>
      <c r="D5661" s="28"/>
      <c r="F5661" s="28"/>
      <c r="G5661" s="28"/>
      <c r="H5661" s="28"/>
      <c r="J5661" s="21"/>
      <c r="K5661" s="21"/>
      <c r="M5661" s="21"/>
      <c r="P5661" s="21"/>
      <c r="R5661" s="21"/>
      <c r="T5661" s="28"/>
      <c r="U5661" s="28"/>
      <c r="W5661" s="28"/>
      <c r="Y5661" s="28"/>
      <c r="Z5661" s="28"/>
      <c r="AB5661" s="28"/>
    </row>
    <row r="5662" spans="1:28">
      <c r="A5662" s="70"/>
      <c r="B5662" s="28"/>
      <c r="C5662" s="28"/>
      <c r="D5662" s="28"/>
      <c r="F5662" s="28"/>
      <c r="G5662" s="28"/>
      <c r="H5662" s="28"/>
      <c r="J5662" s="21"/>
      <c r="K5662" s="21"/>
      <c r="M5662" s="21"/>
      <c r="P5662" s="21"/>
      <c r="R5662" s="21"/>
      <c r="T5662" s="28"/>
      <c r="U5662" s="28"/>
      <c r="W5662" s="28"/>
      <c r="Y5662" s="28"/>
      <c r="Z5662" s="28"/>
      <c r="AB5662" s="28"/>
    </row>
    <row r="5663" spans="1:28">
      <c r="A5663" s="70"/>
      <c r="B5663" s="28"/>
      <c r="C5663" s="28"/>
      <c r="D5663" s="28"/>
      <c r="F5663" s="28"/>
      <c r="G5663" s="28"/>
      <c r="H5663" s="28"/>
      <c r="J5663" s="21"/>
      <c r="K5663" s="21"/>
      <c r="M5663" s="21"/>
      <c r="P5663" s="21"/>
      <c r="R5663" s="21"/>
      <c r="T5663" s="28"/>
      <c r="U5663" s="28"/>
      <c r="W5663" s="28"/>
      <c r="Y5663" s="28"/>
      <c r="Z5663" s="28"/>
      <c r="AB5663" s="28"/>
    </row>
    <row r="5664" spans="1:28">
      <c r="A5664" s="70"/>
      <c r="B5664" s="28"/>
      <c r="C5664" s="28"/>
      <c r="D5664" s="28"/>
      <c r="F5664" s="28"/>
      <c r="G5664" s="28"/>
      <c r="H5664" s="28"/>
      <c r="J5664" s="21"/>
      <c r="K5664" s="21"/>
      <c r="M5664" s="21"/>
      <c r="P5664" s="21"/>
      <c r="R5664" s="21"/>
      <c r="T5664" s="28"/>
      <c r="U5664" s="28"/>
      <c r="W5664" s="28"/>
      <c r="Y5664" s="28"/>
      <c r="Z5664" s="28"/>
      <c r="AB5664" s="28"/>
    </row>
    <row r="5665" spans="1:28">
      <c r="A5665" s="70"/>
      <c r="B5665" s="28"/>
      <c r="C5665" s="28"/>
      <c r="D5665" s="28"/>
      <c r="F5665" s="28"/>
      <c r="G5665" s="28"/>
      <c r="H5665" s="28"/>
      <c r="J5665" s="21"/>
      <c r="K5665" s="21"/>
      <c r="M5665" s="21"/>
      <c r="P5665" s="21"/>
      <c r="R5665" s="21"/>
      <c r="T5665" s="28"/>
      <c r="U5665" s="28"/>
      <c r="W5665" s="28"/>
      <c r="Y5665" s="28"/>
      <c r="Z5665" s="28"/>
      <c r="AB5665" s="28"/>
    </row>
    <row r="5666" spans="1:28">
      <c r="A5666" s="70"/>
      <c r="B5666" s="28"/>
      <c r="C5666" s="28"/>
      <c r="D5666" s="28"/>
      <c r="F5666" s="28"/>
      <c r="G5666" s="28"/>
      <c r="H5666" s="28"/>
      <c r="J5666" s="21"/>
      <c r="K5666" s="21"/>
      <c r="M5666" s="21"/>
      <c r="P5666" s="21"/>
      <c r="R5666" s="21"/>
      <c r="T5666" s="28"/>
      <c r="U5666" s="28"/>
      <c r="W5666" s="28"/>
      <c r="Y5666" s="28"/>
      <c r="Z5666" s="28"/>
      <c r="AB5666" s="28"/>
    </row>
    <row r="5667" spans="1:28">
      <c r="A5667" s="70"/>
      <c r="B5667" s="28"/>
      <c r="C5667" s="28"/>
      <c r="D5667" s="28"/>
      <c r="F5667" s="28"/>
      <c r="G5667" s="28"/>
      <c r="H5667" s="28"/>
      <c r="J5667" s="21"/>
      <c r="K5667" s="21"/>
      <c r="M5667" s="21"/>
      <c r="P5667" s="21"/>
      <c r="R5667" s="21"/>
      <c r="T5667" s="28"/>
      <c r="U5667" s="28"/>
      <c r="W5667" s="28"/>
      <c r="Y5667" s="28"/>
      <c r="Z5667" s="28"/>
      <c r="AB5667" s="28"/>
    </row>
    <row r="5668" spans="1:28">
      <c r="A5668" s="70"/>
      <c r="B5668" s="28"/>
      <c r="C5668" s="28"/>
      <c r="D5668" s="28"/>
      <c r="F5668" s="28"/>
      <c r="G5668" s="28"/>
      <c r="H5668" s="28"/>
      <c r="J5668" s="21"/>
      <c r="K5668" s="21"/>
      <c r="M5668" s="21"/>
      <c r="P5668" s="21"/>
      <c r="R5668" s="21"/>
      <c r="T5668" s="28"/>
      <c r="U5668" s="28"/>
      <c r="W5668" s="28"/>
      <c r="Y5668" s="28"/>
      <c r="Z5668" s="28"/>
      <c r="AB5668" s="28"/>
    </row>
    <row r="5669" spans="1:28">
      <c r="A5669" s="70"/>
      <c r="B5669" s="28"/>
      <c r="C5669" s="28"/>
      <c r="D5669" s="28"/>
      <c r="F5669" s="28"/>
      <c r="G5669" s="28"/>
      <c r="H5669" s="28"/>
      <c r="J5669" s="21"/>
      <c r="K5669" s="21"/>
      <c r="M5669" s="21"/>
      <c r="P5669" s="21"/>
      <c r="R5669" s="21"/>
      <c r="T5669" s="28"/>
      <c r="U5669" s="28"/>
      <c r="W5669" s="28"/>
      <c r="Y5669" s="28"/>
      <c r="Z5669" s="28"/>
      <c r="AB5669" s="28"/>
    </row>
    <row r="5670" spans="1:28">
      <c r="A5670" s="70"/>
      <c r="B5670" s="28"/>
      <c r="C5670" s="28"/>
      <c r="D5670" s="28"/>
      <c r="F5670" s="28"/>
      <c r="G5670" s="28"/>
      <c r="H5670" s="28"/>
      <c r="J5670" s="21"/>
      <c r="K5670" s="21"/>
      <c r="M5670" s="21"/>
      <c r="P5670" s="21"/>
      <c r="R5670" s="21"/>
      <c r="T5670" s="28"/>
      <c r="U5670" s="28"/>
      <c r="W5670" s="28"/>
      <c r="Y5670" s="28"/>
      <c r="Z5670" s="28"/>
      <c r="AB5670" s="28"/>
    </row>
    <row r="5671" spans="1:28">
      <c r="A5671" s="70"/>
      <c r="B5671" s="28"/>
      <c r="C5671" s="28"/>
      <c r="D5671" s="28"/>
      <c r="F5671" s="28"/>
      <c r="G5671" s="28"/>
      <c r="H5671" s="28"/>
      <c r="J5671" s="21"/>
      <c r="K5671" s="21"/>
      <c r="M5671" s="21"/>
      <c r="P5671" s="21"/>
      <c r="R5671" s="21"/>
      <c r="T5671" s="28"/>
      <c r="U5671" s="28"/>
      <c r="W5671" s="28"/>
      <c r="Y5671" s="28"/>
      <c r="Z5671" s="28"/>
      <c r="AB5671" s="28"/>
    </row>
    <row r="5672" spans="1:28">
      <c r="A5672" s="70"/>
      <c r="B5672" s="28"/>
      <c r="C5672" s="28"/>
      <c r="D5672" s="28"/>
      <c r="F5672" s="28"/>
      <c r="G5672" s="28"/>
      <c r="H5672" s="28"/>
      <c r="J5672" s="21"/>
      <c r="K5672" s="21"/>
      <c r="M5672" s="21"/>
      <c r="P5672" s="21"/>
      <c r="R5672" s="21"/>
      <c r="T5672" s="28"/>
      <c r="U5672" s="28"/>
      <c r="W5672" s="28"/>
      <c r="Y5672" s="28"/>
      <c r="Z5672" s="28"/>
      <c r="AB5672" s="28"/>
    </row>
    <row r="5673" spans="1:28">
      <c r="A5673" s="70"/>
      <c r="B5673" s="28"/>
      <c r="C5673" s="28"/>
      <c r="D5673" s="28"/>
      <c r="F5673" s="28"/>
      <c r="G5673" s="28"/>
      <c r="H5673" s="28"/>
      <c r="J5673" s="21"/>
      <c r="K5673" s="21"/>
      <c r="M5673" s="21"/>
      <c r="P5673" s="21"/>
      <c r="R5673" s="21"/>
      <c r="T5673" s="28"/>
      <c r="U5673" s="28"/>
      <c r="W5673" s="28"/>
      <c r="Y5673" s="28"/>
      <c r="Z5673" s="28"/>
      <c r="AB5673" s="28"/>
    </row>
    <row r="5674" spans="1:28">
      <c r="A5674" s="70"/>
      <c r="B5674" s="28"/>
      <c r="C5674" s="28"/>
      <c r="D5674" s="28"/>
      <c r="F5674" s="28"/>
      <c r="G5674" s="28"/>
      <c r="H5674" s="28"/>
      <c r="J5674" s="21"/>
      <c r="K5674" s="21"/>
      <c r="M5674" s="21"/>
      <c r="P5674" s="21"/>
      <c r="R5674" s="21"/>
      <c r="T5674" s="28"/>
      <c r="U5674" s="28"/>
      <c r="W5674" s="28"/>
      <c r="Y5674" s="28"/>
      <c r="Z5674" s="28"/>
      <c r="AB5674" s="28"/>
    </row>
    <row r="5675" spans="1:28">
      <c r="A5675" s="70"/>
      <c r="B5675" s="28"/>
      <c r="C5675" s="28"/>
      <c r="D5675" s="28"/>
      <c r="F5675" s="28"/>
      <c r="G5675" s="28"/>
      <c r="H5675" s="28"/>
      <c r="J5675" s="21"/>
      <c r="K5675" s="21"/>
      <c r="M5675" s="21"/>
      <c r="P5675" s="21"/>
      <c r="R5675" s="21"/>
      <c r="T5675" s="28"/>
      <c r="U5675" s="28"/>
      <c r="W5675" s="28"/>
      <c r="Y5675" s="28"/>
      <c r="Z5675" s="28"/>
      <c r="AB5675" s="28"/>
    </row>
    <row r="5676" spans="1:28">
      <c r="A5676" s="70"/>
      <c r="B5676" s="28"/>
      <c r="C5676" s="28"/>
      <c r="D5676" s="28"/>
      <c r="F5676" s="28"/>
      <c r="G5676" s="28"/>
      <c r="H5676" s="28"/>
      <c r="J5676" s="21"/>
      <c r="K5676" s="21"/>
      <c r="M5676" s="21"/>
      <c r="P5676" s="21"/>
      <c r="R5676" s="21"/>
      <c r="T5676" s="28"/>
      <c r="U5676" s="28"/>
      <c r="W5676" s="28"/>
      <c r="Y5676" s="28"/>
      <c r="Z5676" s="28"/>
      <c r="AB5676" s="28"/>
    </row>
    <row r="5677" spans="1:28">
      <c r="A5677" s="70"/>
      <c r="B5677" s="28"/>
      <c r="C5677" s="28"/>
      <c r="D5677" s="28"/>
      <c r="F5677" s="28"/>
      <c r="G5677" s="28"/>
      <c r="H5677" s="28"/>
      <c r="J5677" s="21"/>
      <c r="K5677" s="21"/>
      <c r="M5677" s="21"/>
      <c r="P5677" s="21"/>
      <c r="R5677" s="21"/>
      <c r="T5677" s="28"/>
      <c r="U5677" s="28"/>
      <c r="W5677" s="28"/>
      <c r="Y5677" s="28"/>
      <c r="Z5677" s="28"/>
      <c r="AB5677" s="28"/>
    </row>
    <row r="5678" spans="1:28">
      <c r="A5678" s="70"/>
      <c r="B5678" s="28"/>
      <c r="C5678" s="28"/>
      <c r="D5678" s="28"/>
      <c r="F5678" s="28"/>
      <c r="G5678" s="28"/>
      <c r="H5678" s="28"/>
      <c r="J5678" s="21"/>
      <c r="K5678" s="21"/>
      <c r="M5678" s="21"/>
      <c r="P5678" s="21"/>
      <c r="R5678" s="21"/>
      <c r="T5678" s="28"/>
      <c r="U5678" s="28"/>
      <c r="W5678" s="28"/>
      <c r="Y5678" s="28"/>
      <c r="Z5678" s="28"/>
      <c r="AB5678" s="28"/>
    </row>
    <row r="5679" spans="1:28">
      <c r="A5679" s="70"/>
      <c r="B5679" s="28"/>
      <c r="C5679" s="28"/>
      <c r="D5679" s="28"/>
      <c r="F5679" s="28"/>
      <c r="G5679" s="28"/>
      <c r="H5679" s="28"/>
      <c r="J5679" s="21"/>
      <c r="K5679" s="21"/>
      <c r="M5679" s="21"/>
      <c r="P5679" s="21"/>
      <c r="R5679" s="21"/>
      <c r="T5679" s="28"/>
      <c r="U5679" s="28"/>
      <c r="W5679" s="28"/>
      <c r="Y5679" s="28"/>
      <c r="Z5679" s="28"/>
      <c r="AB5679" s="28"/>
    </row>
    <row r="5680" spans="1:28">
      <c r="A5680" s="70"/>
      <c r="B5680" s="28"/>
      <c r="C5680" s="28"/>
      <c r="D5680" s="28"/>
      <c r="F5680" s="28"/>
      <c r="G5680" s="28"/>
      <c r="H5680" s="28"/>
      <c r="J5680" s="21"/>
      <c r="K5680" s="21"/>
      <c r="M5680" s="21"/>
      <c r="P5680" s="21"/>
      <c r="R5680" s="21"/>
      <c r="T5680" s="28"/>
      <c r="U5680" s="28"/>
      <c r="W5680" s="28"/>
      <c r="Y5680" s="28"/>
      <c r="Z5680" s="28"/>
      <c r="AB5680" s="28"/>
    </row>
    <row r="5681" spans="1:28">
      <c r="A5681" s="70"/>
      <c r="B5681" s="28"/>
      <c r="C5681" s="28"/>
      <c r="D5681" s="28"/>
      <c r="F5681" s="28"/>
      <c r="G5681" s="28"/>
      <c r="H5681" s="28"/>
      <c r="J5681" s="21"/>
      <c r="K5681" s="21"/>
      <c r="M5681" s="21"/>
      <c r="P5681" s="21"/>
      <c r="R5681" s="21"/>
      <c r="T5681" s="28"/>
      <c r="U5681" s="28"/>
      <c r="W5681" s="28"/>
      <c r="Y5681" s="28"/>
      <c r="Z5681" s="28"/>
      <c r="AB5681" s="28"/>
    </row>
    <row r="5682" spans="1:28">
      <c r="A5682" s="70"/>
      <c r="B5682" s="28"/>
      <c r="C5682" s="28"/>
      <c r="D5682" s="28"/>
      <c r="F5682" s="28"/>
      <c r="G5682" s="28"/>
      <c r="H5682" s="28"/>
      <c r="J5682" s="21"/>
      <c r="K5682" s="21"/>
      <c r="M5682" s="21"/>
      <c r="P5682" s="21"/>
      <c r="R5682" s="21"/>
      <c r="T5682" s="28"/>
      <c r="U5682" s="28"/>
      <c r="W5682" s="28"/>
      <c r="Y5682" s="28"/>
      <c r="Z5682" s="28"/>
      <c r="AB5682" s="28"/>
    </row>
    <row r="5683" spans="1:28">
      <c r="A5683" s="70"/>
      <c r="B5683" s="28"/>
      <c r="C5683" s="28"/>
      <c r="D5683" s="28"/>
      <c r="F5683" s="28"/>
      <c r="G5683" s="28"/>
      <c r="H5683" s="28"/>
      <c r="J5683" s="21"/>
      <c r="K5683" s="21"/>
      <c r="M5683" s="21"/>
      <c r="P5683" s="21"/>
      <c r="R5683" s="21"/>
      <c r="T5683" s="28"/>
      <c r="U5683" s="28"/>
      <c r="W5683" s="28"/>
      <c r="Y5683" s="28"/>
      <c r="Z5683" s="28"/>
      <c r="AB5683" s="28"/>
    </row>
    <row r="5684" spans="1:28">
      <c r="A5684" s="70"/>
      <c r="B5684" s="28"/>
      <c r="C5684" s="28"/>
      <c r="D5684" s="28"/>
      <c r="F5684" s="28"/>
      <c r="G5684" s="28"/>
      <c r="H5684" s="28"/>
      <c r="J5684" s="21"/>
      <c r="K5684" s="21"/>
      <c r="M5684" s="21"/>
      <c r="P5684" s="21"/>
      <c r="R5684" s="21"/>
      <c r="T5684" s="28"/>
      <c r="U5684" s="28"/>
      <c r="W5684" s="28"/>
      <c r="Y5684" s="28"/>
      <c r="Z5684" s="28"/>
      <c r="AB5684" s="28"/>
    </row>
    <row r="5685" spans="1:28">
      <c r="A5685" s="70"/>
      <c r="B5685" s="28"/>
      <c r="C5685" s="28"/>
      <c r="D5685" s="28"/>
      <c r="F5685" s="28"/>
      <c r="G5685" s="28"/>
      <c r="H5685" s="28"/>
      <c r="J5685" s="21"/>
      <c r="K5685" s="21"/>
      <c r="M5685" s="21"/>
      <c r="P5685" s="21"/>
      <c r="R5685" s="21"/>
      <c r="T5685" s="28"/>
      <c r="U5685" s="28"/>
      <c r="W5685" s="28"/>
      <c r="Y5685" s="28"/>
      <c r="Z5685" s="28"/>
      <c r="AB5685" s="28"/>
    </row>
    <row r="5686" spans="1:28">
      <c r="A5686" s="70"/>
      <c r="B5686" s="28"/>
      <c r="C5686" s="28"/>
      <c r="D5686" s="28"/>
      <c r="F5686" s="28"/>
      <c r="G5686" s="28"/>
      <c r="H5686" s="28"/>
      <c r="J5686" s="21"/>
      <c r="K5686" s="21"/>
      <c r="M5686" s="21"/>
      <c r="P5686" s="21"/>
      <c r="R5686" s="21"/>
      <c r="T5686" s="28"/>
      <c r="U5686" s="28"/>
      <c r="W5686" s="28"/>
      <c r="Y5686" s="28"/>
      <c r="Z5686" s="28"/>
      <c r="AB5686" s="28"/>
    </row>
    <row r="5687" spans="1:28">
      <c r="A5687" s="70"/>
      <c r="B5687" s="28"/>
      <c r="C5687" s="28"/>
      <c r="D5687" s="28"/>
      <c r="F5687" s="28"/>
      <c r="G5687" s="28"/>
      <c r="H5687" s="28"/>
      <c r="J5687" s="21"/>
      <c r="K5687" s="21"/>
      <c r="M5687" s="21"/>
      <c r="P5687" s="21"/>
      <c r="R5687" s="21"/>
      <c r="T5687" s="28"/>
      <c r="U5687" s="28"/>
      <c r="W5687" s="28"/>
      <c r="Y5687" s="28"/>
      <c r="Z5687" s="28"/>
      <c r="AB5687" s="28"/>
    </row>
    <row r="5688" spans="1:28">
      <c r="A5688" s="70"/>
      <c r="B5688" s="28"/>
      <c r="C5688" s="28"/>
      <c r="D5688" s="28"/>
      <c r="F5688" s="28"/>
      <c r="G5688" s="28"/>
      <c r="H5688" s="28"/>
      <c r="J5688" s="21"/>
      <c r="K5688" s="21"/>
      <c r="M5688" s="21"/>
      <c r="P5688" s="21"/>
      <c r="R5688" s="21"/>
      <c r="T5688" s="28"/>
      <c r="U5688" s="28"/>
      <c r="W5688" s="28"/>
      <c r="Y5688" s="28"/>
      <c r="Z5688" s="28"/>
      <c r="AB5688" s="28"/>
    </row>
    <row r="5689" spans="1:28">
      <c r="A5689" s="70"/>
      <c r="B5689" s="28"/>
      <c r="C5689" s="28"/>
      <c r="D5689" s="28"/>
      <c r="F5689" s="28"/>
      <c r="G5689" s="28"/>
      <c r="H5689" s="28"/>
      <c r="J5689" s="21"/>
      <c r="K5689" s="21"/>
      <c r="M5689" s="21"/>
      <c r="P5689" s="21"/>
      <c r="R5689" s="21"/>
      <c r="T5689" s="28"/>
      <c r="U5689" s="28"/>
      <c r="W5689" s="28"/>
      <c r="Y5689" s="28"/>
      <c r="Z5689" s="28"/>
      <c r="AB5689" s="28"/>
    </row>
    <row r="5690" spans="1:28">
      <c r="A5690" s="70"/>
      <c r="B5690" s="28"/>
      <c r="C5690" s="28"/>
      <c r="D5690" s="28"/>
      <c r="F5690" s="28"/>
      <c r="G5690" s="28"/>
      <c r="H5690" s="28"/>
      <c r="J5690" s="21"/>
      <c r="K5690" s="21"/>
      <c r="M5690" s="21"/>
      <c r="P5690" s="21"/>
      <c r="R5690" s="21"/>
      <c r="T5690" s="28"/>
      <c r="U5690" s="28"/>
      <c r="W5690" s="28"/>
      <c r="Y5690" s="28"/>
      <c r="Z5690" s="28"/>
      <c r="AB5690" s="28"/>
    </row>
    <row r="5691" spans="1:28">
      <c r="A5691" s="70"/>
      <c r="B5691" s="28"/>
      <c r="C5691" s="28"/>
      <c r="D5691" s="28"/>
      <c r="F5691" s="28"/>
      <c r="G5691" s="28"/>
      <c r="H5691" s="28"/>
      <c r="J5691" s="21"/>
      <c r="K5691" s="21"/>
      <c r="M5691" s="21"/>
      <c r="P5691" s="21"/>
      <c r="R5691" s="21"/>
      <c r="T5691" s="28"/>
      <c r="U5691" s="28"/>
      <c r="W5691" s="28"/>
      <c r="Y5691" s="28"/>
      <c r="Z5691" s="28"/>
      <c r="AB5691" s="28"/>
    </row>
    <row r="5692" spans="1:28">
      <c r="A5692" s="70"/>
      <c r="B5692" s="28"/>
      <c r="C5692" s="28"/>
      <c r="D5692" s="28"/>
      <c r="F5692" s="28"/>
      <c r="G5692" s="28"/>
      <c r="H5692" s="28"/>
      <c r="J5692" s="21"/>
      <c r="K5692" s="21"/>
      <c r="M5692" s="21"/>
      <c r="P5692" s="21"/>
      <c r="R5692" s="21"/>
      <c r="T5692" s="28"/>
      <c r="U5692" s="28"/>
      <c r="W5692" s="28"/>
      <c r="Y5692" s="28"/>
      <c r="Z5692" s="28"/>
      <c r="AB5692" s="28"/>
    </row>
    <row r="5693" spans="1:28">
      <c r="A5693" s="70"/>
      <c r="B5693" s="28"/>
      <c r="C5693" s="28"/>
      <c r="D5693" s="28"/>
      <c r="F5693" s="28"/>
      <c r="G5693" s="28"/>
      <c r="H5693" s="28"/>
      <c r="J5693" s="21"/>
      <c r="K5693" s="21"/>
      <c r="M5693" s="21"/>
      <c r="P5693" s="21"/>
      <c r="R5693" s="21"/>
      <c r="T5693" s="28"/>
      <c r="U5693" s="28"/>
      <c r="W5693" s="28"/>
      <c r="Y5693" s="28"/>
      <c r="Z5693" s="28"/>
      <c r="AB5693" s="28"/>
    </row>
    <row r="5694" spans="1:28">
      <c r="A5694" s="70"/>
      <c r="B5694" s="28"/>
      <c r="C5694" s="28"/>
      <c r="D5694" s="28"/>
      <c r="F5694" s="28"/>
      <c r="G5694" s="28"/>
      <c r="H5694" s="28"/>
      <c r="J5694" s="21"/>
      <c r="K5694" s="21"/>
      <c r="M5694" s="21"/>
      <c r="P5694" s="21"/>
      <c r="R5694" s="21"/>
      <c r="T5694" s="28"/>
      <c r="U5694" s="28"/>
      <c r="W5694" s="28"/>
      <c r="Y5694" s="28"/>
      <c r="Z5694" s="28"/>
      <c r="AB5694" s="28"/>
    </row>
    <row r="5695" spans="1:28">
      <c r="A5695" s="70"/>
      <c r="B5695" s="28"/>
      <c r="C5695" s="28"/>
      <c r="D5695" s="28"/>
      <c r="F5695" s="28"/>
      <c r="G5695" s="28"/>
      <c r="H5695" s="28"/>
      <c r="J5695" s="21"/>
      <c r="K5695" s="21"/>
      <c r="M5695" s="21"/>
      <c r="P5695" s="21"/>
      <c r="R5695" s="21"/>
      <c r="T5695" s="28"/>
      <c r="U5695" s="28"/>
      <c r="W5695" s="28"/>
      <c r="Y5695" s="28"/>
      <c r="Z5695" s="28"/>
      <c r="AB5695" s="28"/>
    </row>
    <row r="5696" spans="1:28">
      <c r="A5696" s="70"/>
      <c r="B5696" s="28"/>
      <c r="C5696" s="28"/>
      <c r="D5696" s="28"/>
      <c r="F5696" s="28"/>
      <c r="G5696" s="28"/>
      <c r="H5696" s="28"/>
      <c r="J5696" s="21"/>
      <c r="K5696" s="21"/>
      <c r="M5696" s="21"/>
      <c r="P5696" s="21"/>
      <c r="R5696" s="21"/>
      <c r="T5696" s="28"/>
      <c r="U5696" s="28"/>
      <c r="W5696" s="28"/>
      <c r="Y5696" s="28"/>
      <c r="Z5696" s="28"/>
      <c r="AB5696" s="28"/>
    </row>
    <row r="5697" spans="1:28">
      <c r="A5697" s="70"/>
      <c r="B5697" s="28"/>
      <c r="C5697" s="28"/>
      <c r="D5697" s="28"/>
      <c r="F5697" s="28"/>
      <c r="G5697" s="28"/>
      <c r="H5697" s="28"/>
      <c r="J5697" s="21"/>
      <c r="K5697" s="21"/>
      <c r="M5697" s="21"/>
      <c r="P5697" s="21"/>
      <c r="R5697" s="21"/>
      <c r="T5697" s="28"/>
      <c r="U5697" s="28"/>
      <c r="W5697" s="28"/>
      <c r="Y5697" s="28"/>
      <c r="Z5697" s="28"/>
      <c r="AB5697" s="28"/>
    </row>
    <row r="5698" spans="1:28">
      <c r="A5698" s="70"/>
      <c r="B5698" s="28"/>
      <c r="C5698" s="28"/>
      <c r="D5698" s="28"/>
      <c r="F5698" s="28"/>
      <c r="G5698" s="28"/>
      <c r="H5698" s="28"/>
      <c r="J5698" s="21"/>
      <c r="K5698" s="21"/>
      <c r="M5698" s="21"/>
      <c r="P5698" s="21"/>
      <c r="R5698" s="21"/>
      <c r="T5698" s="28"/>
      <c r="U5698" s="28"/>
      <c r="W5698" s="28"/>
      <c r="Y5698" s="28"/>
      <c r="Z5698" s="28"/>
      <c r="AB5698" s="28"/>
    </row>
    <row r="5699" spans="1:28">
      <c r="A5699" s="70"/>
      <c r="B5699" s="28"/>
      <c r="C5699" s="28"/>
      <c r="D5699" s="28"/>
      <c r="F5699" s="28"/>
      <c r="G5699" s="28"/>
      <c r="H5699" s="28"/>
      <c r="J5699" s="21"/>
      <c r="K5699" s="21"/>
      <c r="M5699" s="21"/>
      <c r="P5699" s="21"/>
      <c r="R5699" s="21"/>
      <c r="T5699" s="28"/>
      <c r="U5699" s="28"/>
      <c r="W5699" s="28"/>
      <c r="Y5699" s="28"/>
      <c r="Z5699" s="28"/>
      <c r="AB5699" s="28"/>
    </row>
    <row r="5700" spans="1:28">
      <c r="A5700" s="70"/>
      <c r="B5700" s="28"/>
      <c r="C5700" s="28"/>
      <c r="D5700" s="28"/>
      <c r="F5700" s="28"/>
      <c r="G5700" s="28"/>
      <c r="H5700" s="28"/>
      <c r="J5700" s="21"/>
      <c r="K5700" s="21"/>
      <c r="M5700" s="21"/>
      <c r="P5700" s="21"/>
      <c r="R5700" s="21"/>
      <c r="T5700" s="28"/>
      <c r="U5700" s="28"/>
      <c r="W5700" s="28"/>
      <c r="Y5700" s="28"/>
      <c r="Z5700" s="28"/>
      <c r="AB5700" s="28"/>
    </row>
    <row r="5701" spans="1:28">
      <c r="A5701" s="70"/>
      <c r="B5701" s="28"/>
      <c r="C5701" s="28"/>
      <c r="D5701" s="28"/>
      <c r="F5701" s="28"/>
      <c r="G5701" s="28"/>
      <c r="H5701" s="28"/>
      <c r="J5701" s="21"/>
      <c r="K5701" s="21"/>
      <c r="M5701" s="21"/>
      <c r="P5701" s="21"/>
      <c r="R5701" s="21"/>
      <c r="T5701" s="28"/>
      <c r="U5701" s="28"/>
      <c r="W5701" s="28"/>
      <c r="Y5701" s="28"/>
      <c r="Z5701" s="28"/>
      <c r="AB5701" s="28"/>
    </row>
    <row r="5702" spans="1:28">
      <c r="A5702" s="70"/>
      <c r="B5702" s="28"/>
      <c r="C5702" s="28"/>
      <c r="D5702" s="28"/>
      <c r="F5702" s="28"/>
      <c r="G5702" s="28"/>
      <c r="H5702" s="28"/>
      <c r="J5702" s="21"/>
      <c r="K5702" s="21"/>
      <c r="M5702" s="21"/>
      <c r="P5702" s="21"/>
      <c r="R5702" s="21"/>
      <c r="T5702" s="28"/>
      <c r="U5702" s="28"/>
      <c r="W5702" s="28"/>
      <c r="Y5702" s="28"/>
      <c r="Z5702" s="28"/>
      <c r="AB5702" s="28"/>
    </row>
    <row r="5703" spans="1:28">
      <c r="A5703" s="70"/>
      <c r="B5703" s="28"/>
      <c r="C5703" s="28"/>
      <c r="D5703" s="28"/>
      <c r="F5703" s="28"/>
      <c r="G5703" s="28"/>
      <c r="H5703" s="28"/>
      <c r="J5703" s="21"/>
      <c r="K5703" s="21"/>
      <c r="M5703" s="21"/>
      <c r="P5703" s="21"/>
      <c r="R5703" s="21"/>
      <c r="T5703" s="28"/>
      <c r="U5703" s="28"/>
      <c r="W5703" s="28"/>
      <c r="Y5703" s="28"/>
      <c r="Z5703" s="28"/>
      <c r="AB5703" s="28"/>
    </row>
    <row r="5704" spans="1:28">
      <c r="A5704" s="70"/>
      <c r="B5704" s="28"/>
      <c r="C5704" s="28"/>
      <c r="D5704" s="28"/>
      <c r="F5704" s="28"/>
      <c r="G5704" s="28"/>
      <c r="H5704" s="28"/>
      <c r="J5704" s="21"/>
      <c r="K5704" s="21"/>
      <c r="M5704" s="21"/>
      <c r="P5704" s="21"/>
      <c r="R5704" s="21"/>
      <c r="T5704" s="28"/>
      <c r="U5704" s="28"/>
      <c r="W5704" s="28"/>
      <c r="Y5704" s="28"/>
      <c r="Z5704" s="28"/>
      <c r="AB5704" s="28"/>
    </row>
    <row r="5705" spans="1:28">
      <c r="A5705" s="70"/>
      <c r="B5705" s="28"/>
      <c r="C5705" s="28"/>
      <c r="D5705" s="28"/>
      <c r="F5705" s="28"/>
      <c r="G5705" s="28"/>
      <c r="H5705" s="28"/>
      <c r="J5705" s="21"/>
      <c r="K5705" s="21"/>
      <c r="M5705" s="21"/>
      <c r="P5705" s="21"/>
      <c r="R5705" s="21"/>
      <c r="T5705" s="28"/>
      <c r="U5705" s="28"/>
      <c r="W5705" s="28"/>
      <c r="Y5705" s="28"/>
      <c r="Z5705" s="28"/>
      <c r="AB5705" s="28"/>
    </row>
    <row r="5706" spans="1:28">
      <c r="A5706" s="70"/>
      <c r="B5706" s="28"/>
      <c r="C5706" s="28"/>
      <c r="D5706" s="28"/>
      <c r="F5706" s="28"/>
      <c r="G5706" s="28"/>
      <c r="H5706" s="28"/>
      <c r="J5706" s="21"/>
      <c r="K5706" s="21"/>
      <c r="M5706" s="21"/>
      <c r="P5706" s="21"/>
      <c r="R5706" s="21"/>
      <c r="T5706" s="28"/>
      <c r="U5706" s="28"/>
      <c r="W5706" s="28"/>
      <c r="Y5706" s="28"/>
      <c r="Z5706" s="28"/>
      <c r="AB5706" s="28"/>
    </row>
    <row r="5707" spans="1:28">
      <c r="A5707" s="70"/>
      <c r="B5707" s="28"/>
      <c r="C5707" s="28"/>
      <c r="D5707" s="28"/>
      <c r="F5707" s="28"/>
      <c r="G5707" s="28"/>
      <c r="H5707" s="28"/>
      <c r="J5707" s="21"/>
      <c r="K5707" s="21"/>
      <c r="M5707" s="21"/>
      <c r="P5707" s="21"/>
      <c r="R5707" s="21"/>
      <c r="T5707" s="28"/>
      <c r="U5707" s="28"/>
      <c r="W5707" s="28"/>
      <c r="Y5707" s="28"/>
      <c r="Z5707" s="28"/>
      <c r="AB5707" s="28"/>
    </row>
    <row r="5708" spans="1:28">
      <c r="A5708" s="70"/>
      <c r="B5708" s="28"/>
      <c r="C5708" s="28"/>
      <c r="D5708" s="28"/>
      <c r="F5708" s="28"/>
      <c r="G5708" s="28"/>
      <c r="H5708" s="28"/>
      <c r="J5708" s="21"/>
      <c r="K5708" s="21"/>
      <c r="M5708" s="21"/>
      <c r="P5708" s="21"/>
      <c r="R5708" s="21"/>
      <c r="T5708" s="28"/>
      <c r="U5708" s="28"/>
      <c r="W5708" s="28"/>
      <c r="Y5708" s="28"/>
      <c r="Z5708" s="28"/>
      <c r="AB5708" s="28"/>
    </row>
    <row r="5709" spans="1:28">
      <c r="A5709" s="70"/>
      <c r="B5709" s="28"/>
      <c r="C5709" s="28"/>
      <c r="D5709" s="28"/>
      <c r="F5709" s="28"/>
      <c r="G5709" s="28"/>
      <c r="H5709" s="28"/>
      <c r="J5709" s="21"/>
      <c r="K5709" s="21"/>
      <c r="M5709" s="21"/>
      <c r="P5709" s="21"/>
      <c r="R5709" s="21"/>
      <c r="T5709" s="28"/>
      <c r="U5709" s="28"/>
      <c r="W5709" s="28"/>
      <c r="Y5709" s="28"/>
      <c r="Z5709" s="28"/>
      <c r="AB5709" s="28"/>
    </row>
    <row r="5710" spans="1:28">
      <c r="A5710" s="70"/>
      <c r="B5710" s="28"/>
      <c r="C5710" s="28"/>
      <c r="D5710" s="28"/>
      <c r="F5710" s="28"/>
      <c r="G5710" s="28"/>
      <c r="H5710" s="28"/>
      <c r="J5710" s="21"/>
      <c r="K5710" s="21"/>
      <c r="M5710" s="21"/>
      <c r="P5710" s="21"/>
      <c r="R5710" s="21"/>
      <c r="T5710" s="28"/>
      <c r="U5710" s="28"/>
      <c r="W5710" s="28"/>
      <c r="Y5710" s="28"/>
      <c r="Z5710" s="28"/>
      <c r="AB5710" s="28"/>
    </row>
    <row r="5711" spans="1:28">
      <c r="A5711" s="70"/>
      <c r="B5711" s="28"/>
      <c r="C5711" s="28"/>
      <c r="D5711" s="28"/>
      <c r="F5711" s="28"/>
      <c r="G5711" s="28"/>
      <c r="H5711" s="28"/>
      <c r="J5711" s="21"/>
      <c r="K5711" s="21"/>
      <c r="M5711" s="21"/>
      <c r="P5711" s="21"/>
      <c r="R5711" s="21"/>
      <c r="T5711" s="28"/>
      <c r="U5711" s="28"/>
      <c r="W5711" s="28"/>
      <c r="Y5711" s="28"/>
      <c r="Z5711" s="28"/>
      <c r="AB5711" s="28"/>
    </row>
    <row r="5712" spans="1:28">
      <c r="A5712" s="70"/>
      <c r="B5712" s="28"/>
      <c r="C5712" s="28"/>
      <c r="D5712" s="28"/>
      <c r="F5712" s="28"/>
      <c r="G5712" s="28"/>
      <c r="H5712" s="28"/>
      <c r="J5712" s="21"/>
      <c r="K5712" s="21"/>
      <c r="M5712" s="21"/>
      <c r="P5712" s="21"/>
      <c r="R5712" s="21"/>
      <c r="T5712" s="28"/>
      <c r="U5712" s="28"/>
      <c r="W5712" s="28"/>
      <c r="Y5712" s="28"/>
      <c r="Z5712" s="28"/>
      <c r="AB5712" s="28"/>
    </row>
    <row r="5713" spans="1:28">
      <c r="A5713" s="70"/>
      <c r="B5713" s="28"/>
      <c r="C5713" s="28"/>
      <c r="D5713" s="28"/>
      <c r="F5713" s="28"/>
      <c r="G5713" s="28"/>
      <c r="H5713" s="28"/>
      <c r="J5713" s="21"/>
      <c r="K5713" s="21"/>
      <c r="M5713" s="21"/>
      <c r="P5713" s="21"/>
      <c r="R5713" s="21"/>
      <c r="T5713" s="28"/>
      <c r="U5713" s="28"/>
      <c r="W5713" s="28"/>
      <c r="Y5713" s="28"/>
      <c r="Z5713" s="28"/>
      <c r="AB5713" s="28"/>
    </row>
    <row r="5714" spans="1:28">
      <c r="A5714" s="70"/>
      <c r="B5714" s="28"/>
      <c r="C5714" s="28"/>
      <c r="D5714" s="28"/>
      <c r="F5714" s="28"/>
      <c r="G5714" s="28"/>
      <c r="H5714" s="28"/>
      <c r="J5714" s="21"/>
      <c r="K5714" s="21"/>
      <c r="M5714" s="21"/>
      <c r="P5714" s="21"/>
      <c r="R5714" s="21"/>
      <c r="T5714" s="28"/>
      <c r="U5714" s="28"/>
      <c r="W5714" s="28"/>
      <c r="Y5714" s="28"/>
      <c r="Z5714" s="28"/>
      <c r="AB5714" s="28"/>
    </row>
    <row r="5715" spans="1:28">
      <c r="A5715" s="70"/>
      <c r="B5715" s="28"/>
      <c r="C5715" s="28"/>
      <c r="D5715" s="28"/>
      <c r="F5715" s="28"/>
      <c r="G5715" s="28"/>
      <c r="H5715" s="28"/>
      <c r="J5715" s="21"/>
      <c r="K5715" s="21"/>
      <c r="M5715" s="21"/>
      <c r="P5715" s="21"/>
      <c r="R5715" s="21"/>
      <c r="T5715" s="28"/>
      <c r="U5715" s="28"/>
      <c r="W5715" s="28"/>
      <c r="Y5715" s="28"/>
      <c r="Z5715" s="28"/>
      <c r="AB5715" s="28"/>
    </row>
    <row r="5716" spans="1:28">
      <c r="A5716" s="70"/>
      <c r="B5716" s="28"/>
      <c r="C5716" s="28"/>
      <c r="D5716" s="28"/>
      <c r="F5716" s="28"/>
      <c r="G5716" s="28"/>
      <c r="H5716" s="28"/>
      <c r="J5716" s="21"/>
      <c r="K5716" s="21"/>
      <c r="M5716" s="21"/>
      <c r="P5716" s="21"/>
      <c r="R5716" s="21"/>
      <c r="T5716" s="28"/>
      <c r="U5716" s="28"/>
      <c r="W5716" s="28"/>
      <c r="Y5716" s="28"/>
      <c r="Z5716" s="28"/>
      <c r="AB5716" s="28"/>
    </row>
    <row r="5717" spans="1:28">
      <c r="A5717" s="70"/>
      <c r="B5717" s="28"/>
      <c r="C5717" s="28"/>
      <c r="D5717" s="28"/>
      <c r="F5717" s="28"/>
      <c r="G5717" s="28"/>
      <c r="H5717" s="28"/>
      <c r="J5717" s="21"/>
      <c r="K5717" s="21"/>
      <c r="M5717" s="21"/>
      <c r="P5717" s="21"/>
      <c r="R5717" s="21"/>
      <c r="T5717" s="28"/>
      <c r="U5717" s="28"/>
      <c r="W5717" s="28"/>
      <c r="Y5717" s="28"/>
      <c r="Z5717" s="28"/>
      <c r="AB5717" s="28"/>
    </row>
    <row r="5718" spans="1:28">
      <c r="A5718" s="70"/>
      <c r="B5718" s="28"/>
      <c r="C5718" s="28"/>
      <c r="D5718" s="28"/>
      <c r="F5718" s="28"/>
      <c r="G5718" s="28"/>
      <c r="H5718" s="28"/>
      <c r="J5718" s="21"/>
      <c r="K5718" s="21"/>
      <c r="M5718" s="21"/>
      <c r="P5718" s="21"/>
      <c r="R5718" s="21"/>
      <c r="T5718" s="28"/>
      <c r="U5718" s="28"/>
      <c r="W5718" s="28"/>
      <c r="Y5718" s="28"/>
      <c r="Z5718" s="28"/>
      <c r="AB5718" s="28"/>
    </row>
    <row r="5719" spans="1:28">
      <c r="A5719" s="70"/>
      <c r="B5719" s="28"/>
      <c r="C5719" s="28"/>
      <c r="D5719" s="28"/>
      <c r="F5719" s="28"/>
      <c r="G5719" s="28"/>
      <c r="H5719" s="28"/>
      <c r="J5719" s="21"/>
      <c r="K5719" s="21"/>
      <c r="M5719" s="21"/>
      <c r="P5719" s="21"/>
      <c r="R5719" s="21"/>
      <c r="T5719" s="28"/>
      <c r="U5719" s="28"/>
      <c r="W5719" s="28"/>
      <c r="Y5719" s="28"/>
      <c r="Z5719" s="28"/>
      <c r="AB5719" s="28"/>
    </row>
    <row r="5720" spans="1:28">
      <c r="A5720" s="70"/>
      <c r="B5720" s="28"/>
      <c r="C5720" s="28"/>
      <c r="D5720" s="28"/>
      <c r="F5720" s="28"/>
      <c r="G5720" s="28"/>
      <c r="H5720" s="28"/>
      <c r="J5720" s="21"/>
      <c r="K5720" s="21"/>
      <c r="M5720" s="21"/>
      <c r="P5720" s="21"/>
      <c r="R5720" s="21"/>
      <c r="T5720" s="28"/>
      <c r="U5720" s="28"/>
      <c r="W5720" s="28"/>
      <c r="Y5720" s="28"/>
      <c r="Z5720" s="28"/>
      <c r="AB5720" s="28"/>
    </row>
    <row r="5721" spans="1:28">
      <c r="A5721" s="70"/>
      <c r="B5721" s="28"/>
      <c r="C5721" s="28"/>
      <c r="D5721" s="28"/>
      <c r="F5721" s="28"/>
      <c r="G5721" s="28"/>
      <c r="H5721" s="28"/>
      <c r="J5721" s="21"/>
      <c r="K5721" s="21"/>
      <c r="M5721" s="21"/>
      <c r="P5721" s="21"/>
      <c r="R5721" s="21"/>
      <c r="T5721" s="28"/>
      <c r="U5721" s="28"/>
      <c r="W5721" s="28"/>
      <c r="Y5721" s="28"/>
      <c r="Z5721" s="28"/>
      <c r="AB5721" s="28"/>
    </row>
    <row r="5722" spans="1:28">
      <c r="A5722" s="70"/>
      <c r="B5722" s="28"/>
      <c r="C5722" s="28"/>
      <c r="D5722" s="28"/>
      <c r="F5722" s="28"/>
      <c r="G5722" s="28"/>
      <c r="H5722" s="28"/>
      <c r="J5722" s="21"/>
      <c r="K5722" s="21"/>
      <c r="M5722" s="21"/>
      <c r="P5722" s="21"/>
      <c r="R5722" s="21"/>
      <c r="T5722" s="28"/>
      <c r="U5722" s="28"/>
      <c r="W5722" s="28"/>
      <c r="Y5722" s="28"/>
      <c r="Z5722" s="28"/>
      <c r="AB5722" s="28"/>
    </row>
    <row r="5723" spans="1:28">
      <c r="A5723" s="70"/>
      <c r="B5723" s="28"/>
      <c r="C5723" s="28"/>
      <c r="D5723" s="28"/>
      <c r="F5723" s="28"/>
      <c r="G5723" s="28"/>
      <c r="H5723" s="28"/>
      <c r="J5723" s="21"/>
      <c r="K5723" s="21"/>
      <c r="M5723" s="21"/>
      <c r="P5723" s="21"/>
      <c r="R5723" s="21"/>
      <c r="T5723" s="28"/>
      <c r="U5723" s="28"/>
      <c r="W5723" s="28"/>
      <c r="Y5723" s="28"/>
      <c r="Z5723" s="28"/>
      <c r="AB5723" s="28"/>
    </row>
    <row r="5724" spans="1:28">
      <c r="A5724" s="70"/>
      <c r="B5724" s="28"/>
      <c r="C5724" s="28"/>
      <c r="D5724" s="28"/>
      <c r="F5724" s="28"/>
      <c r="G5724" s="28"/>
      <c r="H5724" s="28"/>
      <c r="J5724" s="21"/>
      <c r="K5724" s="21"/>
      <c r="M5724" s="21"/>
      <c r="P5724" s="21"/>
      <c r="R5724" s="21"/>
      <c r="T5724" s="28"/>
      <c r="U5724" s="28"/>
      <c r="W5724" s="28"/>
      <c r="Y5724" s="28"/>
      <c r="Z5724" s="28"/>
      <c r="AB5724" s="28"/>
    </row>
    <row r="5725" spans="1:28">
      <c r="A5725" s="70"/>
      <c r="B5725" s="28"/>
      <c r="C5725" s="28"/>
      <c r="D5725" s="28"/>
      <c r="F5725" s="28"/>
      <c r="G5725" s="28"/>
      <c r="H5725" s="28"/>
      <c r="J5725" s="21"/>
      <c r="K5725" s="21"/>
      <c r="M5725" s="21"/>
      <c r="P5725" s="21"/>
      <c r="R5725" s="21"/>
      <c r="T5725" s="28"/>
      <c r="U5725" s="28"/>
      <c r="W5725" s="28"/>
      <c r="Y5725" s="28"/>
      <c r="Z5725" s="28"/>
      <c r="AB5725" s="28"/>
    </row>
    <row r="5726" spans="1:28">
      <c r="A5726" s="70"/>
      <c r="B5726" s="28"/>
      <c r="C5726" s="28"/>
      <c r="D5726" s="28"/>
      <c r="F5726" s="28"/>
      <c r="G5726" s="28"/>
      <c r="H5726" s="28"/>
      <c r="J5726" s="21"/>
      <c r="K5726" s="21"/>
      <c r="M5726" s="21"/>
      <c r="P5726" s="21"/>
      <c r="R5726" s="21"/>
      <c r="T5726" s="28"/>
      <c r="U5726" s="28"/>
      <c r="W5726" s="28"/>
      <c r="Y5726" s="28"/>
      <c r="Z5726" s="28"/>
      <c r="AB5726" s="28"/>
    </row>
    <row r="5727" spans="1:28">
      <c r="A5727" s="70"/>
      <c r="B5727" s="28"/>
      <c r="C5727" s="28"/>
      <c r="D5727" s="28"/>
      <c r="F5727" s="28"/>
      <c r="G5727" s="28"/>
      <c r="H5727" s="28"/>
      <c r="J5727" s="21"/>
      <c r="K5727" s="21"/>
      <c r="M5727" s="21"/>
      <c r="P5727" s="21"/>
      <c r="R5727" s="21"/>
      <c r="T5727" s="28"/>
      <c r="U5727" s="28"/>
      <c r="W5727" s="28"/>
      <c r="Y5727" s="28"/>
      <c r="Z5727" s="28"/>
      <c r="AB5727" s="28"/>
    </row>
    <row r="5728" spans="1:28">
      <c r="A5728" s="70"/>
      <c r="B5728" s="28"/>
      <c r="C5728" s="28"/>
      <c r="D5728" s="28"/>
      <c r="F5728" s="28"/>
      <c r="G5728" s="28"/>
      <c r="H5728" s="28"/>
      <c r="J5728" s="21"/>
      <c r="K5728" s="21"/>
      <c r="M5728" s="21"/>
      <c r="P5728" s="21"/>
      <c r="R5728" s="21"/>
      <c r="T5728" s="28"/>
      <c r="U5728" s="28"/>
      <c r="W5728" s="28"/>
      <c r="Y5728" s="28"/>
      <c r="Z5728" s="28"/>
      <c r="AB5728" s="28"/>
    </row>
    <row r="5729" spans="1:28">
      <c r="A5729" s="70"/>
      <c r="B5729" s="28"/>
      <c r="C5729" s="28"/>
      <c r="D5729" s="28"/>
      <c r="F5729" s="28"/>
      <c r="G5729" s="28"/>
      <c r="H5729" s="28"/>
      <c r="J5729" s="21"/>
      <c r="K5729" s="21"/>
      <c r="M5729" s="21"/>
      <c r="P5729" s="21"/>
      <c r="R5729" s="21"/>
      <c r="T5729" s="28"/>
      <c r="U5729" s="28"/>
      <c r="W5729" s="28"/>
      <c r="Y5729" s="28"/>
      <c r="Z5729" s="28"/>
      <c r="AB5729" s="28"/>
    </row>
    <row r="5730" spans="1:28">
      <c r="A5730" s="70"/>
      <c r="B5730" s="28"/>
      <c r="C5730" s="28"/>
      <c r="D5730" s="28"/>
      <c r="F5730" s="28"/>
      <c r="G5730" s="28"/>
      <c r="H5730" s="28"/>
      <c r="J5730" s="21"/>
      <c r="K5730" s="21"/>
      <c r="M5730" s="21"/>
      <c r="P5730" s="21"/>
      <c r="R5730" s="21"/>
      <c r="T5730" s="28"/>
      <c r="U5730" s="28"/>
      <c r="W5730" s="28"/>
      <c r="Y5730" s="28"/>
      <c r="Z5730" s="28"/>
      <c r="AB5730" s="28"/>
    </row>
    <row r="5731" spans="1:28">
      <c r="A5731" s="70"/>
      <c r="B5731" s="28"/>
      <c r="C5731" s="28"/>
      <c r="D5731" s="28"/>
      <c r="F5731" s="28"/>
      <c r="G5731" s="28"/>
      <c r="H5731" s="28"/>
      <c r="J5731" s="21"/>
      <c r="K5731" s="21"/>
      <c r="M5731" s="21"/>
      <c r="P5731" s="21"/>
      <c r="R5731" s="21"/>
      <c r="T5731" s="28"/>
      <c r="U5731" s="28"/>
      <c r="W5731" s="28"/>
      <c r="Y5731" s="28"/>
      <c r="Z5731" s="28"/>
      <c r="AB5731" s="28"/>
    </row>
    <row r="5732" spans="1:28">
      <c r="A5732" s="70"/>
      <c r="B5732" s="28"/>
      <c r="C5732" s="28"/>
      <c r="D5732" s="28"/>
      <c r="F5732" s="28"/>
      <c r="G5732" s="28"/>
      <c r="H5732" s="28"/>
      <c r="J5732" s="21"/>
      <c r="K5732" s="21"/>
      <c r="M5732" s="21"/>
      <c r="P5732" s="21"/>
      <c r="R5732" s="21"/>
      <c r="T5732" s="28"/>
      <c r="U5732" s="28"/>
      <c r="W5732" s="28"/>
      <c r="Y5732" s="28"/>
      <c r="Z5732" s="28"/>
      <c r="AB5732" s="28"/>
    </row>
    <row r="5733" spans="1:28">
      <c r="A5733" s="70"/>
      <c r="B5733" s="28"/>
      <c r="C5733" s="28"/>
      <c r="D5733" s="28"/>
      <c r="F5733" s="28"/>
      <c r="G5733" s="28"/>
      <c r="H5733" s="28"/>
      <c r="J5733" s="21"/>
      <c r="K5733" s="21"/>
      <c r="M5733" s="21"/>
      <c r="P5733" s="21"/>
      <c r="R5733" s="21"/>
      <c r="T5733" s="28"/>
      <c r="U5733" s="28"/>
      <c r="W5733" s="28"/>
      <c r="Y5733" s="28"/>
      <c r="Z5733" s="28"/>
      <c r="AB5733" s="28"/>
    </row>
    <row r="5734" spans="1:28">
      <c r="A5734" s="70"/>
      <c r="B5734" s="28"/>
      <c r="C5734" s="28"/>
      <c r="D5734" s="28"/>
      <c r="F5734" s="28"/>
      <c r="G5734" s="28"/>
      <c r="H5734" s="28"/>
      <c r="J5734" s="21"/>
      <c r="K5734" s="21"/>
      <c r="M5734" s="21"/>
      <c r="P5734" s="21"/>
      <c r="R5734" s="21"/>
      <c r="T5734" s="28"/>
      <c r="U5734" s="28"/>
      <c r="W5734" s="28"/>
      <c r="Y5734" s="28"/>
      <c r="Z5734" s="28"/>
      <c r="AB5734" s="28"/>
    </row>
    <row r="5735" spans="1:28">
      <c r="A5735" s="70"/>
      <c r="B5735" s="28"/>
      <c r="C5735" s="28"/>
      <c r="D5735" s="28"/>
      <c r="F5735" s="28"/>
      <c r="G5735" s="28"/>
      <c r="H5735" s="28"/>
      <c r="J5735" s="21"/>
      <c r="K5735" s="21"/>
      <c r="M5735" s="21"/>
      <c r="P5735" s="21"/>
      <c r="R5735" s="21"/>
      <c r="T5735" s="28"/>
      <c r="U5735" s="28"/>
      <c r="W5735" s="28"/>
      <c r="Y5735" s="28"/>
      <c r="Z5735" s="28"/>
      <c r="AB5735" s="28"/>
    </row>
    <row r="5736" spans="1:28">
      <c r="A5736" s="70"/>
      <c r="B5736" s="28"/>
      <c r="C5736" s="28"/>
      <c r="D5736" s="28"/>
      <c r="F5736" s="28"/>
      <c r="G5736" s="28"/>
      <c r="H5736" s="28"/>
      <c r="J5736" s="21"/>
      <c r="K5736" s="21"/>
      <c r="M5736" s="21"/>
      <c r="P5736" s="21"/>
      <c r="R5736" s="21"/>
      <c r="T5736" s="28"/>
      <c r="U5736" s="28"/>
      <c r="W5736" s="28"/>
      <c r="Y5736" s="28"/>
      <c r="Z5736" s="28"/>
      <c r="AB5736" s="28"/>
    </row>
    <row r="5737" spans="1:28">
      <c r="A5737" s="70"/>
      <c r="B5737" s="28"/>
      <c r="C5737" s="28"/>
      <c r="D5737" s="28"/>
      <c r="F5737" s="28"/>
      <c r="G5737" s="28"/>
      <c r="H5737" s="28"/>
      <c r="J5737" s="21"/>
      <c r="K5737" s="21"/>
      <c r="M5737" s="21"/>
      <c r="P5737" s="21"/>
      <c r="R5737" s="21"/>
      <c r="T5737" s="28"/>
      <c r="U5737" s="28"/>
      <c r="W5737" s="28"/>
      <c r="Y5737" s="28"/>
      <c r="Z5737" s="28"/>
      <c r="AB5737" s="28"/>
    </row>
    <row r="5738" spans="1:28">
      <c r="A5738" s="70"/>
      <c r="B5738" s="28"/>
      <c r="C5738" s="28"/>
      <c r="D5738" s="28"/>
      <c r="F5738" s="28"/>
      <c r="G5738" s="28"/>
      <c r="H5738" s="28"/>
      <c r="J5738" s="21"/>
      <c r="K5738" s="21"/>
      <c r="M5738" s="21"/>
      <c r="P5738" s="21"/>
      <c r="R5738" s="21"/>
      <c r="T5738" s="28"/>
      <c r="U5738" s="28"/>
      <c r="W5738" s="28"/>
      <c r="Y5738" s="28"/>
      <c r="Z5738" s="28"/>
      <c r="AB5738" s="28"/>
    </row>
    <row r="5739" spans="1:28">
      <c r="A5739" s="70"/>
      <c r="B5739" s="28"/>
      <c r="C5739" s="28"/>
      <c r="D5739" s="28"/>
      <c r="F5739" s="28"/>
      <c r="G5739" s="28"/>
      <c r="H5739" s="28"/>
      <c r="J5739" s="21"/>
      <c r="K5739" s="21"/>
      <c r="M5739" s="21"/>
      <c r="P5739" s="21"/>
      <c r="R5739" s="21"/>
      <c r="T5739" s="28"/>
      <c r="U5739" s="28"/>
      <c r="W5739" s="28"/>
      <c r="Y5739" s="28"/>
      <c r="Z5739" s="28"/>
      <c r="AB5739" s="28"/>
    </row>
    <row r="5740" spans="1:28">
      <c r="A5740" s="70"/>
      <c r="B5740" s="28"/>
      <c r="C5740" s="28"/>
      <c r="D5740" s="28"/>
      <c r="F5740" s="28"/>
      <c r="G5740" s="28"/>
      <c r="H5740" s="28"/>
      <c r="J5740" s="21"/>
      <c r="K5740" s="21"/>
      <c r="M5740" s="21"/>
      <c r="P5740" s="21"/>
      <c r="R5740" s="21"/>
      <c r="T5740" s="28"/>
      <c r="U5740" s="28"/>
      <c r="W5740" s="28"/>
      <c r="Y5740" s="28"/>
      <c r="Z5740" s="28"/>
      <c r="AB5740" s="28"/>
    </row>
    <row r="5741" spans="1:28">
      <c r="A5741" s="70"/>
      <c r="B5741" s="28"/>
      <c r="C5741" s="28"/>
      <c r="D5741" s="28"/>
      <c r="F5741" s="28"/>
      <c r="G5741" s="28"/>
      <c r="H5741" s="28"/>
      <c r="J5741" s="21"/>
      <c r="K5741" s="21"/>
      <c r="M5741" s="21"/>
      <c r="P5741" s="21"/>
      <c r="R5741" s="21"/>
      <c r="T5741" s="28"/>
      <c r="U5741" s="28"/>
      <c r="W5741" s="28"/>
      <c r="Y5741" s="28"/>
      <c r="Z5741" s="28"/>
      <c r="AB5741" s="28"/>
    </row>
    <row r="5742" spans="1:28">
      <c r="A5742" s="70"/>
      <c r="B5742" s="28"/>
      <c r="C5742" s="28"/>
      <c r="D5742" s="28"/>
      <c r="F5742" s="28"/>
      <c r="G5742" s="28"/>
      <c r="H5742" s="28"/>
      <c r="J5742" s="21"/>
      <c r="K5742" s="21"/>
      <c r="M5742" s="21"/>
      <c r="P5742" s="21"/>
      <c r="R5742" s="21"/>
      <c r="T5742" s="28"/>
      <c r="U5742" s="28"/>
      <c r="W5742" s="28"/>
      <c r="Y5742" s="28"/>
      <c r="Z5742" s="28"/>
      <c r="AB5742" s="28"/>
    </row>
    <row r="5743" spans="1:28">
      <c r="A5743" s="70"/>
      <c r="B5743" s="28"/>
      <c r="C5743" s="28"/>
      <c r="D5743" s="28"/>
      <c r="F5743" s="28"/>
      <c r="G5743" s="28"/>
      <c r="H5743" s="28"/>
      <c r="J5743" s="21"/>
      <c r="K5743" s="21"/>
      <c r="M5743" s="21"/>
      <c r="P5743" s="21"/>
      <c r="R5743" s="21"/>
      <c r="T5743" s="28"/>
      <c r="U5743" s="28"/>
      <c r="W5743" s="28"/>
      <c r="Y5743" s="28"/>
      <c r="Z5743" s="28"/>
      <c r="AB5743" s="28"/>
    </row>
    <row r="5744" spans="1:28">
      <c r="A5744" s="70"/>
      <c r="B5744" s="28"/>
      <c r="C5744" s="28"/>
      <c r="D5744" s="28"/>
      <c r="F5744" s="28"/>
      <c r="G5744" s="28"/>
      <c r="H5744" s="28"/>
      <c r="J5744" s="21"/>
      <c r="K5744" s="21"/>
      <c r="M5744" s="21"/>
      <c r="P5744" s="21"/>
      <c r="R5744" s="21"/>
      <c r="T5744" s="28"/>
      <c r="U5744" s="28"/>
      <c r="W5744" s="28"/>
      <c r="Y5744" s="28"/>
      <c r="Z5744" s="28"/>
      <c r="AB5744" s="28"/>
    </row>
    <row r="5745" spans="1:28">
      <c r="A5745" s="70"/>
      <c r="B5745" s="28"/>
      <c r="C5745" s="28"/>
      <c r="D5745" s="28"/>
      <c r="F5745" s="28"/>
      <c r="G5745" s="28"/>
      <c r="H5745" s="28"/>
      <c r="J5745" s="21"/>
      <c r="K5745" s="21"/>
      <c r="M5745" s="21"/>
      <c r="P5745" s="21"/>
      <c r="R5745" s="21"/>
      <c r="T5745" s="28"/>
      <c r="U5745" s="28"/>
      <c r="W5745" s="28"/>
      <c r="Y5745" s="28"/>
      <c r="Z5745" s="28"/>
      <c r="AB5745" s="28"/>
    </row>
    <row r="5746" spans="1:28">
      <c r="A5746" s="70"/>
      <c r="B5746" s="28"/>
      <c r="C5746" s="28"/>
      <c r="D5746" s="28"/>
      <c r="F5746" s="28"/>
      <c r="G5746" s="28"/>
      <c r="H5746" s="28"/>
      <c r="J5746" s="21"/>
      <c r="K5746" s="21"/>
      <c r="M5746" s="21"/>
      <c r="P5746" s="21"/>
      <c r="R5746" s="21"/>
      <c r="T5746" s="28"/>
      <c r="U5746" s="28"/>
      <c r="W5746" s="28"/>
      <c r="Y5746" s="28"/>
      <c r="Z5746" s="28"/>
      <c r="AB5746" s="28"/>
    </row>
    <row r="5747" spans="1:28">
      <c r="A5747" s="70"/>
      <c r="B5747" s="28"/>
      <c r="C5747" s="28"/>
      <c r="D5747" s="28"/>
      <c r="F5747" s="28"/>
      <c r="G5747" s="28"/>
      <c r="H5747" s="28"/>
      <c r="J5747" s="21"/>
      <c r="K5747" s="21"/>
      <c r="M5747" s="21"/>
      <c r="P5747" s="21"/>
      <c r="R5747" s="21"/>
      <c r="T5747" s="28"/>
      <c r="U5747" s="28"/>
      <c r="W5747" s="28"/>
      <c r="Y5747" s="28"/>
      <c r="Z5747" s="28"/>
      <c r="AB5747" s="28"/>
    </row>
    <row r="5748" spans="1:28">
      <c r="A5748" s="70"/>
      <c r="B5748" s="28"/>
      <c r="C5748" s="28"/>
      <c r="D5748" s="28"/>
      <c r="F5748" s="28"/>
      <c r="G5748" s="28"/>
      <c r="H5748" s="28"/>
      <c r="J5748" s="21"/>
      <c r="K5748" s="21"/>
      <c r="M5748" s="21"/>
      <c r="P5748" s="21"/>
      <c r="R5748" s="21"/>
      <c r="T5748" s="28"/>
      <c r="U5748" s="28"/>
      <c r="W5748" s="28"/>
      <c r="Y5748" s="28"/>
      <c r="Z5748" s="28"/>
      <c r="AB5748" s="28"/>
    </row>
    <row r="5749" spans="1:28">
      <c r="A5749" s="70"/>
      <c r="B5749" s="28"/>
      <c r="C5749" s="28"/>
      <c r="D5749" s="28"/>
      <c r="F5749" s="28"/>
      <c r="G5749" s="28"/>
      <c r="H5749" s="28"/>
      <c r="J5749" s="21"/>
      <c r="K5749" s="21"/>
      <c r="M5749" s="21"/>
      <c r="P5749" s="21"/>
      <c r="R5749" s="21"/>
      <c r="T5749" s="28"/>
      <c r="U5749" s="28"/>
      <c r="W5749" s="28"/>
      <c r="Y5749" s="28"/>
      <c r="Z5749" s="28"/>
      <c r="AB5749" s="28"/>
    </row>
    <row r="5750" spans="1:28">
      <c r="A5750" s="70"/>
      <c r="B5750" s="28"/>
      <c r="C5750" s="28"/>
      <c r="D5750" s="28"/>
      <c r="F5750" s="28"/>
      <c r="G5750" s="28"/>
      <c r="H5750" s="28"/>
      <c r="J5750" s="21"/>
      <c r="K5750" s="21"/>
      <c r="M5750" s="21"/>
      <c r="P5750" s="21"/>
      <c r="R5750" s="21"/>
      <c r="T5750" s="28"/>
      <c r="U5750" s="28"/>
      <c r="W5750" s="28"/>
      <c r="Y5750" s="28"/>
      <c r="Z5750" s="28"/>
      <c r="AB5750" s="28"/>
    </row>
    <row r="5751" spans="1:28">
      <c r="A5751" s="70"/>
      <c r="B5751" s="28"/>
      <c r="C5751" s="28"/>
      <c r="D5751" s="28"/>
      <c r="F5751" s="28"/>
      <c r="G5751" s="28"/>
      <c r="H5751" s="28"/>
      <c r="J5751" s="21"/>
      <c r="K5751" s="21"/>
      <c r="M5751" s="21"/>
      <c r="P5751" s="21"/>
      <c r="R5751" s="21"/>
      <c r="T5751" s="28"/>
      <c r="U5751" s="28"/>
      <c r="W5751" s="28"/>
      <c r="Y5751" s="28"/>
      <c r="Z5751" s="28"/>
      <c r="AB5751" s="28"/>
    </row>
    <row r="5752" spans="1:28">
      <c r="A5752" s="70"/>
      <c r="B5752" s="28"/>
      <c r="C5752" s="28"/>
      <c r="D5752" s="28"/>
      <c r="F5752" s="28"/>
      <c r="G5752" s="28"/>
      <c r="H5752" s="28"/>
      <c r="J5752" s="21"/>
      <c r="K5752" s="21"/>
      <c r="M5752" s="21"/>
      <c r="P5752" s="21"/>
      <c r="R5752" s="21"/>
      <c r="T5752" s="28"/>
      <c r="U5752" s="28"/>
      <c r="W5752" s="28"/>
      <c r="Y5752" s="28"/>
      <c r="Z5752" s="28"/>
      <c r="AB5752" s="28"/>
    </row>
    <row r="5753" spans="1:28">
      <c r="A5753" s="70"/>
      <c r="B5753" s="28"/>
      <c r="C5753" s="28"/>
      <c r="D5753" s="28"/>
      <c r="F5753" s="28"/>
      <c r="G5753" s="28"/>
      <c r="H5753" s="28"/>
      <c r="J5753" s="21"/>
      <c r="K5753" s="21"/>
      <c r="M5753" s="21"/>
      <c r="P5753" s="21"/>
      <c r="R5753" s="21"/>
      <c r="T5753" s="28"/>
      <c r="U5753" s="28"/>
      <c r="W5753" s="28"/>
      <c r="Y5753" s="28"/>
      <c r="Z5753" s="28"/>
      <c r="AB5753" s="28"/>
    </row>
    <row r="5754" spans="1:28">
      <c r="A5754" s="70"/>
      <c r="B5754" s="28"/>
      <c r="C5754" s="28"/>
      <c r="D5754" s="28"/>
      <c r="F5754" s="28"/>
      <c r="G5754" s="28"/>
      <c r="H5754" s="28"/>
      <c r="J5754" s="21"/>
      <c r="K5754" s="21"/>
      <c r="M5754" s="21"/>
      <c r="P5754" s="21"/>
      <c r="R5754" s="21"/>
      <c r="T5754" s="28"/>
      <c r="U5754" s="28"/>
      <c r="W5754" s="28"/>
      <c r="Y5754" s="28"/>
      <c r="Z5754" s="28"/>
      <c r="AB5754" s="28"/>
    </row>
    <row r="5755" spans="1:28">
      <c r="A5755" s="70"/>
      <c r="B5755" s="28"/>
      <c r="C5755" s="28"/>
      <c r="D5755" s="28"/>
      <c r="F5755" s="28"/>
      <c r="G5755" s="28"/>
      <c r="H5755" s="28"/>
      <c r="J5755" s="21"/>
      <c r="K5755" s="21"/>
      <c r="M5755" s="21"/>
      <c r="P5755" s="21"/>
      <c r="R5755" s="21"/>
      <c r="T5755" s="28"/>
      <c r="U5755" s="28"/>
      <c r="W5755" s="28"/>
      <c r="Y5755" s="28"/>
      <c r="Z5755" s="28"/>
      <c r="AB5755" s="28"/>
    </row>
    <row r="5756" spans="1:28">
      <c r="A5756" s="70"/>
      <c r="B5756" s="28"/>
      <c r="C5756" s="28"/>
      <c r="D5756" s="28"/>
      <c r="F5756" s="28"/>
      <c r="G5756" s="28"/>
      <c r="H5756" s="28"/>
      <c r="J5756" s="21"/>
      <c r="K5756" s="21"/>
      <c r="M5756" s="21"/>
      <c r="P5756" s="21"/>
      <c r="R5756" s="21"/>
      <c r="T5756" s="28"/>
      <c r="U5756" s="28"/>
      <c r="W5756" s="28"/>
      <c r="Y5756" s="28"/>
      <c r="Z5756" s="28"/>
      <c r="AB5756" s="28"/>
    </row>
    <row r="5757" spans="1:28">
      <c r="A5757" s="70"/>
      <c r="B5757" s="28"/>
      <c r="C5757" s="28"/>
      <c r="D5757" s="28"/>
      <c r="F5757" s="28"/>
      <c r="G5757" s="28"/>
      <c r="H5757" s="28"/>
      <c r="J5757" s="21"/>
      <c r="K5757" s="21"/>
      <c r="M5757" s="21"/>
      <c r="P5757" s="21"/>
      <c r="R5757" s="21"/>
      <c r="T5757" s="28"/>
      <c r="U5757" s="28"/>
      <c r="W5757" s="28"/>
      <c r="Y5757" s="28"/>
      <c r="Z5757" s="28"/>
      <c r="AB5757" s="28"/>
    </row>
    <row r="5758" spans="1:28">
      <c r="A5758" s="70"/>
      <c r="B5758" s="28"/>
      <c r="C5758" s="28"/>
      <c r="D5758" s="28"/>
      <c r="F5758" s="28"/>
      <c r="G5758" s="28"/>
      <c r="H5758" s="28"/>
      <c r="J5758" s="21"/>
      <c r="K5758" s="21"/>
      <c r="M5758" s="21"/>
      <c r="P5758" s="21"/>
      <c r="R5758" s="21"/>
      <c r="T5758" s="28"/>
      <c r="U5758" s="28"/>
      <c r="W5758" s="28"/>
      <c r="Y5758" s="28"/>
      <c r="Z5758" s="28"/>
      <c r="AB5758" s="28"/>
    </row>
    <row r="5759" spans="1:28">
      <c r="A5759" s="70"/>
      <c r="B5759" s="28"/>
      <c r="C5759" s="28"/>
      <c r="D5759" s="28"/>
      <c r="F5759" s="28"/>
      <c r="G5759" s="28"/>
      <c r="H5759" s="28"/>
      <c r="J5759" s="21"/>
      <c r="K5759" s="21"/>
      <c r="M5759" s="21"/>
      <c r="P5759" s="21"/>
      <c r="R5759" s="21"/>
      <c r="T5759" s="28"/>
      <c r="U5759" s="28"/>
      <c r="W5759" s="28"/>
      <c r="Y5759" s="28"/>
      <c r="Z5759" s="28"/>
      <c r="AB5759" s="28"/>
    </row>
    <row r="5760" spans="1:28">
      <c r="A5760" s="70"/>
      <c r="B5760" s="28"/>
      <c r="C5760" s="28"/>
      <c r="D5760" s="28"/>
      <c r="F5760" s="28"/>
      <c r="G5760" s="28"/>
      <c r="H5760" s="28"/>
      <c r="J5760" s="21"/>
      <c r="K5760" s="21"/>
      <c r="M5760" s="21"/>
      <c r="P5760" s="21"/>
      <c r="R5760" s="21"/>
      <c r="T5760" s="28"/>
      <c r="U5760" s="28"/>
      <c r="W5760" s="28"/>
      <c r="Y5760" s="28"/>
      <c r="Z5760" s="28"/>
      <c r="AB5760" s="28"/>
    </row>
    <row r="5761" spans="1:28">
      <c r="A5761" s="70"/>
      <c r="B5761" s="28"/>
      <c r="C5761" s="28"/>
      <c r="D5761" s="28"/>
      <c r="F5761" s="28"/>
      <c r="G5761" s="28"/>
      <c r="H5761" s="28"/>
      <c r="J5761" s="21"/>
      <c r="K5761" s="21"/>
      <c r="M5761" s="21"/>
      <c r="P5761" s="21"/>
      <c r="R5761" s="21"/>
      <c r="T5761" s="28"/>
      <c r="U5761" s="28"/>
      <c r="W5761" s="28"/>
      <c r="Y5761" s="28"/>
      <c r="Z5761" s="28"/>
      <c r="AB5761" s="28"/>
    </row>
    <row r="5762" spans="1:28">
      <c r="A5762" s="70"/>
      <c r="B5762" s="28"/>
      <c r="C5762" s="28"/>
      <c r="D5762" s="28"/>
      <c r="F5762" s="28"/>
      <c r="G5762" s="28"/>
      <c r="H5762" s="28"/>
      <c r="J5762" s="21"/>
      <c r="K5762" s="21"/>
      <c r="M5762" s="21"/>
      <c r="P5762" s="21"/>
      <c r="R5762" s="21"/>
      <c r="T5762" s="28"/>
      <c r="U5762" s="28"/>
      <c r="W5762" s="28"/>
      <c r="Y5762" s="28"/>
      <c r="Z5762" s="28"/>
      <c r="AB5762" s="28"/>
    </row>
    <row r="5763" spans="1:28">
      <c r="A5763" s="70"/>
      <c r="B5763" s="28"/>
      <c r="C5763" s="28"/>
      <c r="D5763" s="28"/>
      <c r="F5763" s="28"/>
      <c r="G5763" s="28"/>
      <c r="H5763" s="28"/>
      <c r="J5763" s="21"/>
      <c r="K5763" s="21"/>
      <c r="M5763" s="21"/>
      <c r="P5763" s="21"/>
      <c r="R5763" s="21"/>
      <c r="T5763" s="28"/>
      <c r="U5763" s="28"/>
      <c r="W5763" s="28"/>
      <c r="Y5763" s="28"/>
      <c r="Z5763" s="28"/>
      <c r="AB5763" s="28"/>
    </row>
    <row r="5764" spans="1:28">
      <c r="A5764" s="70"/>
      <c r="B5764" s="28"/>
      <c r="C5764" s="28"/>
      <c r="D5764" s="28"/>
      <c r="F5764" s="28"/>
      <c r="G5764" s="28"/>
      <c r="H5764" s="28"/>
      <c r="J5764" s="21"/>
      <c r="K5764" s="21"/>
      <c r="M5764" s="21"/>
      <c r="P5764" s="21"/>
      <c r="R5764" s="21"/>
      <c r="T5764" s="28"/>
      <c r="U5764" s="28"/>
      <c r="W5764" s="28"/>
      <c r="Y5764" s="28"/>
      <c r="Z5764" s="28"/>
      <c r="AB5764" s="28"/>
    </row>
    <row r="5765" spans="1:28">
      <c r="A5765" s="70"/>
      <c r="B5765" s="28"/>
      <c r="C5765" s="28"/>
      <c r="D5765" s="28"/>
      <c r="F5765" s="28"/>
      <c r="G5765" s="28"/>
      <c r="H5765" s="28"/>
      <c r="J5765" s="21"/>
      <c r="K5765" s="21"/>
      <c r="M5765" s="21"/>
      <c r="P5765" s="21"/>
      <c r="R5765" s="21"/>
      <c r="T5765" s="28"/>
      <c r="U5765" s="28"/>
      <c r="W5765" s="28"/>
      <c r="Y5765" s="28"/>
      <c r="Z5765" s="28"/>
      <c r="AB5765" s="28"/>
    </row>
    <row r="5766" spans="1:28">
      <c r="A5766" s="70"/>
      <c r="B5766" s="28"/>
      <c r="C5766" s="28"/>
      <c r="D5766" s="28"/>
      <c r="F5766" s="28"/>
      <c r="G5766" s="28"/>
      <c r="H5766" s="28"/>
      <c r="J5766" s="21"/>
      <c r="K5766" s="21"/>
      <c r="M5766" s="21"/>
      <c r="P5766" s="21"/>
      <c r="R5766" s="21"/>
      <c r="T5766" s="28"/>
      <c r="U5766" s="28"/>
      <c r="W5766" s="28"/>
      <c r="Y5766" s="28"/>
      <c r="Z5766" s="28"/>
      <c r="AB5766" s="28"/>
    </row>
    <row r="5767" spans="1:28">
      <c r="A5767" s="70"/>
      <c r="B5767" s="28"/>
      <c r="C5767" s="28"/>
      <c r="D5767" s="28"/>
      <c r="F5767" s="28"/>
      <c r="G5767" s="28"/>
      <c r="H5767" s="28"/>
      <c r="J5767" s="21"/>
      <c r="K5767" s="21"/>
      <c r="M5767" s="21"/>
      <c r="P5767" s="21"/>
      <c r="R5767" s="21"/>
      <c r="T5767" s="28"/>
      <c r="U5767" s="28"/>
      <c r="W5767" s="28"/>
      <c r="Y5767" s="28"/>
      <c r="Z5767" s="28"/>
      <c r="AB5767" s="28"/>
    </row>
    <row r="5768" spans="1:28">
      <c r="A5768" s="70"/>
      <c r="B5768" s="28"/>
      <c r="C5768" s="28"/>
      <c r="D5768" s="28"/>
      <c r="F5768" s="28"/>
      <c r="G5768" s="28"/>
      <c r="H5768" s="28"/>
      <c r="J5768" s="21"/>
      <c r="K5768" s="21"/>
      <c r="M5768" s="21"/>
      <c r="P5768" s="21"/>
      <c r="R5768" s="21"/>
      <c r="T5768" s="28"/>
      <c r="U5768" s="28"/>
      <c r="W5768" s="28"/>
      <c r="Y5768" s="28"/>
      <c r="Z5768" s="28"/>
      <c r="AB5768" s="28"/>
    </row>
    <row r="5769" spans="1:28">
      <c r="A5769" s="70"/>
      <c r="B5769" s="28"/>
      <c r="C5769" s="28"/>
      <c r="D5769" s="28"/>
      <c r="F5769" s="28"/>
      <c r="G5769" s="28"/>
      <c r="H5769" s="28"/>
      <c r="J5769" s="21"/>
      <c r="K5769" s="21"/>
      <c r="M5769" s="21"/>
      <c r="P5769" s="21"/>
      <c r="R5769" s="21"/>
      <c r="T5769" s="28"/>
      <c r="U5769" s="28"/>
      <c r="W5769" s="28"/>
      <c r="Y5769" s="28"/>
      <c r="Z5769" s="28"/>
      <c r="AB5769" s="28"/>
    </row>
    <row r="5770" spans="1:28">
      <c r="A5770" s="70"/>
      <c r="B5770" s="28"/>
      <c r="C5770" s="28"/>
      <c r="D5770" s="28"/>
      <c r="F5770" s="28"/>
      <c r="G5770" s="28"/>
      <c r="H5770" s="28"/>
      <c r="J5770" s="21"/>
      <c r="K5770" s="21"/>
      <c r="M5770" s="21"/>
      <c r="P5770" s="21"/>
      <c r="R5770" s="21"/>
      <c r="T5770" s="28"/>
      <c r="U5770" s="28"/>
      <c r="W5770" s="28"/>
      <c r="Y5770" s="28"/>
      <c r="Z5770" s="28"/>
      <c r="AB5770" s="28"/>
    </row>
    <row r="5771" spans="1:28">
      <c r="A5771" s="70"/>
      <c r="B5771" s="28"/>
      <c r="C5771" s="28"/>
      <c r="D5771" s="28"/>
      <c r="F5771" s="28"/>
      <c r="G5771" s="28"/>
      <c r="H5771" s="28"/>
      <c r="J5771" s="21"/>
      <c r="K5771" s="21"/>
      <c r="M5771" s="21"/>
      <c r="P5771" s="21"/>
      <c r="R5771" s="21"/>
      <c r="T5771" s="28"/>
      <c r="U5771" s="28"/>
      <c r="W5771" s="28"/>
      <c r="Y5771" s="28"/>
      <c r="Z5771" s="28"/>
      <c r="AB5771" s="28"/>
    </row>
    <row r="5772" spans="1:28">
      <c r="A5772" s="70"/>
      <c r="B5772" s="28"/>
      <c r="C5772" s="28"/>
      <c r="D5772" s="28"/>
      <c r="F5772" s="28"/>
      <c r="G5772" s="28"/>
      <c r="H5772" s="28"/>
      <c r="J5772" s="21"/>
      <c r="K5772" s="21"/>
      <c r="M5772" s="21"/>
      <c r="P5772" s="21"/>
      <c r="R5772" s="21"/>
      <c r="T5772" s="28"/>
      <c r="U5772" s="28"/>
      <c r="W5772" s="28"/>
      <c r="Y5772" s="28"/>
      <c r="Z5772" s="28"/>
      <c r="AB5772" s="28"/>
    </row>
    <row r="5773" spans="1:28">
      <c r="A5773" s="70"/>
      <c r="B5773" s="28"/>
      <c r="C5773" s="28"/>
      <c r="D5773" s="28"/>
      <c r="F5773" s="28"/>
      <c r="G5773" s="28"/>
      <c r="H5773" s="28"/>
      <c r="J5773" s="21"/>
      <c r="K5773" s="21"/>
      <c r="M5773" s="21"/>
      <c r="P5773" s="21"/>
      <c r="R5773" s="21"/>
      <c r="T5773" s="28"/>
      <c r="U5773" s="28"/>
      <c r="W5773" s="28"/>
      <c r="Y5773" s="28"/>
      <c r="Z5773" s="28"/>
      <c r="AB5773" s="28"/>
    </row>
    <row r="5774" spans="1:28">
      <c r="A5774" s="70"/>
      <c r="B5774" s="28"/>
      <c r="C5774" s="28"/>
      <c r="D5774" s="28"/>
      <c r="F5774" s="28"/>
      <c r="G5774" s="28"/>
      <c r="H5774" s="28"/>
      <c r="J5774" s="21"/>
      <c r="K5774" s="21"/>
      <c r="M5774" s="21"/>
      <c r="P5774" s="21"/>
      <c r="R5774" s="21"/>
      <c r="T5774" s="28"/>
      <c r="U5774" s="28"/>
      <c r="W5774" s="28"/>
      <c r="Y5774" s="28"/>
      <c r="Z5774" s="28"/>
      <c r="AB5774" s="28"/>
    </row>
    <row r="5775" spans="1:28">
      <c r="A5775" s="70"/>
      <c r="B5775" s="28"/>
      <c r="C5775" s="28"/>
      <c r="D5775" s="28"/>
      <c r="F5775" s="28"/>
      <c r="G5775" s="28"/>
      <c r="H5775" s="28"/>
      <c r="J5775" s="21"/>
      <c r="K5775" s="21"/>
      <c r="M5775" s="21"/>
      <c r="P5775" s="21"/>
      <c r="R5775" s="21"/>
      <c r="T5775" s="28"/>
      <c r="U5775" s="28"/>
      <c r="W5775" s="28"/>
      <c r="Y5775" s="28"/>
      <c r="Z5775" s="28"/>
      <c r="AB5775" s="28"/>
    </row>
    <row r="5776" spans="1:28">
      <c r="A5776" s="70"/>
      <c r="B5776" s="28"/>
      <c r="C5776" s="28"/>
      <c r="D5776" s="28"/>
      <c r="F5776" s="28"/>
      <c r="G5776" s="28"/>
      <c r="H5776" s="28"/>
      <c r="J5776" s="21"/>
      <c r="K5776" s="21"/>
      <c r="M5776" s="21"/>
      <c r="P5776" s="21"/>
      <c r="R5776" s="21"/>
      <c r="T5776" s="28"/>
      <c r="U5776" s="28"/>
      <c r="W5776" s="28"/>
      <c r="Y5776" s="28"/>
      <c r="Z5776" s="28"/>
      <c r="AB5776" s="28"/>
    </row>
    <row r="5777" spans="1:28">
      <c r="A5777" s="70"/>
      <c r="B5777" s="28"/>
      <c r="C5777" s="28"/>
      <c r="D5777" s="28"/>
      <c r="F5777" s="28"/>
      <c r="G5777" s="28"/>
      <c r="H5777" s="28"/>
      <c r="J5777" s="21"/>
      <c r="K5777" s="21"/>
      <c r="M5777" s="21"/>
      <c r="P5777" s="21"/>
      <c r="R5777" s="21"/>
      <c r="T5777" s="28"/>
      <c r="U5777" s="28"/>
      <c r="W5777" s="28"/>
      <c r="Y5777" s="28"/>
      <c r="Z5777" s="28"/>
      <c r="AB5777" s="28"/>
    </row>
    <row r="5778" spans="1:28">
      <c r="A5778" s="70"/>
      <c r="B5778" s="28"/>
      <c r="C5778" s="28"/>
      <c r="D5778" s="28"/>
      <c r="F5778" s="28"/>
      <c r="G5778" s="28"/>
      <c r="H5778" s="28"/>
      <c r="J5778" s="21"/>
      <c r="K5778" s="21"/>
      <c r="M5778" s="21"/>
      <c r="P5778" s="21"/>
      <c r="R5778" s="21"/>
      <c r="T5778" s="28"/>
      <c r="U5778" s="28"/>
      <c r="W5778" s="28"/>
      <c r="Y5778" s="28"/>
      <c r="Z5778" s="28"/>
      <c r="AB5778" s="28"/>
    </row>
    <row r="5779" spans="1:28">
      <c r="A5779" s="70"/>
      <c r="B5779" s="28"/>
      <c r="C5779" s="28"/>
      <c r="D5779" s="28"/>
      <c r="F5779" s="28"/>
      <c r="G5779" s="28"/>
      <c r="H5779" s="28"/>
      <c r="J5779" s="21"/>
      <c r="K5779" s="21"/>
      <c r="M5779" s="21"/>
      <c r="P5779" s="21"/>
      <c r="R5779" s="21"/>
      <c r="T5779" s="28"/>
      <c r="U5779" s="28"/>
      <c r="W5779" s="28"/>
      <c r="Y5779" s="28"/>
      <c r="Z5779" s="28"/>
      <c r="AB5779" s="28"/>
    </row>
    <row r="5780" spans="1:28">
      <c r="A5780" s="70"/>
      <c r="B5780" s="28"/>
      <c r="C5780" s="28"/>
      <c r="D5780" s="28"/>
      <c r="F5780" s="28"/>
      <c r="G5780" s="28"/>
      <c r="H5780" s="28"/>
      <c r="J5780" s="21"/>
      <c r="K5780" s="21"/>
      <c r="M5780" s="21"/>
      <c r="P5780" s="21"/>
      <c r="R5780" s="21"/>
      <c r="T5780" s="28"/>
      <c r="U5780" s="28"/>
      <c r="W5780" s="28"/>
      <c r="Y5780" s="28"/>
      <c r="Z5780" s="28"/>
      <c r="AB5780" s="28"/>
    </row>
    <row r="5781" spans="1:28">
      <c r="A5781" s="70"/>
      <c r="B5781" s="28"/>
      <c r="C5781" s="28"/>
      <c r="D5781" s="28"/>
      <c r="F5781" s="28"/>
      <c r="G5781" s="28"/>
      <c r="H5781" s="28"/>
      <c r="J5781" s="21"/>
      <c r="K5781" s="21"/>
      <c r="M5781" s="21"/>
      <c r="P5781" s="21"/>
      <c r="R5781" s="21"/>
      <c r="T5781" s="28"/>
      <c r="U5781" s="28"/>
      <c r="W5781" s="28"/>
      <c r="Y5781" s="28"/>
      <c r="Z5781" s="28"/>
      <c r="AB5781" s="28"/>
    </row>
    <row r="5782" spans="1:28">
      <c r="A5782" s="70"/>
      <c r="B5782" s="28"/>
      <c r="C5782" s="28"/>
      <c r="D5782" s="28"/>
      <c r="F5782" s="28"/>
      <c r="G5782" s="28"/>
      <c r="H5782" s="28"/>
      <c r="J5782" s="21"/>
      <c r="K5782" s="21"/>
      <c r="M5782" s="21"/>
      <c r="P5782" s="21"/>
      <c r="R5782" s="21"/>
      <c r="T5782" s="28"/>
      <c r="U5782" s="28"/>
      <c r="W5782" s="28"/>
      <c r="Y5782" s="28"/>
      <c r="Z5782" s="28"/>
      <c r="AB5782" s="28"/>
    </row>
    <row r="5783" spans="1:28">
      <c r="A5783" s="70"/>
      <c r="B5783" s="28"/>
      <c r="C5783" s="28"/>
      <c r="D5783" s="28"/>
      <c r="F5783" s="28"/>
      <c r="G5783" s="28"/>
      <c r="H5783" s="28"/>
      <c r="J5783" s="21"/>
      <c r="K5783" s="21"/>
      <c r="M5783" s="21"/>
      <c r="P5783" s="21"/>
      <c r="R5783" s="21"/>
      <c r="T5783" s="28"/>
      <c r="U5783" s="28"/>
      <c r="W5783" s="28"/>
      <c r="Y5783" s="28"/>
      <c r="Z5783" s="28"/>
      <c r="AB5783" s="28"/>
    </row>
    <row r="5784" spans="1:28">
      <c r="A5784" s="70"/>
      <c r="B5784" s="28"/>
      <c r="C5784" s="28"/>
      <c r="D5784" s="28"/>
      <c r="F5784" s="28"/>
      <c r="G5784" s="28"/>
      <c r="H5784" s="28"/>
      <c r="J5784" s="21"/>
      <c r="K5784" s="21"/>
      <c r="M5784" s="21"/>
      <c r="P5784" s="21"/>
      <c r="R5784" s="21"/>
      <c r="T5784" s="28"/>
      <c r="U5784" s="28"/>
      <c r="W5784" s="28"/>
      <c r="Y5784" s="28"/>
      <c r="Z5784" s="28"/>
      <c r="AB5784" s="28"/>
    </row>
    <row r="5785" spans="1:28">
      <c r="A5785" s="70"/>
      <c r="B5785" s="28"/>
      <c r="C5785" s="28"/>
      <c r="D5785" s="28"/>
      <c r="F5785" s="28"/>
      <c r="G5785" s="28"/>
      <c r="H5785" s="28"/>
      <c r="J5785" s="21"/>
      <c r="K5785" s="21"/>
      <c r="M5785" s="21"/>
      <c r="P5785" s="21"/>
      <c r="R5785" s="21"/>
      <c r="T5785" s="28"/>
      <c r="U5785" s="28"/>
      <c r="W5785" s="28"/>
      <c r="Y5785" s="28"/>
      <c r="Z5785" s="28"/>
      <c r="AB5785" s="28"/>
    </row>
    <row r="5786" spans="1:28">
      <c r="A5786" s="70"/>
      <c r="B5786" s="28"/>
      <c r="C5786" s="28"/>
      <c r="D5786" s="28"/>
      <c r="F5786" s="28"/>
      <c r="G5786" s="28"/>
      <c r="H5786" s="28"/>
      <c r="J5786" s="21"/>
      <c r="K5786" s="21"/>
      <c r="M5786" s="21"/>
      <c r="P5786" s="21"/>
      <c r="R5786" s="21"/>
      <c r="T5786" s="28"/>
      <c r="U5786" s="28"/>
      <c r="W5786" s="28"/>
      <c r="Y5786" s="28"/>
      <c r="Z5786" s="28"/>
      <c r="AB5786" s="28"/>
    </row>
    <row r="5787" spans="1:28">
      <c r="A5787" s="70"/>
      <c r="B5787" s="28"/>
      <c r="C5787" s="28"/>
      <c r="D5787" s="28"/>
      <c r="F5787" s="28"/>
      <c r="G5787" s="28"/>
      <c r="H5787" s="28"/>
      <c r="J5787" s="21"/>
      <c r="K5787" s="21"/>
      <c r="M5787" s="21"/>
      <c r="P5787" s="21"/>
      <c r="R5787" s="21"/>
      <c r="T5787" s="28"/>
      <c r="U5787" s="28"/>
      <c r="W5787" s="28"/>
      <c r="Y5787" s="28"/>
      <c r="Z5787" s="28"/>
      <c r="AB5787" s="28"/>
    </row>
    <row r="5788" spans="1:28">
      <c r="A5788" s="70"/>
      <c r="B5788" s="28"/>
      <c r="C5788" s="28"/>
      <c r="D5788" s="28"/>
      <c r="F5788" s="28"/>
      <c r="G5788" s="28"/>
      <c r="H5788" s="28"/>
      <c r="J5788" s="21"/>
      <c r="K5788" s="21"/>
      <c r="M5788" s="21"/>
      <c r="P5788" s="21"/>
      <c r="R5788" s="21"/>
      <c r="T5788" s="28"/>
      <c r="U5788" s="28"/>
      <c r="W5788" s="28"/>
      <c r="Y5788" s="28"/>
      <c r="Z5788" s="28"/>
      <c r="AB5788" s="28"/>
    </row>
    <row r="5789" spans="1:28">
      <c r="A5789" s="70"/>
      <c r="B5789" s="28"/>
      <c r="C5789" s="28"/>
      <c r="D5789" s="28"/>
      <c r="F5789" s="28"/>
      <c r="G5789" s="28"/>
      <c r="H5789" s="28"/>
      <c r="J5789" s="21"/>
      <c r="K5789" s="21"/>
      <c r="M5789" s="21"/>
      <c r="P5789" s="21"/>
      <c r="R5789" s="21"/>
      <c r="T5789" s="28"/>
      <c r="U5789" s="28"/>
      <c r="W5789" s="28"/>
      <c r="Y5789" s="28"/>
      <c r="Z5789" s="28"/>
      <c r="AB5789" s="28"/>
    </row>
    <row r="5790" spans="1:28">
      <c r="A5790" s="70"/>
      <c r="B5790" s="28"/>
      <c r="C5790" s="28"/>
      <c r="D5790" s="28"/>
      <c r="F5790" s="28"/>
      <c r="G5790" s="28"/>
      <c r="H5790" s="28"/>
      <c r="J5790" s="21"/>
      <c r="K5790" s="21"/>
      <c r="M5790" s="21"/>
      <c r="P5790" s="21"/>
      <c r="R5790" s="21"/>
      <c r="T5790" s="28"/>
      <c r="U5790" s="28"/>
      <c r="W5790" s="28"/>
      <c r="Y5790" s="28"/>
      <c r="Z5790" s="28"/>
      <c r="AB5790" s="28"/>
    </row>
    <row r="5791" spans="1:28">
      <c r="A5791" s="70"/>
      <c r="B5791" s="28"/>
      <c r="C5791" s="28"/>
      <c r="D5791" s="28"/>
      <c r="F5791" s="28"/>
      <c r="G5791" s="28"/>
      <c r="H5791" s="28"/>
      <c r="J5791" s="21"/>
      <c r="K5791" s="21"/>
      <c r="M5791" s="21"/>
      <c r="P5791" s="21"/>
      <c r="R5791" s="21"/>
      <c r="T5791" s="28"/>
      <c r="U5791" s="28"/>
      <c r="W5791" s="28"/>
      <c r="Y5791" s="28"/>
      <c r="Z5791" s="28"/>
      <c r="AB5791" s="28"/>
    </row>
    <row r="5792" spans="1:28">
      <c r="A5792" s="70"/>
      <c r="B5792" s="28"/>
      <c r="C5792" s="28"/>
      <c r="D5792" s="28"/>
      <c r="F5792" s="28"/>
      <c r="G5792" s="28"/>
      <c r="H5792" s="28"/>
      <c r="J5792" s="21"/>
      <c r="K5792" s="21"/>
      <c r="M5792" s="21"/>
      <c r="P5792" s="21"/>
      <c r="R5792" s="21"/>
      <c r="T5792" s="28"/>
      <c r="U5792" s="28"/>
      <c r="W5792" s="28"/>
      <c r="Y5792" s="28"/>
      <c r="Z5792" s="28"/>
      <c r="AB5792" s="28"/>
    </row>
    <row r="5793" spans="1:28">
      <c r="A5793" s="70"/>
      <c r="B5793" s="28"/>
      <c r="C5793" s="28"/>
      <c r="D5793" s="28"/>
      <c r="F5793" s="28"/>
      <c r="G5793" s="28"/>
      <c r="H5793" s="28"/>
      <c r="J5793" s="21"/>
      <c r="K5793" s="21"/>
      <c r="M5793" s="21"/>
      <c r="P5793" s="21"/>
      <c r="R5793" s="21"/>
      <c r="T5793" s="28"/>
      <c r="U5793" s="28"/>
      <c r="W5793" s="28"/>
      <c r="Y5793" s="28"/>
      <c r="Z5793" s="28"/>
      <c r="AB5793" s="28"/>
    </row>
    <row r="5794" spans="1:28">
      <c r="A5794" s="70"/>
      <c r="B5794" s="28"/>
      <c r="C5794" s="28"/>
      <c r="D5794" s="28"/>
      <c r="F5794" s="28"/>
      <c r="G5794" s="28"/>
      <c r="H5794" s="28"/>
      <c r="J5794" s="21"/>
      <c r="K5794" s="21"/>
      <c r="M5794" s="21"/>
      <c r="P5794" s="21"/>
      <c r="R5794" s="21"/>
      <c r="T5794" s="28"/>
      <c r="U5794" s="28"/>
      <c r="W5794" s="28"/>
      <c r="Y5794" s="28"/>
      <c r="Z5794" s="28"/>
      <c r="AB5794" s="28"/>
    </row>
    <row r="5795" spans="1:28">
      <c r="A5795" s="70"/>
      <c r="B5795" s="28"/>
      <c r="C5795" s="28"/>
      <c r="D5795" s="28"/>
      <c r="F5795" s="28"/>
      <c r="G5795" s="28"/>
      <c r="H5795" s="28"/>
      <c r="J5795" s="21"/>
      <c r="K5795" s="21"/>
      <c r="M5795" s="21"/>
      <c r="P5795" s="21"/>
      <c r="R5795" s="21"/>
      <c r="T5795" s="28"/>
      <c r="U5795" s="28"/>
      <c r="W5795" s="28"/>
      <c r="Y5795" s="28"/>
      <c r="Z5795" s="28"/>
      <c r="AB5795" s="28"/>
    </row>
    <row r="5796" spans="1:28">
      <c r="A5796" s="70"/>
      <c r="B5796" s="28"/>
      <c r="C5796" s="28"/>
      <c r="D5796" s="28"/>
      <c r="F5796" s="28"/>
      <c r="G5796" s="28"/>
      <c r="H5796" s="28"/>
      <c r="J5796" s="21"/>
      <c r="K5796" s="21"/>
      <c r="M5796" s="21"/>
      <c r="P5796" s="21"/>
      <c r="R5796" s="21"/>
      <c r="T5796" s="28"/>
      <c r="U5796" s="28"/>
      <c r="W5796" s="28"/>
      <c r="Y5796" s="28"/>
      <c r="Z5796" s="28"/>
      <c r="AB5796" s="28"/>
    </row>
    <row r="5797" spans="1:28">
      <c r="A5797" s="70"/>
      <c r="B5797" s="28"/>
      <c r="C5797" s="28"/>
      <c r="D5797" s="28"/>
      <c r="F5797" s="28"/>
      <c r="G5797" s="28"/>
      <c r="H5797" s="28"/>
      <c r="J5797" s="21"/>
      <c r="K5797" s="21"/>
      <c r="M5797" s="21"/>
      <c r="P5797" s="21"/>
      <c r="R5797" s="21"/>
      <c r="T5797" s="28"/>
      <c r="U5797" s="28"/>
      <c r="W5797" s="28"/>
      <c r="Y5797" s="28"/>
      <c r="Z5797" s="28"/>
      <c r="AB5797" s="28"/>
    </row>
    <row r="5798" spans="1:28">
      <c r="A5798" s="70"/>
      <c r="B5798" s="28"/>
      <c r="C5798" s="28"/>
      <c r="D5798" s="28"/>
      <c r="F5798" s="28"/>
      <c r="G5798" s="28"/>
      <c r="H5798" s="28"/>
      <c r="J5798" s="21"/>
      <c r="K5798" s="21"/>
      <c r="M5798" s="21"/>
      <c r="P5798" s="21"/>
      <c r="R5798" s="21"/>
      <c r="T5798" s="28"/>
      <c r="U5798" s="28"/>
      <c r="W5798" s="28"/>
      <c r="Y5798" s="28"/>
      <c r="Z5798" s="28"/>
      <c r="AB5798" s="28"/>
    </row>
    <row r="5799" spans="1:28">
      <c r="A5799" s="70"/>
      <c r="B5799" s="28"/>
      <c r="C5799" s="28"/>
      <c r="D5799" s="28"/>
      <c r="F5799" s="28"/>
      <c r="G5799" s="28"/>
      <c r="H5799" s="28"/>
      <c r="J5799" s="21"/>
      <c r="K5799" s="21"/>
      <c r="M5799" s="21"/>
      <c r="P5799" s="21"/>
      <c r="R5799" s="21"/>
      <c r="T5799" s="28"/>
      <c r="U5799" s="28"/>
      <c r="W5799" s="28"/>
      <c r="Y5799" s="28"/>
      <c r="Z5799" s="28"/>
      <c r="AB5799" s="28"/>
    </row>
    <row r="5800" spans="1:28">
      <c r="A5800" s="70"/>
      <c r="B5800" s="28"/>
      <c r="C5800" s="28"/>
      <c r="D5800" s="28"/>
      <c r="F5800" s="28"/>
      <c r="G5800" s="28"/>
      <c r="H5800" s="28"/>
      <c r="J5800" s="21"/>
      <c r="K5800" s="21"/>
      <c r="M5800" s="21"/>
      <c r="P5800" s="21"/>
      <c r="R5800" s="21"/>
      <c r="T5800" s="28"/>
      <c r="U5800" s="28"/>
      <c r="W5800" s="28"/>
      <c r="Y5800" s="28"/>
      <c r="Z5800" s="28"/>
      <c r="AB5800" s="28"/>
    </row>
    <row r="5801" spans="1:28">
      <c r="A5801" s="70"/>
      <c r="B5801" s="28"/>
      <c r="C5801" s="28"/>
      <c r="D5801" s="28"/>
      <c r="F5801" s="28"/>
      <c r="G5801" s="28"/>
      <c r="H5801" s="28"/>
      <c r="J5801" s="21"/>
      <c r="K5801" s="21"/>
      <c r="M5801" s="21"/>
      <c r="P5801" s="21"/>
      <c r="R5801" s="21"/>
      <c r="T5801" s="28"/>
      <c r="U5801" s="28"/>
      <c r="W5801" s="28"/>
      <c r="Y5801" s="28"/>
      <c r="Z5801" s="28"/>
      <c r="AB5801" s="28"/>
    </row>
    <row r="5802" spans="1:28">
      <c r="A5802" s="70"/>
      <c r="B5802" s="28"/>
      <c r="C5802" s="28"/>
      <c r="D5802" s="28"/>
      <c r="F5802" s="28"/>
      <c r="G5802" s="28"/>
      <c r="H5802" s="28"/>
      <c r="J5802" s="21"/>
      <c r="K5802" s="21"/>
      <c r="M5802" s="21"/>
      <c r="P5802" s="21"/>
      <c r="R5802" s="21"/>
      <c r="T5802" s="28"/>
      <c r="U5802" s="28"/>
      <c r="W5802" s="28"/>
      <c r="Y5802" s="28"/>
      <c r="Z5802" s="28"/>
      <c r="AB5802" s="28"/>
    </row>
    <row r="5803" spans="1:28">
      <c r="A5803" s="70"/>
      <c r="B5803" s="28"/>
      <c r="C5803" s="28"/>
      <c r="D5803" s="28"/>
      <c r="F5803" s="28"/>
      <c r="G5803" s="28"/>
      <c r="H5803" s="28"/>
      <c r="J5803" s="21"/>
      <c r="K5803" s="21"/>
      <c r="M5803" s="21"/>
      <c r="P5803" s="21"/>
      <c r="R5803" s="21"/>
      <c r="T5803" s="28"/>
      <c r="U5803" s="28"/>
      <c r="W5803" s="28"/>
      <c r="Y5803" s="28"/>
      <c r="Z5803" s="28"/>
      <c r="AB5803" s="28"/>
    </row>
    <row r="5804" spans="1:28">
      <c r="A5804" s="70"/>
      <c r="B5804" s="28"/>
      <c r="C5804" s="28"/>
      <c r="D5804" s="28"/>
      <c r="F5804" s="28"/>
      <c r="G5804" s="28"/>
      <c r="H5804" s="28"/>
      <c r="J5804" s="21"/>
      <c r="K5804" s="21"/>
      <c r="M5804" s="21"/>
      <c r="P5804" s="21"/>
      <c r="R5804" s="21"/>
      <c r="T5804" s="28"/>
      <c r="U5804" s="28"/>
      <c r="W5804" s="28"/>
      <c r="Y5804" s="28"/>
      <c r="Z5804" s="28"/>
      <c r="AB5804" s="28"/>
    </row>
    <row r="5805" spans="1:28">
      <c r="A5805" s="70"/>
      <c r="B5805" s="28"/>
      <c r="C5805" s="28"/>
      <c r="D5805" s="28"/>
      <c r="F5805" s="28"/>
      <c r="G5805" s="28"/>
      <c r="H5805" s="28"/>
      <c r="J5805" s="21"/>
      <c r="K5805" s="21"/>
      <c r="M5805" s="21"/>
      <c r="P5805" s="21"/>
      <c r="R5805" s="21"/>
      <c r="T5805" s="28"/>
      <c r="U5805" s="28"/>
      <c r="W5805" s="28"/>
      <c r="Y5805" s="28"/>
      <c r="Z5805" s="28"/>
      <c r="AB5805" s="28"/>
    </row>
    <row r="5806" spans="1:28">
      <c r="A5806" s="70"/>
      <c r="B5806" s="28"/>
      <c r="C5806" s="28"/>
      <c r="D5806" s="28"/>
      <c r="F5806" s="28"/>
      <c r="G5806" s="28"/>
      <c r="H5806" s="28"/>
      <c r="J5806" s="21"/>
      <c r="K5806" s="21"/>
      <c r="M5806" s="21"/>
      <c r="P5806" s="21"/>
      <c r="R5806" s="21"/>
      <c r="T5806" s="28"/>
      <c r="U5806" s="28"/>
      <c r="W5806" s="28"/>
      <c r="Y5806" s="28"/>
      <c r="Z5806" s="28"/>
      <c r="AB5806" s="28"/>
    </row>
    <row r="5807" spans="1:28">
      <c r="A5807" s="70"/>
      <c r="B5807" s="28"/>
      <c r="C5807" s="28"/>
      <c r="D5807" s="28"/>
      <c r="F5807" s="28"/>
      <c r="G5807" s="28"/>
      <c r="H5807" s="28"/>
      <c r="J5807" s="21"/>
      <c r="K5807" s="21"/>
      <c r="M5807" s="21"/>
      <c r="P5807" s="21"/>
      <c r="R5807" s="21"/>
      <c r="T5807" s="28"/>
      <c r="U5807" s="28"/>
      <c r="W5807" s="28"/>
      <c r="Y5807" s="28"/>
      <c r="Z5807" s="28"/>
      <c r="AB5807" s="28"/>
    </row>
    <row r="5808" spans="1:28">
      <c r="A5808" s="70"/>
      <c r="B5808" s="28"/>
      <c r="C5808" s="28"/>
      <c r="D5808" s="28"/>
      <c r="F5808" s="28"/>
      <c r="G5808" s="28"/>
      <c r="H5808" s="28"/>
      <c r="J5808" s="21"/>
      <c r="K5808" s="21"/>
      <c r="M5808" s="21"/>
      <c r="P5808" s="21"/>
      <c r="R5808" s="21"/>
      <c r="T5808" s="28"/>
      <c r="U5808" s="28"/>
      <c r="W5808" s="28"/>
      <c r="Y5808" s="28"/>
      <c r="Z5808" s="28"/>
      <c r="AB5808" s="28"/>
    </row>
    <row r="5809" spans="1:28">
      <c r="A5809" s="70"/>
      <c r="B5809" s="28"/>
      <c r="C5809" s="28"/>
      <c r="D5809" s="28"/>
      <c r="F5809" s="28"/>
      <c r="G5809" s="28"/>
      <c r="H5809" s="28"/>
      <c r="J5809" s="21"/>
      <c r="K5809" s="21"/>
      <c r="M5809" s="21"/>
      <c r="P5809" s="21"/>
      <c r="R5809" s="21"/>
      <c r="T5809" s="28"/>
      <c r="U5809" s="28"/>
      <c r="W5809" s="28"/>
      <c r="Y5809" s="28"/>
      <c r="Z5809" s="28"/>
      <c r="AB5809" s="28"/>
    </row>
    <row r="5810" spans="1:28">
      <c r="A5810" s="70"/>
      <c r="B5810" s="28"/>
      <c r="C5810" s="28"/>
      <c r="D5810" s="28"/>
      <c r="F5810" s="28"/>
      <c r="G5810" s="28"/>
      <c r="H5810" s="28"/>
      <c r="J5810" s="21"/>
      <c r="K5810" s="21"/>
      <c r="M5810" s="21"/>
      <c r="P5810" s="21"/>
      <c r="R5810" s="21"/>
      <c r="T5810" s="28"/>
      <c r="U5810" s="28"/>
      <c r="W5810" s="28"/>
      <c r="Y5810" s="28"/>
      <c r="Z5810" s="28"/>
      <c r="AB5810" s="28"/>
    </row>
    <row r="5811" spans="1:28">
      <c r="A5811" s="70"/>
      <c r="B5811" s="28"/>
      <c r="C5811" s="28"/>
      <c r="D5811" s="28"/>
      <c r="F5811" s="28"/>
      <c r="G5811" s="28"/>
      <c r="H5811" s="28"/>
      <c r="J5811" s="21"/>
      <c r="K5811" s="21"/>
      <c r="M5811" s="21"/>
      <c r="P5811" s="21"/>
      <c r="R5811" s="21"/>
      <c r="T5811" s="28"/>
      <c r="U5811" s="28"/>
      <c r="W5811" s="28"/>
      <c r="Y5811" s="28"/>
      <c r="Z5811" s="28"/>
      <c r="AB5811" s="28"/>
    </row>
    <row r="5812" spans="1:28">
      <c r="A5812" s="70"/>
      <c r="B5812" s="28"/>
      <c r="C5812" s="28"/>
      <c r="D5812" s="28"/>
      <c r="F5812" s="28"/>
      <c r="G5812" s="28"/>
      <c r="H5812" s="28"/>
      <c r="J5812" s="21"/>
      <c r="K5812" s="21"/>
      <c r="M5812" s="21"/>
      <c r="P5812" s="21"/>
      <c r="R5812" s="21"/>
      <c r="T5812" s="28"/>
      <c r="U5812" s="28"/>
      <c r="W5812" s="28"/>
      <c r="Y5812" s="28"/>
      <c r="Z5812" s="28"/>
      <c r="AB5812" s="28"/>
    </row>
    <row r="5813" spans="1:28">
      <c r="A5813" s="70"/>
      <c r="B5813" s="28"/>
      <c r="C5813" s="28"/>
      <c r="D5813" s="28"/>
      <c r="F5813" s="28"/>
      <c r="G5813" s="28"/>
      <c r="H5813" s="28"/>
      <c r="J5813" s="21"/>
      <c r="K5813" s="21"/>
      <c r="M5813" s="21"/>
      <c r="P5813" s="21"/>
      <c r="R5813" s="21"/>
      <c r="T5813" s="28"/>
      <c r="U5813" s="28"/>
      <c r="W5813" s="28"/>
      <c r="Y5813" s="28"/>
      <c r="Z5813" s="28"/>
      <c r="AB5813" s="28"/>
    </row>
    <row r="5814" spans="1:28">
      <c r="A5814" s="70"/>
      <c r="B5814" s="28"/>
      <c r="C5814" s="28"/>
      <c r="D5814" s="28"/>
      <c r="F5814" s="28"/>
      <c r="G5814" s="28"/>
      <c r="H5814" s="28"/>
      <c r="J5814" s="21"/>
      <c r="K5814" s="21"/>
      <c r="M5814" s="21"/>
      <c r="P5814" s="21"/>
      <c r="R5814" s="21"/>
      <c r="T5814" s="28"/>
      <c r="U5814" s="28"/>
      <c r="W5814" s="28"/>
      <c r="Y5814" s="28"/>
      <c r="Z5814" s="28"/>
      <c r="AB5814" s="28"/>
    </row>
    <row r="5815" spans="1:28">
      <c r="A5815" s="70"/>
      <c r="B5815" s="28"/>
      <c r="C5815" s="28"/>
      <c r="D5815" s="28"/>
      <c r="F5815" s="28"/>
      <c r="G5815" s="28"/>
      <c r="H5815" s="28"/>
      <c r="J5815" s="21"/>
      <c r="K5815" s="21"/>
      <c r="M5815" s="21"/>
      <c r="P5815" s="21"/>
      <c r="R5815" s="21"/>
      <c r="T5815" s="28"/>
      <c r="U5815" s="28"/>
      <c r="W5815" s="28"/>
      <c r="Y5815" s="28"/>
      <c r="Z5815" s="28"/>
      <c r="AB5815" s="28"/>
    </row>
    <row r="5816" spans="1:28">
      <c r="A5816" s="70"/>
      <c r="B5816" s="28"/>
      <c r="C5816" s="28"/>
      <c r="D5816" s="28"/>
      <c r="F5816" s="28"/>
      <c r="G5816" s="28"/>
      <c r="H5816" s="28"/>
      <c r="J5816" s="21"/>
      <c r="K5816" s="21"/>
      <c r="M5816" s="21"/>
      <c r="P5816" s="21"/>
      <c r="R5816" s="21"/>
      <c r="T5816" s="28"/>
      <c r="U5816" s="28"/>
      <c r="W5816" s="28"/>
      <c r="Y5816" s="28"/>
      <c r="Z5816" s="28"/>
      <c r="AB5816" s="28"/>
    </row>
    <row r="5817" spans="1:28">
      <c r="A5817" s="70"/>
      <c r="B5817" s="28"/>
      <c r="C5817" s="28"/>
      <c r="D5817" s="28"/>
      <c r="F5817" s="28"/>
      <c r="G5817" s="28"/>
      <c r="H5817" s="28"/>
      <c r="J5817" s="21"/>
      <c r="K5817" s="21"/>
      <c r="M5817" s="21"/>
      <c r="P5817" s="21"/>
      <c r="R5817" s="21"/>
      <c r="T5817" s="28"/>
      <c r="U5817" s="28"/>
      <c r="W5817" s="28"/>
      <c r="Y5817" s="28"/>
      <c r="Z5817" s="28"/>
      <c r="AB5817" s="28"/>
    </row>
    <row r="5818" spans="1:28">
      <c r="A5818" s="70"/>
      <c r="B5818" s="28"/>
      <c r="C5818" s="28"/>
      <c r="D5818" s="28"/>
      <c r="F5818" s="28"/>
      <c r="G5818" s="28"/>
      <c r="H5818" s="28"/>
      <c r="J5818" s="21"/>
      <c r="K5818" s="21"/>
      <c r="M5818" s="21"/>
      <c r="P5818" s="21"/>
      <c r="R5818" s="21"/>
      <c r="T5818" s="28"/>
      <c r="U5818" s="28"/>
      <c r="W5818" s="28"/>
      <c r="Y5818" s="28"/>
      <c r="Z5818" s="28"/>
      <c r="AB5818" s="28"/>
    </row>
    <row r="5819" spans="1:28">
      <c r="A5819" s="70"/>
      <c r="B5819" s="28"/>
      <c r="C5819" s="28"/>
      <c r="D5819" s="28"/>
      <c r="F5819" s="28"/>
      <c r="G5819" s="28"/>
      <c r="H5819" s="28"/>
      <c r="J5819" s="21"/>
      <c r="K5819" s="21"/>
      <c r="M5819" s="21"/>
      <c r="P5819" s="21"/>
      <c r="R5819" s="21"/>
      <c r="T5819" s="28"/>
      <c r="U5819" s="28"/>
      <c r="W5819" s="28"/>
      <c r="Y5819" s="28"/>
      <c r="Z5819" s="28"/>
      <c r="AB5819" s="28"/>
    </row>
    <row r="5820" spans="1:28">
      <c r="A5820" s="70"/>
      <c r="B5820" s="28"/>
      <c r="C5820" s="28"/>
      <c r="D5820" s="28"/>
      <c r="F5820" s="28"/>
      <c r="G5820" s="28"/>
      <c r="H5820" s="28"/>
      <c r="J5820" s="21"/>
      <c r="K5820" s="21"/>
      <c r="M5820" s="21"/>
      <c r="P5820" s="21"/>
      <c r="R5820" s="21"/>
      <c r="T5820" s="28"/>
      <c r="U5820" s="28"/>
      <c r="W5820" s="28"/>
      <c r="Y5820" s="28"/>
      <c r="Z5820" s="28"/>
      <c r="AB5820" s="28"/>
    </row>
    <row r="5821" spans="1:28">
      <c r="A5821" s="70"/>
      <c r="B5821" s="28"/>
      <c r="C5821" s="28"/>
      <c r="D5821" s="28"/>
      <c r="F5821" s="28"/>
      <c r="G5821" s="28"/>
      <c r="H5821" s="28"/>
      <c r="J5821" s="21"/>
      <c r="K5821" s="21"/>
      <c r="M5821" s="21"/>
      <c r="P5821" s="21"/>
      <c r="R5821" s="21"/>
      <c r="T5821" s="28"/>
      <c r="U5821" s="28"/>
      <c r="W5821" s="28"/>
      <c r="Y5821" s="28"/>
      <c r="Z5821" s="28"/>
      <c r="AB5821" s="28"/>
    </row>
    <row r="5822" spans="1:28">
      <c r="A5822" s="70"/>
      <c r="B5822" s="28"/>
      <c r="C5822" s="28"/>
      <c r="D5822" s="28"/>
      <c r="F5822" s="28"/>
      <c r="G5822" s="28"/>
      <c r="H5822" s="28"/>
      <c r="J5822" s="21"/>
      <c r="K5822" s="21"/>
      <c r="M5822" s="21"/>
      <c r="P5822" s="21"/>
      <c r="R5822" s="21"/>
      <c r="T5822" s="28"/>
      <c r="U5822" s="28"/>
      <c r="W5822" s="28"/>
      <c r="Y5822" s="28"/>
      <c r="Z5822" s="28"/>
      <c r="AB5822" s="28"/>
    </row>
    <row r="5823" spans="1:28">
      <c r="A5823" s="70"/>
      <c r="B5823" s="28"/>
      <c r="C5823" s="28"/>
      <c r="D5823" s="28"/>
      <c r="F5823" s="28"/>
      <c r="G5823" s="28"/>
      <c r="H5823" s="28"/>
      <c r="J5823" s="21"/>
      <c r="K5823" s="21"/>
      <c r="M5823" s="21"/>
      <c r="P5823" s="21"/>
      <c r="R5823" s="21"/>
      <c r="T5823" s="28"/>
      <c r="U5823" s="28"/>
      <c r="W5823" s="28"/>
      <c r="Y5823" s="28"/>
      <c r="Z5823" s="28"/>
      <c r="AB5823" s="28"/>
    </row>
    <row r="5824" spans="1:28">
      <c r="A5824" s="70"/>
      <c r="B5824" s="28"/>
      <c r="C5824" s="28"/>
      <c r="D5824" s="28"/>
      <c r="F5824" s="28"/>
      <c r="G5824" s="28"/>
      <c r="H5824" s="28"/>
      <c r="J5824" s="21"/>
      <c r="K5824" s="21"/>
      <c r="M5824" s="21"/>
      <c r="P5824" s="21"/>
      <c r="R5824" s="21"/>
      <c r="T5824" s="28"/>
      <c r="U5824" s="28"/>
      <c r="W5824" s="28"/>
      <c r="Y5824" s="28"/>
      <c r="Z5824" s="28"/>
      <c r="AB5824" s="28"/>
    </row>
    <row r="5825" spans="1:28">
      <c r="A5825" s="70"/>
      <c r="B5825" s="28"/>
      <c r="C5825" s="28"/>
      <c r="D5825" s="28"/>
      <c r="F5825" s="28"/>
      <c r="G5825" s="28"/>
      <c r="H5825" s="28"/>
      <c r="J5825" s="21"/>
      <c r="K5825" s="21"/>
      <c r="M5825" s="21"/>
      <c r="P5825" s="21"/>
      <c r="R5825" s="21"/>
      <c r="T5825" s="28"/>
      <c r="U5825" s="28"/>
      <c r="W5825" s="28"/>
      <c r="Y5825" s="28"/>
      <c r="Z5825" s="28"/>
      <c r="AB5825" s="28"/>
    </row>
    <row r="5826" spans="1:28">
      <c r="A5826" s="70"/>
      <c r="B5826" s="28"/>
      <c r="C5826" s="28"/>
      <c r="D5826" s="28"/>
      <c r="F5826" s="28"/>
      <c r="G5826" s="28"/>
      <c r="H5826" s="28"/>
      <c r="J5826" s="21"/>
      <c r="K5826" s="21"/>
      <c r="M5826" s="21"/>
      <c r="P5826" s="21"/>
      <c r="R5826" s="21"/>
      <c r="T5826" s="28"/>
      <c r="U5826" s="28"/>
      <c r="W5826" s="28"/>
      <c r="Y5826" s="28"/>
      <c r="Z5826" s="28"/>
      <c r="AB5826" s="28"/>
    </row>
    <row r="5827" spans="1:28">
      <c r="A5827" s="70"/>
      <c r="B5827" s="28"/>
      <c r="C5827" s="28"/>
      <c r="D5827" s="28"/>
      <c r="F5827" s="28"/>
      <c r="G5827" s="28"/>
      <c r="H5827" s="28"/>
      <c r="J5827" s="21"/>
      <c r="K5827" s="21"/>
      <c r="M5827" s="21"/>
      <c r="P5827" s="21"/>
      <c r="R5827" s="21"/>
      <c r="T5827" s="28"/>
      <c r="U5827" s="28"/>
      <c r="W5827" s="28"/>
      <c r="Y5827" s="28"/>
      <c r="Z5827" s="28"/>
      <c r="AB5827" s="28"/>
    </row>
    <row r="5828" spans="1:28">
      <c r="A5828" s="70"/>
      <c r="B5828" s="28"/>
      <c r="C5828" s="28"/>
      <c r="D5828" s="28"/>
      <c r="F5828" s="28"/>
      <c r="G5828" s="28"/>
      <c r="H5828" s="28"/>
      <c r="J5828" s="21"/>
      <c r="K5828" s="21"/>
      <c r="M5828" s="21"/>
      <c r="P5828" s="21"/>
      <c r="R5828" s="21"/>
      <c r="T5828" s="28"/>
      <c r="U5828" s="28"/>
      <c r="W5828" s="28"/>
      <c r="Y5828" s="28"/>
      <c r="Z5828" s="28"/>
      <c r="AB5828" s="28"/>
    </row>
    <row r="5829" spans="1:28">
      <c r="A5829" s="70"/>
      <c r="B5829" s="28"/>
      <c r="C5829" s="28"/>
      <c r="D5829" s="28"/>
      <c r="F5829" s="28"/>
      <c r="G5829" s="28"/>
      <c r="H5829" s="28"/>
      <c r="J5829" s="21"/>
      <c r="K5829" s="21"/>
      <c r="M5829" s="21"/>
      <c r="P5829" s="21"/>
      <c r="R5829" s="21"/>
      <c r="T5829" s="28"/>
      <c r="U5829" s="28"/>
      <c r="W5829" s="28"/>
      <c r="Y5829" s="28"/>
      <c r="Z5829" s="28"/>
      <c r="AB5829" s="28"/>
    </row>
    <row r="5830" spans="1:28">
      <c r="A5830" s="70"/>
      <c r="B5830" s="28"/>
      <c r="C5830" s="28"/>
      <c r="D5830" s="28"/>
      <c r="F5830" s="28"/>
      <c r="G5830" s="28"/>
      <c r="H5830" s="28"/>
      <c r="J5830" s="21"/>
      <c r="K5830" s="21"/>
      <c r="M5830" s="21"/>
      <c r="P5830" s="21"/>
      <c r="R5830" s="21"/>
      <c r="T5830" s="28"/>
      <c r="U5830" s="28"/>
      <c r="W5830" s="28"/>
      <c r="Y5830" s="28"/>
      <c r="Z5830" s="28"/>
      <c r="AB5830" s="28"/>
    </row>
    <row r="5831" spans="1:28">
      <c r="A5831" s="70"/>
      <c r="B5831" s="28"/>
      <c r="C5831" s="28"/>
      <c r="D5831" s="28"/>
      <c r="F5831" s="28"/>
      <c r="G5831" s="28"/>
      <c r="H5831" s="28"/>
      <c r="J5831" s="21"/>
      <c r="K5831" s="21"/>
      <c r="M5831" s="21"/>
      <c r="P5831" s="21"/>
      <c r="R5831" s="21"/>
      <c r="T5831" s="28"/>
      <c r="U5831" s="28"/>
      <c r="W5831" s="28"/>
      <c r="Y5831" s="28"/>
      <c r="Z5831" s="28"/>
      <c r="AB5831" s="28"/>
    </row>
    <row r="5832" spans="1:28">
      <c r="A5832" s="70"/>
      <c r="B5832" s="28"/>
      <c r="C5832" s="28"/>
      <c r="D5832" s="28"/>
      <c r="F5832" s="28"/>
      <c r="G5832" s="28"/>
      <c r="H5832" s="28"/>
      <c r="J5832" s="21"/>
      <c r="K5832" s="21"/>
      <c r="M5832" s="21"/>
      <c r="P5832" s="21"/>
      <c r="R5832" s="21"/>
      <c r="T5832" s="28"/>
      <c r="U5832" s="28"/>
      <c r="W5832" s="28"/>
      <c r="Y5832" s="28"/>
      <c r="Z5832" s="28"/>
      <c r="AB5832" s="28"/>
    </row>
    <row r="5833" spans="1:28">
      <c r="A5833" s="70"/>
      <c r="B5833" s="28"/>
      <c r="C5833" s="28"/>
      <c r="D5833" s="28"/>
      <c r="F5833" s="28"/>
      <c r="G5833" s="28"/>
      <c r="H5833" s="28"/>
      <c r="J5833" s="21"/>
      <c r="K5833" s="21"/>
      <c r="M5833" s="21"/>
      <c r="P5833" s="21"/>
      <c r="R5833" s="21"/>
      <c r="T5833" s="28"/>
      <c r="U5833" s="28"/>
      <c r="W5833" s="28"/>
      <c r="Y5833" s="28"/>
      <c r="Z5833" s="28"/>
      <c r="AB5833" s="28"/>
    </row>
    <row r="5834" spans="1:28">
      <c r="A5834" s="70"/>
      <c r="B5834" s="28"/>
      <c r="C5834" s="28"/>
      <c r="D5834" s="28"/>
      <c r="F5834" s="28"/>
      <c r="G5834" s="28"/>
      <c r="H5834" s="28"/>
      <c r="J5834" s="21"/>
      <c r="K5834" s="21"/>
      <c r="M5834" s="21"/>
      <c r="P5834" s="21"/>
      <c r="R5834" s="21"/>
      <c r="T5834" s="28"/>
      <c r="U5834" s="28"/>
      <c r="W5834" s="28"/>
      <c r="Y5834" s="28"/>
      <c r="Z5834" s="28"/>
      <c r="AB5834" s="28"/>
    </row>
    <row r="5835" spans="1:28">
      <c r="A5835" s="70"/>
      <c r="B5835" s="28"/>
      <c r="C5835" s="28"/>
      <c r="D5835" s="28"/>
      <c r="F5835" s="28"/>
      <c r="G5835" s="28"/>
      <c r="H5835" s="28"/>
      <c r="J5835" s="21"/>
      <c r="K5835" s="21"/>
      <c r="M5835" s="21"/>
      <c r="P5835" s="21"/>
      <c r="R5835" s="21"/>
      <c r="T5835" s="28"/>
      <c r="U5835" s="28"/>
      <c r="W5835" s="28"/>
      <c r="Y5835" s="28"/>
      <c r="Z5835" s="28"/>
      <c r="AB5835" s="28"/>
    </row>
    <row r="5836" spans="1:28">
      <c r="A5836" s="70"/>
      <c r="B5836" s="28"/>
      <c r="C5836" s="28"/>
      <c r="D5836" s="28"/>
      <c r="F5836" s="28"/>
      <c r="G5836" s="28"/>
      <c r="H5836" s="28"/>
      <c r="J5836" s="21"/>
      <c r="K5836" s="21"/>
      <c r="M5836" s="21"/>
      <c r="P5836" s="21"/>
      <c r="R5836" s="21"/>
      <c r="T5836" s="28"/>
      <c r="U5836" s="28"/>
      <c r="W5836" s="28"/>
      <c r="Y5836" s="28"/>
      <c r="Z5836" s="28"/>
      <c r="AB5836" s="28"/>
    </row>
    <row r="5837" spans="1:28">
      <c r="A5837" s="70"/>
      <c r="B5837" s="28"/>
      <c r="C5837" s="28"/>
      <c r="D5837" s="28"/>
      <c r="F5837" s="28"/>
      <c r="G5837" s="28"/>
      <c r="H5837" s="28"/>
      <c r="J5837" s="21"/>
      <c r="K5837" s="21"/>
      <c r="M5837" s="21"/>
      <c r="P5837" s="21"/>
      <c r="R5837" s="21"/>
      <c r="T5837" s="28"/>
      <c r="U5837" s="28"/>
      <c r="W5837" s="28"/>
      <c r="Y5837" s="28"/>
      <c r="Z5837" s="28"/>
      <c r="AB5837" s="28"/>
    </row>
    <row r="5838" spans="1:28">
      <c r="A5838" s="70"/>
      <c r="B5838" s="28"/>
      <c r="C5838" s="28"/>
      <c r="D5838" s="28"/>
      <c r="F5838" s="28"/>
      <c r="G5838" s="28"/>
      <c r="H5838" s="28"/>
      <c r="J5838" s="21"/>
      <c r="K5838" s="21"/>
      <c r="M5838" s="21"/>
      <c r="P5838" s="21"/>
      <c r="R5838" s="21"/>
      <c r="T5838" s="28"/>
      <c r="U5838" s="28"/>
      <c r="W5838" s="28"/>
      <c r="Y5838" s="28"/>
      <c r="Z5838" s="28"/>
      <c r="AB5838" s="28"/>
    </row>
    <row r="5839" spans="1:28">
      <c r="A5839" s="70"/>
      <c r="B5839" s="28"/>
      <c r="C5839" s="28"/>
      <c r="D5839" s="28"/>
      <c r="F5839" s="28"/>
      <c r="G5839" s="28"/>
      <c r="H5839" s="28"/>
      <c r="J5839" s="21"/>
      <c r="K5839" s="21"/>
      <c r="M5839" s="21"/>
      <c r="P5839" s="21"/>
      <c r="R5839" s="21"/>
      <c r="T5839" s="28"/>
      <c r="U5839" s="28"/>
      <c r="W5839" s="28"/>
      <c r="Y5839" s="28"/>
      <c r="Z5839" s="28"/>
      <c r="AB5839" s="28"/>
    </row>
    <row r="5840" spans="1:28">
      <c r="A5840" s="70"/>
      <c r="B5840" s="28"/>
      <c r="C5840" s="28"/>
      <c r="D5840" s="28"/>
      <c r="F5840" s="28"/>
      <c r="G5840" s="28"/>
      <c r="H5840" s="28"/>
      <c r="J5840" s="21"/>
      <c r="K5840" s="21"/>
      <c r="M5840" s="21"/>
      <c r="P5840" s="21"/>
      <c r="R5840" s="21"/>
      <c r="T5840" s="28"/>
      <c r="U5840" s="28"/>
      <c r="W5840" s="28"/>
      <c r="Y5840" s="28"/>
      <c r="Z5840" s="28"/>
      <c r="AB5840" s="28"/>
    </row>
    <row r="5841" spans="1:28">
      <c r="A5841" s="70"/>
      <c r="B5841" s="28"/>
      <c r="C5841" s="28"/>
      <c r="D5841" s="28"/>
      <c r="F5841" s="28"/>
      <c r="G5841" s="28"/>
      <c r="H5841" s="28"/>
      <c r="J5841" s="21"/>
      <c r="K5841" s="21"/>
      <c r="M5841" s="21"/>
      <c r="P5841" s="21"/>
      <c r="R5841" s="21"/>
      <c r="T5841" s="28"/>
      <c r="U5841" s="28"/>
      <c r="W5841" s="28"/>
      <c r="Y5841" s="28"/>
      <c r="Z5841" s="28"/>
      <c r="AB5841" s="28"/>
    </row>
    <row r="5842" spans="1:28">
      <c r="A5842" s="70"/>
      <c r="B5842" s="28"/>
      <c r="C5842" s="28"/>
      <c r="D5842" s="28"/>
      <c r="F5842" s="28"/>
      <c r="G5842" s="28"/>
      <c r="H5842" s="28"/>
      <c r="J5842" s="21"/>
      <c r="K5842" s="21"/>
      <c r="M5842" s="21"/>
      <c r="P5842" s="21"/>
      <c r="R5842" s="21"/>
      <c r="T5842" s="28"/>
      <c r="U5842" s="28"/>
      <c r="W5842" s="28"/>
      <c r="Y5842" s="28"/>
      <c r="Z5842" s="28"/>
      <c r="AB5842" s="28"/>
    </row>
    <row r="5843" spans="1:28">
      <c r="A5843" s="70"/>
      <c r="B5843" s="28"/>
      <c r="C5843" s="28"/>
      <c r="D5843" s="28"/>
      <c r="F5843" s="28"/>
      <c r="G5843" s="28"/>
      <c r="H5843" s="28"/>
      <c r="J5843" s="21"/>
      <c r="K5843" s="21"/>
      <c r="M5843" s="21"/>
      <c r="P5843" s="21"/>
      <c r="R5843" s="21"/>
      <c r="T5843" s="28"/>
      <c r="U5843" s="28"/>
      <c r="W5843" s="28"/>
      <c r="Y5843" s="28"/>
      <c r="Z5843" s="28"/>
      <c r="AB5843" s="28"/>
    </row>
    <row r="5844" spans="1:28">
      <c r="A5844" s="70"/>
      <c r="B5844" s="28"/>
      <c r="C5844" s="28"/>
      <c r="D5844" s="28"/>
      <c r="F5844" s="28"/>
      <c r="G5844" s="28"/>
      <c r="H5844" s="28"/>
      <c r="J5844" s="21"/>
      <c r="K5844" s="21"/>
      <c r="M5844" s="21"/>
      <c r="P5844" s="21"/>
      <c r="R5844" s="21"/>
      <c r="T5844" s="28"/>
      <c r="U5844" s="28"/>
      <c r="W5844" s="28"/>
      <c r="Y5844" s="28"/>
      <c r="Z5844" s="28"/>
      <c r="AB5844" s="28"/>
    </row>
    <row r="5845" spans="1:28">
      <c r="A5845" s="70"/>
      <c r="B5845" s="28"/>
      <c r="C5845" s="28"/>
      <c r="D5845" s="28"/>
      <c r="F5845" s="28"/>
      <c r="G5845" s="28"/>
      <c r="H5845" s="28"/>
      <c r="J5845" s="21"/>
      <c r="K5845" s="21"/>
      <c r="M5845" s="21"/>
      <c r="P5845" s="21"/>
      <c r="R5845" s="21"/>
      <c r="T5845" s="28"/>
      <c r="U5845" s="28"/>
      <c r="W5845" s="28"/>
      <c r="Y5845" s="28"/>
      <c r="Z5845" s="28"/>
      <c r="AB5845" s="28"/>
    </row>
    <row r="5846" spans="1:28">
      <c r="A5846" s="70"/>
      <c r="B5846" s="28"/>
      <c r="C5846" s="28"/>
      <c r="D5846" s="28"/>
      <c r="F5846" s="28"/>
      <c r="G5846" s="28"/>
      <c r="H5846" s="28"/>
      <c r="J5846" s="21"/>
      <c r="K5846" s="21"/>
      <c r="M5846" s="21"/>
      <c r="P5846" s="21"/>
      <c r="R5846" s="21"/>
      <c r="T5846" s="28"/>
      <c r="U5846" s="28"/>
      <c r="W5846" s="28"/>
      <c r="Y5846" s="28"/>
      <c r="Z5846" s="28"/>
      <c r="AB5846" s="28"/>
    </row>
    <row r="5847" spans="1:28">
      <c r="A5847" s="70"/>
      <c r="B5847" s="28"/>
      <c r="C5847" s="28"/>
      <c r="D5847" s="28"/>
      <c r="F5847" s="28"/>
      <c r="G5847" s="28"/>
      <c r="H5847" s="28"/>
      <c r="J5847" s="21"/>
      <c r="K5847" s="21"/>
      <c r="M5847" s="21"/>
      <c r="P5847" s="21"/>
      <c r="R5847" s="21"/>
      <c r="T5847" s="28"/>
      <c r="U5847" s="28"/>
      <c r="W5847" s="28"/>
      <c r="Y5847" s="28"/>
      <c r="Z5847" s="28"/>
      <c r="AB5847" s="28"/>
    </row>
    <row r="5848" spans="1:28">
      <c r="A5848" s="70"/>
      <c r="B5848" s="28"/>
      <c r="C5848" s="28"/>
      <c r="D5848" s="28"/>
      <c r="F5848" s="28"/>
      <c r="G5848" s="28"/>
      <c r="H5848" s="28"/>
      <c r="J5848" s="21"/>
      <c r="K5848" s="21"/>
      <c r="M5848" s="21"/>
      <c r="P5848" s="21"/>
      <c r="R5848" s="21"/>
      <c r="T5848" s="28"/>
      <c r="U5848" s="28"/>
      <c r="W5848" s="28"/>
      <c r="Y5848" s="28"/>
      <c r="Z5848" s="28"/>
      <c r="AB5848" s="28"/>
    </row>
    <row r="5849" spans="1:28">
      <c r="A5849" s="70"/>
      <c r="B5849" s="28"/>
      <c r="C5849" s="28"/>
      <c r="D5849" s="28"/>
      <c r="F5849" s="28"/>
      <c r="G5849" s="28"/>
      <c r="H5849" s="28"/>
      <c r="J5849" s="21"/>
      <c r="K5849" s="21"/>
      <c r="M5849" s="21"/>
      <c r="P5849" s="21"/>
      <c r="R5849" s="21"/>
      <c r="T5849" s="28"/>
      <c r="U5849" s="28"/>
      <c r="W5849" s="28"/>
      <c r="Y5849" s="28"/>
      <c r="Z5849" s="28"/>
      <c r="AB5849" s="28"/>
    </row>
    <row r="5850" spans="1:28">
      <c r="A5850" s="70"/>
      <c r="B5850" s="28"/>
      <c r="C5850" s="28"/>
      <c r="D5850" s="28"/>
      <c r="F5850" s="28"/>
      <c r="G5850" s="28"/>
      <c r="H5850" s="28"/>
      <c r="J5850" s="21"/>
      <c r="K5850" s="21"/>
      <c r="M5850" s="21"/>
      <c r="P5850" s="21"/>
      <c r="R5850" s="21"/>
      <c r="T5850" s="28"/>
      <c r="U5850" s="28"/>
      <c r="W5850" s="28"/>
      <c r="Y5850" s="28"/>
      <c r="Z5850" s="28"/>
      <c r="AB5850" s="28"/>
    </row>
    <row r="5851" spans="1:28">
      <c r="A5851" s="70"/>
      <c r="B5851" s="28"/>
      <c r="C5851" s="28"/>
      <c r="D5851" s="28"/>
      <c r="F5851" s="28"/>
      <c r="G5851" s="28"/>
      <c r="H5851" s="28"/>
      <c r="J5851" s="21"/>
      <c r="K5851" s="21"/>
      <c r="M5851" s="21"/>
      <c r="P5851" s="21"/>
      <c r="R5851" s="21"/>
      <c r="T5851" s="28"/>
      <c r="U5851" s="28"/>
      <c r="W5851" s="28"/>
      <c r="Y5851" s="28"/>
      <c r="Z5851" s="28"/>
      <c r="AB5851" s="28"/>
    </row>
    <row r="5852" spans="1:28">
      <c r="A5852" s="70"/>
      <c r="B5852" s="28"/>
      <c r="C5852" s="28"/>
      <c r="D5852" s="28"/>
      <c r="F5852" s="28"/>
      <c r="G5852" s="28"/>
      <c r="H5852" s="28"/>
      <c r="J5852" s="21"/>
      <c r="K5852" s="21"/>
      <c r="M5852" s="21"/>
      <c r="P5852" s="21"/>
      <c r="R5852" s="21"/>
      <c r="T5852" s="28"/>
      <c r="U5852" s="28"/>
      <c r="W5852" s="28"/>
      <c r="Y5852" s="28"/>
      <c r="Z5852" s="28"/>
      <c r="AB5852" s="28"/>
    </row>
    <row r="5853" spans="1:28">
      <c r="A5853" s="70"/>
      <c r="B5853" s="28"/>
      <c r="C5853" s="28"/>
      <c r="D5853" s="28"/>
      <c r="F5853" s="28"/>
      <c r="G5853" s="28"/>
      <c r="H5853" s="28"/>
      <c r="J5853" s="21"/>
      <c r="K5853" s="21"/>
      <c r="M5853" s="21"/>
      <c r="P5853" s="21"/>
      <c r="R5853" s="21"/>
      <c r="T5853" s="28"/>
      <c r="U5853" s="28"/>
      <c r="W5853" s="28"/>
      <c r="Y5853" s="28"/>
      <c r="Z5853" s="28"/>
      <c r="AB5853" s="28"/>
    </row>
    <row r="5854" spans="1:28">
      <c r="A5854" s="70"/>
      <c r="B5854" s="28"/>
      <c r="C5854" s="28"/>
      <c r="D5854" s="28"/>
      <c r="F5854" s="28"/>
      <c r="G5854" s="28"/>
      <c r="H5854" s="28"/>
      <c r="J5854" s="21"/>
      <c r="K5854" s="21"/>
      <c r="M5854" s="21"/>
      <c r="P5854" s="21"/>
      <c r="R5854" s="21"/>
      <c r="T5854" s="28"/>
      <c r="U5854" s="28"/>
      <c r="W5854" s="28"/>
      <c r="Y5854" s="28"/>
      <c r="Z5854" s="28"/>
      <c r="AB5854" s="28"/>
    </row>
    <row r="5855" spans="1:28">
      <c r="A5855" s="70"/>
      <c r="B5855" s="28"/>
      <c r="C5855" s="28"/>
      <c r="D5855" s="28"/>
      <c r="F5855" s="28"/>
      <c r="G5855" s="28"/>
      <c r="H5855" s="28"/>
      <c r="J5855" s="21"/>
      <c r="K5855" s="21"/>
      <c r="M5855" s="21"/>
      <c r="P5855" s="21"/>
      <c r="R5855" s="21"/>
      <c r="T5855" s="28"/>
      <c r="U5855" s="28"/>
      <c r="W5855" s="28"/>
      <c r="Y5855" s="28"/>
      <c r="Z5855" s="28"/>
      <c r="AB5855" s="28"/>
    </row>
    <row r="5856" spans="1:28">
      <c r="A5856" s="70"/>
      <c r="B5856" s="28"/>
      <c r="C5856" s="28"/>
      <c r="D5856" s="28"/>
      <c r="F5856" s="28"/>
      <c r="G5856" s="28"/>
      <c r="H5856" s="28"/>
      <c r="J5856" s="21"/>
      <c r="K5856" s="21"/>
      <c r="M5856" s="21"/>
      <c r="P5856" s="21"/>
      <c r="R5856" s="21"/>
      <c r="T5856" s="28"/>
      <c r="U5856" s="28"/>
      <c r="W5856" s="28"/>
      <c r="Y5856" s="28"/>
      <c r="Z5856" s="28"/>
      <c r="AB5856" s="28"/>
    </row>
    <row r="5857" spans="1:28">
      <c r="A5857" s="70"/>
      <c r="B5857" s="28"/>
      <c r="C5857" s="28"/>
      <c r="D5857" s="28"/>
      <c r="F5857" s="28"/>
      <c r="G5857" s="28"/>
      <c r="H5857" s="28"/>
      <c r="J5857" s="21"/>
      <c r="K5857" s="21"/>
      <c r="M5857" s="21"/>
      <c r="P5857" s="21"/>
      <c r="R5857" s="21"/>
      <c r="T5857" s="28"/>
      <c r="U5857" s="28"/>
      <c r="W5857" s="28"/>
      <c r="Y5857" s="28"/>
      <c r="Z5857" s="28"/>
      <c r="AB5857" s="28"/>
    </row>
    <row r="5858" spans="1:28">
      <c r="A5858" s="70"/>
      <c r="B5858" s="28"/>
      <c r="C5858" s="28"/>
      <c r="D5858" s="28"/>
      <c r="F5858" s="28"/>
      <c r="G5858" s="28"/>
      <c r="H5858" s="28"/>
      <c r="J5858" s="21"/>
      <c r="K5858" s="21"/>
      <c r="M5858" s="21"/>
      <c r="P5858" s="21"/>
      <c r="R5858" s="21"/>
      <c r="T5858" s="28"/>
      <c r="U5858" s="28"/>
      <c r="W5858" s="28"/>
      <c r="Y5858" s="28"/>
      <c r="Z5858" s="28"/>
      <c r="AB5858" s="28"/>
    </row>
    <row r="5859" spans="1:28">
      <c r="A5859" s="70"/>
      <c r="B5859" s="28"/>
      <c r="C5859" s="28"/>
      <c r="D5859" s="28"/>
      <c r="F5859" s="28"/>
      <c r="G5859" s="28"/>
      <c r="H5859" s="28"/>
      <c r="J5859" s="21"/>
      <c r="K5859" s="21"/>
      <c r="M5859" s="21"/>
      <c r="P5859" s="21"/>
      <c r="R5859" s="21"/>
      <c r="T5859" s="28"/>
      <c r="U5859" s="28"/>
      <c r="W5859" s="28"/>
      <c r="Y5859" s="28"/>
      <c r="Z5859" s="28"/>
      <c r="AB5859" s="28"/>
    </row>
    <row r="5860" spans="1:28">
      <c r="A5860" s="70"/>
      <c r="B5860" s="28"/>
      <c r="C5860" s="28"/>
      <c r="D5860" s="28"/>
      <c r="F5860" s="28"/>
      <c r="G5860" s="28"/>
      <c r="H5860" s="28"/>
      <c r="J5860" s="21"/>
      <c r="K5860" s="21"/>
      <c r="M5860" s="21"/>
      <c r="P5860" s="21"/>
      <c r="R5860" s="21"/>
      <c r="T5860" s="28"/>
      <c r="U5860" s="28"/>
      <c r="W5860" s="28"/>
      <c r="Y5860" s="28"/>
      <c r="Z5860" s="28"/>
      <c r="AB5860" s="28"/>
    </row>
    <row r="5861" spans="1:28">
      <c r="A5861" s="70"/>
      <c r="B5861" s="28"/>
      <c r="C5861" s="28"/>
      <c r="D5861" s="28"/>
      <c r="F5861" s="28"/>
      <c r="G5861" s="28"/>
      <c r="H5861" s="28"/>
      <c r="J5861" s="21"/>
      <c r="K5861" s="21"/>
      <c r="M5861" s="21"/>
      <c r="P5861" s="21"/>
      <c r="R5861" s="21"/>
      <c r="T5861" s="28"/>
      <c r="U5861" s="28"/>
      <c r="W5861" s="28"/>
      <c r="Y5861" s="28"/>
      <c r="Z5861" s="28"/>
      <c r="AB5861" s="28"/>
    </row>
    <row r="5862" spans="1:28">
      <c r="A5862" s="70"/>
      <c r="B5862" s="28"/>
      <c r="C5862" s="28"/>
      <c r="D5862" s="28"/>
      <c r="F5862" s="28"/>
      <c r="G5862" s="28"/>
      <c r="H5862" s="28"/>
      <c r="J5862" s="21"/>
      <c r="K5862" s="21"/>
      <c r="M5862" s="21"/>
      <c r="P5862" s="21"/>
      <c r="R5862" s="21"/>
      <c r="T5862" s="28"/>
      <c r="U5862" s="28"/>
      <c r="W5862" s="28"/>
      <c r="Y5862" s="28"/>
      <c r="Z5862" s="28"/>
      <c r="AB5862" s="28"/>
    </row>
    <row r="5863" spans="1:28">
      <c r="A5863" s="70"/>
      <c r="B5863" s="28"/>
      <c r="C5863" s="28"/>
      <c r="D5863" s="28"/>
      <c r="F5863" s="28"/>
      <c r="G5863" s="28"/>
      <c r="H5863" s="28"/>
      <c r="J5863" s="21"/>
      <c r="K5863" s="21"/>
      <c r="M5863" s="21"/>
      <c r="P5863" s="21"/>
      <c r="R5863" s="21"/>
      <c r="T5863" s="28"/>
      <c r="U5863" s="28"/>
      <c r="W5863" s="28"/>
      <c r="Y5863" s="28"/>
      <c r="Z5863" s="28"/>
      <c r="AB5863" s="28"/>
    </row>
    <row r="5864" spans="1:28">
      <c r="A5864" s="70"/>
      <c r="B5864" s="28"/>
      <c r="C5864" s="28"/>
      <c r="D5864" s="28"/>
      <c r="F5864" s="28"/>
      <c r="G5864" s="28"/>
      <c r="H5864" s="28"/>
      <c r="J5864" s="21"/>
      <c r="K5864" s="21"/>
      <c r="M5864" s="21"/>
      <c r="P5864" s="21"/>
      <c r="R5864" s="21"/>
      <c r="T5864" s="28"/>
      <c r="U5864" s="28"/>
      <c r="W5864" s="28"/>
      <c r="Y5864" s="28"/>
      <c r="Z5864" s="28"/>
      <c r="AB5864" s="28"/>
    </row>
    <row r="5865" spans="1:28">
      <c r="A5865" s="70"/>
      <c r="B5865" s="28"/>
      <c r="C5865" s="28"/>
      <c r="D5865" s="28"/>
      <c r="F5865" s="28"/>
      <c r="G5865" s="28"/>
      <c r="H5865" s="28"/>
      <c r="J5865" s="21"/>
      <c r="K5865" s="21"/>
      <c r="M5865" s="21"/>
      <c r="P5865" s="21"/>
      <c r="R5865" s="21"/>
      <c r="T5865" s="28"/>
      <c r="U5865" s="28"/>
      <c r="W5865" s="28"/>
      <c r="Y5865" s="28"/>
      <c r="Z5865" s="28"/>
      <c r="AB5865" s="28"/>
    </row>
    <row r="5866" spans="1:28">
      <c r="A5866" s="70"/>
      <c r="B5866" s="28"/>
      <c r="C5866" s="28"/>
      <c r="D5866" s="28"/>
      <c r="F5866" s="28"/>
      <c r="G5866" s="28"/>
      <c r="H5866" s="28"/>
      <c r="J5866" s="21"/>
      <c r="K5866" s="21"/>
      <c r="M5866" s="21"/>
      <c r="P5866" s="21"/>
      <c r="R5866" s="21"/>
      <c r="T5866" s="28"/>
      <c r="U5866" s="28"/>
      <c r="W5866" s="28"/>
      <c r="Y5866" s="28"/>
      <c r="Z5866" s="28"/>
      <c r="AB5866" s="28"/>
    </row>
    <row r="5867" spans="1:28">
      <c r="A5867" s="70"/>
      <c r="B5867" s="28"/>
      <c r="C5867" s="28"/>
      <c r="D5867" s="28"/>
      <c r="F5867" s="28"/>
      <c r="G5867" s="28"/>
      <c r="H5867" s="28"/>
      <c r="J5867" s="21"/>
      <c r="K5867" s="21"/>
      <c r="M5867" s="21"/>
      <c r="P5867" s="21"/>
      <c r="R5867" s="21"/>
      <c r="T5867" s="28"/>
      <c r="U5867" s="28"/>
      <c r="W5867" s="28"/>
      <c r="Y5867" s="28"/>
      <c r="Z5867" s="28"/>
      <c r="AB5867" s="28"/>
    </row>
    <row r="5868" spans="1:28">
      <c r="A5868" s="70"/>
      <c r="B5868" s="28"/>
      <c r="C5868" s="28"/>
      <c r="D5868" s="28"/>
      <c r="F5868" s="28"/>
      <c r="G5868" s="28"/>
      <c r="H5868" s="28"/>
      <c r="J5868" s="21"/>
      <c r="K5868" s="21"/>
      <c r="M5868" s="21"/>
      <c r="P5868" s="21"/>
      <c r="R5868" s="21"/>
      <c r="T5868" s="28"/>
      <c r="U5868" s="28"/>
      <c r="W5868" s="28"/>
      <c r="Y5868" s="28"/>
      <c r="Z5868" s="28"/>
      <c r="AB5868" s="28"/>
    </row>
    <row r="5869" spans="1:28">
      <c r="A5869" s="70"/>
      <c r="B5869" s="28"/>
      <c r="C5869" s="28"/>
      <c r="D5869" s="28"/>
      <c r="F5869" s="28"/>
      <c r="G5869" s="28"/>
      <c r="H5869" s="28"/>
      <c r="J5869" s="21"/>
      <c r="K5869" s="21"/>
      <c r="M5869" s="21"/>
      <c r="P5869" s="21"/>
      <c r="R5869" s="21"/>
      <c r="T5869" s="28"/>
      <c r="U5869" s="28"/>
      <c r="W5869" s="28"/>
      <c r="Y5869" s="28"/>
      <c r="Z5869" s="28"/>
      <c r="AB5869" s="28"/>
    </row>
    <row r="5870" spans="1:28">
      <c r="A5870" s="70"/>
      <c r="B5870" s="28"/>
      <c r="C5870" s="28"/>
      <c r="D5870" s="28"/>
      <c r="F5870" s="28"/>
      <c r="G5870" s="28"/>
      <c r="H5870" s="28"/>
      <c r="J5870" s="21"/>
      <c r="K5870" s="21"/>
      <c r="M5870" s="21"/>
      <c r="P5870" s="21"/>
      <c r="R5870" s="21"/>
      <c r="T5870" s="28"/>
      <c r="U5870" s="28"/>
      <c r="W5870" s="28"/>
      <c r="Y5870" s="28"/>
      <c r="Z5870" s="28"/>
      <c r="AB5870" s="28"/>
    </row>
    <row r="5871" spans="1:28">
      <c r="A5871" s="70"/>
      <c r="B5871" s="28"/>
      <c r="C5871" s="28"/>
      <c r="D5871" s="28"/>
      <c r="F5871" s="28"/>
      <c r="G5871" s="28"/>
      <c r="H5871" s="28"/>
      <c r="J5871" s="21"/>
      <c r="K5871" s="21"/>
      <c r="M5871" s="21"/>
      <c r="P5871" s="21"/>
      <c r="R5871" s="21"/>
      <c r="T5871" s="28"/>
      <c r="U5871" s="28"/>
      <c r="W5871" s="28"/>
      <c r="Y5871" s="28"/>
      <c r="Z5871" s="28"/>
      <c r="AB5871" s="28"/>
    </row>
    <row r="5872" spans="1:28">
      <c r="A5872" s="70"/>
      <c r="B5872" s="28"/>
      <c r="C5872" s="28"/>
      <c r="D5872" s="28"/>
      <c r="F5872" s="28"/>
      <c r="G5872" s="28"/>
      <c r="H5872" s="28"/>
      <c r="J5872" s="21"/>
      <c r="K5872" s="21"/>
      <c r="M5872" s="21"/>
      <c r="P5872" s="21"/>
      <c r="R5872" s="21"/>
      <c r="T5872" s="28"/>
      <c r="U5872" s="28"/>
      <c r="W5872" s="28"/>
      <c r="Y5872" s="28"/>
      <c r="Z5872" s="28"/>
      <c r="AB5872" s="28"/>
    </row>
    <row r="5873" spans="1:28">
      <c r="A5873" s="70"/>
      <c r="B5873" s="28"/>
      <c r="C5873" s="28"/>
      <c r="D5873" s="28"/>
      <c r="F5873" s="28"/>
      <c r="G5873" s="28"/>
      <c r="H5873" s="28"/>
      <c r="J5873" s="21"/>
      <c r="K5873" s="21"/>
      <c r="M5873" s="21"/>
      <c r="P5873" s="21"/>
      <c r="R5873" s="21"/>
      <c r="T5873" s="28"/>
      <c r="U5873" s="28"/>
      <c r="W5873" s="28"/>
      <c r="Y5873" s="28"/>
      <c r="Z5873" s="28"/>
      <c r="AB5873" s="28"/>
    </row>
    <row r="5874" spans="1:28">
      <c r="A5874" s="70"/>
      <c r="B5874" s="28"/>
      <c r="C5874" s="28"/>
      <c r="D5874" s="28"/>
      <c r="F5874" s="28"/>
      <c r="G5874" s="28"/>
      <c r="H5874" s="28"/>
      <c r="J5874" s="21"/>
      <c r="K5874" s="21"/>
      <c r="M5874" s="21"/>
      <c r="P5874" s="21"/>
      <c r="R5874" s="21"/>
      <c r="T5874" s="28"/>
      <c r="U5874" s="28"/>
      <c r="W5874" s="28"/>
      <c r="Y5874" s="28"/>
      <c r="Z5874" s="28"/>
      <c r="AB5874" s="28"/>
    </row>
    <row r="5875" spans="1:28">
      <c r="A5875" s="70"/>
      <c r="B5875" s="28"/>
      <c r="C5875" s="28"/>
      <c r="D5875" s="28"/>
      <c r="F5875" s="28"/>
      <c r="G5875" s="28"/>
      <c r="H5875" s="28"/>
      <c r="J5875" s="21"/>
      <c r="K5875" s="21"/>
      <c r="M5875" s="21"/>
      <c r="P5875" s="21"/>
      <c r="R5875" s="21"/>
      <c r="T5875" s="28"/>
      <c r="U5875" s="28"/>
      <c r="W5875" s="28"/>
      <c r="Y5875" s="28"/>
      <c r="Z5875" s="28"/>
      <c r="AB5875" s="28"/>
    </row>
    <row r="5876" spans="1:28">
      <c r="A5876" s="70"/>
      <c r="B5876" s="28"/>
      <c r="C5876" s="28"/>
      <c r="D5876" s="28"/>
      <c r="F5876" s="28"/>
      <c r="G5876" s="28"/>
      <c r="H5876" s="28"/>
      <c r="J5876" s="21"/>
      <c r="K5876" s="21"/>
      <c r="M5876" s="21"/>
      <c r="P5876" s="21"/>
      <c r="R5876" s="21"/>
      <c r="T5876" s="28"/>
      <c r="U5876" s="28"/>
      <c r="W5876" s="28"/>
      <c r="Y5876" s="28"/>
      <c r="Z5876" s="28"/>
      <c r="AB5876" s="28"/>
    </row>
    <row r="5877" spans="1:28">
      <c r="A5877" s="70"/>
      <c r="B5877" s="28"/>
      <c r="C5877" s="28"/>
      <c r="D5877" s="28"/>
      <c r="F5877" s="28"/>
      <c r="G5877" s="28"/>
      <c r="H5877" s="28"/>
      <c r="J5877" s="21"/>
      <c r="K5877" s="21"/>
      <c r="M5877" s="21"/>
      <c r="P5877" s="21"/>
      <c r="R5877" s="21"/>
      <c r="T5877" s="28"/>
      <c r="U5877" s="28"/>
      <c r="W5877" s="28"/>
      <c r="Y5877" s="28"/>
      <c r="Z5877" s="28"/>
      <c r="AB5877" s="28"/>
    </row>
    <row r="5878" spans="1:28">
      <c r="A5878" s="70"/>
      <c r="B5878" s="28"/>
      <c r="C5878" s="28"/>
      <c r="D5878" s="28"/>
      <c r="F5878" s="28"/>
      <c r="G5878" s="28"/>
      <c r="H5878" s="28"/>
      <c r="J5878" s="21"/>
      <c r="K5878" s="21"/>
      <c r="M5878" s="21"/>
      <c r="P5878" s="21"/>
      <c r="R5878" s="21"/>
      <c r="T5878" s="28"/>
      <c r="U5878" s="28"/>
      <c r="W5878" s="28"/>
      <c r="Y5878" s="28"/>
      <c r="Z5878" s="28"/>
      <c r="AB5878" s="28"/>
    </row>
    <row r="5879" spans="1:28">
      <c r="A5879" s="70"/>
      <c r="B5879" s="28"/>
      <c r="C5879" s="28"/>
      <c r="D5879" s="28"/>
      <c r="F5879" s="28"/>
      <c r="G5879" s="28"/>
      <c r="H5879" s="28"/>
      <c r="J5879" s="21"/>
      <c r="K5879" s="21"/>
      <c r="M5879" s="21"/>
      <c r="P5879" s="21"/>
      <c r="R5879" s="21"/>
      <c r="T5879" s="28"/>
      <c r="U5879" s="28"/>
      <c r="W5879" s="28"/>
      <c r="Y5879" s="28"/>
      <c r="Z5879" s="28"/>
      <c r="AB5879" s="28"/>
    </row>
    <row r="5880" spans="1:28">
      <c r="A5880" s="70"/>
      <c r="B5880" s="28"/>
      <c r="C5880" s="28"/>
      <c r="D5880" s="28"/>
      <c r="F5880" s="28"/>
      <c r="G5880" s="28"/>
      <c r="H5880" s="28"/>
      <c r="J5880" s="21"/>
      <c r="K5880" s="21"/>
      <c r="M5880" s="21"/>
      <c r="P5880" s="21"/>
      <c r="R5880" s="21"/>
      <c r="T5880" s="28"/>
      <c r="U5880" s="28"/>
      <c r="W5880" s="28"/>
      <c r="Y5880" s="28"/>
      <c r="Z5880" s="28"/>
      <c r="AB5880" s="28"/>
    </row>
    <row r="5881" spans="1:28">
      <c r="A5881" s="70"/>
      <c r="B5881" s="28"/>
      <c r="C5881" s="28"/>
      <c r="D5881" s="28"/>
      <c r="F5881" s="28"/>
      <c r="G5881" s="28"/>
      <c r="H5881" s="28"/>
      <c r="J5881" s="21"/>
      <c r="K5881" s="21"/>
      <c r="M5881" s="21"/>
      <c r="P5881" s="21"/>
      <c r="R5881" s="21"/>
      <c r="T5881" s="28"/>
      <c r="U5881" s="28"/>
      <c r="W5881" s="28"/>
      <c r="Y5881" s="28"/>
      <c r="Z5881" s="28"/>
      <c r="AB5881" s="28"/>
    </row>
    <row r="5882" spans="1:28">
      <c r="A5882" s="70"/>
      <c r="B5882" s="28"/>
      <c r="C5882" s="28"/>
      <c r="D5882" s="28"/>
      <c r="F5882" s="28"/>
      <c r="G5882" s="28"/>
      <c r="H5882" s="28"/>
      <c r="J5882" s="21"/>
      <c r="K5882" s="21"/>
      <c r="M5882" s="21"/>
      <c r="P5882" s="21"/>
      <c r="R5882" s="21"/>
      <c r="T5882" s="28"/>
      <c r="U5882" s="28"/>
      <c r="W5882" s="28"/>
      <c r="Y5882" s="28"/>
      <c r="Z5882" s="28"/>
      <c r="AB5882" s="28"/>
    </row>
    <row r="5883" spans="1:28">
      <c r="A5883" s="70"/>
      <c r="B5883" s="28"/>
      <c r="C5883" s="28"/>
      <c r="D5883" s="28"/>
      <c r="F5883" s="28"/>
      <c r="G5883" s="28"/>
      <c r="H5883" s="28"/>
      <c r="J5883" s="21"/>
      <c r="K5883" s="21"/>
      <c r="M5883" s="21"/>
      <c r="P5883" s="21"/>
      <c r="R5883" s="21"/>
      <c r="T5883" s="28"/>
      <c r="U5883" s="28"/>
      <c r="W5883" s="28"/>
      <c r="Y5883" s="28"/>
      <c r="Z5883" s="28"/>
      <c r="AB5883" s="28"/>
    </row>
    <row r="5884" spans="1:28">
      <c r="A5884" s="70"/>
      <c r="B5884" s="28"/>
      <c r="C5884" s="28"/>
      <c r="D5884" s="28"/>
      <c r="F5884" s="28"/>
      <c r="G5884" s="28"/>
      <c r="H5884" s="28"/>
      <c r="J5884" s="21"/>
      <c r="K5884" s="21"/>
      <c r="M5884" s="21"/>
      <c r="P5884" s="21"/>
      <c r="R5884" s="21"/>
      <c r="T5884" s="28"/>
      <c r="U5884" s="28"/>
      <c r="W5884" s="28"/>
      <c r="Y5884" s="28"/>
      <c r="Z5884" s="28"/>
      <c r="AB5884" s="28"/>
    </row>
    <row r="5885" spans="1:28">
      <c r="A5885" s="70"/>
      <c r="B5885" s="28"/>
      <c r="C5885" s="28"/>
      <c r="D5885" s="28"/>
      <c r="F5885" s="28"/>
      <c r="G5885" s="28"/>
      <c r="H5885" s="28"/>
      <c r="J5885" s="21"/>
      <c r="K5885" s="21"/>
      <c r="M5885" s="21"/>
      <c r="P5885" s="21"/>
      <c r="R5885" s="21"/>
      <c r="T5885" s="28"/>
      <c r="U5885" s="28"/>
      <c r="W5885" s="28"/>
      <c r="Y5885" s="28"/>
      <c r="Z5885" s="28"/>
      <c r="AB5885" s="28"/>
    </row>
    <row r="5886" spans="1:28">
      <c r="A5886" s="70"/>
      <c r="B5886" s="28"/>
      <c r="C5886" s="28"/>
      <c r="D5886" s="28"/>
      <c r="F5886" s="28"/>
      <c r="G5886" s="28"/>
      <c r="H5886" s="28"/>
      <c r="J5886" s="21"/>
      <c r="K5886" s="21"/>
      <c r="M5886" s="21"/>
      <c r="P5886" s="21"/>
      <c r="R5886" s="21"/>
      <c r="T5886" s="28"/>
      <c r="U5886" s="28"/>
      <c r="W5886" s="28"/>
      <c r="Y5886" s="28"/>
      <c r="Z5886" s="28"/>
      <c r="AB5886" s="28"/>
    </row>
    <row r="5887" spans="1:28">
      <c r="A5887" s="70"/>
      <c r="B5887" s="28"/>
      <c r="C5887" s="28"/>
      <c r="D5887" s="28"/>
      <c r="F5887" s="28"/>
      <c r="G5887" s="28"/>
      <c r="H5887" s="28"/>
      <c r="J5887" s="21"/>
      <c r="K5887" s="21"/>
      <c r="M5887" s="21"/>
      <c r="P5887" s="21"/>
      <c r="R5887" s="21"/>
      <c r="T5887" s="28"/>
      <c r="U5887" s="28"/>
      <c r="W5887" s="28"/>
      <c r="Y5887" s="28"/>
      <c r="Z5887" s="28"/>
      <c r="AB5887" s="28"/>
    </row>
    <row r="5888" spans="1:28">
      <c r="A5888" s="70"/>
      <c r="B5888" s="28"/>
      <c r="C5888" s="28"/>
      <c r="D5888" s="28"/>
      <c r="F5888" s="28"/>
      <c r="G5888" s="28"/>
      <c r="H5888" s="28"/>
      <c r="J5888" s="21"/>
      <c r="K5888" s="21"/>
      <c r="M5888" s="21"/>
      <c r="P5888" s="21"/>
      <c r="R5888" s="21"/>
      <c r="T5888" s="28"/>
      <c r="U5888" s="28"/>
      <c r="W5888" s="28"/>
      <c r="Y5888" s="28"/>
      <c r="Z5888" s="28"/>
      <c r="AB5888" s="28"/>
    </row>
    <row r="5889" spans="1:28">
      <c r="A5889" s="70"/>
      <c r="B5889" s="28"/>
      <c r="C5889" s="28"/>
      <c r="D5889" s="28"/>
      <c r="F5889" s="28"/>
      <c r="G5889" s="28"/>
      <c r="H5889" s="28"/>
      <c r="J5889" s="21"/>
      <c r="K5889" s="21"/>
      <c r="M5889" s="21"/>
      <c r="P5889" s="21"/>
      <c r="R5889" s="21"/>
      <c r="T5889" s="28"/>
      <c r="U5889" s="28"/>
      <c r="W5889" s="28"/>
      <c r="Y5889" s="28"/>
      <c r="Z5889" s="28"/>
      <c r="AB5889" s="28"/>
    </row>
    <row r="5890" spans="1:28">
      <c r="A5890" s="70"/>
      <c r="B5890" s="28"/>
      <c r="C5890" s="28"/>
      <c r="D5890" s="28"/>
      <c r="F5890" s="28"/>
      <c r="G5890" s="28"/>
      <c r="H5890" s="28"/>
      <c r="J5890" s="21"/>
      <c r="K5890" s="21"/>
      <c r="M5890" s="21"/>
      <c r="P5890" s="21"/>
      <c r="R5890" s="21"/>
      <c r="T5890" s="28"/>
      <c r="U5890" s="28"/>
      <c r="W5890" s="28"/>
      <c r="Y5890" s="28"/>
      <c r="Z5890" s="28"/>
      <c r="AB5890" s="28"/>
    </row>
    <row r="5891" spans="1:28">
      <c r="A5891" s="70"/>
      <c r="B5891" s="28"/>
      <c r="C5891" s="28"/>
      <c r="D5891" s="28"/>
      <c r="F5891" s="28"/>
      <c r="G5891" s="28"/>
      <c r="H5891" s="28"/>
      <c r="J5891" s="21"/>
      <c r="K5891" s="21"/>
      <c r="M5891" s="21"/>
      <c r="P5891" s="21"/>
      <c r="R5891" s="21"/>
      <c r="T5891" s="28"/>
      <c r="U5891" s="28"/>
      <c r="W5891" s="28"/>
      <c r="Y5891" s="28"/>
      <c r="Z5891" s="28"/>
      <c r="AB5891" s="28"/>
    </row>
    <row r="5892" spans="1:28">
      <c r="A5892" s="70"/>
      <c r="B5892" s="28"/>
      <c r="C5892" s="28"/>
      <c r="D5892" s="28"/>
      <c r="F5892" s="28"/>
      <c r="G5892" s="28"/>
      <c r="H5892" s="28"/>
      <c r="J5892" s="21"/>
      <c r="K5892" s="21"/>
      <c r="M5892" s="21"/>
      <c r="P5892" s="21"/>
      <c r="R5892" s="21"/>
      <c r="T5892" s="28"/>
      <c r="U5892" s="28"/>
      <c r="W5892" s="28"/>
      <c r="Y5892" s="28"/>
      <c r="Z5892" s="28"/>
      <c r="AB5892" s="28"/>
    </row>
    <row r="5893" spans="1:28">
      <c r="A5893" s="70"/>
      <c r="B5893" s="28"/>
      <c r="C5893" s="28"/>
      <c r="D5893" s="28"/>
      <c r="F5893" s="28"/>
      <c r="G5893" s="28"/>
      <c r="H5893" s="28"/>
      <c r="J5893" s="21"/>
      <c r="K5893" s="21"/>
      <c r="M5893" s="21"/>
      <c r="P5893" s="21"/>
      <c r="R5893" s="21"/>
      <c r="T5893" s="28"/>
      <c r="U5893" s="28"/>
      <c r="W5893" s="28"/>
      <c r="Y5893" s="28"/>
      <c r="Z5893" s="28"/>
      <c r="AB5893" s="28"/>
    </row>
    <row r="5894" spans="1:28">
      <c r="A5894" s="70"/>
      <c r="B5894" s="28"/>
      <c r="C5894" s="28"/>
      <c r="D5894" s="28"/>
      <c r="F5894" s="28"/>
      <c r="G5894" s="28"/>
      <c r="H5894" s="28"/>
      <c r="J5894" s="21"/>
      <c r="K5894" s="21"/>
      <c r="M5894" s="21"/>
      <c r="P5894" s="21"/>
      <c r="R5894" s="21"/>
      <c r="T5894" s="28"/>
      <c r="U5894" s="28"/>
      <c r="W5894" s="28"/>
      <c r="Y5894" s="28"/>
      <c r="Z5894" s="28"/>
      <c r="AB5894" s="28"/>
    </row>
    <row r="5895" spans="1:28">
      <c r="A5895" s="70"/>
      <c r="B5895" s="28"/>
      <c r="C5895" s="28"/>
      <c r="D5895" s="28"/>
      <c r="F5895" s="28"/>
      <c r="G5895" s="28"/>
      <c r="H5895" s="28"/>
      <c r="J5895" s="21"/>
      <c r="K5895" s="21"/>
      <c r="M5895" s="21"/>
      <c r="P5895" s="21"/>
      <c r="R5895" s="21"/>
      <c r="T5895" s="28"/>
      <c r="U5895" s="28"/>
      <c r="W5895" s="28"/>
      <c r="Y5895" s="28"/>
      <c r="Z5895" s="28"/>
      <c r="AB5895" s="28"/>
    </row>
    <row r="5896" spans="1:28">
      <c r="A5896" s="70"/>
      <c r="B5896" s="28"/>
      <c r="C5896" s="28"/>
      <c r="D5896" s="28"/>
      <c r="F5896" s="28"/>
      <c r="G5896" s="28"/>
      <c r="H5896" s="28"/>
      <c r="J5896" s="21"/>
      <c r="K5896" s="21"/>
      <c r="M5896" s="21"/>
      <c r="P5896" s="21"/>
      <c r="R5896" s="21"/>
      <c r="T5896" s="28"/>
      <c r="U5896" s="28"/>
      <c r="W5896" s="28"/>
      <c r="Y5896" s="28"/>
      <c r="Z5896" s="28"/>
      <c r="AB5896" s="28"/>
    </row>
    <row r="5897" spans="1:28">
      <c r="A5897" s="70"/>
      <c r="B5897" s="28"/>
      <c r="C5897" s="28"/>
      <c r="D5897" s="28"/>
      <c r="F5897" s="28"/>
      <c r="G5897" s="28"/>
      <c r="H5897" s="28"/>
      <c r="J5897" s="21"/>
      <c r="K5897" s="21"/>
      <c r="M5897" s="21"/>
      <c r="P5897" s="21"/>
      <c r="R5897" s="21"/>
      <c r="T5897" s="28"/>
      <c r="U5897" s="28"/>
      <c r="W5897" s="28"/>
      <c r="Y5897" s="28"/>
      <c r="Z5897" s="28"/>
      <c r="AB5897" s="28"/>
    </row>
    <row r="5898" spans="1:28">
      <c r="A5898" s="70"/>
      <c r="B5898" s="28"/>
      <c r="C5898" s="28"/>
      <c r="D5898" s="28"/>
      <c r="F5898" s="28"/>
      <c r="G5898" s="28"/>
      <c r="H5898" s="28"/>
      <c r="J5898" s="21"/>
      <c r="K5898" s="21"/>
      <c r="M5898" s="21"/>
      <c r="P5898" s="21"/>
      <c r="R5898" s="21"/>
      <c r="T5898" s="28"/>
      <c r="U5898" s="28"/>
      <c r="W5898" s="28"/>
      <c r="Y5898" s="28"/>
      <c r="Z5898" s="28"/>
      <c r="AB5898" s="28"/>
    </row>
    <row r="5899" spans="1:28">
      <c r="A5899" s="70"/>
      <c r="B5899" s="28"/>
      <c r="C5899" s="28"/>
      <c r="D5899" s="28"/>
      <c r="F5899" s="28"/>
      <c r="G5899" s="28"/>
      <c r="H5899" s="28"/>
      <c r="J5899" s="21"/>
      <c r="K5899" s="21"/>
      <c r="M5899" s="21"/>
      <c r="P5899" s="21"/>
      <c r="R5899" s="21"/>
      <c r="T5899" s="28"/>
      <c r="U5899" s="28"/>
      <c r="W5899" s="28"/>
      <c r="Y5899" s="28"/>
      <c r="Z5899" s="28"/>
      <c r="AB5899" s="28"/>
    </row>
    <row r="5900" spans="1:28">
      <c r="A5900" s="70"/>
      <c r="B5900" s="28"/>
      <c r="C5900" s="28"/>
      <c r="D5900" s="28"/>
      <c r="F5900" s="28"/>
      <c r="G5900" s="28"/>
      <c r="H5900" s="28"/>
      <c r="J5900" s="21"/>
      <c r="K5900" s="21"/>
      <c r="M5900" s="21"/>
      <c r="P5900" s="21"/>
      <c r="R5900" s="21"/>
      <c r="T5900" s="28"/>
      <c r="U5900" s="28"/>
      <c r="W5900" s="28"/>
      <c r="Y5900" s="28"/>
      <c r="Z5900" s="28"/>
      <c r="AB5900" s="28"/>
    </row>
    <row r="5901" spans="1:28">
      <c r="A5901" s="70"/>
      <c r="B5901" s="28"/>
      <c r="C5901" s="28"/>
      <c r="D5901" s="28"/>
      <c r="F5901" s="28"/>
      <c r="G5901" s="28"/>
      <c r="H5901" s="28"/>
      <c r="J5901" s="21"/>
      <c r="K5901" s="21"/>
      <c r="M5901" s="21"/>
      <c r="P5901" s="21"/>
      <c r="R5901" s="21"/>
      <c r="T5901" s="28"/>
      <c r="U5901" s="28"/>
      <c r="W5901" s="28"/>
      <c r="Y5901" s="28"/>
      <c r="Z5901" s="28"/>
      <c r="AB5901" s="28"/>
    </row>
    <row r="5902" spans="1:28">
      <c r="A5902" s="70"/>
      <c r="B5902" s="28"/>
      <c r="C5902" s="28"/>
      <c r="D5902" s="28"/>
      <c r="F5902" s="28"/>
      <c r="G5902" s="28"/>
      <c r="H5902" s="28"/>
      <c r="J5902" s="21"/>
      <c r="K5902" s="21"/>
      <c r="M5902" s="21"/>
      <c r="P5902" s="21"/>
      <c r="R5902" s="21"/>
      <c r="T5902" s="28"/>
      <c r="U5902" s="28"/>
      <c r="W5902" s="28"/>
      <c r="Y5902" s="28"/>
      <c r="Z5902" s="28"/>
      <c r="AB5902" s="28"/>
    </row>
    <row r="5903" spans="1:28">
      <c r="A5903" s="70"/>
      <c r="B5903" s="28"/>
      <c r="C5903" s="28"/>
      <c r="D5903" s="28"/>
      <c r="F5903" s="28"/>
      <c r="G5903" s="28"/>
      <c r="H5903" s="28"/>
      <c r="J5903" s="21"/>
      <c r="K5903" s="21"/>
      <c r="M5903" s="21"/>
      <c r="P5903" s="21"/>
      <c r="R5903" s="21"/>
      <c r="T5903" s="28"/>
      <c r="U5903" s="28"/>
      <c r="W5903" s="28"/>
      <c r="Y5903" s="28"/>
      <c r="Z5903" s="28"/>
      <c r="AB5903" s="28"/>
    </row>
    <row r="5904" spans="1:28">
      <c r="A5904" s="70"/>
      <c r="B5904" s="28"/>
      <c r="C5904" s="28"/>
      <c r="D5904" s="28"/>
      <c r="F5904" s="28"/>
      <c r="G5904" s="28"/>
      <c r="H5904" s="28"/>
      <c r="J5904" s="21"/>
      <c r="K5904" s="21"/>
      <c r="M5904" s="21"/>
      <c r="P5904" s="21"/>
      <c r="R5904" s="21"/>
      <c r="T5904" s="28"/>
      <c r="U5904" s="28"/>
      <c r="W5904" s="28"/>
      <c r="Y5904" s="28"/>
      <c r="Z5904" s="28"/>
      <c r="AB5904" s="28"/>
    </row>
    <row r="5905" spans="1:28">
      <c r="A5905" s="70"/>
      <c r="B5905" s="28"/>
      <c r="C5905" s="28"/>
      <c r="D5905" s="28"/>
      <c r="F5905" s="28"/>
      <c r="G5905" s="28"/>
      <c r="H5905" s="28"/>
      <c r="J5905" s="21"/>
      <c r="K5905" s="21"/>
      <c r="M5905" s="21"/>
      <c r="P5905" s="21"/>
      <c r="R5905" s="21"/>
      <c r="T5905" s="28"/>
      <c r="U5905" s="28"/>
      <c r="W5905" s="28"/>
      <c r="Y5905" s="28"/>
      <c r="Z5905" s="28"/>
      <c r="AB5905" s="28"/>
    </row>
    <row r="5906" spans="1:28">
      <c r="A5906" s="70"/>
      <c r="B5906" s="28"/>
      <c r="C5906" s="28"/>
      <c r="D5906" s="28"/>
      <c r="F5906" s="28"/>
      <c r="G5906" s="28"/>
      <c r="H5906" s="28"/>
      <c r="J5906" s="21"/>
      <c r="K5906" s="21"/>
      <c r="M5906" s="21"/>
      <c r="P5906" s="21"/>
      <c r="R5906" s="21"/>
      <c r="T5906" s="28"/>
      <c r="U5906" s="28"/>
      <c r="W5906" s="28"/>
      <c r="Y5906" s="28"/>
      <c r="Z5906" s="28"/>
      <c r="AB5906" s="28"/>
    </row>
    <row r="5907" spans="1:28">
      <c r="A5907" s="70"/>
      <c r="B5907" s="28"/>
      <c r="C5907" s="28"/>
      <c r="D5907" s="28"/>
      <c r="F5907" s="28"/>
      <c r="G5907" s="28"/>
      <c r="H5907" s="28"/>
      <c r="J5907" s="21"/>
      <c r="K5907" s="21"/>
      <c r="M5907" s="21"/>
      <c r="P5907" s="21"/>
      <c r="R5907" s="21"/>
      <c r="T5907" s="28"/>
      <c r="U5907" s="28"/>
      <c r="W5907" s="28"/>
      <c r="Y5907" s="28"/>
      <c r="Z5907" s="28"/>
      <c r="AB5907" s="28"/>
    </row>
    <row r="5908" spans="1:28">
      <c r="A5908" s="70"/>
      <c r="B5908" s="28"/>
      <c r="C5908" s="28"/>
      <c r="D5908" s="28"/>
      <c r="F5908" s="28"/>
      <c r="G5908" s="28"/>
      <c r="H5908" s="28"/>
      <c r="J5908" s="21"/>
      <c r="K5908" s="21"/>
      <c r="M5908" s="21"/>
      <c r="P5908" s="21"/>
      <c r="R5908" s="21"/>
      <c r="T5908" s="28"/>
      <c r="U5908" s="28"/>
      <c r="W5908" s="28"/>
      <c r="Y5908" s="28"/>
      <c r="Z5908" s="28"/>
      <c r="AB5908" s="28"/>
    </row>
    <row r="5909" spans="1:28">
      <c r="A5909" s="70"/>
      <c r="B5909" s="28"/>
      <c r="C5909" s="28"/>
      <c r="D5909" s="28"/>
      <c r="F5909" s="28"/>
      <c r="G5909" s="28"/>
      <c r="H5909" s="28"/>
      <c r="J5909" s="21"/>
      <c r="K5909" s="21"/>
      <c r="M5909" s="21"/>
      <c r="P5909" s="21"/>
      <c r="R5909" s="21"/>
      <c r="T5909" s="28"/>
      <c r="U5909" s="28"/>
      <c r="W5909" s="28"/>
      <c r="Y5909" s="28"/>
      <c r="Z5909" s="28"/>
      <c r="AB5909" s="28"/>
    </row>
    <row r="5910" spans="1:28">
      <c r="A5910" s="70"/>
      <c r="B5910" s="28"/>
      <c r="C5910" s="28"/>
      <c r="D5910" s="28"/>
      <c r="F5910" s="28"/>
      <c r="G5910" s="28"/>
      <c r="H5910" s="28"/>
      <c r="J5910" s="21"/>
      <c r="K5910" s="21"/>
      <c r="M5910" s="21"/>
      <c r="P5910" s="21"/>
      <c r="R5910" s="21"/>
      <c r="T5910" s="28"/>
      <c r="U5910" s="28"/>
      <c r="W5910" s="28"/>
      <c r="Y5910" s="28"/>
      <c r="Z5910" s="28"/>
      <c r="AB5910" s="28"/>
    </row>
    <row r="5911" spans="1:28">
      <c r="A5911" s="70"/>
      <c r="B5911" s="28"/>
      <c r="C5911" s="28"/>
      <c r="D5911" s="28"/>
      <c r="F5911" s="28"/>
      <c r="G5911" s="28"/>
      <c r="H5911" s="28"/>
      <c r="J5911" s="21"/>
      <c r="K5911" s="21"/>
      <c r="M5911" s="21"/>
      <c r="P5911" s="21"/>
      <c r="R5911" s="21"/>
      <c r="T5911" s="28"/>
      <c r="U5911" s="28"/>
      <c r="W5911" s="28"/>
      <c r="Y5911" s="28"/>
      <c r="Z5911" s="28"/>
      <c r="AB5911" s="28"/>
    </row>
    <row r="5912" spans="1:28">
      <c r="A5912" s="70"/>
      <c r="B5912" s="28"/>
      <c r="C5912" s="28"/>
      <c r="D5912" s="28"/>
      <c r="F5912" s="28"/>
      <c r="G5912" s="28"/>
      <c r="H5912" s="28"/>
      <c r="J5912" s="21"/>
      <c r="K5912" s="21"/>
      <c r="M5912" s="21"/>
      <c r="P5912" s="21"/>
      <c r="R5912" s="21"/>
      <c r="T5912" s="28"/>
      <c r="U5912" s="28"/>
      <c r="W5912" s="28"/>
      <c r="Y5912" s="28"/>
      <c r="Z5912" s="28"/>
      <c r="AB5912" s="28"/>
    </row>
    <row r="5913" spans="1:28">
      <c r="A5913" s="70"/>
      <c r="B5913" s="28"/>
      <c r="C5913" s="28"/>
      <c r="D5913" s="28"/>
      <c r="F5913" s="28"/>
      <c r="G5913" s="28"/>
      <c r="H5913" s="28"/>
      <c r="J5913" s="21"/>
      <c r="K5913" s="21"/>
      <c r="M5913" s="21"/>
      <c r="P5913" s="21"/>
      <c r="R5913" s="21"/>
      <c r="T5913" s="28"/>
      <c r="U5913" s="28"/>
      <c r="W5913" s="28"/>
      <c r="Y5913" s="28"/>
      <c r="Z5913" s="28"/>
      <c r="AB5913" s="28"/>
    </row>
    <row r="5914" spans="1:28">
      <c r="A5914" s="70"/>
      <c r="B5914" s="28"/>
      <c r="C5914" s="28"/>
      <c r="D5914" s="28"/>
      <c r="F5914" s="28"/>
      <c r="G5914" s="28"/>
      <c r="H5914" s="28"/>
      <c r="J5914" s="21"/>
      <c r="K5914" s="21"/>
      <c r="M5914" s="21"/>
      <c r="P5914" s="21"/>
      <c r="R5914" s="21"/>
      <c r="T5914" s="28"/>
      <c r="U5914" s="28"/>
      <c r="W5914" s="28"/>
      <c r="Y5914" s="28"/>
      <c r="Z5914" s="28"/>
      <c r="AB5914" s="28"/>
    </row>
    <row r="5915" spans="1:28">
      <c r="A5915" s="70"/>
      <c r="B5915" s="28"/>
      <c r="C5915" s="28"/>
      <c r="D5915" s="28"/>
      <c r="F5915" s="28"/>
      <c r="G5915" s="28"/>
      <c r="H5915" s="28"/>
      <c r="J5915" s="21"/>
      <c r="K5915" s="21"/>
      <c r="M5915" s="21"/>
      <c r="P5915" s="21"/>
      <c r="R5915" s="21"/>
      <c r="T5915" s="28"/>
      <c r="U5915" s="28"/>
      <c r="W5915" s="28"/>
      <c r="Y5915" s="28"/>
      <c r="Z5915" s="28"/>
      <c r="AB5915" s="28"/>
    </row>
    <row r="5916" spans="1:28">
      <c r="A5916" s="70"/>
      <c r="B5916" s="28"/>
      <c r="C5916" s="28"/>
      <c r="D5916" s="28"/>
      <c r="F5916" s="28"/>
      <c r="G5916" s="28"/>
      <c r="H5916" s="28"/>
      <c r="J5916" s="21"/>
      <c r="K5916" s="21"/>
      <c r="M5916" s="21"/>
      <c r="P5916" s="21"/>
      <c r="R5916" s="21"/>
      <c r="T5916" s="28"/>
      <c r="U5916" s="28"/>
      <c r="W5916" s="28"/>
      <c r="Y5916" s="28"/>
      <c r="Z5916" s="28"/>
      <c r="AB5916" s="28"/>
    </row>
    <row r="5917" spans="1:28">
      <c r="A5917" s="70"/>
      <c r="B5917" s="28"/>
      <c r="C5917" s="28"/>
      <c r="D5917" s="28"/>
      <c r="F5917" s="28"/>
      <c r="G5917" s="28"/>
      <c r="H5917" s="28"/>
      <c r="J5917" s="21"/>
      <c r="K5917" s="21"/>
      <c r="M5917" s="21"/>
      <c r="P5917" s="21"/>
      <c r="R5917" s="21"/>
      <c r="T5917" s="28"/>
      <c r="U5917" s="28"/>
      <c r="W5917" s="28"/>
      <c r="Y5917" s="28"/>
      <c r="Z5917" s="28"/>
      <c r="AB5917" s="28"/>
    </row>
    <row r="5918" spans="1:28">
      <c r="A5918" s="70"/>
      <c r="B5918" s="28"/>
      <c r="C5918" s="28"/>
      <c r="D5918" s="28"/>
      <c r="F5918" s="28"/>
      <c r="G5918" s="28"/>
      <c r="H5918" s="28"/>
      <c r="J5918" s="21"/>
      <c r="K5918" s="21"/>
      <c r="M5918" s="21"/>
      <c r="P5918" s="21"/>
      <c r="R5918" s="21"/>
      <c r="T5918" s="28"/>
      <c r="U5918" s="28"/>
      <c r="W5918" s="28"/>
      <c r="Y5918" s="28"/>
      <c r="Z5918" s="28"/>
      <c r="AB5918" s="28"/>
    </row>
    <row r="5919" spans="1:28">
      <c r="A5919" s="70"/>
      <c r="B5919" s="28"/>
      <c r="C5919" s="28"/>
      <c r="D5919" s="28"/>
      <c r="F5919" s="28"/>
      <c r="G5919" s="28"/>
      <c r="H5919" s="28"/>
      <c r="J5919" s="21"/>
      <c r="K5919" s="21"/>
      <c r="M5919" s="21"/>
      <c r="P5919" s="21"/>
      <c r="R5919" s="21"/>
      <c r="T5919" s="28"/>
      <c r="U5919" s="28"/>
      <c r="W5919" s="28"/>
      <c r="Y5919" s="28"/>
      <c r="Z5919" s="28"/>
      <c r="AB5919" s="28"/>
    </row>
    <row r="5920" spans="1:28">
      <c r="A5920" s="70"/>
      <c r="B5920" s="28"/>
      <c r="C5920" s="28"/>
      <c r="D5920" s="28"/>
      <c r="F5920" s="28"/>
      <c r="G5920" s="28"/>
      <c r="H5920" s="28"/>
      <c r="J5920" s="21"/>
      <c r="K5920" s="21"/>
      <c r="M5920" s="21"/>
      <c r="P5920" s="21"/>
      <c r="R5920" s="21"/>
      <c r="T5920" s="28"/>
      <c r="U5920" s="28"/>
      <c r="W5920" s="28"/>
      <c r="Y5920" s="28"/>
      <c r="Z5920" s="28"/>
      <c r="AB5920" s="28"/>
    </row>
    <row r="5921" spans="1:28">
      <c r="A5921" s="70"/>
      <c r="B5921" s="28"/>
      <c r="C5921" s="28"/>
      <c r="D5921" s="28"/>
      <c r="F5921" s="28"/>
      <c r="G5921" s="28"/>
      <c r="H5921" s="28"/>
      <c r="J5921" s="21"/>
      <c r="K5921" s="21"/>
      <c r="M5921" s="21"/>
      <c r="P5921" s="21"/>
      <c r="R5921" s="21"/>
      <c r="T5921" s="28"/>
      <c r="U5921" s="28"/>
      <c r="W5921" s="28"/>
      <c r="Y5921" s="28"/>
      <c r="Z5921" s="28"/>
      <c r="AB5921" s="28"/>
    </row>
    <row r="5922" spans="1:28">
      <c r="A5922" s="70"/>
      <c r="B5922" s="28"/>
      <c r="C5922" s="28"/>
      <c r="D5922" s="28"/>
      <c r="F5922" s="28"/>
      <c r="G5922" s="28"/>
      <c r="H5922" s="28"/>
      <c r="J5922" s="21"/>
      <c r="K5922" s="21"/>
      <c r="M5922" s="21"/>
      <c r="P5922" s="21"/>
      <c r="R5922" s="21"/>
      <c r="T5922" s="28"/>
      <c r="U5922" s="28"/>
      <c r="W5922" s="28"/>
      <c r="Y5922" s="28"/>
      <c r="Z5922" s="28"/>
      <c r="AB5922" s="28"/>
    </row>
    <row r="5923" spans="1:28">
      <c r="A5923" s="70"/>
      <c r="B5923" s="28"/>
      <c r="C5923" s="28"/>
      <c r="D5923" s="28"/>
      <c r="F5923" s="28"/>
      <c r="G5923" s="28"/>
      <c r="H5923" s="28"/>
      <c r="J5923" s="21"/>
      <c r="K5923" s="21"/>
      <c r="M5923" s="21"/>
      <c r="P5923" s="21"/>
      <c r="R5923" s="21"/>
      <c r="T5923" s="28"/>
      <c r="U5923" s="28"/>
      <c r="W5923" s="28"/>
      <c r="Y5923" s="28"/>
      <c r="Z5923" s="28"/>
      <c r="AB5923" s="28"/>
    </row>
    <row r="5924" spans="1:28">
      <c r="A5924" s="70"/>
      <c r="B5924" s="28"/>
      <c r="C5924" s="28"/>
      <c r="D5924" s="28"/>
      <c r="F5924" s="28"/>
      <c r="G5924" s="28"/>
      <c r="H5924" s="28"/>
      <c r="J5924" s="21"/>
      <c r="K5924" s="21"/>
      <c r="M5924" s="21"/>
      <c r="P5924" s="21"/>
      <c r="R5924" s="21"/>
      <c r="T5924" s="28"/>
      <c r="U5924" s="28"/>
      <c r="W5924" s="28"/>
      <c r="Y5924" s="28"/>
      <c r="Z5924" s="28"/>
      <c r="AB5924" s="28"/>
    </row>
    <row r="5925" spans="1:28">
      <c r="A5925" s="70"/>
      <c r="B5925" s="28"/>
      <c r="C5925" s="28"/>
      <c r="D5925" s="28"/>
      <c r="F5925" s="28"/>
      <c r="G5925" s="28"/>
      <c r="H5925" s="28"/>
      <c r="J5925" s="21"/>
      <c r="K5925" s="21"/>
      <c r="M5925" s="21"/>
      <c r="P5925" s="21"/>
      <c r="R5925" s="21"/>
      <c r="T5925" s="28"/>
      <c r="U5925" s="28"/>
      <c r="W5925" s="28"/>
      <c r="Y5925" s="28"/>
      <c r="Z5925" s="28"/>
      <c r="AB5925" s="28"/>
    </row>
    <row r="5926" spans="1:28">
      <c r="A5926" s="70"/>
      <c r="B5926" s="28"/>
      <c r="C5926" s="28"/>
      <c r="D5926" s="28"/>
      <c r="F5926" s="28"/>
      <c r="G5926" s="28"/>
      <c r="H5926" s="28"/>
      <c r="J5926" s="21"/>
      <c r="K5926" s="21"/>
      <c r="M5926" s="21"/>
      <c r="P5926" s="21"/>
      <c r="R5926" s="21"/>
      <c r="T5926" s="28"/>
      <c r="U5926" s="28"/>
      <c r="W5926" s="28"/>
      <c r="Y5926" s="28"/>
      <c r="Z5926" s="28"/>
      <c r="AB5926" s="28"/>
    </row>
    <row r="5927" spans="1:28">
      <c r="A5927" s="70"/>
      <c r="B5927" s="28"/>
      <c r="C5927" s="28"/>
      <c r="D5927" s="28"/>
      <c r="F5927" s="28"/>
      <c r="G5927" s="28"/>
      <c r="H5927" s="28"/>
      <c r="J5927" s="21"/>
      <c r="K5927" s="21"/>
      <c r="M5927" s="21"/>
      <c r="P5927" s="21"/>
      <c r="R5927" s="21"/>
      <c r="T5927" s="28"/>
      <c r="U5927" s="28"/>
      <c r="W5927" s="28"/>
      <c r="Y5927" s="28"/>
      <c r="Z5927" s="28"/>
      <c r="AB5927" s="28"/>
    </row>
    <row r="5928" spans="1:28">
      <c r="A5928" s="70"/>
      <c r="B5928" s="28"/>
      <c r="C5928" s="28"/>
      <c r="D5928" s="28"/>
      <c r="F5928" s="28"/>
      <c r="G5928" s="28"/>
      <c r="H5928" s="28"/>
      <c r="J5928" s="21"/>
      <c r="K5928" s="21"/>
      <c r="M5928" s="21"/>
      <c r="P5928" s="21"/>
      <c r="R5928" s="21"/>
      <c r="T5928" s="28"/>
      <c r="U5928" s="28"/>
      <c r="W5928" s="28"/>
      <c r="Y5928" s="28"/>
      <c r="Z5928" s="28"/>
      <c r="AB5928" s="28"/>
    </row>
    <row r="5929" spans="1:28">
      <c r="A5929" s="70"/>
      <c r="B5929" s="28"/>
      <c r="C5929" s="28"/>
      <c r="D5929" s="28"/>
      <c r="F5929" s="28"/>
      <c r="G5929" s="28"/>
      <c r="H5929" s="28"/>
      <c r="J5929" s="21"/>
      <c r="K5929" s="21"/>
      <c r="M5929" s="21"/>
      <c r="P5929" s="21"/>
      <c r="R5929" s="21"/>
      <c r="T5929" s="28"/>
      <c r="U5929" s="28"/>
      <c r="W5929" s="28"/>
      <c r="Y5929" s="28"/>
      <c r="Z5929" s="28"/>
      <c r="AB5929" s="28"/>
    </row>
    <row r="5930" spans="1:28">
      <c r="A5930" s="70"/>
      <c r="B5930" s="28"/>
      <c r="C5930" s="28"/>
      <c r="D5930" s="28"/>
      <c r="F5930" s="28"/>
      <c r="G5930" s="28"/>
      <c r="H5930" s="28"/>
      <c r="J5930" s="21"/>
      <c r="K5930" s="21"/>
      <c r="M5930" s="21"/>
      <c r="P5930" s="21"/>
      <c r="R5930" s="21"/>
      <c r="T5930" s="28"/>
      <c r="U5930" s="28"/>
      <c r="W5930" s="28"/>
      <c r="Y5930" s="28"/>
      <c r="Z5930" s="28"/>
      <c r="AB5930" s="28"/>
    </row>
    <row r="5931" spans="1:28">
      <c r="A5931" s="70"/>
      <c r="B5931" s="28"/>
      <c r="C5931" s="28"/>
      <c r="D5931" s="28"/>
      <c r="F5931" s="28"/>
      <c r="G5931" s="28"/>
      <c r="H5931" s="28"/>
      <c r="J5931" s="21"/>
      <c r="K5931" s="21"/>
      <c r="M5931" s="21"/>
      <c r="P5931" s="21"/>
      <c r="R5931" s="21"/>
      <c r="T5931" s="28"/>
      <c r="U5931" s="28"/>
      <c r="W5931" s="28"/>
      <c r="Y5931" s="28"/>
      <c r="Z5931" s="28"/>
      <c r="AB5931" s="28"/>
    </row>
    <row r="5932" spans="1:28">
      <c r="A5932" s="70"/>
      <c r="B5932" s="28"/>
      <c r="C5932" s="28"/>
      <c r="D5932" s="28"/>
      <c r="F5932" s="28"/>
      <c r="G5932" s="28"/>
      <c r="H5932" s="28"/>
      <c r="J5932" s="21"/>
      <c r="K5932" s="21"/>
      <c r="M5932" s="21"/>
      <c r="P5932" s="21"/>
      <c r="R5932" s="21"/>
      <c r="T5932" s="28"/>
      <c r="U5932" s="28"/>
      <c r="W5932" s="28"/>
      <c r="Y5932" s="28"/>
      <c r="Z5932" s="28"/>
      <c r="AB5932" s="28"/>
    </row>
    <row r="5933" spans="1:28">
      <c r="A5933" s="70"/>
      <c r="B5933" s="28"/>
      <c r="C5933" s="28"/>
      <c r="D5933" s="28"/>
      <c r="F5933" s="28"/>
      <c r="G5933" s="28"/>
      <c r="H5933" s="28"/>
      <c r="J5933" s="21"/>
      <c r="K5933" s="21"/>
      <c r="M5933" s="21"/>
      <c r="P5933" s="21"/>
      <c r="R5933" s="21"/>
      <c r="T5933" s="28"/>
      <c r="U5933" s="28"/>
      <c r="W5933" s="28"/>
      <c r="Y5933" s="28"/>
      <c r="Z5933" s="28"/>
      <c r="AB5933" s="28"/>
    </row>
    <row r="5934" spans="1:28">
      <c r="A5934" s="70"/>
      <c r="B5934" s="28"/>
      <c r="C5934" s="28"/>
      <c r="D5934" s="28"/>
      <c r="F5934" s="28"/>
      <c r="G5934" s="28"/>
      <c r="H5934" s="28"/>
      <c r="J5934" s="21"/>
      <c r="K5934" s="21"/>
      <c r="M5934" s="21"/>
      <c r="P5934" s="21"/>
      <c r="R5934" s="21"/>
      <c r="T5934" s="28"/>
      <c r="U5934" s="28"/>
      <c r="W5934" s="28"/>
      <c r="Y5934" s="28"/>
      <c r="Z5934" s="28"/>
      <c r="AB5934" s="28"/>
    </row>
    <row r="5935" spans="1:28">
      <c r="A5935" s="70"/>
      <c r="B5935" s="28"/>
      <c r="C5935" s="28"/>
      <c r="D5935" s="28"/>
      <c r="F5935" s="28"/>
      <c r="G5935" s="28"/>
      <c r="H5935" s="28"/>
      <c r="J5935" s="21"/>
      <c r="K5935" s="21"/>
      <c r="M5935" s="21"/>
      <c r="P5935" s="21"/>
      <c r="R5935" s="21"/>
      <c r="T5935" s="28"/>
      <c r="U5935" s="28"/>
      <c r="W5935" s="28"/>
      <c r="Y5935" s="28"/>
      <c r="Z5935" s="28"/>
      <c r="AB5935" s="28"/>
    </row>
    <row r="5936" spans="1:28">
      <c r="A5936" s="70"/>
      <c r="B5936" s="28"/>
      <c r="C5936" s="28"/>
      <c r="D5936" s="28"/>
      <c r="F5936" s="28"/>
      <c r="G5936" s="28"/>
      <c r="H5936" s="28"/>
      <c r="J5936" s="21"/>
      <c r="K5936" s="21"/>
      <c r="M5936" s="21"/>
      <c r="P5936" s="21"/>
      <c r="R5936" s="21"/>
      <c r="T5936" s="28"/>
      <c r="U5936" s="28"/>
      <c r="W5936" s="28"/>
      <c r="Y5936" s="28"/>
      <c r="Z5936" s="28"/>
      <c r="AB5936" s="28"/>
    </row>
    <row r="5937" spans="1:28">
      <c r="A5937" s="70"/>
      <c r="B5937" s="28"/>
      <c r="C5937" s="28"/>
      <c r="D5937" s="28"/>
      <c r="F5937" s="28"/>
      <c r="G5937" s="28"/>
      <c r="H5937" s="28"/>
      <c r="J5937" s="21"/>
      <c r="K5937" s="21"/>
      <c r="M5937" s="21"/>
      <c r="P5937" s="21"/>
      <c r="R5937" s="21"/>
      <c r="T5937" s="28"/>
      <c r="U5937" s="28"/>
      <c r="W5937" s="28"/>
      <c r="Y5937" s="28"/>
      <c r="Z5937" s="28"/>
      <c r="AB5937" s="28"/>
    </row>
    <row r="5938" spans="1:28">
      <c r="A5938" s="70"/>
      <c r="B5938" s="28"/>
      <c r="C5938" s="28"/>
      <c r="D5938" s="28"/>
      <c r="F5938" s="28"/>
      <c r="G5938" s="28"/>
      <c r="H5938" s="28"/>
      <c r="J5938" s="21"/>
      <c r="K5938" s="21"/>
      <c r="M5938" s="21"/>
      <c r="P5938" s="21"/>
      <c r="R5938" s="21"/>
      <c r="T5938" s="28"/>
      <c r="U5938" s="28"/>
      <c r="W5938" s="28"/>
      <c r="Y5938" s="28"/>
      <c r="Z5938" s="28"/>
      <c r="AB5938" s="28"/>
    </row>
    <row r="5939" spans="1:28">
      <c r="A5939" s="70"/>
      <c r="B5939" s="28"/>
      <c r="C5939" s="28"/>
      <c r="D5939" s="28"/>
      <c r="F5939" s="28"/>
      <c r="G5939" s="28"/>
      <c r="H5939" s="28"/>
      <c r="J5939" s="21"/>
      <c r="K5939" s="21"/>
      <c r="M5939" s="21"/>
      <c r="P5939" s="21"/>
      <c r="R5939" s="21"/>
      <c r="T5939" s="28"/>
      <c r="U5939" s="28"/>
      <c r="W5939" s="28"/>
      <c r="Y5939" s="28"/>
      <c r="Z5939" s="28"/>
      <c r="AB5939" s="28"/>
    </row>
    <row r="5940" spans="1:28">
      <c r="A5940" s="70"/>
      <c r="B5940" s="28"/>
      <c r="C5940" s="28"/>
      <c r="D5940" s="28"/>
      <c r="F5940" s="28"/>
      <c r="G5940" s="28"/>
      <c r="H5940" s="28"/>
      <c r="J5940" s="21"/>
      <c r="K5940" s="21"/>
      <c r="M5940" s="21"/>
      <c r="P5940" s="21"/>
      <c r="R5940" s="21"/>
      <c r="T5940" s="28"/>
      <c r="U5940" s="28"/>
      <c r="W5940" s="28"/>
      <c r="Y5940" s="28"/>
      <c r="Z5940" s="28"/>
      <c r="AB5940" s="28"/>
    </row>
    <row r="5941" spans="1:28">
      <c r="A5941" s="70"/>
      <c r="B5941" s="28"/>
      <c r="C5941" s="28"/>
      <c r="D5941" s="28"/>
      <c r="F5941" s="28"/>
      <c r="G5941" s="28"/>
      <c r="H5941" s="28"/>
      <c r="J5941" s="21"/>
      <c r="K5941" s="21"/>
      <c r="M5941" s="21"/>
      <c r="P5941" s="21"/>
      <c r="R5941" s="21"/>
      <c r="T5941" s="28"/>
      <c r="U5941" s="28"/>
      <c r="W5941" s="28"/>
      <c r="Y5941" s="28"/>
      <c r="Z5941" s="28"/>
      <c r="AB5941" s="28"/>
    </row>
    <row r="5942" spans="1:28">
      <c r="A5942" s="70"/>
      <c r="B5942" s="28"/>
      <c r="C5942" s="28"/>
      <c r="D5942" s="28"/>
      <c r="F5942" s="28"/>
      <c r="G5942" s="28"/>
      <c r="H5942" s="28"/>
      <c r="J5942" s="21"/>
      <c r="K5942" s="21"/>
      <c r="M5942" s="21"/>
      <c r="P5942" s="21"/>
      <c r="R5942" s="21"/>
      <c r="T5942" s="28"/>
      <c r="U5942" s="28"/>
      <c r="W5942" s="28"/>
      <c r="Y5942" s="28"/>
      <c r="Z5942" s="28"/>
      <c r="AB5942" s="28"/>
    </row>
    <row r="5943" spans="1:28">
      <c r="A5943" s="70"/>
      <c r="B5943" s="28"/>
      <c r="C5943" s="28"/>
      <c r="D5943" s="28"/>
      <c r="F5943" s="28"/>
      <c r="G5943" s="28"/>
      <c r="H5943" s="28"/>
      <c r="J5943" s="21"/>
      <c r="K5943" s="21"/>
      <c r="M5943" s="21"/>
      <c r="P5943" s="21"/>
      <c r="R5943" s="21"/>
      <c r="T5943" s="28"/>
      <c r="U5943" s="28"/>
      <c r="W5943" s="28"/>
      <c r="Y5943" s="28"/>
      <c r="Z5943" s="28"/>
      <c r="AB5943" s="28"/>
    </row>
    <row r="5944" spans="1:28">
      <c r="A5944" s="70"/>
      <c r="B5944" s="28"/>
      <c r="C5944" s="28"/>
      <c r="D5944" s="28"/>
      <c r="F5944" s="28"/>
      <c r="G5944" s="28"/>
      <c r="H5944" s="28"/>
      <c r="J5944" s="21"/>
      <c r="K5944" s="21"/>
      <c r="M5944" s="21"/>
      <c r="P5944" s="21"/>
      <c r="R5944" s="21"/>
      <c r="T5944" s="28"/>
      <c r="U5944" s="28"/>
      <c r="W5944" s="28"/>
      <c r="Y5944" s="28"/>
      <c r="Z5944" s="28"/>
      <c r="AB5944" s="28"/>
    </row>
    <row r="5945" spans="1:28">
      <c r="A5945" s="70"/>
      <c r="B5945" s="28"/>
      <c r="C5945" s="28"/>
      <c r="D5945" s="28"/>
      <c r="F5945" s="28"/>
      <c r="G5945" s="28"/>
      <c r="H5945" s="28"/>
      <c r="J5945" s="21"/>
      <c r="K5945" s="21"/>
      <c r="M5945" s="21"/>
      <c r="P5945" s="21"/>
      <c r="R5945" s="21"/>
      <c r="T5945" s="28"/>
      <c r="U5945" s="28"/>
      <c r="W5945" s="28"/>
      <c r="Y5945" s="28"/>
      <c r="Z5945" s="28"/>
      <c r="AB5945" s="28"/>
    </row>
    <row r="5946" spans="1:28">
      <c r="A5946" s="70"/>
      <c r="B5946" s="28"/>
      <c r="C5946" s="28"/>
      <c r="D5946" s="28"/>
      <c r="F5946" s="28"/>
      <c r="G5946" s="28"/>
      <c r="H5946" s="28"/>
      <c r="J5946" s="21"/>
      <c r="K5946" s="21"/>
      <c r="M5946" s="21"/>
      <c r="P5946" s="21"/>
      <c r="R5946" s="21"/>
      <c r="T5946" s="28"/>
      <c r="U5946" s="28"/>
      <c r="W5946" s="28"/>
      <c r="Y5946" s="28"/>
      <c r="Z5946" s="28"/>
      <c r="AB5946" s="28"/>
    </row>
    <row r="5947" spans="1:28">
      <c r="A5947" s="70"/>
      <c r="B5947" s="28"/>
      <c r="C5947" s="28"/>
      <c r="D5947" s="28"/>
      <c r="F5947" s="28"/>
      <c r="G5947" s="28"/>
      <c r="H5947" s="28"/>
      <c r="J5947" s="21"/>
      <c r="K5947" s="21"/>
      <c r="M5947" s="21"/>
      <c r="P5947" s="21"/>
      <c r="R5947" s="21"/>
      <c r="T5947" s="28"/>
      <c r="U5947" s="28"/>
      <c r="W5947" s="28"/>
      <c r="Y5947" s="28"/>
      <c r="Z5947" s="28"/>
      <c r="AB5947" s="28"/>
    </row>
    <row r="5948" spans="1:28">
      <c r="A5948" s="70"/>
      <c r="B5948" s="28"/>
      <c r="C5948" s="28"/>
      <c r="D5948" s="28"/>
      <c r="F5948" s="28"/>
      <c r="G5948" s="28"/>
      <c r="H5948" s="28"/>
      <c r="J5948" s="21"/>
      <c r="K5948" s="21"/>
      <c r="M5948" s="21"/>
      <c r="P5948" s="21"/>
      <c r="R5948" s="21"/>
      <c r="T5948" s="28"/>
      <c r="U5948" s="28"/>
      <c r="W5948" s="28"/>
      <c r="Y5948" s="28"/>
      <c r="Z5948" s="28"/>
      <c r="AB5948" s="28"/>
    </row>
    <row r="5949" spans="1:28">
      <c r="A5949" s="70"/>
      <c r="B5949" s="28"/>
      <c r="C5949" s="28"/>
      <c r="D5949" s="28"/>
      <c r="F5949" s="28"/>
      <c r="G5949" s="28"/>
      <c r="H5949" s="28"/>
      <c r="J5949" s="21"/>
      <c r="K5949" s="21"/>
      <c r="M5949" s="21"/>
      <c r="P5949" s="21"/>
      <c r="R5949" s="21"/>
      <c r="T5949" s="28"/>
      <c r="U5949" s="28"/>
      <c r="W5949" s="28"/>
      <c r="Y5949" s="28"/>
      <c r="Z5949" s="28"/>
      <c r="AB5949" s="28"/>
    </row>
    <row r="5950" spans="1:28">
      <c r="A5950" s="70"/>
      <c r="B5950" s="28"/>
      <c r="C5950" s="28"/>
      <c r="D5950" s="28"/>
      <c r="F5950" s="28"/>
      <c r="G5950" s="28"/>
      <c r="H5950" s="28"/>
      <c r="J5950" s="21"/>
      <c r="K5950" s="21"/>
      <c r="M5950" s="21"/>
      <c r="P5950" s="21"/>
      <c r="R5950" s="21"/>
      <c r="T5950" s="28"/>
      <c r="U5950" s="28"/>
      <c r="W5950" s="28"/>
      <c r="Y5950" s="28"/>
      <c r="Z5950" s="28"/>
      <c r="AB5950" s="28"/>
    </row>
    <row r="5951" spans="1:28">
      <c r="A5951" s="70"/>
      <c r="B5951" s="28"/>
      <c r="C5951" s="28"/>
      <c r="D5951" s="28"/>
      <c r="F5951" s="28"/>
      <c r="G5951" s="28"/>
      <c r="H5951" s="28"/>
      <c r="J5951" s="21"/>
      <c r="K5951" s="21"/>
      <c r="M5951" s="21"/>
      <c r="P5951" s="21"/>
      <c r="R5951" s="21"/>
      <c r="T5951" s="28"/>
      <c r="U5951" s="28"/>
      <c r="W5951" s="28"/>
      <c r="Y5951" s="28"/>
      <c r="Z5951" s="28"/>
      <c r="AB5951" s="28"/>
    </row>
    <row r="5952" spans="1:28">
      <c r="A5952" s="70"/>
      <c r="B5952" s="28"/>
      <c r="C5952" s="28"/>
      <c r="D5952" s="28"/>
      <c r="F5952" s="28"/>
      <c r="G5952" s="28"/>
      <c r="H5952" s="28"/>
      <c r="J5952" s="21"/>
      <c r="K5952" s="21"/>
      <c r="M5952" s="21"/>
      <c r="P5952" s="21"/>
      <c r="R5952" s="21"/>
      <c r="T5952" s="28"/>
      <c r="U5952" s="28"/>
      <c r="W5952" s="28"/>
      <c r="Y5952" s="28"/>
      <c r="Z5952" s="28"/>
      <c r="AB5952" s="28"/>
    </row>
    <row r="5953" spans="1:28">
      <c r="A5953" s="70"/>
      <c r="B5953" s="28"/>
      <c r="C5953" s="28"/>
      <c r="D5953" s="28"/>
      <c r="F5953" s="28"/>
      <c r="G5953" s="28"/>
      <c r="H5953" s="28"/>
      <c r="J5953" s="21"/>
      <c r="K5953" s="21"/>
      <c r="M5953" s="21"/>
      <c r="P5953" s="21"/>
      <c r="R5953" s="21"/>
      <c r="T5953" s="28"/>
      <c r="U5953" s="28"/>
      <c r="W5953" s="28"/>
      <c r="Y5953" s="28"/>
      <c r="Z5953" s="28"/>
      <c r="AB5953" s="28"/>
    </row>
    <row r="5954" spans="1:28">
      <c r="A5954" s="70"/>
      <c r="B5954" s="28"/>
      <c r="C5954" s="28"/>
      <c r="D5954" s="28"/>
      <c r="F5954" s="28"/>
      <c r="G5954" s="28"/>
      <c r="H5954" s="28"/>
      <c r="J5954" s="21"/>
      <c r="K5954" s="21"/>
      <c r="M5954" s="21"/>
      <c r="P5954" s="21"/>
      <c r="R5954" s="21"/>
      <c r="T5954" s="28"/>
      <c r="U5954" s="28"/>
      <c r="W5954" s="28"/>
      <c r="Y5954" s="28"/>
      <c r="Z5954" s="28"/>
      <c r="AB5954" s="28"/>
    </row>
    <row r="5955" spans="1:28">
      <c r="A5955" s="70"/>
      <c r="B5955" s="28"/>
      <c r="C5955" s="28"/>
      <c r="D5955" s="28"/>
      <c r="F5955" s="28"/>
      <c r="G5955" s="28"/>
      <c r="H5955" s="28"/>
      <c r="J5955" s="21"/>
      <c r="K5955" s="21"/>
      <c r="M5955" s="21"/>
      <c r="P5955" s="21"/>
      <c r="R5955" s="21"/>
      <c r="T5955" s="28"/>
      <c r="U5955" s="28"/>
      <c r="W5955" s="28"/>
      <c r="Y5955" s="28"/>
      <c r="Z5955" s="28"/>
      <c r="AB5955" s="28"/>
    </row>
    <row r="5956" spans="1:28">
      <c r="A5956" s="70"/>
      <c r="B5956" s="28"/>
      <c r="C5956" s="28"/>
      <c r="D5956" s="28"/>
      <c r="F5956" s="28"/>
      <c r="G5956" s="28"/>
      <c r="H5956" s="28"/>
      <c r="J5956" s="21"/>
      <c r="K5956" s="21"/>
      <c r="M5956" s="21"/>
      <c r="P5956" s="21"/>
      <c r="R5956" s="21"/>
      <c r="T5956" s="28"/>
      <c r="U5956" s="28"/>
      <c r="W5956" s="28"/>
      <c r="Y5956" s="28"/>
      <c r="Z5956" s="28"/>
      <c r="AB5956" s="28"/>
    </row>
    <row r="5957" spans="1:28">
      <c r="A5957" s="70"/>
      <c r="B5957" s="28"/>
      <c r="C5957" s="28"/>
      <c r="D5957" s="28"/>
      <c r="F5957" s="28"/>
      <c r="G5957" s="28"/>
      <c r="H5957" s="28"/>
      <c r="J5957" s="21"/>
      <c r="K5957" s="21"/>
      <c r="M5957" s="21"/>
      <c r="P5957" s="21"/>
      <c r="R5957" s="21"/>
      <c r="T5957" s="28"/>
      <c r="U5957" s="28"/>
      <c r="W5957" s="28"/>
      <c r="Y5957" s="28"/>
      <c r="Z5957" s="28"/>
      <c r="AB5957" s="28"/>
    </row>
    <row r="5958" spans="1:28">
      <c r="A5958" s="70"/>
      <c r="B5958" s="28"/>
      <c r="C5958" s="28"/>
      <c r="D5958" s="28"/>
      <c r="F5958" s="28"/>
      <c r="G5958" s="28"/>
      <c r="H5958" s="28"/>
      <c r="J5958" s="21"/>
      <c r="K5958" s="21"/>
      <c r="M5958" s="21"/>
      <c r="P5958" s="21"/>
      <c r="R5958" s="21"/>
      <c r="T5958" s="28"/>
      <c r="U5958" s="28"/>
      <c r="W5958" s="28"/>
      <c r="Y5958" s="28"/>
      <c r="Z5958" s="28"/>
      <c r="AB5958" s="28"/>
    </row>
    <row r="5959" spans="1:28">
      <c r="A5959" s="70"/>
      <c r="B5959" s="28"/>
      <c r="C5959" s="28"/>
      <c r="D5959" s="28"/>
      <c r="F5959" s="28"/>
      <c r="G5959" s="28"/>
      <c r="H5959" s="28"/>
      <c r="J5959" s="21"/>
      <c r="K5959" s="21"/>
      <c r="M5959" s="21"/>
      <c r="P5959" s="21"/>
      <c r="R5959" s="21"/>
      <c r="T5959" s="28"/>
      <c r="U5959" s="28"/>
      <c r="W5959" s="28"/>
      <c r="Y5959" s="28"/>
      <c r="Z5959" s="28"/>
      <c r="AB5959" s="28"/>
    </row>
    <row r="5960" spans="1:28">
      <c r="A5960" s="70"/>
      <c r="B5960" s="28"/>
      <c r="C5960" s="28"/>
      <c r="D5960" s="28"/>
      <c r="F5960" s="28"/>
      <c r="G5960" s="28"/>
      <c r="H5960" s="28"/>
      <c r="J5960" s="21"/>
      <c r="K5960" s="21"/>
      <c r="M5960" s="21"/>
      <c r="P5960" s="21"/>
      <c r="R5960" s="21"/>
      <c r="T5960" s="28"/>
      <c r="U5960" s="28"/>
      <c r="W5960" s="28"/>
      <c r="Y5960" s="28"/>
      <c r="Z5960" s="28"/>
      <c r="AB5960" s="28"/>
    </row>
    <row r="5961" spans="1:28">
      <c r="A5961" s="70"/>
      <c r="B5961" s="28"/>
      <c r="C5961" s="28"/>
      <c r="D5961" s="28"/>
      <c r="F5961" s="28"/>
      <c r="G5961" s="28"/>
      <c r="H5961" s="28"/>
      <c r="J5961" s="21"/>
      <c r="K5961" s="21"/>
      <c r="M5961" s="21"/>
      <c r="P5961" s="21"/>
      <c r="R5961" s="21"/>
      <c r="T5961" s="28"/>
      <c r="U5961" s="28"/>
      <c r="W5961" s="28"/>
      <c r="Y5961" s="28"/>
      <c r="Z5961" s="28"/>
      <c r="AB5961" s="28"/>
    </row>
    <row r="5962" spans="1:28">
      <c r="A5962" s="70"/>
      <c r="B5962" s="28"/>
      <c r="C5962" s="28"/>
      <c r="D5962" s="28"/>
      <c r="F5962" s="28"/>
      <c r="G5962" s="28"/>
      <c r="H5962" s="28"/>
      <c r="J5962" s="21"/>
      <c r="K5962" s="21"/>
      <c r="M5962" s="21"/>
      <c r="P5962" s="21"/>
      <c r="R5962" s="21"/>
      <c r="T5962" s="28"/>
      <c r="U5962" s="28"/>
      <c r="W5962" s="28"/>
      <c r="Y5962" s="28"/>
      <c r="Z5962" s="28"/>
      <c r="AB5962" s="28"/>
    </row>
    <row r="5963" spans="1:28">
      <c r="A5963" s="70"/>
      <c r="B5963" s="28"/>
      <c r="C5963" s="28"/>
      <c r="D5963" s="28"/>
      <c r="F5963" s="28"/>
      <c r="G5963" s="28"/>
      <c r="H5963" s="28"/>
      <c r="J5963" s="21"/>
      <c r="K5963" s="21"/>
      <c r="M5963" s="21"/>
      <c r="P5963" s="21"/>
      <c r="R5963" s="21"/>
      <c r="T5963" s="28"/>
      <c r="U5963" s="28"/>
      <c r="W5963" s="28"/>
      <c r="Y5963" s="28"/>
      <c r="Z5963" s="28"/>
      <c r="AB5963" s="28"/>
    </row>
    <row r="5964" spans="1:28">
      <c r="A5964" s="70"/>
      <c r="B5964" s="28"/>
      <c r="C5964" s="28"/>
      <c r="D5964" s="28"/>
      <c r="F5964" s="28"/>
      <c r="G5964" s="28"/>
      <c r="H5964" s="28"/>
      <c r="J5964" s="21"/>
      <c r="K5964" s="21"/>
      <c r="M5964" s="21"/>
      <c r="P5964" s="21"/>
      <c r="R5964" s="21"/>
      <c r="T5964" s="28"/>
      <c r="U5964" s="28"/>
      <c r="W5964" s="28"/>
      <c r="Y5964" s="28"/>
      <c r="Z5964" s="28"/>
      <c r="AB5964" s="28"/>
    </row>
    <row r="5965" spans="1:28">
      <c r="A5965" s="70"/>
      <c r="B5965" s="28"/>
      <c r="C5965" s="28"/>
      <c r="D5965" s="28"/>
      <c r="F5965" s="28"/>
      <c r="G5965" s="28"/>
      <c r="H5965" s="28"/>
      <c r="J5965" s="21"/>
      <c r="K5965" s="21"/>
      <c r="M5965" s="21"/>
      <c r="P5965" s="21"/>
      <c r="R5965" s="21"/>
      <c r="T5965" s="28"/>
      <c r="U5965" s="28"/>
      <c r="W5965" s="28"/>
      <c r="Y5965" s="28"/>
      <c r="Z5965" s="28"/>
      <c r="AB5965" s="28"/>
    </row>
    <row r="5966" spans="1:28">
      <c r="A5966" s="70"/>
      <c r="B5966" s="28"/>
      <c r="C5966" s="28"/>
      <c r="D5966" s="28"/>
      <c r="F5966" s="28"/>
      <c r="G5966" s="28"/>
      <c r="H5966" s="28"/>
      <c r="J5966" s="21"/>
      <c r="K5966" s="21"/>
      <c r="M5966" s="21"/>
      <c r="P5966" s="21"/>
      <c r="R5966" s="21"/>
      <c r="T5966" s="28"/>
      <c r="U5966" s="28"/>
      <c r="W5966" s="28"/>
      <c r="Y5966" s="28"/>
      <c r="Z5966" s="28"/>
      <c r="AB5966" s="28"/>
    </row>
    <row r="5967" spans="1:28">
      <c r="A5967" s="70"/>
      <c r="B5967" s="28"/>
      <c r="C5967" s="28"/>
      <c r="D5967" s="28"/>
      <c r="F5967" s="28"/>
      <c r="G5967" s="28"/>
      <c r="H5967" s="28"/>
      <c r="J5967" s="21"/>
      <c r="K5967" s="21"/>
      <c r="M5967" s="21"/>
      <c r="P5967" s="21"/>
      <c r="R5967" s="21"/>
      <c r="T5967" s="28"/>
      <c r="U5967" s="28"/>
      <c r="W5967" s="28"/>
      <c r="Y5967" s="28"/>
      <c r="Z5967" s="28"/>
      <c r="AB5967" s="28"/>
    </row>
    <row r="5968" spans="1:28">
      <c r="A5968" s="70"/>
      <c r="B5968" s="28"/>
      <c r="C5968" s="28"/>
      <c r="D5968" s="28"/>
      <c r="F5968" s="28"/>
      <c r="G5968" s="28"/>
      <c r="H5968" s="28"/>
      <c r="J5968" s="21"/>
      <c r="K5968" s="21"/>
      <c r="M5968" s="21"/>
      <c r="P5968" s="21"/>
      <c r="R5968" s="21"/>
      <c r="T5968" s="28"/>
      <c r="U5968" s="28"/>
      <c r="W5968" s="28"/>
      <c r="Y5968" s="28"/>
      <c r="Z5968" s="28"/>
      <c r="AB5968" s="28"/>
    </row>
    <row r="5969" spans="1:28">
      <c r="A5969" s="70"/>
      <c r="B5969" s="28"/>
      <c r="C5969" s="28"/>
      <c r="D5969" s="28"/>
      <c r="F5969" s="28"/>
      <c r="G5969" s="28"/>
      <c r="H5969" s="28"/>
      <c r="J5969" s="21"/>
      <c r="K5969" s="21"/>
      <c r="M5969" s="21"/>
      <c r="P5969" s="21"/>
      <c r="R5969" s="21"/>
      <c r="T5969" s="28"/>
      <c r="U5969" s="28"/>
      <c r="W5969" s="28"/>
      <c r="Y5969" s="28"/>
      <c r="Z5969" s="28"/>
      <c r="AB5969" s="28"/>
    </row>
    <row r="5970" spans="1:28">
      <c r="A5970" s="70"/>
      <c r="B5970" s="28"/>
      <c r="C5970" s="28"/>
      <c r="D5970" s="28"/>
      <c r="F5970" s="28"/>
      <c r="G5970" s="28"/>
      <c r="H5970" s="28"/>
      <c r="J5970" s="21"/>
      <c r="K5970" s="21"/>
      <c r="M5970" s="21"/>
      <c r="P5970" s="21"/>
      <c r="R5970" s="21"/>
      <c r="T5970" s="28"/>
      <c r="U5970" s="28"/>
      <c r="W5970" s="28"/>
      <c r="Y5970" s="28"/>
      <c r="Z5970" s="28"/>
      <c r="AB5970" s="28"/>
    </row>
    <row r="5971" spans="1:28">
      <c r="A5971" s="70"/>
      <c r="B5971" s="28"/>
      <c r="C5971" s="28"/>
      <c r="D5971" s="28"/>
      <c r="F5971" s="28"/>
      <c r="G5971" s="28"/>
      <c r="H5971" s="28"/>
      <c r="J5971" s="21"/>
      <c r="K5971" s="21"/>
      <c r="M5971" s="21"/>
      <c r="P5971" s="21"/>
      <c r="R5971" s="21"/>
      <c r="T5971" s="28"/>
      <c r="U5971" s="28"/>
      <c r="W5971" s="28"/>
      <c r="Y5971" s="28"/>
      <c r="Z5971" s="28"/>
      <c r="AB5971" s="28"/>
    </row>
    <row r="5972" spans="1:28">
      <c r="A5972" s="70"/>
      <c r="B5972" s="28"/>
      <c r="C5972" s="28"/>
      <c r="D5972" s="28"/>
      <c r="F5972" s="28"/>
      <c r="G5972" s="28"/>
      <c r="H5972" s="28"/>
      <c r="J5972" s="21"/>
      <c r="K5972" s="21"/>
      <c r="M5972" s="21"/>
      <c r="P5972" s="21"/>
      <c r="R5972" s="21"/>
      <c r="T5972" s="28"/>
      <c r="U5972" s="28"/>
      <c r="W5972" s="28"/>
      <c r="Y5972" s="28"/>
      <c r="Z5972" s="28"/>
      <c r="AB5972" s="28"/>
    </row>
    <row r="5973" spans="1:28">
      <c r="A5973" s="70"/>
      <c r="B5973" s="28"/>
      <c r="C5973" s="28"/>
      <c r="D5973" s="28"/>
      <c r="F5973" s="28"/>
      <c r="G5973" s="28"/>
      <c r="H5973" s="28"/>
      <c r="J5973" s="21"/>
      <c r="K5973" s="21"/>
      <c r="M5973" s="21"/>
      <c r="P5973" s="21"/>
      <c r="R5973" s="21"/>
      <c r="T5973" s="28"/>
      <c r="U5973" s="28"/>
      <c r="W5973" s="28"/>
      <c r="Y5973" s="28"/>
      <c r="Z5973" s="28"/>
      <c r="AB5973" s="28"/>
    </row>
    <row r="5974" spans="1:28">
      <c r="A5974" s="70"/>
      <c r="B5974" s="28"/>
      <c r="C5974" s="28"/>
      <c r="D5974" s="28"/>
      <c r="F5974" s="28"/>
      <c r="G5974" s="28"/>
      <c r="H5974" s="28"/>
      <c r="J5974" s="21"/>
      <c r="K5974" s="21"/>
      <c r="M5974" s="21"/>
      <c r="P5974" s="21"/>
      <c r="R5974" s="21"/>
      <c r="T5974" s="28"/>
      <c r="U5974" s="28"/>
      <c r="W5974" s="28"/>
      <c r="Y5974" s="28"/>
      <c r="Z5974" s="28"/>
      <c r="AB5974" s="28"/>
    </row>
    <row r="5975" spans="1:28">
      <c r="A5975" s="70"/>
      <c r="B5975" s="28"/>
      <c r="C5975" s="28"/>
      <c r="D5975" s="28"/>
      <c r="F5975" s="28"/>
      <c r="G5975" s="28"/>
      <c r="H5975" s="28"/>
      <c r="J5975" s="21"/>
      <c r="K5975" s="21"/>
      <c r="M5975" s="21"/>
      <c r="P5975" s="21"/>
      <c r="R5975" s="21"/>
      <c r="T5975" s="28"/>
      <c r="U5975" s="28"/>
      <c r="W5975" s="28"/>
      <c r="Y5975" s="28"/>
      <c r="Z5975" s="28"/>
      <c r="AB5975" s="28"/>
    </row>
    <row r="5976" spans="1:28">
      <c r="A5976" s="70"/>
      <c r="B5976" s="28"/>
      <c r="C5976" s="28"/>
      <c r="D5976" s="28"/>
      <c r="F5976" s="28"/>
      <c r="G5976" s="28"/>
      <c r="H5976" s="28"/>
      <c r="J5976" s="21"/>
      <c r="K5976" s="21"/>
      <c r="M5976" s="21"/>
      <c r="P5976" s="21"/>
      <c r="R5976" s="21"/>
      <c r="T5976" s="28"/>
      <c r="U5976" s="28"/>
      <c r="W5976" s="28"/>
      <c r="Y5976" s="28"/>
      <c r="Z5976" s="28"/>
      <c r="AB5976" s="28"/>
    </row>
    <row r="5977" spans="1:28">
      <c r="A5977" s="70"/>
      <c r="B5977" s="28"/>
      <c r="C5977" s="28"/>
      <c r="D5977" s="28"/>
      <c r="F5977" s="28"/>
      <c r="G5977" s="28"/>
      <c r="H5977" s="28"/>
      <c r="J5977" s="21"/>
      <c r="K5977" s="21"/>
      <c r="M5977" s="21"/>
      <c r="P5977" s="21"/>
      <c r="R5977" s="21"/>
      <c r="T5977" s="28"/>
      <c r="U5977" s="28"/>
      <c r="W5977" s="28"/>
      <c r="Y5977" s="28"/>
      <c r="Z5977" s="28"/>
      <c r="AB5977" s="28"/>
    </row>
    <row r="5978" spans="1:28">
      <c r="A5978" s="70"/>
      <c r="B5978" s="28"/>
      <c r="C5978" s="28"/>
      <c r="D5978" s="28"/>
      <c r="F5978" s="28"/>
      <c r="G5978" s="28"/>
      <c r="H5978" s="28"/>
      <c r="J5978" s="21"/>
      <c r="K5978" s="21"/>
      <c r="M5978" s="21"/>
      <c r="P5978" s="21"/>
      <c r="R5978" s="21"/>
      <c r="T5978" s="28"/>
      <c r="U5978" s="28"/>
      <c r="W5978" s="28"/>
      <c r="Y5978" s="28"/>
      <c r="Z5978" s="28"/>
      <c r="AB5978" s="28"/>
    </row>
    <row r="5979" spans="1:28">
      <c r="A5979" s="70"/>
      <c r="B5979" s="28"/>
      <c r="C5979" s="28"/>
      <c r="D5979" s="28"/>
      <c r="F5979" s="28"/>
      <c r="G5979" s="28"/>
      <c r="H5979" s="28"/>
      <c r="J5979" s="21"/>
      <c r="K5979" s="21"/>
      <c r="M5979" s="21"/>
      <c r="P5979" s="21"/>
      <c r="R5979" s="21"/>
      <c r="T5979" s="28"/>
      <c r="U5979" s="28"/>
      <c r="W5979" s="28"/>
      <c r="Y5979" s="28"/>
      <c r="Z5979" s="28"/>
      <c r="AB5979" s="28"/>
    </row>
    <row r="5980" spans="1:28">
      <c r="A5980" s="70"/>
      <c r="B5980" s="28"/>
      <c r="C5980" s="28"/>
      <c r="D5980" s="28"/>
      <c r="F5980" s="28"/>
      <c r="G5980" s="28"/>
      <c r="H5980" s="28"/>
      <c r="J5980" s="21"/>
      <c r="K5980" s="21"/>
      <c r="M5980" s="21"/>
      <c r="P5980" s="21"/>
      <c r="R5980" s="21"/>
      <c r="T5980" s="28"/>
      <c r="U5980" s="28"/>
      <c r="W5980" s="28"/>
      <c r="Y5980" s="28"/>
      <c r="Z5980" s="28"/>
      <c r="AB5980" s="28"/>
    </row>
    <row r="5981" spans="1:28">
      <c r="A5981" s="70"/>
      <c r="B5981" s="28"/>
      <c r="C5981" s="28"/>
      <c r="D5981" s="28"/>
      <c r="F5981" s="28"/>
      <c r="G5981" s="28"/>
      <c r="H5981" s="28"/>
      <c r="J5981" s="21"/>
      <c r="K5981" s="21"/>
      <c r="M5981" s="21"/>
      <c r="P5981" s="21"/>
      <c r="R5981" s="21"/>
      <c r="T5981" s="28"/>
      <c r="U5981" s="28"/>
      <c r="W5981" s="28"/>
      <c r="Y5981" s="28"/>
      <c r="Z5981" s="28"/>
      <c r="AB5981" s="28"/>
    </row>
    <row r="5982" spans="1:28">
      <c r="A5982" s="70"/>
      <c r="B5982" s="28"/>
      <c r="C5982" s="28"/>
      <c r="D5982" s="28"/>
      <c r="F5982" s="28"/>
      <c r="G5982" s="28"/>
      <c r="H5982" s="28"/>
      <c r="J5982" s="21"/>
      <c r="K5982" s="21"/>
      <c r="M5982" s="21"/>
      <c r="P5982" s="21"/>
      <c r="R5982" s="21"/>
      <c r="T5982" s="28"/>
      <c r="U5982" s="28"/>
      <c r="W5982" s="28"/>
      <c r="Y5982" s="28"/>
      <c r="Z5982" s="28"/>
      <c r="AB5982" s="28"/>
    </row>
    <row r="5983" spans="1:28">
      <c r="A5983" s="70"/>
      <c r="B5983" s="28"/>
      <c r="C5983" s="28"/>
      <c r="D5983" s="28"/>
      <c r="F5983" s="28"/>
      <c r="G5983" s="28"/>
      <c r="H5983" s="28"/>
      <c r="J5983" s="21"/>
      <c r="K5983" s="21"/>
      <c r="M5983" s="21"/>
      <c r="P5983" s="21"/>
      <c r="R5983" s="21"/>
      <c r="T5983" s="28"/>
      <c r="U5983" s="28"/>
      <c r="W5983" s="28"/>
      <c r="Y5983" s="28"/>
      <c r="Z5983" s="28"/>
      <c r="AB5983" s="28"/>
    </row>
    <row r="5984" spans="1:28">
      <c r="A5984" s="70"/>
      <c r="B5984" s="28"/>
      <c r="C5984" s="28"/>
      <c r="D5984" s="28"/>
      <c r="F5984" s="28"/>
      <c r="G5984" s="28"/>
      <c r="H5984" s="28"/>
      <c r="J5984" s="21"/>
      <c r="K5984" s="21"/>
      <c r="M5984" s="21"/>
      <c r="P5984" s="21"/>
      <c r="R5984" s="21"/>
      <c r="T5984" s="28"/>
      <c r="U5984" s="28"/>
      <c r="W5984" s="28"/>
      <c r="Y5984" s="28"/>
      <c r="Z5984" s="28"/>
      <c r="AB5984" s="28"/>
    </row>
    <row r="5985" spans="1:28">
      <c r="A5985" s="70"/>
      <c r="B5985" s="28"/>
      <c r="C5985" s="28"/>
      <c r="D5985" s="28"/>
      <c r="F5985" s="28"/>
      <c r="G5985" s="28"/>
      <c r="H5985" s="28"/>
      <c r="J5985" s="21"/>
      <c r="K5985" s="21"/>
      <c r="M5985" s="21"/>
      <c r="P5985" s="21"/>
      <c r="R5985" s="21"/>
      <c r="T5985" s="28"/>
      <c r="U5985" s="28"/>
      <c r="W5985" s="28"/>
      <c r="Y5985" s="28"/>
      <c r="Z5985" s="28"/>
      <c r="AB5985" s="28"/>
    </row>
    <row r="5986" spans="1:28">
      <c r="A5986" s="70"/>
      <c r="B5986" s="28"/>
      <c r="C5986" s="28"/>
      <c r="D5986" s="28"/>
      <c r="F5986" s="28"/>
      <c r="G5986" s="28"/>
      <c r="H5986" s="28"/>
      <c r="J5986" s="21"/>
      <c r="K5986" s="21"/>
      <c r="M5986" s="21"/>
      <c r="P5986" s="21"/>
      <c r="R5986" s="21"/>
      <c r="T5986" s="28"/>
      <c r="U5986" s="28"/>
      <c r="W5986" s="28"/>
      <c r="Y5986" s="28"/>
      <c r="Z5986" s="28"/>
      <c r="AB5986" s="28"/>
    </row>
    <row r="5987" spans="1:28">
      <c r="A5987" s="70"/>
      <c r="B5987" s="28"/>
      <c r="C5987" s="28"/>
      <c r="D5987" s="28"/>
      <c r="F5987" s="28"/>
      <c r="G5987" s="28"/>
      <c r="H5987" s="28"/>
      <c r="J5987" s="21"/>
      <c r="K5987" s="21"/>
      <c r="M5987" s="21"/>
      <c r="P5987" s="21"/>
      <c r="R5987" s="21"/>
      <c r="T5987" s="28"/>
      <c r="U5987" s="28"/>
      <c r="W5987" s="28"/>
      <c r="Y5987" s="28"/>
      <c r="Z5987" s="28"/>
      <c r="AB5987" s="28"/>
    </row>
    <row r="5988" spans="1:28">
      <c r="A5988" s="70"/>
      <c r="B5988" s="28"/>
      <c r="C5988" s="28"/>
      <c r="D5988" s="28"/>
      <c r="F5988" s="28"/>
      <c r="G5988" s="28"/>
      <c r="H5988" s="28"/>
      <c r="J5988" s="21"/>
      <c r="K5988" s="21"/>
      <c r="M5988" s="21"/>
      <c r="P5988" s="21"/>
      <c r="R5988" s="21"/>
      <c r="T5988" s="28"/>
      <c r="U5988" s="28"/>
      <c r="W5988" s="28"/>
      <c r="Y5988" s="28"/>
      <c r="Z5988" s="28"/>
      <c r="AB5988" s="28"/>
    </row>
    <row r="5989" spans="1:28">
      <c r="A5989" s="70"/>
      <c r="B5989" s="28"/>
      <c r="C5989" s="28"/>
      <c r="D5989" s="28"/>
      <c r="F5989" s="28"/>
      <c r="G5989" s="28"/>
      <c r="H5989" s="28"/>
      <c r="J5989" s="21"/>
      <c r="K5989" s="21"/>
      <c r="M5989" s="21"/>
      <c r="P5989" s="21"/>
      <c r="R5989" s="21"/>
      <c r="T5989" s="28"/>
      <c r="U5989" s="28"/>
      <c r="W5989" s="28"/>
      <c r="Y5989" s="28"/>
      <c r="Z5989" s="28"/>
      <c r="AB5989" s="28"/>
    </row>
    <row r="5990" spans="1:28">
      <c r="A5990" s="70"/>
      <c r="B5990" s="28"/>
      <c r="C5990" s="28"/>
      <c r="D5990" s="28"/>
      <c r="F5990" s="28"/>
      <c r="G5990" s="28"/>
      <c r="H5990" s="28"/>
      <c r="J5990" s="21"/>
      <c r="K5990" s="21"/>
      <c r="M5990" s="21"/>
      <c r="P5990" s="21"/>
      <c r="R5990" s="21"/>
      <c r="T5990" s="28"/>
      <c r="U5990" s="28"/>
      <c r="W5990" s="28"/>
      <c r="Y5990" s="28"/>
      <c r="Z5990" s="28"/>
      <c r="AB5990" s="28"/>
    </row>
    <row r="5991" spans="1:28">
      <c r="A5991" s="70"/>
      <c r="B5991" s="28"/>
      <c r="C5991" s="28"/>
      <c r="D5991" s="28"/>
      <c r="F5991" s="28"/>
      <c r="G5991" s="28"/>
      <c r="H5991" s="28"/>
      <c r="J5991" s="21"/>
      <c r="K5991" s="21"/>
      <c r="M5991" s="21"/>
      <c r="P5991" s="21"/>
      <c r="R5991" s="21"/>
      <c r="T5991" s="28"/>
      <c r="U5991" s="28"/>
      <c r="W5991" s="28"/>
      <c r="Y5991" s="28"/>
      <c r="Z5991" s="28"/>
      <c r="AB5991" s="28"/>
    </row>
    <row r="5992" spans="1:28">
      <c r="A5992" s="70"/>
      <c r="B5992" s="28"/>
      <c r="C5992" s="28"/>
      <c r="D5992" s="28"/>
      <c r="F5992" s="28"/>
      <c r="G5992" s="28"/>
      <c r="H5992" s="28"/>
      <c r="J5992" s="21"/>
      <c r="K5992" s="21"/>
      <c r="M5992" s="21"/>
      <c r="P5992" s="21"/>
      <c r="R5992" s="21"/>
      <c r="T5992" s="28"/>
      <c r="U5992" s="28"/>
      <c r="W5992" s="28"/>
      <c r="Y5992" s="28"/>
      <c r="Z5992" s="28"/>
      <c r="AB5992" s="28"/>
    </row>
    <row r="5993" spans="1:28">
      <c r="A5993" s="70"/>
      <c r="B5993" s="28"/>
      <c r="C5993" s="28"/>
      <c r="D5993" s="28"/>
      <c r="F5993" s="28"/>
      <c r="G5993" s="28"/>
      <c r="H5993" s="28"/>
      <c r="J5993" s="21"/>
      <c r="K5993" s="21"/>
      <c r="M5993" s="21"/>
      <c r="P5993" s="21"/>
      <c r="R5993" s="21"/>
      <c r="T5993" s="28"/>
      <c r="U5993" s="28"/>
      <c r="W5993" s="28"/>
      <c r="Y5993" s="28"/>
      <c r="Z5993" s="28"/>
      <c r="AB5993" s="28"/>
    </row>
    <row r="5994" spans="1:28">
      <c r="A5994" s="70"/>
      <c r="B5994" s="28"/>
      <c r="C5994" s="28"/>
      <c r="D5994" s="28"/>
      <c r="F5994" s="28"/>
      <c r="G5994" s="28"/>
      <c r="H5994" s="28"/>
      <c r="J5994" s="21"/>
      <c r="K5994" s="21"/>
      <c r="M5994" s="21"/>
      <c r="P5994" s="21"/>
      <c r="R5994" s="21"/>
      <c r="T5994" s="28"/>
      <c r="U5994" s="28"/>
      <c r="W5994" s="28"/>
      <c r="Y5994" s="28"/>
      <c r="Z5994" s="28"/>
      <c r="AB5994" s="28"/>
    </row>
    <row r="5995" spans="1:28">
      <c r="A5995" s="70"/>
      <c r="B5995" s="28"/>
      <c r="C5995" s="28"/>
      <c r="D5995" s="28"/>
      <c r="F5995" s="28"/>
      <c r="G5995" s="28"/>
      <c r="H5995" s="28"/>
      <c r="J5995" s="21"/>
      <c r="K5995" s="21"/>
      <c r="M5995" s="21"/>
      <c r="P5995" s="21"/>
      <c r="R5995" s="21"/>
      <c r="T5995" s="28"/>
      <c r="U5995" s="28"/>
      <c r="W5995" s="28"/>
      <c r="Y5995" s="28"/>
      <c r="Z5995" s="28"/>
      <c r="AB5995" s="28"/>
    </row>
    <row r="5996" spans="1:28">
      <c r="A5996" s="70"/>
      <c r="B5996" s="28"/>
      <c r="C5996" s="28"/>
      <c r="D5996" s="28"/>
      <c r="F5996" s="28"/>
      <c r="G5996" s="28"/>
      <c r="H5996" s="28"/>
      <c r="J5996" s="21"/>
      <c r="K5996" s="21"/>
      <c r="M5996" s="21"/>
      <c r="P5996" s="21"/>
      <c r="R5996" s="21"/>
      <c r="T5996" s="28"/>
      <c r="U5996" s="28"/>
      <c r="W5996" s="28"/>
      <c r="Y5996" s="28"/>
      <c r="Z5996" s="28"/>
      <c r="AB5996" s="28"/>
    </row>
    <row r="5997" spans="1:28">
      <c r="A5997" s="70"/>
      <c r="B5997" s="28"/>
      <c r="C5997" s="28"/>
      <c r="D5997" s="28"/>
      <c r="F5997" s="28"/>
      <c r="G5997" s="28"/>
      <c r="H5997" s="28"/>
      <c r="J5997" s="21"/>
      <c r="K5997" s="21"/>
      <c r="M5997" s="21"/>
      <c r="P5997" s="21"/>
      <c r="R5997" s="21"/>
      <c r="T5997" s="28"/>
      <c r="U5997" s="28"/>
      <c r="W5997" s="28"/>
      <c r="Y5997" s="28"/>
      <c r="Z5997" s="28"/>
      <c r="AB5997" s="28"/>
    </row>
    <row r="5998" spans="1:28">
      <c r="A5998" s="70"/>
      <c r="B5998" s="28"/>
      <c r="C5998" s="28"/>
      <c r="D5998" s="28"/>
      <c r="F5998" s="28"/>
      <c r="G5998" s="28"/>
      <c r="H5998" s="28"/>
      <c r="J5998" s="21"/>
      <c r="K5998" s="21"/>
      <c r="M5998" s="21"/>
      <c r="P5998" s="21"/>
      <c r="R5998" s="21"/>
      <c r="T5998" s="28"/>
      <c r="U5998" s="28"/>
      <c r="W5998" s="28"/>
      <c r="Y5998" s="28"/>
      <c r="Z5998" s="28"/>
      <c r="AB5998" s="28"/>
    </row>
    <row r="5999" spans="1:28">
      <c r="A5999" s="70"/>
      <c r="B5999" s="28"/>
      <c r="C5999" s="28"/>
      <c r="D5999" s="28"/>
      <c r="F5999" s="28"/>
      <c r="G5999" s="28"/>
      <c r="H5999" s="28"/>
      <c r="J5999" s="21"/>
      <c r="K5999" s="21"/>
      <c r="M5999" s="21"/>
      <c r="P5999" s="21"/>
      <c r="R5999" s="21"/>
      <c r="T5999" s="28"/>
      <c r="U5999" s="28"/>
      <c r="W5999" s="28"/>
      <c r="Y5999" s="28"/>
      <c r="Z5999" s="28"/>
      <c r="AB5999" s="28"/>
    </row>
    <row r="6000" spans="1:28">
      <c r="A6000" s="70"/>
      <c r="B6000" s="28"/>
      <c r="C6000" s="28"/>
      <c r="D6000" s="28"/>
      <c r="F6000" s="28"/>
      <c r="G6000" s="28"/>
      <c r="H6000" s="28"/>
      <c r="J6000" s="21"/>
      <c r="K6000" s="21"/>
      <c r="M6000" s="21"/>
      <c r="P6000" s="21"/>
      <c r="R6000" s="21"/>
      <c r="T6000" s="28"/>
      <c r="U6000" s="28"/>
      <c r="W6000" s="28"/>
      <c r="Y6000" s="28"/>
      <c r="Z6000" s="28"/>
      <c r="AB6000" s="28"/>
    </row>
    <row r="6001" spans="1:28">
      <c r="A6001" s="70"/>
      <c r="B6001" s="28"/>
      <c r="C6001" s="28"/>
      <c r="D6001" s="28"/>
      <c r="F6001" s="28"/>
      <c r="G6001" s="28"/>
      <c r="H6001" s="28"/>
      <c r="J6001" s="21"/>
      <c r="K6001" s="21"/>
      <c r="M6001" s="21"/>
      <c r="P6001" s="21"/>
      <c r="R6001" s="21"/>
      <c r="T6001" s="28"/>
      <c r="U6001" s="28"/>
      <c r="W6001" s="28"/>
      <c r="Y6001" s="28"/>
      <c r="Z6001" s="28"/>
      <c r="AB6001" s="28"/>
    </row>
    <row r="6002" spans="1:28">
      <c r="A6002" s="70"/>
      <c r="B6002" s="28"/>
      <c r="C6002" s="28"/>
      <c r="D6002" s="28"/>
      <c r="F6002" s="28"/>
      <c r="G6002" s="28"/>
      <c r="H6002" s="28"/>
      <c r="J6002" s="21"/>
      <c r="K6002" s="21"/>
      <c r="M6002" s="21"/>
      <c r="P6002" s="21"/>
      <c r="R6002" s="21"/>
      <c r="T6002" s="28"/>
      <c r="U6002" s="28"/>
      <c r="W6002" s="28"/>
      <c r="Y6002" s="28"/>
      <c r="Z6002" s="28"/>
      <c r="AB6002" s="28"/>
    </row>
    <row r="6003" spans="1:28">
      <c r="A6003" s="70"/>
      <c r="B6003" s="28"/>
      <c r="C6003" s="28"/>
      <c r="D6003" s="28"/>
      <c r="F6003" s="28"/>
      <c r="G6003" s="28"/>
      <c r="H6003" s="28"/>
      <c r="J6003" s="21"/>
      <c r="K6003" s="21"/>
      <c r="M6003" s="21"/>
      <c r="P6003" s="21"/>
      <c r="R6003" s="21"/>
      <c r="T6003" s="28"/>
      <c r="U6003" s="28"/>
      <c r="W6003" s="28"/>
      <c r="Y6003" s="28"/>
      <c r="Z6003" s="28"/>
      <c r="AB6003" s="28"/>
    </row>
    <row r="6004" spans="1:28">
      <c r="A6004" s="70"/>
      <c r="B6004" s="28"/>
      <c r="C6004" s="28"/>
      <c r="D6004" s="28"/>
      <c r="F6004" s="28"/>
      <c r="G6004" s="28"/>
      <c r="H6004" s="28"/>
      <c r="J6004" s="21"/>
      <c r="K6004" s="21"/>
      <c r="M6004" s="21"/>
      <c r="P6004" s="21"/>
      <c r="R6004" s="21"/>
      <c r="T6004" s="28"/>
      <c r="U6004" s="28"/>
      <c r="W6004" s="28"/>
      <c r="Y6004" s="28"/>
      <c r="Z6004" s="28"/>
      <c r="AB6004" s="28"/>
    </row>
    <row r="6005" spans="1:28">
      <c r="A6005" s="70"/>
      <c r="B6005" s="28"/>
      <c r="C6005" s="28"/>
      <c r="D6005" s="28"/>
      <c r="F6005" s="28"/>
      <c r="G6005" s="28"/>
      <c r="H6005" s="28"/>
      <c r="J6005" s="21"/>
      <c r="K6005" s="21"/>
      <c r="M6005" s="21"/>
      <c r="P6005" s="21"/>
      <c r="R6005" s="21"/>
      <c r="T6005" s="28"/>
      <c r="U6005" s="28"/>
      <c r="W6005" s="28"/>
      <c r="Y6005" s="28"/>
      <c r="Z6005" s="28"/>
      <c r="AB6005" s="28"/>
    </row>
    <row r="6006" spans="1:28">
      <c r="A6006" s="70"/>
      <c r="B6006" s="28"/>
      <c r="C6006" s="28"/>
      <c r="D6006" s="28"/>
      <c r="F6006" s="28"/>
      <c r="G6006" s="28"/>
      <c r="H6006" s="28"/>
      <c r="J6006" s="21"/>
      <c r="K6006" s="21"/>
      <c r="M6006" s="21"/>
      <c r="P6006" s="21"/>
      <c r="R6006" s="21"/>
      <c r="T6006" s="28"/>
      <c r="U6006" s="28"/>
      <c r="W6006" s="28"/>
      <c r="Y6006" s="28"/>
      <c r="Z6006" s="28"/>
      <c r="AB6006" s="28"/>
    </row>
    <row r="6007" spans="1:28">
      <c r="A6007" s="70"/>
      <c r="B6007" s="28"/>
      <c r="C6007" s="28"/>
      <c r="D6007" s="28"/>
      <c r="F6007" s="28"/>
      <c r="G6007" s="28"/>
      <c r="H6007" s="28"/>
      <c r="J6007" s="21"/>
      <c r="K6007" s="21"/>
      <c r="M6007" s="21"/>
      <c r="P6007" s="21"/>
      <c r="R6007" s="21"/>
      <c r="T6007" s="28"/>
      <c r="U6007" s="28"/>
      <c r="W6007" s="28"/>
      <c r="Y6007" s="28"/>
      <c r="Z6007" s="28"/>
      <c r="AB6007" s="28"/>
    </row>
    <row r="6008" spans="1:28">
      <c r="A6008" s="70"/>
      <c r="B6008" s="28"/>
      <c r="C6008" s="28"/>
      <c r="D6008" s="28"/>
      <c r="F6008" s="28"/>
      <c r="G6008" s="28"/>
      <c r="H6008" s="28"/>
      <c r="J6008" s="21"/>
      <c r="K6008" s="21"/>
      <c r="M6008" s="21"/>
      <c r="P6008" s="21"/>
      <c r="R6008" s="21"/>
      <c r="T6008" s="28"/>
      <c r="U6008" s="28"/>
      <c r="W6008" s="28"/>
      <c r="Y6008" s="28"/>
      <c r="Z6008" s="28"/>
      <c r="AB6008" s="28"/>
    </row>
    <row r="6009" spans="1:28">
      <c r="A6009" s="70"/>
      <c r="B6009" s="28"/>
      <c r="C6009" s="28"/>
      <c r="D6009" s="28"/>
      <c r="F6009" s="28"/>
      <c r="G6009" s="28"/>
      <c r="H6009" s="28"/>
      <c r="J6009" s="21"/>
      <c r="K6009" s="21"/>
      <c r="M6009" s="21"/>
      <c r="P6009" s="21"/>
      <c r="R6009" s="21"/>
      <c r="T6009" s="28"/>
      <c r="U6009" s="28"/>
      <c r="W6009" s="28"/>
      <c r="Y6009" s="28"/>
      <c r="Z6009" s="28"/>
      <c r="AB6009" s="28"/>
    </row>
    <row r="6010" spans="1:28">
      <c r="A6010" s="70"/>
      <c r="B6010" s="28"/>
      <c r="C6010" s="28"/>
      <c r="D6010" s="28"/>
      <c r="F6010" s="28"/>
      <c r="G6010" s="28"/>
      <c r="H6010" s="28"/>
      <c r="J6010" s="21"/>
      <c r="K6010" s="21"/>
      <c r="M6010" s="21"/>
      <c r="P6010" s="21"/>
      <c r="R6010" s="21"/>
      <c r="T6010" s="28"/>
      <c r="U6010" s="28"/>
      <c r="W6010" s="28"/>
      <c r="Y6010" s="28"/>
      <c r="Z6010" s="28"/>
      <c r="AB6010" s="28"/>
    </row>
    <row r="6011" spans="1:28">
      <c r="A6011" s="70"/>
      <c r="B6011" s="28"/>
      <c r="C6011" s="28"/>
      <c r="D6011" s="28"/>
      <c r="F6011" s="28"/>
      <c r="G6011" s="28"/>
      <c r="H6011" s="28"/>
      <c r="J6011" s="21"/>
      <c r="K6011" s="21"/>
      <c r="M6011" s="21"/>
      <c r="P6011" s="21"/>
      <c r="R6011" s="21"/>
      <c r="T6011" s="28"/>
      <c r="U6011" s="28"/>
      <c r="W6011" s="28"/>
      <c r="Y6011" s="28"/>
      <c r="Z6011" s="28"/>
      <c r="AB6011" s="28"/>
    </row>
    <row r="6012" spans="1:28">
      <c r="A6012" s="70"/>
      <c r="B6012" s="28"/>
      <c r="C6012" s="28"/>
      <c r="D6012" s="28"/>
      <c r="F6012" s="28"/>
      <c r="G6012" s="28"/>
      <c r="H6012" s="28"/>
      <c r="J6012" s="21"/>
      <c r="K6012" s="21"/>
      <c r="M6012" s="21"/>
      <c r="P6012" s="21"/>
      <c r="R6012" s="21"/>
      <c r="T6012" s="28"/>
      <c r="U6012" s="28"/>
      <c r="W6012" s="28"/>
      <c r="Y6012" s="28"/>
      <c r="Z6012" s="28"/>
      <c r="AB6012" s="28"/>
    </row>
    <row r="6013" spans="1:28">
      <c r="A6013" s="70"/>
      <c r="B6013" s="28"/>
      <c r="C6013" s="28"/>
      <c r="D6013" s="28"/>
      <c r="F6013" s="28"/>
      <c r="G6013" s="28"/>
      <c r="H6013" s="28"/>
      <c r="J6013" s="21"/>
      <c r="K6013" s="21"/>
      <c r="M6013" s="21"/>
      <c r="P6013" s="21"/>
      <c r="R6013" s="21"/>
      <c r="T6013" s="28"/>
      <c r="U6013" s="28"/>
      <c r="W6013" s="28"/>
      <c r="Y6013" s="28"/>
      <c r="Z6013" s="28"/>
      <c r="AB6013" s="28"/>
    </row>
    <row r="6014" spans="1:28">
      <c r="A6014" s="70"/>
      <c r="B6014" s="28"/>
      <c r="C6014" s="28"/>
      <c r="D6014" s="28"/>
      <c r="F6014" s="28"/>
      <c r="G6014" s="28"/>
      <c r="H6014" s="28"/>
      <c r="J6014" s="21"/>
      <c r="K6014" s="21"/>
      <c r="M6014" s="21"/>
      <c r="P6014" s="21"/>
      <c r="R6014" s="21"/>
      <c r="T6014" s="28"/>
      <c r="U6014" s="28"/>
      <c r="W6014" s="28"/>
      <c r="Y6014" s="28"/>
      <c r="Z6014" s="28"/>
      <c r="AB6014" s="28"/>
    </row>
    <row r="6015" spans="1:28">
      <c r="A6015" s="70"/>
      <c r="B6015" s="28"/>
      <c r="C6015" s="28"/>
      <c r="D6015" s="28"/>
      <c r="F6015" s="28"/>
      <c r="G6015" s="28"/>
      <c r="H6015" s="28"/>
      <c r="J6015" s="21"/>
      <c r="K6015" s="21"/>
      <c r="M6015" s="21"/>
      <c r="P6015" s="21"/>
      <c r="R6015" s="21"/>
      <c r="T6015" s="28"/>
      <c r="U6015" s="28"/>
      <c r="W6015" s="28"/>
      <c r="Y6015" s="28"/>
      <c r="Z6015" s="28"/>
      <c r="AB6015" s="28"/>
    </row>
    <row r="6016" spans="1:28">
      <c r="A6016" s="70"/>
      <c r="B6016" s="28"/>
      <c r="C6016" s="28"/>
      <c r="D6016" s="28"/>
      <c r="F6016" s="28"/>
      <c r="G6016" s="28"/>
      <c r="H6016" s="28"/>
      <c r="J6016" s="21"/>
      <c r="K6016" s="21"/>
      <c r="M6016" s="21"/>
      <c r="P6016" s="21"/>
      <c r="R6016" s="21"/>
      <c r="T6016" s="28"/>
      <c r="U6016" s="28"/>
      <c r="W6016" s="28"/>
      <c r="Y6016" s="28"/>
      <c r="Z6016" s="28"/>
      <c r="AB6016" s="28"/>
    </row>
    <row r="6017" spans="1:28">
      <c r="A6017" s="70"/>
      <c r="B6017" s="28"/>
      <c r="C6017" s="28"/>
      <c r="D6017" s="28"/>
      <c r="F6017" s="28"/>
      <c r="G6017" s="28"/>
      <c r="H6017" s="28"/>
      <c r="J6017" s="21"/>
      <c r="K6017" s="21"/>
      <c r="M6017" s="21"/>
      <c r="P6017" s="21"/>
      <c r="R6017" s="21"/>
      <c r="T6017" s="28"/>
      <c r="U6017" s="28"/>
      <c r="W6017" s="28"/>
      <c r="Y6017" s="28"/>
      <c r="Z6017" s="28"/>
      <c r="AB6017" s="28"/>
    </row>
    <row r="6018" spans="1:28">
      <c r="A6018" s="70"/>
      <c r="B6018" s="28"/>
      <c r="C6018" s="28"/>
      <c r="D6018" s="28"/>
      <c r="F6018" s="28"/>
      <c r="G6018" s="28"/>
      <c r="H6018" s="28"/>
      <c r="J6018" s="21"/>
      <c r="K6018" s="21"/>
      <c r="M6018" s="21"/>
      <c r="P6018" s="21"/>
      <c r="R6018" s="21"/>
      <c r="T6018" s="28"/>
      <c r="U6018" s="28"/>
      <c r="W6018" s="28"/>
      <c r="Y6018" s="28"/>
      <c r="Z6018" s="28"/>
      <c r="AB6018" s="28"/>
    </row>
    <row r="6019" spans="1:28">
      <c r="A6019" s="70"/>
      <c r="B6019" s="28"/>
      <c r="C6019" s="28"/>
      <c r="D6019" s="28"/>
      <c r="F6019" s="28"/>
      <c r="G6019" s="28"/>
      <c r="H6019" s="28"/>
      <c r="J6019" s="21"/>
      <c r="K6019" s="21"/>
      <c r="M6019" s="21"/>
      <c r="P6019" s="21"/>
      <c r="R6019" s="21"/>
      <c r="T6019" s="28"/>
      <c r="U6019" s="28"/>
      <c r="W6019" s="28"/>
      <c r="Y6019" s="28"/>
      <c r="Z6019" s="28"/>
      <c r="AB6019" s="28"/>
    </row>
    <row r="6020" spans="1:28">
      <c r="A6020" s="70"/>
      <c r="B6020" s="28"/>
      <c r="C6020" s="28"/>
      <c r="D6020" s="28"/>
      <c r="F6020" s="28"/>
      <c r="G6020" s="28"/>
      <c r="H6020" s="28"/>
      <c r="J6020" s="21"/>
      <c r="K6020" s="21"/>
      <c r="M6020" s="21"/>
      <c r="P6020" s="21"/>
      <c r="R6020" s="21"/>
      <c r="T6020" s="28"/>
      <c r="U6020" s="28"/>
      <c r="W6020" s="28"/>
      <c r="Y6020" s="28"/>
      <c r="Z6020" s="28"/>
      <c r="AB6020" s="28"/>
    </row>
    <row r="6021" spans="1:28">
      <c r="A6021" s="70"/>
      <c r="B6021" s="28"/>
      <c r="C6021" s="28"/>
      <c r="D6021" s="28"/>
      <c r="F6021" s="28"/>
      <c r="G6021" s="28"/>
      <c r="H6021" s="28"/>
      <c r="J6021" s="21"/>
      <c r="K6021" s="21"/>
      <c r="M6021" s="21"/>
      <c r="P6021" s="21"/>
      <c r="R6021" s="21"/>
      <c r="T6021" s="28"/>
      <c r="U6021" s="28"/>
      <c r="W6021" s="28"/>
      <c r="Y6021" s="28"/>
      <c r="Z6021" s="28"/>
      <c r="AB6021" s="28"/>
    </row>
    <row r="6022" spans="1:28">
      <c r="A6022" s="70"/>
      <c r="B6022" s="28"/>
      <c r="C6022" s="28"/>
      <c r="D6022" s="28"/>
      <c r="F6022" s="28"/>
      <c r="G6022" s="28"/>
      <c r="H6022" s="28"/>
      <c r="J6022" s="21"/>
      <c r="K6022" s="21"/>
      <c r="M6022" s="21"/>
      <c r="P6022" s="21"/>
      <c r="R6022" s="21"/>
      <c r="T6022" s="28"/>
      <c r="U6022" s="28"/>
      <c r="W6022" s="28"/>
      <c r="Y6022" s="28"/>
      <c r="Z6022" s="28"/>
      <c r="AB6022" s="28"/>
    </row>
    <row r="6023" spans="1:28">
      <c r="A6023" s="70"/>
      <c r="B6023" s="28"/>
      <c r="C6023" s="28"/>
      <c r="D6023" s="28"/>
      <c r="F6023" s="28"/>
      <c r="G6023" s="28"/>
      <c r="H6023" s="28"/>
      <c r="J6023" s="21"/>
      <c r="K6023" s="21"/>
      <c r="M6023" s="21"/>
      <c r="P6023" s="21"/>
      <c r="R6023" s="21"/>
      <c r="T6023" s="28"/>
      <c r="U6023" s="28"/>
      <c r="W6023" s="28"/>
      <c r="Y6023" s="28"/>
      <c r="Z6023" s="28"/>
      <c r="AB6023" s="28"/>
    </row>
    <row r="6024" spans="1:28">
      <c r="A6024" s="70"/>
      <c r="B6024" s="28"/>
      <c r="C6024" s="28"/>
      <c r="D6024" s="28"/>
      <c r="F6024" s="28"/>
      <c r="G6024" s="28"/>
      <c r="H6024" s="28"/>
      <c r="J6024" s="21"/>
      <c r="K6024" s="21"/>
      <c r="M6024" s="21"/>
      <c r="P6024" s="21"/>
      <c r="R6024" s="21"/>
      <c r="T6024" s="28"/>
      <c r="U6024" s="28"/>
      <c r="W6024" s="28"/>
      <c r="Y6024" s="28"/>
      <c r="Z6024" s="28"/>
      <c r="AB6024" s="28"/>
    </row>
    <row r="6025" spans="1:28">
      <c r="A6025" s="70"/>
      <c r="B6025" s="28"/>
      <c r="C6025" s="28"/>
      <c r="D6025" s="28"/>
      <c r="F6025" s="28"/>
      <c r="G6025" s="28"/>
      <c r="H6025" s="28"/>
      <c r="J6025" s="21"/>
      <c r="K6025" s="21"/>
      <c r="M6025" s="21"/>
      <c r="P6025" s="21"/>
      <c r="R6025" s="21"/>
      <c r="T6025" s="28"/>
      <c r="U6025" s="28"/>
      <c r="W6025" s="28"/>
      <c r="Y6025" s="28"/>
      <c r="Z6025" s="28"/>
      <c r="AB6025" s="28"/>
    </row>
    <row r="6026" spans="1:28">
      <c r="A6026" s="70"/>
      <c r="B6026" s="28"/>
      <c r="C6026" s="28"/>
      <c r="D6026" s="28"/>
      <c r="F6026" s="28"/>
      <c r="G6026" s="28"/>
      <c r="H6026" s="28"/>
      <c r="J6026" s="21"/>
      <c r="K6026" s="21"/>
      <c r="M6026" s="21"/>
      <c r="P6026" s="21"/>
      <c r="R6026" s="21"/>
      <c r="T6026" s="28"/>
      <c r="U6026" s="28"/>
      <c r="W6026" s="28"/>
      <c r="Y6026" s="28"/>
      <c r="Z6026" s="28"/>
      <c r="AB6026" s="28"/>
    </row>
    <row r="6027" spans="1:28">
      <c r="A6027" s="70"/>
      <c r="B6027" s="28"/>
      <c r="C6027" s="28"/>
      <c r="D6027" s="28"/>
      <c r="F6027" s="28"/>
      <c r="G6027" s="28"/>
      <c r="H6027" s="28"/>
      <c r="J6027" s="21"/>
      <c r="K6027" s="21"/>
      <c r="M6027" s="21"/>
      <c r="P6027" s="21"/>
      <c r="R6027" s="21"/>
      <c r="T6027" s="28"/>
      <c r="U6027" s="28"/>
      <c r="W6027" s="28"/>
      <c r="Y6027" s="28"/>
      <c r="Z6027" s="28"/>
      <c r="AB6027" s="28"/>
    </row>
    <row r="6028" spans="1:28">
      <c r="A6028" s="70"/>
      <c r="B6028" s="28"/>
      <c r="C6028" s="28"/>
      <c r="D6028" s="28"/>
      <c r="F6028" s="28"/>
      <c r="G6028" s="28"/>
      <c r="H6028" s="28"/>
      <c r="J6028" s="21"/>
      <c r="K6028" s="21"/>
      <c r="M6028" s="21"/>
      <c r="P6028" s="21"/>
      <c r="R6028" s="21"/>
      <c r="T6028" s="28"/>
      <c r="U6028" s="28"/>
      <c r="W6028" s="28"/>
      <c r="Y6028" s="28"/>
      <c r="Z6028" s="28"/>
      <c r="AB6028" s="28"/>
    </row>
    <row r="6029" spans="1:28">
      <c r="A6029" s="70"/>
      <c r="B6029" s="28"/>
      <c r="C6029" s="28"/>
      <c r="D6029" s="28"/>
      <c r="F6029" s="28"/>
      <c r="G6029" s="28"/>
      <c r="H6029" s="28"/>
      <c r="J6029" s="21"/>
      <c r="K6029" s="21"/>
      <c r="M6029" s="21"/>
      <c r="P6029" s="21"/>
      <c r="R6029" s="21"/>
      <c r="T6029" s="28"/>
      <c r="U6029" s="28"/>
      <c r="W6029" s="28"/>
      <c r="Y6029" s="28"/>
      <c r="Z6029" s="28"/>
      <c r="AB6029" s="28"/>
    </row>
    <row r="6030" spans="1:28">
      <c r="A6030" s="70"/>
      <c r="B6030" s="28"/>
      <c r="C6030" s="28"/>
      <c r="D6030" s="28"/>
      <c r="F6030" s="28"/>
      <c r="G6030" s="28"/>
      <c r="H6030" s="28"/>
      <c r="J6030" s="21"/>
      <c r="K6030" s="21"/>
      <c r="M6030" s="21"/>
      <c r="P6030" s="21"/>
      <c r="R6030" s="21"/>
      <c r="T6030" s="28"/>
      <c r="U6030" s="28"/>
      <c r="W6030" s="28"/>
      <c r="Y6030" s="28"/>
      <c r="Z6030" s="28"/>
      <c r="AB6030" s="28"/>
    </row>
    <row r="6031" spans="1:28">
      <c r="A6031" s="70"/>
      <c r="B6031" s="28"/>
      <c r="C6031" s="28"/>
      <c r="D6031" s="28"/>
      <c r="F6031" s="28"/>
      <c r="G6031" s="28"/>
      <c r="H6031" s="28"/>
      <c r="J6031" s="21"/>
      <c r="K6031" s="21"/>
      <c r="M6031" s="21"/>
      <c r="P6031" s="21"/>
      <c r="R6031" s="21"/>
      <c r="T6031" s="28"/>
      <c r="U6031" s="28"/>
      <c r="W6031" s="28"/>
      <c r="Y6031" s="28"/>
      <c r="Z6031" s="28"/>
      <c r="AB6031" s="28"/>
    </row>
    <row r="6032" spans="1:28">
      <c r="A6032" s="70"/>
      <c r="B6032" s="28"/>
      <c r="C6032" s="28"/>
      <c r="D6032" s="28"/>
      <c r="F6032" s="28"/>
      <c r="G6032" s="28"/>
      <c r="H6032" s="28"/>
      <c r="J6032" s="21"/>
      <c r="K6032" s="21"/>
      <c r="M6032" s="21"/>
      <c r="P6032" s="21"/>
      <c r="R6032" s="21"/>
      <c r="T6032" s="28"/>
      <c r="U6032" s="28"/>
      <c r="W6032" s="28"/>
      <c r="Y6032" s="28"/>
      <c r="Z6032" s="28"/>
      <c r="AB6032" s="28"/>
    </row>
    <row r="6033" spans="1:28">
      <c r="A6033" s="70"/>
      <c r="B6033" s="28"/>
      <c r="C6033" s="28"/>
      <c r="D6033" s="28"/>
      <c r="F6033" s="28"/>
      <c r="G6033" s="28"/>
      <c r="H6033" s="28"/>
      <c r="J6033" s="21"/>
      <c r="K6033" s="21"/>
      <c r="M6033" s="21"/>
      <c r="P6033" s="21"/>
      <c r="R6033" s="21"/>
      <c r="T6033" s="28"/>
      <c r="U6033" s="28"/>
      <c r="W6033" s="28"/>
      <c r="Y6033" s="28"/>
      <c r="Z6033" s="28"/>
      <c r="AB6033" s="28"/>
    </row>
    <row r="6034" spans="1:28">
      <c r="A6034" s="70"/>
      <c r="B6034" s="28"/>
      <c r="C6034" s="28"/>
      <c r="D6034" s="28"/>
      <c r="F6034" s="28"/>
      <c r="G6034" s="28"/>
      <c r="H6034" s="28"/>
      <c r="J6034" s="21"/>
      <c r="K6034" s="21"/>
      <c r="M6034" s="21"/>
      <c r="P6034" s="21"/>
      <c r="R6034" s="21"/>
      <c r="T6034" s="28"/>
      <c r="U6034" s="28"/>
      <c r="W6034" s="28"/>
      <c r="Y6034" s="28"/>
      <c r="Z6034" s="28"/>
      <c r="AB6034" s="28"/>
    </row>
    <row r="6035" spans="1:28">
      <c r="A6035" s="70"/>
      <c r="B6035" s="28"/>
      <c r="C6035" s="28"/>
      <c r="D6035" s="28"/>
      <c r="F6035" s="28"/>
      <c r="G6035" s="28"/>
      <c r="H6035" s="28"/>
      <c r="J6035" s="21"/>
      <c r="K6035" s="21"/>
      <c r="M6035" s="21"/>
      <c r="P6035" s="21"/>
      <c r="R6035" s="21"/>
      <c r="T6035" s="28"/>
      <c r="U6035" s="28"/>
      <c r="W6035" s="28"/>
      <c r="Y6035" s="28"/>
      <c r="Z6035" s="28"/>
      <c r="AB6035" s="28"/>
    </row>
    <row r="6036" spans="1:28">
      <c r="A6036" s="70"/>
      <c r="B6036" s="28"/>
      <c r="C6036" s="28"/>
      <c r="D6036" s="28"/>
      <c r="F6036" s="28"/>
      <c r="G6036" s="28"/>
      <c r="H6036" s="28"/>
      <c r="J6036" s="21"/>
      <c r="K6036" s="21"/>
      <c r="M6036" s="21"/>
      <c r="P6036" s="21"/>
      <c r="R6036" s="21"/>
      <c r="T6036" s="28"/>
      <c r="U6036" s="28"/>
      <c r="W6036" s="28"/>
      <c r="Y6036" s="28"/>
      <c r="Z6036" s="28"/>
      <c r="AB6036" s="28"/>
    </row>
    <row r="6037" spans="1:28">
      <c r="A6037" s="70"/>
      <c r="B6037" s="28"/>
      <c r="C6037" s="28"/>
      <c r="D6037" s="28"/>
      <c r="F6037" s="28"/>
      <c r="G6037" s="28"/>
      <c r="H6037" s="28"/>
      <c r="J6037" s="21"/>
      <c r="K6037" s="21"/>
      <c r="M6037" s="21"/>
      <c r="P6037" s="21"/>
      <c r="R6037" s="21"/>
      <c r="T6037" s="28"/>
      <c r="U6037" s="28"/>
      <c r="W6037" s="28"/>
      <c r="Y6037" s="28"/>
      <c r="Z6037" s="28"/>
      <c r="AB6037" s="28"/>
    </row>
    <row r="6038" spans="1:28">
      <c r="A6038" s="70"/>
      <c r="B6038" s="28"/>
      <c r="C6038" s="28"/>
      <c r="D6038" s="28"/>
      <c r="F6038" s="28"/>
      <c r="G6038" s="28"/>
      <c r="H6038" s="28"/>
      <c r="J6038" s="21"/>
      <c r="K6038" s="21"/>
      <c r="M6038" s="21"/>
      <c r="P6038" s="21"/>
      <c r="R6038" s="21"/>
      <c r="T6038" s="28"/>
      <c r="U6038" s="28"/>
      <c r="W6038" s="28"/>
      <c r="Y6038" s="28"/>
      <c r="Z6038" s="28"/>
      <c r="AB6038" s="28"/>
    </row>
    <row r="6039" spans="1:28">
      <c r="A6039" s="70"/>
      <c r="B6039" s="28"/>
      <c r="C6039" s="28"/>
      <c r="D6039" s="28"/>
      <c r="F6039" s="28"/>
      <c r="G6039" s="28"/>
      <c r="H6039" s="28"/>
      <c r="J6039" s="21"/>
      <c r="K6039" s="21"/>
      <c r="M6039" s="21"/>
      <c r="P6039" s="21"/>
      <c r="R6039" s="21"/>
      <c r="T6039" s="28"/>
      <c r="U6039" s="28"/>
      <c r="W6039" s="28"/>
      <c r="Y6039" s="28"/>
      <c r="Z6039" s="28"/>
      <c r="AB6039" s="28"/>
    </row>
    <row r="6040" spans="1:28">
      <c r="A6040" s="70"/>
      <c r="B6040" s="28"/>
      <c r="C6040" s="28"/>
      <c r="D6040" s="28"/>
      <c r="F6040" s="28"/>
      <c r="G6040" s="28"/>
      <c r="H6040" s="28"/>
      <c r="J6040" s="21"/>
      <c r="K6040" s="21"/>
      <c r="M6040" s="21"/>
      <c r="P6040" s="21"/>
      <c r="R6040" s="21"/>
      <c r="T6040" s="28"/>
      <c r="U6040" s="28"/>
      <c r="W6040" s="28"/>
      <c r="Y6040" s="28"/>
      <c r="Z6040" s="28"/>
      <c r="AB6040" s="28"/>
    </row>
    <row r="6041" spans="1:28">
      <c r="A6041" s="70"/>
      <c r="B6041" s="28"/>
      <c r="C6041" s="28"/>
      <c r="D6041" s="28"/>
      <c r="F6041" s="28"/>
      <c r="G6041" s="28"/>
      <c r="H6041" s="28"/>
      <c r="J6041" s="21"/>
      <c r="K6041" s="21"/>
      <c r="M6041" s="21"/>
      <c r="P6041" s="21"/>
      <c r="R6041" s="21"/>
      <c r="T6041" s="28"/>
      <c r="U6041" s="28"/>
      <c r="W6041" s="28"/>
      <c r="Y6041" s="28"/>
      <c r="Z6041" s="28"/>
      <c r="AB6041" s="28"/>
    </row>
    <row r="6042" spans="1:28">
      <c r="A6042" s="70"/>
      <c r="B6042" s="28"/>
      <c r="C6042" s="28"/>
      <c r="D6042" s="28"/>
      <c r="F6042" s="28"/>
      <c r="G6042" s="28"/>
      <c r="H6042" s="28"/>
      <c r="J6042" s="21"/>
      <c r="K6042" s="21"/>
      <c r="M6042" s="21"/>
      <c r="P6042" s="21"/>
      <c r="R6042" s="21"/>
      <c r="T6042" s="28"/>
      <c r="U6042" s="28"/>
      <c r="W6042" s="28"/>
      <c r="Y6042" s="28"/>
      <c r="Z6042" s="28"/>
      <c r="AB6042" s="28"/>
    </row>
    <row r="6043" spans="1:28">
      <c r="A6043" s="70"/>
      <c r="B6043" s="28"/>
      <c r="C6043" s="28"/>
      <c r="D6043" s="28"/>
      <c r="F6043" s="28"/>
      <c r="G6043" s="28"/>
      <c r="H6043" s="28"/>
      <c r="J6043" s="21"/>
      <c r="K6043" s="21"/>
      <c r="M6043" s="21"/>
      <c r="P6043" s="21"/>
      <c r="R6043" s="21"/>
      <c r="T6043" s="28"/>
      <c r="U6043" s="28"/>
      <c r="W6043" s="28"/>
      <c r="Y6043" s="28"/>
      <c r="Z6043" s="28"/>
      <c r="AB6043" s="28"/>
    </row>
    <row r="6044" spans="1:28">
      <c r="A6044" s="70"/>
      <c r="B6044" s="28"/>
      <c r="C6044" s="28"/>
      <c r="D6044" s="28"/>
      <c r="F6044" s="28"/>
      <c r="G6044" s="28"/>
      <c r="H6044" s="28"/>
      <c r="J6044" s="21"/>
      <c r="K6044" s="21"/>
      <c r="M6044" s="21"/>
      <c r="P6044" s="21"/>
      <c r="R6044" s="21"/>
      <c r="T6044" s="28"/>
      <c r="U6044" s="28"/>
      <c r="W6044" s="28"/>
      <c r="Y6044" s="28"/>
      <c r="Z6044" s="28"/>
      <c r="AB6044" s="28"/>
    </row>
    <row r="6045" spans="1:28">
      <c r="A6045" s="70"/>
      <c r="B6045" s="28"/>
      <c r="C6045" s="28"/>
      <c r="D6045" s="28"/>
      <c r="F6045" s="28"/>
      <c r="G6045" s="28"/>
      <c r="H6045" s="28"/>
      <c r="J6045" s="21"/>
      <c r="K6045" s="21"/>
      <c r="M6045" s="21"/>
      <c r="P6045" s="21"/>
      <c r="R6045" s="21"/>
      <c r="T6045" s="28"/>
      <c r="U6045" s="28"/>
      <c r="W6045" s="28"/>
      <c r="Y6045" s="28"/>
      <c r="Z6045" s="28"/>
      <c r="AB6045" s="28"/>
    </row>
    <row r="6046" spans="1:28">
      <c r="A6046" s="70"/>
      <c r="B6046" s="28"/>
      <c r="C6046" s="28"/>
      <c r="D6046" s="28"/>
      <c r="F6046" s="28"/>
      <c r="G6046" s="28"/>
      <c r="H6046" s="28"/>
      <c r="J6046" s="21"/>
      <c r="K6046" s="21"/>
      <c r="M6046" s="21"/>
      <c r="P6046" s="21"/>
      <c r="R6046" s="21"/>
      <c r="T6046" s="28"/>
      <c r="U6046" s="28"/>
      <c r="W6046" s="28"/>
      <c r="Y6046" s="28"/>
      <c r="Z6046" s="28"/>
      <c r="AB6046" s="28"/>
    </row>
    <row r="6047" spans="1:28">
      <c r="A6047" s="70"/>
      <c r="B6047" s="28"/>
      <c r="C6047" s="28"/>
      <c r="D6047" s="28"/>
      <c r="F6047" s="28"/>
      <c r="G6047" s="28"/>
      <c r="H6047" s="28"/>
      <c r="J6047" s="21"/>
      <c r="K6047" s="21"/>
      <c r="M6047" s="21"/>
      <c r="P6047" s="21"/>
      <c r="R6047" s="21"/>
      <c r="T6047" s="28"/>
      <c r="U6047" s="28"/>
      <c r="W6047" s="28"/>
      <c r="Y6047" s="28"/>
      <c r="Z6047" s="28"/>
      <c r="AB6047" s="28"/>
    </row>
    <row r="6048" spans="1:28">
      <c r="A6048" s="70"/>
      <c r="B6048" s="28"/>
      <c r="C6048" s="28"/>
      <c r="D6048" s="28"/>
      <c r="F6048" s="28"/>
      <c r="G6048" s="28"/>
      <c r="H6048" s="28"/>
      <c r="J6048" s="21"/>
      <c r="K6048" s="21"/>
      <c r="M6048" s="21"/>
      <c r="P6048" s="21"/>
      <c r="R6048" s="21"/>
      <c r="T6048" s="28"/>
      <c r="U6048" s="28"/>
      <c r="W6048" s="28"/>
      <c r="Y6048" s="28"/>
      <c r="Z6048" s="28"/>
      <c r="AB6048" s="28"/>
    </row>
    <row r="6049" spans="1:28">
      <c r="A6049" s="70"/>
      <c r="B6049" s="28"/>
      <c r="C6049" s="28"/>
      <c r="D6049" s="28"/>
      <c r="F6049" s="28"/>
      <c r="G6049" s="28"/>
      <c r="H6049" s="28"/>
      <c r="J6049" s="21"/>
      <c r="K6049" s="21"/>
      <c r="M6049" s="21"/>
      <c r="P6049" s="21"/>
      <c r="R6049" s="21"/>
      <c r="T6049" s="28"/>
      <c r="U6049" s="28"/>
      <c r="W6049" s="28"/>
      <c r="Y6049" s="28"/>
      <c r="Z6049" s="28"/>
      <c r="AB6049" s="28"/>
    </row>
    <row r="6050" spans="1:28">
      <c r="A6050" s="70"/>
      <c r="B6050" s="28"/>
      <c r="C6050" s="28"/>
      <c r="D6050" s="28"/>
      <c r="F6050" s="28"/>
      <c r="G6050" s="28"/>
      <c r="H6050" s="28"/>
      <c r="J6050" s="21"/>
      <c r="K6050" s="21"/>
      <c r="M6050" s="21"/>
      <c r="P6050" s="21"/>
      <c r="R6050" s="21"/>
      <c r="T6050" s="28"/>
      <c r="U6050" s="28"/>
      <c r="W6050" s="28"/>
      <c r="Y6050" s="28"/>
      <c r="Z6050" s="28"/>
      <c r="AB6050" s="28"/>
    </row>
    <row r="6051" spans="1:28">
      <c r="A6051" s="70"/>
      <c r="B6051" s="28"/>
      <c r="C6051" s="28"/>
      <c r="D6051" s="28"/>
      <c r="F6051" s="28"/>
      <c r="G6051" s="28"/>
      <c r="H6051" s="28"/>
      <c r="J6051" s="21"/>
      <c r="K6051" s="21"/>
      <c r="M6051" s="21"/>
      <c r="P6051" s="21"/>
      <c r="R6051" s="21"/>
      <c r="T6051" s="28"/>
      <c r="U6051" s="28"/>
      <c r="W6051" s="28"/>
      <c r="Y6051" s="28"/>
      <c r="Z6051" s="28"/>
      <c r="AB6051" s="28"/>
    </row>
    <row r="6052" spans="1:28">
      <c r="A6052" s="70"/>
      <c r="B6052" s="28"/>
      <c r="C6052" s="28"/>
      <c r="D6052" s="28"/>
      <c r="F6052" s="28"/>
      <c r="G6052" s="28"/>
      <c r="H6052" s="28"/>
      <c r="J6052" s="21"/>
      <c r="K6052" s="21"/>
      <c r="M6052" s="21"/>
      <c r="P6052" s="21"/>
      <c r="R6052" s="21"/>
      <c r="T6052" s="28"/>
      <c r="U6052" s="28"/>
      <c r="W6052" s="28"/>
      <c r="Y6052" s="28"/>
      <c r="Z6052" s="28"/>
      <c r="AB6052" s="28"/>
    </row>
    <row r="6053" spans="1:28">
      <c r="A6053" s="70"/>
      <c r="B6053" s="28"/>
      <c r="C6053" s="28"/>
      <c r="D6053" s="28"/>
      <c r="F6053" s="28"/>
      <c r="G6053" s="28"/>
      <c r="H6053" s="28"/>
      <c r="J6053" s="21"/>
      <c r="K6053" s="21"/>
      <c r="M6053" s="21"/>
      <c r="P6053" s="21"/>
      <c r="R6053" s="21"/>
      <c r="T6053" s="28"/>
      <c r="U6053" s="28"/>
      <c r="W6053" s="28"/>
      <c r="Y6053" s="28"/>
      <c r="Z6053" s="28"/>
      <c r="AB6053" s="28"/>
    </row>
    <row r="6054" spans="1:28">
      <c r="A6054" s="70"/>
      <c r="B6054" s="28"/>
      <c r="C6054" s="28"/>
      <c r="D6054" s="28"/>
      <c r="F6054" s="28"/>
      <c r="G6054" s="28"/>
      <c r="H6054" s="28"/>
      <c r="J6054" s="21"/>
      <c r="K6054" s="21"/>
      <c r="M6054" s="21"/>
      <c r="P6054" s="21"/>
      <c r="R6054" s="21"/>
      <c r="T6054" s="28"/>
      <c r="U6054" s="28"/>
      <c r="W6054" s="28"/>
      <c r="Y6054" s="28"/>
      <c r="Z6054" s="28"/>
      <c r="AB6054" s="28"/>
    </row>
    <row r="6055" spans="1:28">
      <c r="A6055" s="70"/>
      <c r="B6055" s="28"/>
      <c r="C6055" s="28"/>
      <c r="D6055" s="28"/>
      <c r="F6055" s="28"/>
      <c r="G6055" s="28"/>
      <c r="H6055" s="28"/>
      <c r="J6055" s="21"/>
      <c r="K6055" s="21"/>
      <c r="M6055" s="21"/>
      <c r="P6055" s="21"/>
      <c r="R6055" s="21"/>
      <c r="T6055" s="28"/>
      <c r="U6055" s="28"/>
      <c r="W6055" s="28"/>
      <c r="Y6055" s="28"/>
      <c r="Z6055" s="28"/>
      <c r="AB6055" s="28"/>
    </row>
    <row r="6056" spans="1:28">
      <c r="A6056" s="70"/>
      <c r="B6056" s="28"/>
      <c r="C6056" s="28"/>
      <c r="D6056" s="28"/>
      <c r="F6056" s="28"/>
      <c r="G6056" s="28"/>
      <c r="H6056" s="28"/>
      <c r="J6056" s="21"/>
      <c r="K6056" s="21"/>
      <c r="M6056" s="21"/>
      <c r="P6056" s="21"/>
      <c r="R6056" s="21"/>
      <c r="T6056" s="28"/>
      <c r="U6056" s="28"/>
      <c r="W6056" s="28"/>
      <c r="Y6056" s="28"/>
      <c r="Z6056" s="28"/>
      <c r="AB6056" s="28"/>
    </row>
    <row r="6057" spans="1:28">
      <c r="A6057" s="70"/>
      <c r="B6057" s="28"/>
      <c r="C6057" s="28"/>
      <c r="D6057" s="28"/>
      <c r="F6057" s="28"/>
      <c r="G6057" s="28"/>
      <c r="H6057" s="28"/>
      <c r="J6057" s="21"/>
      <c r="K6057" s="21"/>
      <c r="M6057" s="21"/>
      <c r="P6057" s="21"/>
      <c r="R6057" s="21"/>
      <c r="T6057" s="28"/>
      <c r="U6057" s="28"/>
      <c r="W6057" s="28"/>
      <c r="Y6057" s="28"/>
      <c r="Z6057" s="28"/>
      <c r="AB6057" s="28"/>
    </row>
    <row r="6058" spans="1:28">
      <c r="A6058" s="70"/>
      <c r="B6058" s="28"/>
      <c r="C6058" s="28"/>
      <c r="D6058" s="28"/>
      <c r="F6058" s="28"/>
      <c r="G6058" s="28"/>
      <c r="H6058" s="28"/>
      <c r="J6058" s="21"/>
      <c r="K6058" s="21"/>
      <c r="M6058" s="21"/>
      <c r="P6058" s="21"/>
      <c r="R6058" s="21"/>
      <c r="T6058" s="28"/>
      <c r="U6058" s="28"/>
      <c r="W6058" s="28"/>
      <c r="Y6058" s="28"/>
      <c r="Z6058" s="28"/>
      <c r="AB6058" s="28"/>
    </row>
    <row r="6059" spans="1:28">
      <c r="A6059" s="70"/>
      <c r="B6059" s="28"/>
      <c r="C6059" s="28"/>
      <c r="D6059" s="28"/>
      <c r="F6059" s="28"/>
      <c r="G6059" s="28"/>
      <c r="H6059" s="28"/>
      <c r="J6059" s="21"/>
      <c r="K6059" s="21"/>
      <c r="M6059" s="21"/>
      <c r="P6059" s="21"/>
      <c r="R6059" s="21"/>
      <c r="T6059" s="28"/>
      <c r="U6059" s="28"/>
      <c r="W6059" s="28"/>
      <c r="Y6059" s="28"/>
      <c r="Z6059" s="28"/>
      <c r="AB6059" s="28"/>
    </row>
    <row r="6060" spans="1:28">
      <c r="A6060" s="70"/>
      <c r="B6060" s="28"/>
      <c r="C6060" s="28"/>
      <c r="D6060" s="28"/>
      <c r="F6060" s="28"/>
      <c r="G6060" s="28"/>
      <c r="H6060" s="28"/>
      <c r="J6060" s="21"/>
      <c r="K6060" s="21"/>
      <c r="M6060" s="21"/>
      <c r="P6060" s="21"/>
      <c r="R6060" s="21"/>
      <c r="T6060" s="28"/>
      <c r="U6060" s="28"/>
      <c r="W6060" s="28"/>
      <c r="Y6060" s="28"/>
      <c r="Z6060" s="28"/>
      <c r="AB6060" s="28"/>
    </row>
    <row r="6061" spans="1:28">
      <c r="A6061" s="70"/>
      <c r="B6061" s="28"/>
      <c r="C6061" s="28"/>
      <c r="D6061" s="28"/>
      <c r="F6061" s="28"/>
      <c r="G6061" s="28"/>
      <c r="H6061" s="28"/>
      <c r="J6061" s="21"/>
      <c r="K6061" s="21"/>
      <c r="M6061" s="21"/>
      <c r="P6061" s="21"/>
      <c r="R6061" s="21"/>
      <c r="T6061" s="28"/>
      <c r="U6061" s="28"/>
      <c r="W6061" s="28"/>
      <c r="Y6061" s="28"/>
      <c r="Z6061" s="28"/>
      <c r="AB6061" s="28"/>
    </row>
    <row r="6062" spans="1:28">
      <c r="A6062" s="70"/>
      <c r="B6062" s="28"/>
      <c r="C6062" s="28"/>
      <c r="D6062" s="28"/>
      <c r="F6062" s="28"/>
      <c r="G6062" s="28"/>
      <c r="H6062" s="28"/>
      <c r="J6062" s="21"/>
      <c r="K6062" s="21"/>
      <c r="M6062" s="21"/>
      <c r="P6062" s="21"/>
      <c r="R6062" s="21"/>
      <c r="T6062" s="28"/>
      <c r="U6062" s="28"/>
      <c r="W6062" s="28"/>
      <c r="Y6062" s="28"/>
      <c r="Z6062" s="28"/>
      <c r="AB6062" s="28"/>
    </row>
    <row r="6063" spans="1:28">
      <c r="A6063" s="70"/>
      <c r="B6063" s="28"/>
      <c r="C6063" s="28"/>
      <c r="D6063" s="28"/>
      <c r="F6063" s="28"/>
      <c r="G6063" s="28"/>
      <c r="H6063" s="28"/>
      <c r="J6063" s="21"/>
      <c r="K6063" s="21"/>
      <c r="M6063" s="21"/>
      <c r="P6063" s="21"/>
      <c r="R6063" s="21"/>
      <c r="T6063" s="28"/>
      <c r="U6063" s="28"/>
      <c r="W6063" s="28"/>
      <c r="Y6063" s="28"/>
      <c r="Z6063" s="28"/>
      <c r="AB6063" s="28"/>
    </row>
    <row r="6064" spans="1:28">
      <c r="A6064" s="70"/>
      <c r="B6064" s="28"/>
      <c r="C6064" s="28"/>
      <c r="D6064" s="28"/>
      <c r="F6064" s="28"/>
      <c r="G6064" s="28"/>
      <c r="H6064" s="28"/>
      <c r="J6064" s="21"/>
      <c r="K6064" s="21"/>
      <c r="M6064" s="21"/>
      <c r="P6064" s="21"/>
      <c r="R6064" s="21"/>
      <c r="T6064" s="28"/>
      <c r="U6064" s="28"/>
      <c r="W6064" s="28"/>
      <c r="Y6064" s="28"/>
      <c r="Z6064" s="28"/>
      <c r="AB6064" s="28"/>
    </row>
    <row r="6065" spans="1:28">
      <c r="A6065" s="70"/>
      <c r="B6065" s="28"/>
      <c r="C6065" s="28"/>
      <c r="D6065" s="28"/>
      <c r="F6065" s="28"/>
      <c r="G6065" s="28"/>
      <c r="H6065" s="28"/>
      <c r="J6065" s="21"/>
      <c r="K6065" s="21"/>
      <c r="M6065" s="21"/>
      <c r="P6065" s="21"/>
      <c r="R6065" s="21"/>
      <c r="T6065" s="28"/>
      <c r="U6065" s="28"/>
      <c r="W6065" s="28"/>
      <c r="Y6065" s="28"/>
      <c r="Z6065" s="28"/>
      <c r="AB6065" s="28"/>
    </row>
    <row r="6066" spans="1:28">
      <c r="A6066" s="70"/>
      <c r="B6066" s="28"/>
      <c r="C6066" s="28"/>
      <c r="D6066" s="28"/>
      <c r="F6066" s="28"/>
      <c r="G6066" s="28"/>
      <c r="H6066" s="28"/>
      <c r="J6066" s="21"/>
      <c r="K6066" s="21"/>
      <c r="M6066" s="21"/>
      <c r="P6066" s="21"/>
      <c r="R6066" s="21"/>
      <c r="T6066" s="28"/>
      <c r="U6066" s="28"/>
      <c r="W6066" s="28"/>
      <c r="Y6066" s="28"/>
      <c r="Z6066" s="28"/>
      <c r="AB6066" s="28"/>
    </row>
    <row r="6067" spans="1:28">
      <c r="A6067" s="70"/>
      <c r="B6067" s="28"/>
      <c r="C6067" s="28"/>
      <c r="D6067" s="28"/>
      <c r="F6067" s="28"/>
      <c r="G6067" s="28"/>
      <c r="H6067" s="28"/>
      <c r="J6067" s="21"/>
      <c r="K6067" s="21"/>
      <c r="M6067" s="21"/>
      <c r="P6067" s="21"/>
      <c r="R6067" s="21"/>
      <c r="T6067" s="28"/>
      <c r="U6067" s="28"/>
      <c r="W6067" s="28"/>
      <c r="Y6067" s="28"/>
      <c r="Z6067" s="28"/>
      <c r="AB6067" s="28"/>
    </row>
    <row r="6068" spans="1:28">
      <c r="A6068" s="70"/>
      <c r="B6068" s="28"/>
      <c r="C6068" s="28"/>
      <c r="D6068" s="28"/>
      <c r="F6068" s="28"/>
      <c r="G6068" s="28"/>
      <c r="H6068" s="28"/>
      <c r="J6068" s="21"/>
      <c r="K6068" s="21"/>
      <c r="M6068" s="21"/>
      <c r="P6068" s="21"/>
      <c r="R6068" s="21"/>
      <c r="T6068" s="28"/>
      <c r="U6068" s="28"/>
      <c r="W6068" s="28"/>
      <c r="Y6068" s="28"/>
      <c r="Z6068" s="28"/>
      <c r="AB6068" s="28"/>
    </row>
    <row r="6069" spans="1:28">
      <c r="A6069" s="70"/>
      <c r="B6069" s="28"/>
      <c r="C6069" s="28"/>
      <c r="D6069" s="28"/>
      <c r="F6069" s="28"/>
      <c r="G6069" s="28"/>
      <c r="H6069" s="28"/>
      <c r="J6069" s="21"/>
      <c r="K6069" s="21"/>
      <c r="M6069" s="21"/>
      <c r="P6069" s="21"/>
      <c r="R6069" s="21"/>
      <c r="T6069" s="28"/>
      <c r="U6069" s="28"/>
      <c r="W6069" s="28"/>
      <c r="Y6069" s="28"/>
      <c r="Z6069" s="28"/>
      <c r="AB6069" s="28"/>
    </row>
    <row r="6070" spans="1:28">
      <c r="A6070" s="70"/>
      <c r="B6070" s="28"/>
      <c r="C6070" s="28"/>
      <c r="D6070" s="28"/>
      <c r="F6070" s="28"/>
      <c r="G6070" s="28"/>
      <c r="H6070" s="28"/>
      <c r="J6070" s="21"/>
      <c r="K6070" s="21"/>
      <c r="M6070" s="21"/>
      <c r="P6070" s="21"/>
      <c r="R6070" s="21"/>
      <c r="T6070" s="28"/>
      <c r="U6070" s="28"/>
      <c r="W6070" s="28"/>
      <c r="Y6070" s="28"/>
      <c r="Z6070" s="28"/>
      <c r="AB6070" s="28"/>
    </row>
    <row r="6071" spans="1:28">
      <c r="A6071" s="70"/>
      <c r="B6071" s="28"/>
      <c r="C6071" s="28"/>
      <c r="D6071" s="28"/>
      <c r="F6071" s="28"/>
      <c r="G6071" s="28"/>
      <c r="H6071" s="28"/>
      <c r="J6071" s="21"/>
      <c r="K6071" s="21"/>
      <c r="M6071" s="21"/>
      <c r="P6071" s="21"/>
      <c r="R6071" s="21"/>
      <c r="T6071" s="28"/>
      <c r="U6071" s="28"/>
      <c r="W6071" s="28"/>
      <c r="Y6071" s="28"/>
      <c r="Z6071" s="28"/>
      <c r="AB6071" s="28"/>
    </row>
    <row r="6072" spans="1:28">
      <c r="A6072" s="70"/>
      <c r="B6072" s="28"/>
      <c r="C6072" s="28"/>
      <c r="D6072" s="28"/>
      <c r="F6072" s="28"/>
      <c r="G6072" s="28"/>
      <c r="H6072" s="28"/>
      <c r="J6072" s="21"/>
      <c r="K6072" s="21"/>
      <c r="M6072" s="21"/>
      <c r="P6072" s="21"/>
      <c r="R6072" s="21"/>
      <c r="T6072" s="28"/>
      <c r="U6072" s="28"/>
      <c r="W6072" s="28"/>
      <c r="Y6072" s="28"/>
      <c r="Z6072" s="28"/>
      <c r="AB6072" s="28"/>
    </row>
    <row r="6073" spans="1:28">
      <c r="A6073" s="70"/>
      <c r="B6073" s="28"/>
      <c r="C6073" s="28"/>
      <c r="D6073" s="28"/>
      <c r="F6073" s="28"/>
      <c r="G6073" s="28"/>
      <c r="H6073" s="28"/>
      <c r="J6073" s="21"/>
      <c r="K6073" s="21"/>
      <c r="M6073" s="21"/>
      <c r="P6073" s="21"/>
      <c r="R6073" s="21"/>
      <c r="T6073" s="28"/>
      <c r="U6073" s="28"/>
      <c r="W6073" s="28"/>
      <c r="Y6073" s="28"/>
      <c r="Z6073" s="28"/>
      <c r="AB6073" s="28"/>
    </row>
    <row r="6074" spans="1:28">
      <c r="A6074" s="70"/>
      <c r="B6074" s="28"/>
      <c r="C6074" s="28"/>
      <c r="D6074" s="28"/>
      <c r="F6074" s="28"/>
      <c r="G6074" s="28"/>
      <c r="H6074" s="28"/>
      <c r="J6074" s="21"/>
      <c r="K6074" s="21"/>
      <c r="M6074" s="21"/>
      <c r="P6074" s="21"/>
      <c r="R6074" s="21"/>
      <c r="T6074" s="28"/>
      <c r="U6074" s="28"/>
      <c r="W6074" s="28"/>
      <c r="Y6074" s="28"/>
      <c r="Z6074" s="28"/>
      <c r="AB6074" s="28"/>
    </row>
    <row r="6075" spans="1:28">
      <c r="A6075" s="70"/>
      <c r="B6075" s="28"/>
      <c r="C6075" s="28"/>
      <c r="D6075" s="28"/>
      <c r="F6075" s="28"/>
      <c r="G6075" s="28"/>
      <c r="H6075" s="28"/>
      <c r="J6075" s="21"/>
      <c r="K6075" s="21"/>
      <c r="M6075" s="21"/>
      <c r="P6075" s="21"/>
      <c r="R6075" s="21"/>
      <c r="T6075" s="28"/>
      <c r="U6075" s="28"/>
      <c r="W6075" s="28"/>
      <c r="Y6075" s="28"/>
      <c r="Z6075" s="28"/>
      <c r="AB6075" s="28"/>
    </row>
    <row r="6076" spans="1:28">
      <c r="A6076" s="70"/>
      <c r="B6076" s="28"/>
      <c r="C6076" s="28"/>
      <c r="D6076" s="28"/>
      <c r="F6076" s="28"/>
      <c r="G6076" s="28"/>
      <c r="H6076" s="28"/>
      <c r="J6076" s="21"/>
      <c r="K6076" s="21"/>
      <c r="M6076" s="21"/>
      <c r="P6076" s="21"/>
      <c r="R6076" s="21"/>
      <c r="T6076" s="28"/>
      <c r="U6076" s="28"/>
      <c r="W6076" s="28"/>
      <c r="Y6076" s="28"/>
      <c r="Z6076" s="28"/>
      <c r="AB6076" s="28"/>
    </row>
    <row r="6077" spans="1:28">
      <c r="A6077" s="70"/>
      <c r="B6077" s="28"/>
      <c r="C6077" s="28"/>
      <c r="D6077" s="28"/>
      <c r="F6077" s="28"/>
      <c r="G6077" s="28"/>
      <c r="H6077" s="28"/>
      <c r="J6077" s="21"/>
      <c r="K6077" s="21"/>
      <c r="M6077" s="21"/>
      <c r="P6077" s="21"/>
      <c r="R6077" s="21"/>
      <c r="T6077" s="28"/>
      <c r="U6077" s="28"/>
      <c r="W6077" s="28"/>
      <c r="Y6077" s="28"/>
      <c r="Z6077" s="28"/>
      <c r="AB6077" s="28"/>
    </row>
    <row r="6078" spans="1:28">
      <c r="A6078" s="70"/>
      <c r="B6078" s="28"/>
      <c r="C6078" s="28"/>
      <c r="D6078" s="28"/>
      <c r="F6078" s="28"/>
      <c r="G6078" s="28"/>
      <c r="H6078" s="28"/>
      <c r="J6078" s="21"/>
      <c r="K6078" s="21"/>
      <c r="M6078" s="21"/>
      <c r="P6078" s="21"/>
      <c r="R6078" s="21"/>
      <c r="T6078" s="28"/>
      <c r="U6078" s="28"/>
      <c r="W6078" s="28"/>
      <c r="Y6078" s="28"/>
      <c r="Z6078" s="28"/>
      <c r="AB6078" s="28"/>
    </row>
    <row r="6079" spans="1:28">
      <c r="A6079" s="70"/>
      <c r="B6079" s="28"/>
      <c r="C6079" s="28"/>
      <c r="D6079" s="28"/>
      <c r="F6079" s="28"/>
      <c r="G6079" s="28"/>
      <c r="H6079" s="28"/>
      <c r="J6079" s="21"/>
      <c r="K6079" s="21"/>
      <c r="M6079" s="21"/>
      <c r="P6079" s="21"/>
      <c r="R6079" s="21"/>
      <c r="T6079" s="28"/>
      <c r="U6079" s="28"/>
      <c r="W6079" s="28"/>
      <c r="Y6079" s="28"/>
      <c r="Z6079" s="28"/>
      <c r="AB6079" s="28"/>
    </row>
    <row r="6080" spans="1:28">
      <c r="A6080" s="70"/>
      <c r="B6080" s="28"/>
      <c r="C6080" s="28"/>
      <c r="D6080" s="28"/>
      <c r="F6080" s="28"/>
      <c r="G6080" s="28"/>
      <c r="H6080" s="28"/>
      <c r="J6080" s="21"/>
      <c r="K6080" s="21"/>
      <c r="M6080" s="21"/>
      <c r="P6080" s="21"/>
      <c r="R6080" s="21"/>
      <c r="T6080" s="28"/>
      <c r="U6080" s="28"/>
      <c r="W6080" s="28"/>
      <c r="Y6080" s="28"/>
      <c r="Z6080" s="28"/>
      <c r="AB6080" s="28"/>
    </row>
    <row r="6081" spans="1:28">
      <c r="A6081" s="70"/>
      <c r="B6081" s="28"/>
      <c r="C6081" s="28"/>
      <c r="D6081" s="28"/>
      <c r="F6081" s="28"/>
      <c r="G6081" s="28"/>
      <c r="H6081" s="28"/>
      <c r="J6081" s="21"/>
      <c r="K6081" s="21"/>
      <c r="M6081" s="21"/>
      <c r="P6081" s="21"/>
      <c r="R6081" s="21"/>
      <c r="T6081" s="28"/>
      <c r="U6081" s="28"/>
      <c r="W6081" s="28"/>
      <c r="Y6081" s="28"/>
      <c r="Z6081" s="28"/>
      <c r="AB6081" s="28"/>
    </row>
    <row r="6082" spans="1:28">
      <c r="A6082" s="70"/>
      <c r="B6082" s="28"/>
      <c r="C6082" s="28"/>
      <c r="D6082" s="28"/>
      <c r="F6082" s="28"/>
      <c r="G6082" s="28"/>
      <c r="H6082" s="28"/>
      <c r="J6082" s="21"/>
      <c r="K6082" s="21"/>
      <c r="M6082" s="21"/>
      <c r="P6082" s="21"/>
      <c r="R6082" s="21"/>
      <c r="T6082" s="28"/>
      <c r="U6082" s="28"/>
      <c r="W6082" s="28"/>
      <c r="Y6082" s="28"/>
      <c r="Z6082" s="28"/>
      <c r="AB6082" s="28"/>
    </row>
    <row r="6083" spans="1:28">
      <c r="A6083" s="70"/>
      <c r="B6083" s="28"/>
      <c r="C6083" s="28"/>
      <c r="D6083" s="28"/>
      <c r="F6083" s="28"/>
      <c r="G6083" s="28"/>
      <c r="H6083" s="28"/>
      <c r="J6083" s="21"/>
      <c r="K6083" s="21"/>
      <c r="M6083" s="21"/>
      <c r="P6083" s="21"/>
      <c r="R6083" s="21"/>
      <c r="T6083" s="28"/>
      <c r="U6083" s="28"/>
      <c r="W6083" s="28"/>
      <c r="Y6083" s="28"/>
      <c r="Z6083" s="28"/>
      <c r="AB6083" s="28"/>
    </row>
    <row r="6084" spans="1:28">
      <c r="A6084" s="70"/>
      <c r="B6084" s="28"/>
      <c r="C6084" s="28"/>
      <c r="D6084" s="28"/>
      <c r="F6084" s="28"/>
      <c r="G6084" s="28"/>
      <c r="H6084" s="28"/>
      <c r="J6084" s="21"/>
      <c r="K6084" s="21"/>
      <c r="M6084" s="21"/>
      <c r="P6084" s="21"/>
      <c r="R6084" s="21"/>
      <c r="T6084" s="28"/>
      <c r="U6084" s="28"/>
      <c r="W6084" s="28"/>
      <c r="Y6084" s="28"/>
      <c r="Z6084" s="28"/>
      <c r="AB6084" s="28"/>
    </row>
    <row r="6085" spans="1:28">
      <c r="A6085" s="70"/>
      <c r="B6085" s="28"/>
      <c r="C6085" s="28"/>
      <c r="D6085" s="28"/>
      <c r="F6085" s="28"/>
      <c r="G6085" s="28"/>
      <c r="H6085" s="28"/>
      <c r="J6085" s="21"/>
      <c r="K6085" s="21"/>
      <c r="M6085" s="21"/>
      <c r="P6085" s="21"/>
      <c r="R6085" s="21"/>
      <c r="T6085" s="28"/>
      <c r="U6085" s="28"/>
      <c r="W6085" s="28"/>
      <c r="Y6085" s="28"/>
      <c r="Z6085" s="28"/>
      <c r="AB6085" s="28"/>
    </row>
    <row r="6086" spans="1:28">
      <c r="A6086" s="70"/>
      <c r="B6086" s="28"/>
      <c r="C6086" s="28"/>
      <c r="D6086" s="28"/>
      <c r="F6086" s="28"/>
      <c r="G6086" s="28"/>
      <c r="H6086" s="28"/>
      <c r="J6086" s="21"/>
      <c r="K6086" s="21"/>
      <c r="M6086" s="21"/>
      <c r="P6086" s="21"/>
      <c r="R6086" s="21"/>
      <c r="T6086" s="28"/>
      <c r="U6086" s="28"/>
      <c r="W6086" s="28"/>
      <c r="Y6086" s="28"/>
      <c r="Z6086" s="28"/>
      <c r="AB6086" s="28"/>
    </row>
    <row r="6087" spans="1:28">
      <c r="A6087" s="70"/>
      <c r="B6087" s="28"/>
      <c r="C6087" s="28"/>
      <c r="D6087" s="28"/>
      <c r="F6087" s="28"/>
      <c r="G6087" s="28"/>
      <c r="H6087" s="28"/>
      <c r="J6087" s="21"/>
      <c r="K6087" s="21"/>
      <c r="M6087" s="21"/>
      <c r="P6087" s="21"/>
      <c r="R6087" s="21"/>
      <c r="T6087" s="28"/>
      <c r="U6087" s="28"/>
      <c r="W6087" s="28"/>
      <c r="Y6087" s="28"/>
      <c r="Z6087" s="28"/>
      <c r="AB6087" s="28"/>
    </row>
    <row r="6088" spans="1:28">
      <c r="A6088" s="70"/>
      <c r="B6088" s="28"/>
      <c r="C6088" s="28"/>
      <c r="D6088" s="28"/>
      <c r="F6088" s="28"/>
      <c r="G6088" s="28"/>
      <c r="H6088" s="28"/>
      <c r="J6088" s="21"/>
      <c r="K6088" s="21"/>
      <c r="M6088" s="21"/>
      <c r="P6088" s="21"/>
      <c r="R6088" s="21"/>
      <c r="T6088" s="28"/>
      <c r="U6088" s="28"/>
      <c r="W6088" s="28"/>
      <c r="Y6088" s="28"/>
      <c r="Z6088" s="28"/>
      <c r="AB6088" s="28"/>
    </row>
    <row r="6089" spans="1:28">
      <c r="A6089" s="70"/>
      <c r="B6089" s="28"/>
      <c r="C6089" s="28"/>
      <c r="D6089" s="28"/>
      <c r="F6089" s="28"/>
      <c r="G6089" s="28"/>
      <c r="H6089" s="28"/>
      <c r="J6089" s="21"/>
      <c r="K6089" s="21"/>
      <c r="M6089" s="21"/>
      <c r="P6089" s="21"/>
      <c r="R6089" s="21"/>
      <c r="T6089" s="28"/>
      <c r="U6089" s="28"/>
      <c r="W6089" s="28"/>
      <c r="Y6089" s="28"/>
      <c r="Z6089" s="28"/>
      <c r="AB6089" s="28"/>
    </row>
    <row r="6090" spans="1:28">
      <c r="A6090" s="70"/>
      <c r="B6090" s="28"/>
      <c r="C6090" s="28"/>
      <c r="D6090" s="28"/>
      <c r="F6090" s="28"/>
      <c r="G6090" s="28"/>
      <c r="H6090" s="28"/>
      <c r="J6090" s="21"/>
      <c r="K6090" s="21"/>
      <c r="M6090" s="21"/>
      <c r="P6090" s="21"/>
      <c r="R6090" s="21"/>
      <c r="T6090" s="28"/>
      <c r="U6090" s="28"/>
      <c r="W6090" s="28"/>
      <c r="Y6090" s="28"/>
      <c r="Z6090" s="28"/>
      <c r="AB6090" s="28"/>
    </row>
    <row r="6091" spans="1:28">
      <c r="A6091" s="70"/>
      <c r="B6091" s="28"/>
      <c r="C6091" s="28"/>
      <c r="D6091" s="28"/>
      <c r="F6091" s="28"/>
      <c r="G6091" s="28"/>
      <c r="H6091" s="28"/>
      <c r="J6091" s="21"/>
      <c r="K6091" s="21"/>
      <c r="M6091" s="21"/>
      <c r="P6091" s="21"/>
      <c r="R6091" s="21"/>
      <c r="T6091" s="28"/>
      <c r="U6091" s="28"/>
      <c r="W6091" s="28"/>
      <c r="Y6091" s="28"/>
      <c r="Z6091" s="28"/>
      <c r="AB6091" s="28"/>
    </row>
    <row r="6092" spans="1:28">
      <c r="A6092" s="70"/>
      <c r="B6092" s="28"/>
      <c r="C6092" s="28"/>
      <c r="D6092" s="28"/>
      <c r="F6092" s="28"/>
      <c r="G6092" s="28"/>
      <c r="H6092" s="28"/>
      <c r="J6092" s="21"/>
      <c r="K6092" s="21"/>
      <c r="M6092" s="21"/>
      <c r="P6092" s="21"/>
      <c r="R6092" s="21"/>
      <c r="T6092" s="28"/>
      <c r="U6092" s="28"/>
      <c r="W6092" s="28"/>
      <c r="Y6092" s="28"/>
      <c r="Z6092" s="28"/>
      <c r="AB6092" s="28"/>
    </row>
    <row r="6093" spans="1:28">
      <c r="A6093" s="70"/>
      <c r="B6093" s="28"/>
      <c r="C6093" s="28"/>
      <c r="D6093" s="28"/>
      <c r="F6093" s="28"/>
      <c r="G6093" s="28"/>
      <c r="H6093" s="28"/>
      <c r="J6093" s="21"/>
      <c r="K6093" s="21"/>
      <c r="M6093" s="21"/>
      <c r="P6093" s="21"/>
      <c r="R6093" s="21"/>
      <c r="T6093" s="28"/>
      <c r="U6093" s="28"/>
      <c r="W6093" s="28"/>
      <c r="Y6093" s="28"/>
      <c r="Z6093" s="28"/>
      <c r="AB6093" s="28"/>
    </row>
    <row r="6094" spans="1:28">
      <c r="A6094" s="70"/>
      <c r="B6094" s="28"/>
      <c r="C6094" s="28"/>
      <c r="D6094" s="28"/>
      <c r="F6094" s="28"/>
      <c r="G6094" s="28"/>
      <c r="H6094" s="28"/>
      <c r="J6094" s="21"/>
      <c r="K6094" s="21"/>
      <c r="M6094" s="21"/>
      <c r="P6094" s="21"/>
      <c r="R6094" s="21"/>
      <c r="T6094" s="28"/>
      <c r="U6094" s="28"/>
      <c r="W6094" s="28"/>
      <c r="Y6094" s="28"/>
      <c r="Z6094" s="28"/>
      <c r="AB6094" s="28"/>
    </row>
    <row r="6095" spans="1:28">
      <c r="A6095" s="70"/>
      <c r="B6095" s="28"/>
      <c r="C6095" s="28"/>
      <c r="D6095" s="28"/>
      <c r="F6095" s="28"/>
      <c r="G6095" s="28"/>
      <c r="H6095" s="28"/>
      <c r="J6095" s="21"/>
      <c r="K6095" s="21"/>
      <c r="M6095" s="21"/>
      <c r="P6095" s="21"/>
      <c r="R6095" s="21"/>
      <c r="T6095" s="28"/>
      <c r="U6095" s="28"/>
      <c r="W6095" s="28"/>
      <c r="Y6095" s="28"/>
      <c r="Z6095" s="28"/>
      <c r="AB6095" s="28"/>
    </row>
    <row r="6096" spans="1:28">
      <c r="A6096" s="70"/>
      <c r="B6096" s="28"/>
      <c r="C6096" s="28"/>
      <c r="D6096" s="28"/>
      <c r="F6096" s="28"/>
      <c r="G6096" s="28"/>
      <c r="H6096" s="28"/>
      <c r="J6096" s="21"/>
      <c r="K6096" s="21"/>
      <c r="M6096" s="21"/>
      <c r="P6096" s="21"/>
      <c r="R6096" s="21"/>
      <c r="T6096" s="28"/>
      <c r="U6096" s="28"/>
      <c r="W6096" s="28"/>
      <c r="Y6096" s="28"/>
      <c r="Z6096" s="28"/>
      <c r="AB6096" s="28"/>
    </row>
    <row r="6097" spans="1:28">
      <c r="A6097" s="70"/>
      <c r="B6097" s="28"/>
      <c r="C6097" s="28"/>
      <c r="D6097" s="28"/>
      <c r="F6097" s="28"/>
      <c r="G6097" s="28"/>
      <c r="H6097" s="28"/>
      <c r="J6097" s="21"/>
      <c r="K6097" s="21"/>
      <c r="M6097" s="21"/>
      <c r="P6097" s="21"/>
      <c r="R6097" s="21"/>
      <c r="T6097" s="28"/>
      <c r="U6097" s="28"/>
      <c r="W6097" s="28"/>
      <c r="Y6097" s="28"/>
      <c r="Z6097" s="28"/>
      <c r="AB6097" s="28"/>
    </row>
    <row r="6098" spans="1:28">
      <c r="A6098" s="70"/>
      <c r="B6098" s="28"/>
      <c r="C6098" s="28"/>
      <c r="D6098" s="28"/>
      <c r="F6098" s="28"/>
      <c r="G6098" s="28"/>
      <c r="H6098" s="28"/>
      <c r="J6098" s="21"/>
      <c r="K6098" s="21"/>
      <c r="M6098" s="21"/>
      <c r="P6098" s="21"/>
      <c r="R6098" s="21"/>
      <c r="T6098" s="28"/>
      <c r="U6098" s="28"/>
      <c r="W6098" s="28"/>
      <c r="Y6098" s="28"/>
      <c r="Z6098" s="28"/>
      <c r="AB6098" s="28"/>
    </row>
    <row r="6099" spans="1:28">
      <c r="A6099" s="70"/>
      <c r="B6099" s="28"/>
      <c r="C6099" s="28"/>
      <c r="D6099" s="28"/>
      <c r="F6099" s="28"/>
      <c r="G6099" s="28"/>
      <c r="H6099" s="28"/>
      <c r="J6099" s="21"/>
      <c r="K6099" s="21"/>
      <c r="M6099" s="21"/>
      <c r="P6099" s="21"/>
      <c r="R6099" s="21"/>
      <c r="T6099" s="28"/>
      <c r="U6099" s="28"/>
      <c r="W6099" s="28"/>
      <c r="Y6099" s="28"/>
      <c r="Z6099" s="28"/>
      <c r="AB6099" s="28"/>
    </row>
    <row r="6100" spans="1:28">
      <c r="A6100" s="70"/>
      <c r="B6100" s="28"/>
      <c r="C6100" s="28"/>
      <c r="D6100" s="28"/>
      <c r="F6100" s="28"/>
      <c r="G6100" s="28"/>
      <c r="H6100" s="28"/>
      <c r="J6100" s="21"/>
      <c r="K6100" s="21"/>
      <c r="M6100" s="21"/>
      <c r="P6100" s="21"/>
      <c r="R6100" s="21"/>
      <c r="T6100" s="28"/>
      <c r="U6100" s="28"/>
      <c r="W6100" s="28"/>
      <c r="Y6100" s="28"/>
      <c r="Z6100" s="28"/>
      <c r="AB6100" s="28"/>
    </row>
    <row r="6101" spans="1:28">
      <c r="A6101" s="70"/>
      <c r="B6101" s="28"/>
      <c r="C6101" s="28"/>
      <c r="D6101" s="28"/>
      <c r="F6101" s="28"/>
      <c r="G6101" s="28"/>
      <c r="H6101" s="28"/>
      <c r="J6101" s="21"/>
      <c r="K6101" s="21"/>
      <c r="M6101" s="21"/>
      <c r="P6101" s="21"/>
      <c r="R6101" s="21"/>
      <c r="T6101" s="28"/>
      <c r="U6101" s="28"/>
      <c r="W6101" s="28"/>
      <c r="Y6101" s="28"/>
      <c r="Z6101" s="28"/>
      <c r="AB6101" s="28"/>
    </row>
    <row r="6102" spans="1:28">
      <c r="A6102" s="70"/>
      <c r="B6102" s="28"/>
      <c r="C6102" s="28"/>
      <c r="D6102" s="28"/>
      <c r="F6102" s="28"/>
      <c r="G6102" s="28"/>
      <c r="H6102" s="28"/>
      <c r="J6102" s="21"/>
      <c r="K6102" s="21"/>
      <c r="M6102" s="21"/>
      <c r="P6102" s="21"/>
      <c r="R6102" s="21"/>
      <c r="T6102" s="28"/>
      <c r="U6102" s="28"/>
      <c r="W6102" s="28"/>
      <c r="Y6102" s="28"/>
      <c r="Z6102" s="28"/>
      <c r="AB6102" s="28"/>
    </row>
    <row r="6103" spans="1:28">
      <c r="A6103" s="70"/>
      <c r="B6103" s="28"/>
      <c r="C6103" s="28"/>
      <c r="D6103" s="28"/>
      <c r="F6103" s="28"/>
      <c r="G6103" s="28"/>
      <c r="H6103" s="28"/>
      <c r="J6103" s="21"/>
      <c r="K6103" s="21"/>
      <c r="M6103" s="21"/>
      <c r="P6103" s="21"/>
      <c r="R6103" s="21"/>
      <c r="T6103" s="28"/>
      <c r="U6103" s="28"/>
      <c r="W6103" s="28"/>
      <c r="Y6103" s="28"/>
      <c r="Z6103" s="28"/>
      <c r="AB6103" s="28"/>
    </row>
    <row r="6104" spans="1:28">
      <c r="A6104" s="70"/>
      <c r="B6104" s="28"/>
      <c r="C6104" s="28"/>
      <c r="D6104" s="28"/>
      <c r="F6104" s="28"/>
      <c r="G6104" s="28"/>
      <c r="H6104" s="28"/>
      <c r="J6104" s="21"/>
      <c r="K6104" s="21"/>
      <c r="M6104" s="21"/>
      <c r="P6104" s="21"/>
      <c r="R6104" s="21"/>
      <c r="T6104" s="28"/>
      <c r="U6104" s="28"/>
      <c r="W6104" s="28"/>
      <c r="Y6104" s="28"/>
      <c r="Z6104" s="28"/>
      <c r="AB6104" s="28"/>
    </row>
    <row r="6105" spans="1:28">
      <c r="A6105" s="70"/>
      <c r="B6105" s="28"/>
      <c r="C6105" s="28"/>
      <c r="D6105" s="28"/>
      <c r="F6105" s="28"/>
      <c r="G6105" s="28"/>
      <c r="H6105" s="28"/>
      <c r="J6105" s="21"/>
      <c r="K6105" s="21"/>
      <c r="M6105" s="21"/>
      <c r="P6105" s="21"/>
      <c r="R6105" s="21"/>
      <c r="T6105" s="28"/>
      <c r="U6105" s="28"/>
      <c r="W6105" s="28"/>
      <c r="Y6105" s="28"/>
      <c r="Z6105" s="28"/>
      <c r="AB6105" s="28"/>
    </row>
    <row r="6106" spans="1:28">
      <c r="A6106" s="70"/>
      <c r="B6106" s="28"/>
      <c r="C6106" s="28"/>
      <c r="D6106" s="28"/>
      <c r="F6106" s="28"/>
      <c r="G6106" s="28"/>
      <c r="H6106" s="28"/>
      <c r="J6106" s="21"/>
      <c r="K6106" s="21"/>
      <c r="M6106" s="21"/>
      <c r="P6106" s="21"/>
      <c r="R6106" s="21"/>
      <c r="T6106" s="28"/>
      <c r="U6106" s="28"/>
      <c r="W6106" s="28"/>
      <c r="Y6106" s="28"/>
      <c r="Z6106" s="28"/>
      <c r="AB6106" s="28"/>
    </row>
    <row r="6107" spans="1:28">
      <c r="A6107" s="70"/>
      <c r="B6107" s="28"/>
      <c r="C6107" s="28"/>
      <c r="D6107" s="28"/>
      <c r="F6107" s="28"/>
      <c r="G6107" s="28"/>
      <c r="H6107" s="28"/>
      <c r="J6107" s="21"/>
      <c r="K6107" s="21"/>
      <c r="M6107" s="21"/>
      <c r="P6107" s="21"/>
      <c r="R6107" s="21"/>
      <c r="T6107" s="28"/>
      <c r="U6107" s="28"/>
      <c r="W6107" s="28"/>
      <c r="Y6107" s="28"/>
      <c r="Z6107" s="28"/>
      <c r="AB6107" s="28"/>
    </row>
    <row r="6108" spans="1:28">
      <c r="A6108" s="70"/>
      <c r="B6108" s="28"/>
      <c r="C6108" s="28"/>
      <c r="D6108" s="28"/>
      <c r="F6108" s="28"/>
      <c r="G6108" s="28"/>
      <c r="H6108" s="28"/>
      <c r="J6108" s="21"/>
      <c r="K6108" s="21"/>
      <c r="M6108" s="21"/>
      <c r="P6108" s="21"/>
      <c r="R6108" s="21"/>
      <c r="T6108" s="28"/>
      <c r="U6108" s="28"/>
      <c r="W6108" s="28"/>
      <c r="Y6108" s="28"/>
      <c r="Z6108" s="28"/>
      <c r="AB6108" s="28"/>
    </row>
    <row r="6109" spans="1:28">
      <c r="A6109" s="70"/>
      <c r="B6109" s="28"/>
      <c r="C6109" s="28"/>
      <c r="D6109" s="28"/>
      <c r="F6109" s="28"/>
      <c r="G6109" s="28"/>
      <c r="H6109" s="28"/>
      <c r="J6109" s="21"/>
      <c r="K6109" s="21"/>
      <c r="M6109" s="21"/>
      <c r="P6109" s="21"/>
      <c r="R6109" s="21"/>
      <c r="T6109" s="28"/>
      <c r="U6109" s="28"/>
      <c r="W6109" s="28"/>
      <c r="Y6109" s="28"/>
      <c r="Z6109" s="28"/>
      <c r="AB6109" s="28"/>
    </row>
    <row r="6110" spans="1:28">
      <c r="A6110" s="70"/>
      <c r="B6110" s="28"/>
      <c r="C6110" s="28"/>
      <c r="D6110" s="28"/>
      <c r="F6110" s="28"/>
      <c r="G6110" s="28"/>
      <c r="H6110" s="28"/>
      <c r="J6110" s="21"/>
      <c r="K6110" s="21"/>
      <c r="M6110" s="21"/>
      <c r="P6110" s="21"/>
      <c r="R6110" s="21"/>
      <c r="T6110" s="28"/>
      <c r="U6110" s="28"/>
      <c r="W6110" s="28"/>
      <c r="Y6110" s="28"/>
      <c r="Z6110" s="28"/>
      <c r="AB6110" s="28"/>
    </row>
    <row r="6111" spans="1:28">
      <c r="A6111" s="70"/>
      <c r="B6111" s="28"/>
      <c r="C6111" s="28"/>
      <c r="D6111" s="28"/>
      <c r="F6111" s="28"/>
      <c r="G6111" s="28"/>
      <c r="H6111" s="28"/>
      <c r="J6111" s="21"/>
      <c r="K6111" s="21"/>
      <c r="M6111" s="21"/>
      <c r="P6111" s="21"/>
      <c r="R6111" s="21"/>
      <c r="T6111" s="28"/>
      <c r="U6111" s="28"/>
      <c r="W6111" s="28"/>
      <c r="Y6111" s="28"/>
      <c r="Z6111" s="28"/>
      <c r="AB6111" s="28"/>
    </row>
    <row r="6112" spans="1:28">
      <c r="A6112" s="70"/>
      <c r="B6112" s="28"/>
      <c r="C6112" s="28"/>
      <c r="D6112" s="28"/>
      <c r="F6112" s="28"/>
      <c r="G6112" s="28"/>
      <c r="H6112" s="28"/>
      <c r="J6112" s="21"/>
      <c r="K6112" s="21"/>
      <c r="M6112" s="21"/>
      <c r="P6112" s="21"/>
      <c r="R6112" s="21"/>
      <c r="T6112" s="28"/>
      <c r="U6112" s="28"/>
      <c r="W6112" s="28"/>
      <c r="Y6112" s="28"/>
      <c r="Z6112" s="28"/>
      <c r="AB6112" s="28"/>
    </row>
    <row r="6113" spans="1:28">
      <c r="A6113" s="70"/>
      <c r="B6113" s="28"/>
      <c r="C6113" s="28"/>
      <c r="D6113" s="28"/>
      <c r="F6113" s="28"/>
      <c r="G6113" s="28"/>
      <c r="H6113" s="28"/>
      <c r="J6113" s="21"/>
      <c r="K6113" s="21"/>
      <c r="M6113" s="21"/>
      <c r="P6113" s="21"/>
      <c r="R6113" s="21"/>
      <c r="T6113" s="28"/>
      <c r="U6113" s="28"/>
      <c r="W6113" s="28"/>
      <c r="Y6113" s="28"/>
      <c r="Z6113" s="28"/>
      <c r="AB6113" s="28"/>
    </row>
    <row r="6114" spans="1:28">
      <c r="A6114" s="70"/>
      <c r="B6114" s="28"/>
      <c r="C6114" s="28"/>
      <c r="D6114" s="28"/>
      <c r="F6114" s="28"/>
      <c r="G6114" s="28"/>
      <c r="H6114" s="28"/>
      <c r="J6114" s="21"/>
      <c r="K6114" s="21"/>
      <c r="M6114" s="21"/>
      <c r="P6114" s="21"/>
      <c r="R6114" s="21"/>
      <c r="T6114" s="28"/>
      <c r="U6114" s="28"/>
      <c r="W6114" s="28"/>
      <c r="Y6114" s="28"/>
      <c r="Z6114" s="28"/>
      <c r="AB6114" s="28"/>
    </row>
    <row r="6115" spans="1:28">
      <c r="A6115" s="70"/>
      <c r="B6115" s="28"/>
      <c r="C6115" s="28"/>
      <c r="D6115" s="28"/>
      <c r="F6115" s="28"/>
      <c r="G6115" s="28"/>
      <c r="H6115" s="28"/>
      <c r="J6115" s="21"/>
      <c r="K6115" s="21"/>
      <c r="M6115" s="21"/>
      <c r="P6115" s="21"/>
      <c r="R6115" s="21"/>
      <c r="T6115" s="28"/>
      <c r="U6115" s="28"/>
      <c r="W6115" s="28"/>
      <c r="Y6115" s="28"/>
      <c r="Z6115" s="28"/>
      <c r="AB6115" s="28"/>
    </row>
    <row r="6116" spans="1:28">
      <c r="A6116" s="70"/>
      <c r="B6116" s="28"/>
      <c r="C6116" s="28"/>
      <c r="D6116" s="28"/>
      <c r="F6116" s="28"/>
      <c r="G6116" s="28"/>
      <c r="H6116" s="28"/>
      <c r="J6116" s="21"/>
      <c r="K6116" s="21"/>
      <c r="M6116" s="21"/>
      <c r="P6116" s="21"/>
      <c r="R6116" s="21"/>
      <c r="T6116" s="28"/>
      <c r="U6116" s="28"/>
      <c r="W6116" s="28"/>
      <c r="Y6116" s="28"/>
      <c r="Z6116" s="28"/>
      <c r="AB6116" s="28"/>
    </row>
    <row r="6117" spans="1:28">
      <c r="A6117" s="70"/>
      <c r="B6117" s="28"/>
      <c r="C6117" s="28"/>
      <c r="D6117" s="28"/>
      <c r="F6117" s="28"/>
      <c r="G6117" s="28"/>
      <c r="H6117" s="28"/>
      <c r="J6117" s="21"/>
      <c r="K6117" s="21"/>
      <c r="M6117" s="21"/>
      <c r="P6117" s="21"/>
      <c r="R6117" s="21"/>
      <c r="T6117" s="28"/>
      <c r="U6117" s="28"/>
      <c r="W6117" s="28"/>
      <c r="Y6117" s="28"/>
      <c r="Z6117" s="28"/>
      <c r="AB6117" s="28"/>
    </row>
    <row r="6118" spans="1:28">
      <c r="A6118" s="70"/>
      <c r="B6118" s="28"/>
      <c r="C6118" s="28"/>
      <c r="D6118" s="28"/>
      <c r="F6118" s="28"/>
      <c r="G6118" s="28"/>
      <c r="H6118" s="28"/>
      <c r="J6118" s="21"/>
      <c r="K6118" s="21"/>
      <c r="M6118" s="21"/>
      <c r="P6118" s="21"/>
      <c r="R6118" s="21"/>
      <c r="T6118" s="28"/>
      <c r="U6118" s="28"/>
      <c r="W6118" s="28"/>
      <c r="Y6118" s="28"/>
      <c r="Z6118" s="28"/>
      <c r="AB6118" s="28"/>
    </row>
    <row r="6119" spans="1:28">
      <c r="A6119" s="70"/>
      <c r="B6119" s="28"/>
      <c r="C6119" s="28"/>
      <c r="D6119" s="28"/>
      <c r="F6119" s="28"/>
      <c r="G6119" s="28"/>
      <c r="H6119" s="28"/>
      <c r="J6119" s="21"/>
      <c r="K6119" s="21"/>
      <c r="M6119" s="21"/>
      <c r="P6119" s="21"/>
      <c r="R6119" s="21"/>
      <c r="T6119" s="28"/>
      <c r="U6119" s="28"/>
      <c r="W6119" s="28"/>
      <c r="Y6119" s="28"/>
      <c r="Z6119" s="28"/>
      <c r="AB6119" s="28"/>
    </row>
    <row r="6120" spans="1:28">
      <c r="A6120" s="70"/>
      <c r="B6120" s="28"/>
      <c r="C6120" s="28"/>
      <c r="D6120" s="28"/>
      <c r="F6120" s="28"/>
      <c r="G6120" s="28"/>
      <c r="H6120" s="28"/>
      <c r="J6120" s="21"/>
      <c r="K6120" s="21"/>
      <c r="M6120" s="21"/>
      <c r="P6120" s="21"/>
      <c r="R6120" s="21"/>
      <c r="T6120" s="28"/>
      <c r="U6120" s="28"/>
      <c r="W6120" s="28"/>
      <c r="Y6120" s="28"/>
      <c r="Z6120" s="28"/>
      <c r="AB6120" s="28"/>
    </row>
    <row r="6121" spans="1:28">
      <c r="A6121" s="70"/>
      <c r="B6121" s="28"/>
      <c r="C6121" s="28"/>
      <c r="D6121" s="28"/>
      <c r="F6121" s="28"/>
      <c r="G6121" s="28"/>
      <c r="H6121" s="28"/>
      <c r="J6121" s="21"/>
      <c r="K6121" s="21"/>
      <c r="M6121" s="21"/>
      <c r="P6121" s="21"/>
      <c r="R6121" s="21"/>
      <c r="T6121" s="28"/>
      <c r="U6121" s="28"/>
      <c r="W6121" s="28"/>
      <c r="Y6121" s="28"/>
      <c r="Z6121" s="28"/>
      <c r="AB6121" s="28"/>
    </row>
    <row r="6122" spans="1:28">
      <c r="A6122" s="70"/>
      <c r="B6122" s="28"/>
      <c r="C6122" s="28"/>
      <c r="D6122" s="28"/>
      <c r="F6122" s="28"/>
      <c r="G6122" s="28"/>
      <c r="H6122" s="28"/>
      <c r="J6122" s="21"/>
      <c r="K6122" s="21"/>
      <c r="M6122" s="21"/>
      <c r="P6122" s="21"/>
      <c r="R6122" s="21"/>
      <c r="T6122" s="28"/>
      <c r="U6122" s="28"/>
      <c r="W6122" s="28"/>
      <c r="Y6122" s="28"/>
      <c r="Z6122" s="28"/>
      <c r="AB6122" s="28"/>
    </row>
    <row r="6123" spans="1:28">
      <c r="A6123" s="70"/>
      <c r="B6123" s="28"/>
      <c r="C6123" s="28"/>
      <c r="D6123" s="28"/>
      <c r="F6123" s="28"/>
      <c r="G6123" s="28"/>
      <c r="H6123" s="28"/>
      <c r="J6123" s="21"/>
      <c r="K6123" s="21"/>
      <c r="M6123" s="21"/>
      <c r="P6123" s="21"/>
      <c r="R6123" s="21"/>
      <c r="T6123" s="28"/>
      <c r="U6123" s="28"/>
      <c r="W6123" s="28"/>
      <c r="Y6123" s="28"/>
      <c r="Z6123" s="28"/>
      <c r="AB6123" s="28"/>
    </row>
    <row r="6124" spans="1:28">
      <c r="A6124" s="70"/>
      <c r="B6124" s="28"/>
      <c r="C6124" s="28"/>
      <c r="D6124" s="28"/>
      <c r="F6124" s="28"/>
      <c r="G6124" s="28"/>
      <c r="H6124" s="28"/>
      <c r="J6124" s="21"/>
      <c r="K6124" s="21"/>
      <c r="M6124" s="21"/>
      <c r="P6124" s="21"/>
      <c r="R6124" s="21"/>
      <c r="T6124" s="28"/>
      <c r="U6124" s="28"/>
      <c r="W6124" s="28"/>
      <c r="Y6124" s="28"/>
      <c r="Z6124" s="28"/>
      <c r="AB6124" s="28"/>
    </row>
    <row r="6125" spans="1:28">
      <c r="A6125" s="70"/>
      <c r="B6125" s="28"/>
      <c r="C6125" s="28"/>
      <c r="D6125" s="28"/>
      <c r="F6125" s="28"/>
      <c r="G6125" s="28"/>
      <c r="H6125" s="28"/>
      <c r="J6125" s="21"/>
      <c r="K6125" s="21"/>
      <c r="M6125" s="21"/>
      <c r="P6125" s="21"/>
      <c r="R6125" s="21"/>
      <c r="T6125" s="28"/>
      <c r="U6125" s="28"/>
      <c r="W6125" s="28"/>
      <c r="Y6125" s="28"/>
      <c r="Z6125" s="28"/>
      <c r="AB6125" s="28"/>
    </row>
    <row r="6126" spans="1:28">
      <c r="A6126" s="70"/>
      <c r="B6126" s="28"/>
      <c r="C6126" s="28"/>
      <c r="D6126" s="28"/>
      <c r="F6126" s="28"/>
      <c r="G6126" s="28"/>
      <c r="H6126" s="28"/>
      <c r="J6126" s="21"/>
      <c r="K6126" s="21"/>
      <c r="M6126" s="21"/>
      <c r="P6126" s="21"/>
      <c r="R6126" s="21"/>
      <c r="T6126" s="28"/>
      <c r="U6126" s="28"/>
      <c r="W6126" s="28"/>
      <c r="Y6126" s="28"/>
      <c r="Z6126" s="28"/>
      <c r="AB6126" s="28"/>
    </row>
    <row r="6127" spans="1:28">
      <c r="A6127" s="70"/>
      <c r="B6127" s="28"/>
      <c r="C6127" s="28"/>
      <c r="D6127" s="28"/>
      <c r="F6127" s="28"/>
      <c r="G6127" s="28"/>
      <c r="H6127" s="28"/>
      <c r="J6127" s="21"/>
      <c r="K6127" s="21"/>
      <c r="M6127" s="21"/>
      <c r="P6127" s="21"/>
      <c r="R6127" s="21"/>
      <c r="T6127" s="28"/>
      <c r="U6127" s="28"/>
      <c r="W6127" s="28"/>
      <c r="Y6127" s="28"/>
      <c r="Z6127" s="28"/>
      <c r="AB6127" s="28"/>
    </row>
    <row r="6128" spans="1:28">
      <c r="A6128" s="70"/>
      <c r="B6128" s="28"/>
      <c r="C6128" s="28"/>
      <c r="D6128" s="28"/>
      <c r="F6128" s="28"/>
      <c r="G6128" s="28"/>
      <c r="H6128" s="28"/>
      <c r="J6128" s="21"/>
      <c r="K6128" s="21"/>
      <c r="M6128" s="21"/>
      <c r="P6128" s="21"/>
      <c r="R6128" s="21"/>
      <c r="T6128" s="28"/>
      <c r="U6128" s="28"/>
      <c r="W6128" s="28"/>
      <c r="Y6128" s="28"/>
      <c r="Z6128" s="28"/>
      <c r="AB6128" s="28"/>
    </row>
    <row r="6129" spans="1:28">
      <c r="A6129" s="70"/>
      <c r="B6129" s="28"/>
      <c r="C6129" s="28"/>
      <c r="D6129" s="28"/>
      <c r="F6129" s="28"/>
      <c r="G6129" s="28"/>
      <c r="H6129" s="28"/>
      <c r="J6129" s="21"/>
      <c r="K6129" s="21"/>
      <c r="M6129" s="21"/>
      <c r="P6129" s="21"/>
      <c r="R6129" s="21"/>
      <c r="T6129" s="28"/>
      <c r="U6129" s="28"/>
      <c r="W6129" s="28"/>
      <c r="Y6129" s="28"/>
      <c r="Z6129" s="28"/>
      <c r="AB6129" s="28"/>
    </row>
    <row r="6130" spans="1:28">
      <c r="A6130" s="70"/>
      <c r="B6130" s="28"/>
      <c r="C6130" s="28"/>
      <c r="D6130" s="28"/>
      <c r="F6130" s="28"/>
      <c r="G6130" s="28"/>
      <c r="H6130" s="28"/>
      <c r="J6130" s="21"/>
      <c r="K6130" s="21"/>
      <c r="M6130" s="21"/>
      <c r="P6130" s="21"/>
      <c r="R6130" s="21"/>
      <c r="T6130" s="28"/>
      <c r="U6130" s="28"/>
      <c r="W6130" s="28"/>
      <c r="Y6130" s="28"/>
      <c r="Z6130" s="28"/>
      <c r="AB6130" s="28"/>
    </row>
    <row r="6131" spans="1:28">
      <c r="A6131" s="70"/>
      <c r="B6131" s="28"/>
      <c r="C6131" s="28"/>
      <c r="D6131" s="28"/>
      <c r="F6131" s="28"/>
      <c r="G6131" s="28"/>
      <c r="H6131" s="28"/>
      <c r="J6131" s="21"/>
      <c r="K6131" s="21"/>
      <c r="M6131" s="21"/>
      <c r="P6131" s="21"/>
      <c r="R6131" s="21"/>
      <c r="T6131" s="28"/>
      <c r="U6131" s="28"/>
      <c r="W6131" s="28"/>
      <c r="Y6131" s="28"/>
      <c r="Z6131" s="28"/>
      <c r="AB6131" s="28"/>
    </row>
    <row r="6132" spans="1:28">
      <c r="A6132" s="70"/>
      <c r="B6132" s="28"/>
      <c r="C6132" s="28"/>
      <c r="D6132" s="28"/>
      <c r="F6132" s="28"/>
      <c r="G6132" s="28"/>
      <c r="H6132" s="28"/>
      <c r="J6132" s="21"/>
      <c r="K6132" s="21"/>
      <c r="M6132" s="21"/>
      <c r="P6132" s="21"/>
      <c r="R6132" s="21"/>
      <c r="T6132" s="28"/>
      <c r="U6132" s="28"/>
      <c r="W6132" s="28"/>
      <c r="Y6132" s="28"/>
      <c r="Z6132" s="28"/>
      <c r="AB6132" s="28"/>
    </row>
    <row r="6133" spans="1:28">
      <c r="A6133" s="70"/>
      <c r="B6133" s="28"/>
      <c r="C6133" s="28"/>
      <c r="D6133" s="28"/>
      <c r="F6133" s="28"/>
      <c r="G6133" s="28"/>
      <c r="H6133" s="28"/>
      <c r="J6133" s="21"/>
      <c r="K6133" s="21"/>
      <c r="M6133" s="21"/>
      <c r="P6133" s="21"/>
      <c r="R6133" s="21"/>
      <c r="T6133" s="28"/>
      <c r="U6133" s="28"/>
      <c r="W6133" s="28"/>
      <c r="Y6133" s="28"/>
      <c r="Z6133" s="28"/>
      <c r="AB6133" s="28"/>
    </row>
    <row r="6134" spans="1:28">
      <c r="A6134" s="70"/>
      <c r="B6134" s="28"/>
      <c r="C6134" s="28"/>
      <c r="D6134" s="28"/>
      <c r="F6134" s="28"/>
      <c r="G6134" s="28"/>
      <c r="H6134" s="28"/>
      <c r="J6134" s="21"/>
      <c r="K6134" s="21"/>
      <c r="M6134" s="21"/>
      <c r="P6134" s="21"/>
      <c r="R6134" s="21"/>
      <c r="T6134" s="28"/>
      <c r="U6134" s="28"/>
      <c r="W6134" s="28"/>
      <c r="Y6134" s="28"/>
      <c r="Z6134" s="28"/>
      <c r="AB6134" s="28"/>
    </row>
    <row r="6135" spans="1:28">
      <c r="A6135" s="70"/>
      <c r="B6135" s="28"/>
      <c r="C6135" s="28"/>
      <c r="D6135" s="28"/>
      <c r="F6135" s="28"/>
      <c r="G6135" s="28"/>
      <c r="H6135" s="28"/>
      <c r="J6135" s="21"/>
      <c r="K6135" s="21"/>
      <c r="M6135" s="21"/>
      <c r="P6135" s="21"/>
      <c r="R6135" s="21"/>
      <c r="T6135" s="28"/>
      <c r="U6135" s="28"/>
      <c r="W6135" s="28"/>
      <c r="Y6135" s="28"/>
      <c r="Z6135" s="28"/>
      <c r="AB6135" s="28"/>
    </row>
    <row r="6136" spans="1:28">
      <c r="A6136" s="70"/>
      <c r="B6136" s="28"/>
      <c r="C6136" s="28"/>
      <c r="D6136" s="28"/>
      <c r="F6136" s="28"/>
      <c r="G6136" s="28"/>
      <c r="H6136" s="28"/>
      <c r="J6136" s="21"/>
      <c r="K6136" s="21"/>
      <c r="M6136" s="21"/>
      <c r="P6136" s="21"/>
      <c r="R6136" s="21"/>
      <c r="T6136" s="28"/>
      <c r="U6136" s="28"/>
      <c r="W6136" s="28"/>
      <c r="Y6136" s="28"/>
      <c r="Z6136" s="28"/>
      <c r="AB6136" s="28"/>
    </row>
    <row r="6137" spans="1:28">
      <c r="A6137" s="70"/>
      <c r="B6137" s="28"/>
      <c r="C6137" s="28"/>
      <c r="D6137" s="28"/>
      <c r="F6137" s="28"/>
      <c r="G6137" s="28"/>
      <c r="H6137" s="28"/>
      <c r="J6137" s="21"/>
      <c r="K6137" s="21"/>
      <c r="M6137" s="21"/>
      <c r="P6137" s="21"/>
      <c r="R6137" s="21"/>
      <c r="T6137" s="28"/>
      <c r="U6137" s="28"/>
      <c r="W6137" s="28"/>
      <c r="Y6137" s="28"/>
      <c r="Z6137" s="28"/>
      <c r="AB6137" s="28"/>
    </row>
    <row r="6138" spans="1:28">
      <c r="A6138" s="70"/>
      <c r="B6138" s="28"/>
      <c r="C6138" s="28"/>
      <c r="D6138" s="28"/>
      <c r="F6138" s="28"/>
      <c r="G6138" s="28"/>
      <c r="H6138" s="28"/>
      <c r="J6138" s="21"/>
      <c r="K6138" s="21"/>
      <c r="M6138" s="21"/>
      <c r="P6138" s="21"/>
      <c r="R6138" s="21"/>
      <c r="T6138" s="28"/>
      <c r="U6138" s="28"/>
      <c r="W6138" s="28"/>
      <c r="Y6138" s="28"/>
      <c r="Z6138" s="28"/>
      <c r="AB6138" s="28"/>
    </row>
    <row r="6139" spans="1:28">
      <c r="A6139" s="70"/>
      <c r="B6139" s="28"/>
      <c r="C6139" s="28"/>
      <c r="D6139" s="28"/>
      <c r="F6139" s="28"/>
      <c r="G6139" s="28"/>
      <c r="H6139" s="28"/>
      <c r="J6139" s="21"/>
      <c r="K6139" s="21"/>
      <c r="M6139" s="21"/>
      <c r="P6139" s="21"/>
      <c r="R6139" s="21"/>
      <c r="T6139" s="28"/>
      <c r="U6139" s="28"/>
      <c r="W6139" s="28"/>
      <c r="Y6139" s="28"/>
      <c r="Z6139" s="28"/>
      <c r="AB6139" s="28"/>
    </row>
    <row r="6140" spans="1:28">
      <c r="A6140" s="70"/>
      <c r="B6140" s="28"/>
      <c r="C6140" s="28"/>
      <c r="D6140" s="28"/>
      <c r="F6140" s="28"/>
      <c r="G6140" s="28"/>
      <c r="H6140" s="28"/>
      <c r="J6140" s="21"/>
      <c r="K6140" s="21"/>
      <c r="M6140" s="21"/>
      <c r="P6140" s="21"/>
      <c r="R6140" s="21"/>
      <c r="T6140" s="28"/>
      <c r="U6140" s="28"/>
      <c r="W6140" s="28"/>
      <c r="Y6140" s="28"/>
      <c r="Z6140" s="28"/>
      <c r="AB6140" s="28"/>
    </row>
    <row r="6141" spans="1:28">
      <c r="A6141" s="70"/>
      <c r="B6141" s="28"/>
      <c r="C6141" s="28"/>
      <c r="D6141" s="28"/>
      <c r="F6141" s="28"/>
      <c r="G6141" s="28"/>
      <c r="H6141" s="28"/>
      <c r="J6141" s="21"/>
      <c r="K6141" s="21"/>
      <c r="M6141" s="21"/>
      <c r="P6141" s="21"/>
      <c r="R6141" s="21"/>
      <c r="T6141" s="28"/>
      <c r="U6141" s="28"/>
      <c r="W6141" s="28"/>
      <c r="Y6141" s="28"/>
      <c r="Z6141" s="28"/>
      <c r="AB6141" s="28"/>
    </row>
    <row r="6142" spans="1:28">
      <c r="A6142" s="70"/>
      <c r="B6142" s="28"/>
      <c r="C6142" s="28"/>
      <c r="D6142" s="28"/>
      <c r="F6142" s="28"/>
      <c r="G6142" s="28"/>
      <c r="H6142" s="28"/>
      <c r="J6142" s="21"/>
      <c r="K6142" s="21"/>
      <c r="M6142" s="21"/>
      <c r="P6142" s="21"/>
      <c r="R6142" s="21"/>
      <c r="T6142" s="28"/>
      <c r="U6142" s="28"/>
      <c r="W6142" s="28"/>
      <c r="Y6142" s="28"/>
      <c r="Z6142" s="28"/>
      <c r="AB6142" s="28"/>
    </row>
    <row r="6143" spans="1:28">
      <c r="A6143" s="70"/>
      <c r="B6143" s="28"/>
      <c r="C6143" s="28"/>
      <c r="D6143" s="28"/>
      <c r="F6143" s="28"/>
      <c r="G6143" s="28"/>
      <c r="H6143" s="28"/>
      <c r="J6143" s="21"/>
      <c r="K6143" s="21"/>
      <c r="M6143" s="21"/>
      <c r="P6143" s="21"/>
      <c r="R6143" s="21"/>
      <c r="T6143" s="28"/>
      <c r="U6143" s="28"/>
      <c r="W6143" s="28"/>
      <c r="Y6143" s="28"/>
      <c r="Z6143" s="28"/>
      <c r="AB6143" s="28"/>
    </row>
    <row r="6144" spans="1:28">
      <c r="A6144" s="70"/>
      <c r="B6144" s="28"/>
      <c r="C6144" s="28"/>
      <c r="D6144" s="28"/>
      <c r="F6144" s="28"/>
      <c r="G6144" s="28"/>
      <c r="H6144" s="28"/>
      <c r="J6144" s="21"/>
      <c r="K6144" s="21"/>
      <c r="M6144" s="21"/>
      <c r="P6144" s="21"/>
      <c r="R6144" s="21"/>
      <c r="T6144" s="28"/>
      <c r="U6144" s="28"/>
      <c r="W6144" s="28"/>
      <c r="Y6144" s="28"/>
      <c r="Z6144" s="28"/>
      <c r="AB6144" s="28"/>
    </row>
    <row r="6145" spans="1:28">
      <c r="A6145" s="70"/>
      <c r="B6145" s="28"/>
      <c r="C6145" s="28"/>
      <c r="D6145" s="28"/>
      <c r="F6145" s="28"/>
      <c r="G6145" s="28"/>
      <c r="H6145" s="28"/>
      <c r="J6145" s="21"/>
      <c r="K6145" s="21"/>
      <c r="M6145" s="21"/>
      <c r="P6145" s="21"/>
      <c r="R6145" s="21"/>
      <c r="T6145" s="28"/>
      <c r="U6145" s="28"/>
      <c r="W6145" s="28"/>
      <c r="Y6145" s="28"/>
      <c r="Z6145" s="28"/>
      <c r="AB6145" s="28"/>
    </row>
    <row r="6146" spans="1:28">
      <c r="A6146" s="70"/>
      <c r="B6146" s="28"/>
      <c r="C6146" s="28"/>
      <c r="D6146" s="28"/>
      <c r="F6146" s="28"/>
      <c r="G6146" s="28"/>
      <c r="H6146" s="28"/>
      <c r="J6146" s="21"/>
      <c r="K6146" s="21"/>
      <c r="M6146" s="21"/>
      <c r="P6146" s="21"/>
      <c r="R6146" s="21"/>
      <c r="T6146" s="28"/>
      <c r="U6146" s="28"/>
      <c r="W6146" s="28"/>
      <c r="Y6146" s="28"/>
      <c r="Z6146" s="28"/>
      <c r="AB6146" s="28"/>
    </row>
    <row r="6147" spans="1:28">
      <c r="A6147" s="70"/>
      <c r="B6147" s="28"/>
      <c r="C6147" s="28"/>
      <c r="D6147" s="28"/>
      <c r="F6147" s="28"/>
      <c r="G6147" s="28"/>
      <c r="H6147" s="28"/>
      <c r="J6147" s="21"/>
      <c r="K6147" s="21"/>
      <c r="M6147" s="21"/>
      <c r="P6147" s="21"/>
      <c r="R6147" s="21"/>
      <c r="T6147" s="28"/>
      <c r="U6147" s="28"/>
      <c r="W6147" s="28"/>
      <c r="Y6147" s="28"/>
      <c r="Z6147" s="28"/>
      <c r="AB6147" s="28"/>
    </row>
    <row r="6148" spans="1:28">
      <c r="A6148" s="70"/>
      <c r="B6148" s="28"/>
      <c r="C6148" s="28"/>
      <c r="D6148" s="28"/>
      <c r="F6148" s="28"/>
      <c r="G6148" s="28"/>
      <c r="H6148" s="28"/>
      <c r="J6148" s="21"/>
      <c r="K6148" s="21"/>
      <c r="M6148" s="21"/>
      <c r="P6148" s="21"/>
      <c r="R6148" s="21"/>
      <c r="T6148" s="28"/>
      <c r="U6148" s="28"/>
      <c r="W6148" s="28"/>
      <c r="Y6148" s="28"/>
      <c r="Z6148" s="28"/>
      <c r="AB6148" s="28"/>
    </row>
    <row r="6149" spans="1:28">
      <c r="A6149" s="70"/>
      <c r="B6149" s="28"/>
      <c r="C6149" s="28"/>
      <c r="D6149" s="28"/>
      <c r="F6149" s="28"/>
      <c r="G6149" s="28"/>
      <c r="H6149" s="28"/>
      <c r="J6149" s="21"/>
      <c r="K6149" s="21"/>
      <c r="M6149" s="21"/>
      <c r="P6149" s="21"/>
      <c r="R6149" s="21"/>
      <c r="T6149" s="28"/>
      <c r="U6149" s="28"/>
      <c r="W6149" s="28"/>
      <c r="Y6149" s="28"/>
      <c r="Z6149" s="28"/>
      <c r="AB6149" s="28"/>
    </row>
    <row r="6150" spans="1:28">
      <c r="A6150" s="70"/>
      <c r="B6150" s="28"/>
      <c r="C6150" s="28"/>
      <c r="D6150" s="28"/>
      <c r="F6150" s="28"/>
      <c r="G6150" s="28"/>
      <c r="H6150" s="28"/>
      <c r="J6150" s="21"/>
      <c r="K6150" s="21"/>
      <c r="M6150" s="21"/>
      <c r="P6150" s="21"/>
      <c r="R6150" s="21"/>
      <c r="T6150" s="28"/>
      <c r="U6150" s="28"/>
      <c r="W6150" s="28"/>
      <c r="Y6150" s="28"/>
      <c r="Z6150" s="28"/>
      <c r="AB6150" s="28"/>
    </row>
    <row r="6151" spans="1:28">
      <c r="A6151" s="70"/>
      <c r="B6151" s="28"/>
      <c r="C6151" s="28"/>
      <c r="D6151" s="28"/>
      <c r="F6151" s="28"/>
      <c r="G6151" s="28"/>
      <c r="H6151" s="28"/>
      <c r="J6151" s="21"/>
      <c r="K6151" s="21"/>
      <c r="M6151" s="21"/>
      <c r="P6151" s="21"/>
      <c r="R6151" s="21"/>
      <c r="T6151" s="28"/>
      <c r="U6151" s="28"/>
      <c r="W6151" s="28"/>
      <c r="Y6151" s="28"/>
      <c r="Z6151" s="28"/>
      <c r="AB6151" s="28"/>
    </row>
    <row r="6152" spans="1:28">
      <c r="A6152" s="70"/>
      <c r="B6152" s="28"/>
      <c r="C6152" s="28"/>
      <c r="D6152" s="28"/>
      <c r="F6152" s="28"/>
      <c r="G6152" s="28"/>
      <c r="H6152" s="28"/>
      <c r="J6152" s="21"/>
      <c r="K6152" s="21"/>
      <c r="M6152" s="21"/>
      <c r="P6152" s="21"/>
      <c r="R6152" s="21"/>
      <c r="T6152" s="28"/>
      <c r="U6152" s="28"/>
      <c r="W6152" s="28"/>
      <c r="Y6152" s="28"/>
      <c r="Z6152" s="28"/>
      <c r="AB6152" s="28"/>
    </row>
    <row r="6153" spans="1:28">
      <c r="A6153" s="70"/>
      <c r="B6153" s="28"/>
      <c r="C6153" s="28"/>
      <c r="D6153" s="28"/>
      <c r="F6153" s="28"/>
      <c r="G6153" s="28"/>
      <c r="H6153" s="28"/>
      <c r="J6153" s="21"/>
      <c r="K6153" s="21"/>
      <c r="M6153" s="21"/>
      <c r="P6153" s="21"/>
      <c r="R6153" s="21"/>
      <c r="T6153" s="28"/>
      <c r="U6153" s="28"/>
      <c r="W6153" s="28"/>
      <c r="Y6153" s="28"/>
      <c r="Z6153" s="28"/>
      <c r="AB6153" s="28"/>
    </row>
    <row r="6154" spans="1:28">
      <c r="A6154" s="70"/>
      <c r="B6154" s="28"/>
      <c r="C6154" s="28"/>
      <c r="D6154" s="28"/>
      <c r="F6154" s="28"/>
      <c r="G6154" s="28"/>
      <c r="H6154" s="28"/>
      <c r="J6154" s="21"/>
      <c r="K6154" s="21"/>
      <c r="M6154" s="21"/>
      <c r="P6154" s="21"/>
      <c r="R6154" s="21"/>
      <c r="T6154" s="28"/>
      <c r="U6154" s="28"/>
      <c r="W6154" s="28"/>
      <c r="Y6154" s="28"/>
      <c r="Z6154" s="28"/>
      <c r="AB6154" s="28"/>
    </row>
    <row r="6155" spans="1:28">
      <c r="A6155" s="70"/>
      <c r="B6155" s="28"/>
      <c r="C6155" s="28"/>
      <c r="D6155" s="28"/>
      <c r="F6155" s="28"/>
      <c r="G6155" s="28"/>
      <c r="H6155" s="28"/>
      <c r="J6155" s="21"/>
      <c r="K6155" s="21"/>
      <c r="M6155" s="21"/>
      <c r="P6155" s="21"/>
      <c r="R6155" s="21"/>
      <c r="T6155" s="28"/>
      <c r="U6155" s="28"/>
      <c r="W6155" s="28"/>
      <c r="Y6155" s="28"/>
      <c r="Z6155" s="28"/>
      <c r="AB6155" s="28"/>
    </row>
    <row r="6156" spans="1:28">
      <c r="A6156" s="70"/>
      <c r="B6156" s="28"/>
      <c r="C6156" s="28"/>
      <c r="D6156" s="28"/>
      <c r="F6156" s="28"/>
      <c r="G6156" s="28"/>
      <c r="H6156" s="28"/>
      <c r="J6156" s="21"/>
      <c r="K6156" s="21"/>
      <c r="M6156" s="21"/>
      <c r="P6156" s="21"/>
      <c r="R6156" s="21"/>
      <c r="T6156" s="28"/>
      <c r="U6156" s="28"/>
      <c r="W6156" s="28"/>
      <c r="Y6156" s="28"/>
      <c r="Z6156" s="28"/>
      <c r="AB6156" s="28"/>
    </row>
    <row r="6157" spans="1:28">
      <c r="A6157" s="70"/>
      <c r="B6157" s="28"/>
      <c r="C6157" s="28"/>
      <c r="D6157" s="28"/>
      <c r="F6157" s="28"/>
      <c r="G6157" s="28"/>
      <c r="H6157" s="28"/>
      <c r="J6157" s="21"/>
      <c r="K6157" s="21"/>
      <c r="M6157" s="21"/>
      <c r="P6157" s="21"/>
      <c r="R6157" s="21"/>
      <c r="T6157" s="28"/>
      <c r="U6157" s="28"/>
      <c r="W6157" s="28"/>
      <c r="Y6157" s="28"/>
      <c r="Z6157" s="28"/>
      <c r="AB6157" s="28"/>
    </row>
    <row r="6158" spans="1:28">
      <c r="A6158" s="70"/>
      <c r="B6158" s="28"/>
      <c r="C6158" s="28"/>
      <c r="D6158" s="28"/>
      <c r="F6158" s="28"/>
      <c r="G6158" s="28"/>
      <c r="H6158" s="28"/>
      <c r="J6158" s="21"/>
      <c r="K6158" s="21"/>
      <c r="M6158" s="21"/>
      <c r="P6158" s="21"/>
      <c r="R6158" s="21"/>
      <c r="T6158" s="28"/>
      <c r="U6158" s="28"/>
      <c r="W6158" s="28"/>
      <c r="Y6158" s="28"/>
      <c r="Z6158" s="28"/>
      <c r="AB6158" s="28"/>
    </row>
    <row r="6159" spans="1:28">
      <c r="A6159" s="70"/>
      <c r="B6159" s="28"/>
      <c r="C6159" s="28"/>
      <c r="D6159" s="28"/>
      <c r="F6159" s="28"/>
      <c r="G6159" s="28"/>
      <c r="H6159" s="28"/>
      <c r="J6159" s="21"/>
      <c r="K6159" s="21"/>
      <c r="M6159" s="21"/>
      <c r="P6159" s="21"/>
      <c r="R6159" s="21"/>
      <c r="T6159" s="28"/>
      <c r="U6159" s="28"/>
      <c r="W6159" s="28"/>
      <c r="Y6159" s="28"/>
      <c r="Z6159" s="28"/>
      <c r="AB6159" s="28"/>
    </row>
    <row r="6160" spans="1:28">
      <c r="A6160" s="70"/>
      <c r="B6160" s="28"/>
      <c r="C6160" s="28"/>
      <c r="D6160" s="28"/>
      <c r="F6160" s="28"/>
      <c r="G6160" s="28"/>
      <c r="H6160" s="28"/>
      <c r="J6160" s="21"/>
      <c r="K6160" s="21"/>
      <c r="M6160" s="21"/>
      <c r="P6160" s="21"/>
      <c r="R6160" s="21"/>
      <c r="T6160" s="28"/>
      <c r="U6160" s="28"/>
      <c r="W6160" s="28"/>
      <c r="Y6160" s="28"/>
      <c r="Z6160" s="28"/>
      <c r="AB6160" s="28"/>
    </row>
    <row r="6161" spans="1:28">
      <c r="A6161" s="70"/>
      <c r="B6161" s="28"/>
      <c r="C6161" s="28"/>
      <c r="D6161" s="28"/>
      <c r="F6161" s="28"/>
      <c r="G6161" s="28"/>
      <c r="H6161" s="28"/>
      <c r="J6161" s="21"/>
      <c r="K6161" s="21"/>
      <c r="M6161" s="21"/>
      <c r="P6161" s="21"/>
      <c r="R6161" s="21"/>
      <c r="T6161" s="28"/>
      <c r="U6161" s="28"/>
      <c r="W6161" s="28"/>
      <c r="Y6161" s="28"/>
      <c r="Z6161" s="28"/>
      <c r="AB6161" s="28"/>
    </row>
    <row r="6162" spans="1:28">
      <c r="A6162" s="70"/>
      <c r="B6162" s="28"/>
      <c r="C6162" s="28"/>
      <c r="D6162" s="28"/>
      <c r="F6162" s="28"/>
      <c r="G6162" s="28"/>
      <c r="H6162" s="28"/>
      <c r="J6162" s="21"/>
      <c r="K6162" s="21"/>
      <c r="M6162" s="21"/>
      <c r="P6162" s="21"/>
      <c r="R6162" s="21"/>
      <c r="T6162" s="28"/>
      <c r="U6162" s="28"/>
      <c r="W6162" s="28"/>
      <c r="Y6162" s="28"/>
      <c r="Z6162" s="28"/>
      <c r="AB6162" s="28"/>
    </row>
    <row r="6163" spans="1:28">
      <c r="A6163" s="70"/>
      <c r="B6163" s="28"/>
      <c r="C6163" s="28"/>
      <c r="D6163" s="28"/>
      <c r="F6163" s="28"/>
      <c r="G6163" s="28"/>
      <c r="H6163" s="28"/>
      <c r="J6163" s="21"/>
      <c r="K6163" s="21"/>
      <c r="M6163" s="21"/>
      <c r="P6163" s="21"/>
      <c r="R6163" s="21"/>
      <c r="T6163" s="28"/>
      <c r="U6163" s="28"/>
      <c r="W6163" s="28"/>
      <c r="Y6163" s="28"/>
      <c r="Z6163" s="28"/>
      <c r="AB6163" s="28"/>
    </row>
    <row r="6164" spans="1:28">
      <c r="A6164" s="70"/>
      <c r="B6164" s="28"/>
      <c r="C6164" s="28"/>
      <c r="D6164" s="28"/>
      <c r="F6164" s="28"/>
      <c r="G6164" s="28"/>
      <c r="H6164" s="28"/>
      <c r="J6164" s="21"/>
      <c r="K6164" s="21"/>
      <c r="M6164" s="21"/>
      <c r="P6164" s="21"/>
      <c r="R6164" s="21"/>
      <c r="T6164" s="28"/>
      <c r="U6164" s="28"/>
      <c r="W6164" s="28"/>
      <c r="Y6164" s="28"/>
      <c r="Z6164" s="28"/>
      <c r="AB6164" s="28"/>
    </row>
    <row r="6165" spans="1:28">
      <c r="A6165" s="70"/>
      <c r="B6165" s="28"/>
      <c r="C6165" s="28"/>
      <c r="D6165" s="28"/>
      <c r="F6165" s="28"/>
      <c r="G6165" s="28"/>
      <c r="H6165" s="28"/>
      <c r="J6165" s="21"/>
      <c r="K6165" s="21"/>
      <c r="M6165" s="21"/>
      <c r="P6165" s="21"/>
      <c r="R6165" s="21"/>
      <c r="T6165" s="28"/>
      <c r="U6165" s="28"/>
      <c r="W6165" s="28"/>
      <c r="Y6165" s="28"/>
      <c r="Z6165" s="28"/>
      <c r="AB6165" s="28"/>
    </row>
    <row r="6166" spans="1:28">
      <c r="A6166" s="70"/>
      <c r="B6166" s="28"/>
      <c r="C6166" s="28"/>
      <c r="D6166" s="28"/>
      <c r="F6166" s="28"/>
      <c r="G6166" s="28"/>
      <c r="H6166" s="28"/>
      <c r="J6166" s="21"/>
      <c r="K6166" s="21"/>
      <c r="M6166" s="21"/>
      <c r="P6166" s="21"/>
      <c r="R6166" s="21"/>
      <c r="T6166" s="28"/>
      <c r="U6166" s="28"/>
      <c r="W6166" s="28"/>
      <c r="Y6166" s="28"/>
      <c r="Z6166" s="28"/>
      <c r="AB6166" s="28"/>
    </row>
    <row r="6167" spans="1:28">
      <c r="A6167" s="70"/>
      <c r="B6167" s="28"/>
      <c r="C6167" s="28"/>
      <c r="D6167" s="28"/>
      <c r="F6167" s="28"/>
      <c r="G6167" s="28"/>
      <c r="H6167" s="28"/>
      <c r="J6167" s="21"/>
      <c r="K6167" s="21"/>
      <c r="M6167" s="21"/>
      <c r="P6167" s="21"/>
      <c r="R6167" s="21"/>
      <c r="T6167" s="28"/>
      <c r="U6167" s="28"/>
      <c r="W6167" s="28"/>
      <c r="Y6167" s="28"/>
      <c r="Z6167" s="28"/>
      <c r="AB6167" s="28"/>
    </row>
    <row r="6168" spans="1:28">
      <c r="A6168" s="70"/>
      <c r="B6168" s="28"/>
      <c r="C6168" s="28"/>
      <c r="D6168" s="28"/>
      <c r="F6168" s="28"/>
      <c r="G6168" s="28"/>
      <c r="H6168" s="28"/>
      <c r="J6168" s="21"/>
      <c r="K6168" s="21"/>
      <c r="M6168" s="21"/>
      <c r="P6168" s="21"/>
      <c r="R6168" s="21"/>
      <c r="T6168" s="28"/>
      <c r="U6168" s="28"/>
      <c r="W6168" s="28"/>
      <c r="Y6168" s="28"/>
      <c r="Z6168" s="28"/>
      <c r="AB6168" s="28"/>
    </row>
    <row r="6169" spans="1:28">
      <c r="A6169" s="70"/>
      <c r="B6169" s="28"/>
      <c r="C6169" s="28"/>
      <c r="D6169" s="28"/>
      <c r="F6169" s="28"/>
      <c r="G6169" s="28"/>
      <c r="H6169" s="28"/>
      <c r="J6169" s="21"/>
      <c r="K6169" s="21"/>
      <c r="M6169" s="21"/>
      <c r="P6169" s="21"/>
      <c r="R6169" s="21"/>
      <c r="T6169" s="28"/>
      <c r="U6169" s="28"/>
      <c r="W6169" s="28"/>
      <c r="Y6169" s="28"/>
      <c r="Z6169" s="28"/>
      <c r="AB6169" s="28"/>
    </row>
    <row r="6170" spans="1:28">
      <c r="A6170" s="70"/>
      <c r="B6170" s="28"/>
      <c r="C6170" s="28"/>
      <c r="D6170" s="28"/>
      <c r="F6170" s="28"/>
      <c r="G6170" s="28"/>
      <c r="H6170" s="28"/>
      <c r="J6170" s="21"/>
      <c r="K6170" s="21"/>
      <c r="M6170" s="21"/>
      <c r="P6170" s="21"/>
      <c r="R6170" s="21"/>
      <c r="T6170" s="28"/>
      <c r="U6170" s="28"/>
      <c r="W6170" s="28"/>
      <c r="Y6170" s="28"/>
      <c r="Z6170" s="28"/>
      <c r="AB6170" s="28"/>
    </row>
    <row r="6171" spans="1:28">
      <c r="A6171" s="70"/>
      <c r="B6171" s="28"/>
      <c r="C6171" s="28"/>
      <c r="D6171" s="28"/>
      <c r="F6171" s="28"/>
      <c r="G6171" s="28"/>
      <c r="H6171" s="28"/>
      <c r="J6171" s="21"/>
      <c r="K6171" s="21"/>
      <c r="M6171" s="21"/>
      <c r="P6171" s="21"/>
      <c r="R6171" s="21"/>
      <c r="T6171" s="28"/>
      <c r="U6171" s="28"/>
      <c r="W6171" s="28"/>
      <c r="Y6171" s="28"/>
      <c r="Z6171" s="28"/>
      <c r="AB6171" s="28"/>
    </row>
    <row r="6172" spans="1:28">
      <c r="A6172" s="70"/>
      <c r="B6172" s="28"/>
      <c r="C6172" s="28"/>
      <c r="D6172" s="28"/>
      <c r="F6172" s="28"/>
      <c r="G6172" s="28"/>
      <c r="H6172" s="28"/>
      <c r="J6172" s="21"/>
      <c r="K6172" s="21"/>
      <c r="M6172" s="21"/>
      <c r="P6172" s="21"/>
      <c r="R6172" s="21"/>
      <c r="T6172" s="28"/>
      <c r="U6172" s="28"/>
      <c r="W6172" s="28"/>
      <c r="Y6172" s="28"/>
      <c r="Z6172" s="28"/>
      <c r="AB6172" s="28"/>
    </row>
    <row r="6173" spans="1:28">
      <c r="A6173" s="70"/>
      <c r="B6173" s="28"/>
      <c r="C6173" s="28"/>
      <c r="D6173" s="28"/>
      <c r="F6173" s="28"/>
      <c r="G6173" s="28"/>
      <c r="H6173" s="28"/>
      <c r="J6173" s="21"/>
      <c r="K6173" s="21"/>
      <c r="M6173" s="21"/>
      <c r="P6173" s="21"/>
      <c r="R6173" s="21"/>
      <c r="T6173" s="28"/>
      <c r="U6173" s="28"/>
      <c r="W6173" s="28"/>
      <c r="Y6173" s="28"/>
      <c r="Z6173" s="28"/>
      <c r="AB6173" s="28"/>
    </row>
    <row r="6174" spans="1:28">
      <c r="A6174" s="70"/>
      <c r="B6174" s="28"/>
      <c r="C6174" s="28"/>
      <c r="D6174" s="28"/>
      <c r="F6174" s="28"/>
      <c r="G6174" s="28"/>
      <c r="H6174" s="28"/>
      <c r="J6174" s="21"/>
      <c r="K6174" s="21"/>
      <c r="M6174" s="21"/>
      <c r="P6174" s="21"/>
      <c r="R6174" s="21"/>
      <c r="T6174" s="28"/>
      <c r="U6174" s="28"/>
      <c r="W6174" s="28"/>
      <c r="Y6174" s="28"/>
      <c r="Z6174" s="28"/>
      <c r="AB6174" s="28"/>
    </row>
    <row r="6175" spans="1:28">
      <c r="A6175" s="70"/>
      <c r="B6175" s="28"/>
      <c r="C6175" s="28"/>
      <c r="D6175" s="28"/>
      <c r="F6175" s="28"/>
      <c r="G6175" s="28"/>
      <c r="H6175" s="28"/>
      <c r="J6175" s="21"/>
      <c r="K6175" s="21"/>
      <c r="M6175" s="21"/>
      <c r="P6175" s="21"/>
      <c r="R6175" s="21"/>
      <c r="T6175" s="28"/>
      <c r="U6175" s="28"/>
      <c r="W6175" s="28"/>
      <c r="Y6175" s="28"/>
      <c r="Z6175" s="28"/>
      <c r="AB6175" s="28"/>
    </row>
    <row r="6176" spans="1:28">
      <c r="A6176" s="70"/>
      <c r="B6176" s="28"/>
      <c r="C6176" s="28"/>
      <c r="D6176" s="28"/>
      <c r="F6176" s="28"/>
      <c r="G6176" s="28"/>
      <c r="H6176" s="28"/>
      <c r="J6176" s="21"/>
      <c r="K6176" s="21"/>
      <c r="M6176" s="21"/>
      <c r="P6176" s="21"/>
      <c r="R6176" s="21"/>
      <c r="T6176" s="28"/>
      <c r="U6176" s="28"/>
      <c r="W6176" s="28"/>
      <c r="Y6176" s="28"/>
      <c r="Z6176" s="28"/>
      <c r="AB6176" s="28"/>
    </row>
    <row r="6177" spans="1:28">
      <c r="A6177" s="70"/>
      <c r="B6177" s="28"/>
      <c r="C6177" s="28"/>
      <c r="D6177" s="28"/>
      <c r="F6177" s="28"/>
      <c r="G6177" s="28"/>
      <c r="H6177" s="28"/>
      <c r="J6177" s="21"/>
      <c r="K6177" s="21"/>
      <c r="M6177" s="21"/>
      <c r="P6177" s="21"/>
      <c r="R6177" s="21"/>
      <c r="T6177" s="28"/>
      <c r="U6177" s="28"/>
      <c r="W6177" s="28"/>
      <c r="Y6177" s="28"/>
      <c r="Z6177" s="28"/>
      <c r="AB6177" s="28"/>
    </row>
    <row r="6178" spans="1:28">
      <c r="A6178" s="70"/>
      <c r="B6178" s="28"/>
      <c r="C6178" s="28"/>
      <c r="D6178" s="28"/>
      <c r="F6178" s="28"/>
      <c r="G6178" s="28"/>
      <c r="H6178" s="28"/>
      <c r="J6178" s="21"/>
      <c r="K6178" s="21"/>
      <c r="M6178" s="21"/>
      <c r="P6178" s="21"/>
      <c r="R6178" s="21"/>
      <c r="T6178" s="28"/>
      <c r="U6178" s="28"/>
      <c r="W6178" s="28"/>
      <c r="Y6178" s="28"/>
      <c r="Z6178" s="28"/>
      <c r="AB6178" s="28"/>
    </row>
    <row r="6179" spans="1:28">
      <c r="A6179" s="70"/>
      <c r="B6179" s="28"/>
      <c r="C6179" s="28"/>
      <c r="D6179" s="28"/>
      <c r="F6179" s="28"/>
      <c r="G6179" s="28"/>
      <c r="H6179" s="28"/>
      <c r="J6179" s="21"/>
      <c r="K6179" s="21"/>
      <c r="M6179" s="21"/>
      <c r="P6179" s="21"/>
      <c r="R6179" s="21"/>
      <c r="T6179" s="28"/>
      <c r="U6179" s="28"/>
      <c r="W6179" s="28"/>
      <c r="Y6179" s="28"/>
      <c r="Z6179" s="28"/>
      <c r="AB6179" s="28"/>
    </row>
    <row r="6180" spans="1:28">
      <c r="A6180" s="70"/>
      <c r="B6180" s="28"/>
      <c r="C6180" s="28"/>
      <c r="D6180" s="28"/>
      <c r="F6180" s="28"/>
      <c r="G6180" s="28"/>
      <c r="H6180" s="28"/>
      <c r="J6180" s="21"/>
      <c r="K6180" s="21"/>
      <c r="M6180" s="21"/>
      <c r="P6180" s="21"/>
      <c r="R6180" s="21"/>
      <c r="T6180" s="28"/>
      <c r="U6180" s="28"/>
      <c r="W6180" s="28"/>
      <c r="Y6180" s="28"/>
      <c r="Z6180" s="28"/>
      <c r="AB6180" s="28"/>
    </row>
    <row r="6181" spans="1:28">
      <c r="A6181" s="70"/>
      <c r="B6181" s="28"/>
      <c r="C6181" s="28"/>
      <c r="D6181" s="28"/>
      <c r="F6181" s="28"/>
      <c r="G6181" s="28"/>
      <c r="H6181" s="28"/>
      <c r="J6181" s="21"/>
      <c r="K6181" s="21"/>
      <c r="M6181" s="21"/>
      <c r="P6181" s="21"/>
      <c r="R6181" s="21"/>
      <c r="T6181" s="28"/>
      <c r="U6181" s="28"/>
      <c r="W6181" s="28"/>
      <c r="Y6181" s="28"/>
      <c r="Z6181" s="28"/>
      <c r="AB6181" s="28"/>
    </row>
    <row r="6182" spans="1:28">
      <c r="A6182" s="70"/>
      <c r="B6182" s="28"/>
      <c r="C6182" s="28"/>
      <c r="D6182" s="28"/>
      <c r="F6182" s="28"/>
      <c r="G6182" s="28"/>
      <c r="H6182" s="28"/>
      <c r="J6182" s="21"/>
      <c r="K6182" s="21"/>
      <c r="M6182" s="21"/>
      <c r="P6182" s="21"/>
      <c r="R6182" s="21"/>
      <c r="T6182" s="28"/>
      <c r="U6182" s="28"/>
      <c r="W6182" s="28"/>
      <c r="Y6182" s="28"/>
      <c r="Z6182" s="28"/>
      <c r="AB6182" s="28"/>
    </row>
    <row r="6183" spans="1:28">
      <c r="A6183" s="70"/>
      <c r="B6183" s="28"/>
      <c r="C6183" s="28"/>
      <c r="D6183" s="28"/>
      <c r="F6183" s="28"/>
      <c r="G6183" s="28"/>
      <c r="H6183" s="28"/>
      <c r="J6183" s="21"/>
      <c r="K6183" s="21"/>
      <c r="M6183" s="21"/>
      <c r="P6183" s="21"/>
      <c r="R6183" s="21"/>
      <c r="T6183" s="28"/>
      <c r="U6183" s="28"/>
      <c r="W6183" s="28"/>
      <c r="Y6183" s="28"/>
      <c r="Z6183" s="28"/>
      <c r="AB6183" s="28"/>
    </row>
    <row r="6184" spans="1:28">
      <c r="A6184" s="70"/>
      <c r="B6184" s="28"/>
      <c r="C6184" s="28"/>
      <c r="D6184" s="28"/>
      <c r="F6184" s="28"/>
      <c r="G6184" s="28"/>
      <c r="H6184" s="28"/>
      <c r="J6184" s="21"/>
      <c r="K6184" s="21"/>
      <c r="M6184" s="21"/>
      <c r="P6184" s="21"/>
      <c r="R6184" s="21"/>
      <c r="T6184" s="28"/>
      <c r="U6184" s="28"/>
      <c r="W6184" s="28"/>
      <c r="Y6184" s="28"/>
      <c r="Z6184" s="28"/>
      <c r="AB6184" s="28"/>
    </row>
    <row r="6185" spans="1:28">
      <c r="A6185" s="70"/>
      <c r="B6185" s="28"/>
      <c r="C6185" s="28"/>
      <c r="D6185" s="28"/>
      <c r="F6185" s="28"/>
      <c r="G6185" s="28"/>
      <c r="H6185" s="28"/>
      <c r="J6185" s="21"/>
      <c r="K6185" s="21"/>
      <c r="M6185" s="21"/>
      <c r="P6185" s="21"/>
      <c r="R6185" s="21"/>
      <c r="T6185" s="28"/>
      <c r="U6185" s="28"/>
      <c r="W6185" s="28"/>
      <c r="Y6185" s="28"/>
      <c r="Z6185" s="28"/>
      <c r="AB6185" s="28"/>
    </row>
    <row r="6186" spans="1:28">
      <c r="A6186" s="70"/>
      <c r="B6186" s="28"/>
      <c r="C6186" s="28"/>
      <c r="D6186" s="28"/>
      <c r="F6186" s="28"/>
      <c r="G6186" s="28"/>
      <c r="H6186" s="28"/>
      <c r="J6186" s="21"/>
      <c r="K6186" s="21"/>
      <c r="M6186" s="21"/>
      <c r="P6186" s="21"/>
      <c r="R6186" s="21"/>
      <c r="T6186" s="28"/>
      <c r="U6186" s="28"/>
      <c r="W6186" s="28"/>
      <c r="Y6186" s="28"/>
      <c r="Z6186" s="28"/>
      <c r="AB6186" s="28"/>
    </row>
    <row r="6187" spans="1:28">
      <c r="A6187" s="70"/>
      <c r="B6187" s="28"/>
      <c r="C6187" s="28"/>
      <c r="D6187" s="28"/>
      <c r="F6187" s="28"/>
      <c r="G6187" s="28"/>
      <c r="H6187" s="28"/>
      <c r="J6187" s="21"/>
      <c r="K6187" s="21"/>
      <c r="M6187" s="21"/>
      <c r="P6187" s="21"/>
      <c r="R6187" s="21"/>
      <c r="T6187" s="28"/>
      <c r="U6187" s="28"/>
      <c r="W6187" s="28"/>
      <c r="Y6187" s="28"/>
      <c r="Z6187" s="28"/>
      <c r="AB6187" s="28"/>
    </row>
    <row r="6188" spans="1:28">
      <c r="A6188" s="70"/>
      <c r="B6188" s="28"/>
      <c r="C6188" s="28"/>
      <c r="D6188" s="28"/>
      <c r="F6188" s="28"/>
      <c r="G6188" s="28"/>
      <c r="H6188" s="28"/>
      <c r="J6188" s="21"/>
      <c r="K6188" s="21"/>
      <c r="M6188" s="21"/>
      <c r="P6188" s="21"/>
      <c r="R6188" s="21"/>
      <c r="T6188" s="28"/>
      <c r="U6188" s="28"/>
      <c r="W6188" s="28"/>
      <c r="Y6188" s="28"/>
      <c r="Z6188" s="28"/>
      <c r="AB6188" s="28"/>
    </row>
    <row r="6189" spans="1:28">
      <c r="A6189" s="70"/>
      <c r="B6189" s="28"/>
      <c r="C6189" s="28"/>
      <c r="D6189" s="28"/>
      <c r="F6189" s="28"/>
      <c r="G6189" s="28"/>
      <c r="H6189" s="28"/>
      <c r="J6189" s="21"/>
      <c r="K6189" s="21"/>
      <c r="M6189" s="21"/>
      <c r="P6189" s="21"/>
      <c r="R6189" s="21"/>
      <c r="T6189" s="28"/>
      <c r="U6189" s="28"/>
      <c r="W6189" s="28"/>
      <c r="Y6189" s="28"/>
      <c r="Z6189" s="28"/>
      <c r="AB6189" s="28"/>
    </row>
    <row r="6190" spans="1:28">
      <c r="A6190" s="70"/>
      <c r="B6190" s="28"/>
      <c r="C6190" s="28"/>
      <c r="D6190" s="28"/>
      <c r="F6190" s="28"/>
      <c r="G6190" s="28"/>
      <c r="H6190" s="28"/>
      <c r="J6190" s="21"/>
      <c r="K6190" s="21"/>
      <c r="M6190" s="21"/>
      <c r="P6190" s="21"/>
      <c r="R6190" s="21"/>
      <c r="T6190" s="28"/>
      <c r="U6190" s="28"/>
      <c r="W6190" s="28"/>
      <c r="Y6190" s="28"/>
      <c r="Z6190" s="28"/>
      <c r="AB6190" s="28"/>
    </row>
    <row r="6191" spans="1:28">
      <c r="A6191" s="70"/>
      <c r="B6191" s="28"/>
      <c r="C6191" s="28"/>
      <c r="D6191" s="28"/>
      <c r="F6191" s="28"/>
      <c r="G6191" s="28"/>
      <c r="H6191" s="28"/>
      <c r="J6191" s="21"/>
      <c r="K6191" s="21"/>
      <c r="M6191" s="21"/>
      <c r="P6191" s="21"/>
      <c r="R6191" s="21"/>
      <c r="T6191" s="28"/>
      <c r="U6191" s="28"/>
      <c r="W6191" s="28"/>
      <c r="Y6191" s="28"/>
      <c r="Z6191" s="28"/>
      <c r="AB6191" s="28"/>
    </row>
    <row r="6192" spans="1:28">
      <c r="A6192" s="70"/>
      <c r="B6192" s="28"/>
      <c r="C6192" s="28"/>
      <c r="D6192" s="28"/>
      <c r="F6192" s="28"/>
      <c r="G6192" s="28"/>
      <c r="H6192" s="28"/>
      <c r="J6192" s="21"/>
      <c r="K6192" s="21"/>
      <c r="M6192" s="21"/>
      <c r="P6192" s="21"/>
      <c r="R6192" s="21"/>
      <c r="T6192" s="28"/>
      <c r="U6192" s="28"/>
      <c r="W6192" s="28"/>
      <c r="Y6192" s="28"/>
      <c r="Z6192" s="28"/>
      <c r="AB6192" s="28"/>
    </row>
    <row r="6193" spans="1:28">
      <c r="A6193" s="70"/>
      <c r="B6193" s="28"/>
      <c r="C6193" s="28"/>
      <c r="D6193" s="28"/>
      <c r="F6193" s="28"/>
      <c r="G6193" s="28"/>
      <c r="H6193" s="28"/>
      <c r="J6193" s="21"/>
      <c r="K6193" s="21"/>
      <c r="M6193" s="21"/>
      <c r="P6193" s="21"/>
      <c r="R6193" s="21"/>
      <c r="T6193" s="28"/>
      <c r="U6193" s="28"/>
      <c r="W6193" s="28"/>
      <c r="Y6193" s="28"/>
      <c r="Z6193" s="28"/>
      <c r="AB6193" s="28"/>
    </row>
    <row r="6194" spans="1:28">
      <c r="A6194" s="70"/>
      <c r="B6194" s="28"/>
      <c r="C6194" s="28"/>
      <c r="D6194" s="28"/>
      <c r="F6194" s="28"/>
      <c r="G6194" s="28"/>
      <c r="H6194" s="28"/>
      <c r="J6194" s="21"/>
      <c r="K6194" s="21"/>
      <c r="M6194" s="21"/>
      <c r="P6194" s="21"/>
      <c r="R6194" s="21"/>
      <c r="T6194" s="28"/>
      <c r="U6194" s="28"/>
      <c r="W6194" s="28"/>
      <c r="Y6194" s="28"/>
      <c r="Z6194" s="28"/>
      <c r="AB6194" s="28"/>
    </row>
    <row r="6195" spans="1:28">
      <c r="A6195" s="70"/>
      <c r="B6195" s="28"/>
      <c r="C6195" s="28"/>
      <c r="D6195" s="28"/>
      <c r="F6195" s="28"/>
      <c r="G6195" s="28"/>
      <c r="H6195" s="28"/>
      <c r="J6195" s="21"/>
      <c r="K6195" s="21"/>
      <c r="M6195" s="21"/>
      <c r="P6195" s="21"/>
      <c r="R6195" s="21"/>
      <c r="T6195" s="28"/>
      <c r="U6195" s="28"/>
      <c r="W6195" s="28"/>
      <c r="Y6195" s="28"/>
      <c r="Z6195" s="28"/>
      <c r="AB6195" s="28"/>
    </row>
    <row r="6196" spans="1:28">
      <c r="A6196" s="70"/>
      <c r="B6196" s="28"/>
      <c r="C6196" s="28"/>
      <c r="D6196" s="28"/>
      <c r="F6196" s="28"/>
      <c r="G6196" s="28"/>
      <c r="H6196" s="28"/>
      <c r="J6196" s="21"/>
      <c r="K6196" s="21"/>
      <c r="M6196" s="21"/>
      <c r="P6196" s="21"/>
      <c r="R6196" s="21"/>
      <c r="T6196" s="28"/>
      <c r="U6196" s="28"/>
      <c r="W6196" s="28"/>
      <c r="Y6196" s="28"/>
      <c r="Z6196" s="28"/>
      <c r="AB6196" s="28"/>
    </row>
    <row r="6197" spans="1:28">
      <c r="A6197" s="70"/>
      <c r="B6197" s="28"/>
      <c r="C6197" s="28"/>
      <c r="D6197" s="28"/>
      <c r="F6197" s="28"/>
      <c r="G6197" s="28"/>
      <c r="H6197" s="28"/>
      <c r="J6197" s="21"/>
      <c r="K6197" s="21"/>
      <c r="M6197" s="21"/>
      <c r="P6197" s="21"/>
      <c r="R6197" s="21"/>
      <c r="T6197" s="28"/>
      <c r="U6197" s="28"/>
      <c r="W6197" s="28"/>
      <c r="Y6197" s="28"/>
      <c r="Z6197" s="28"/>
      <c r="AB6197" s="28"/>
    </row>
    <row r="6198" spans="1:28">
      <c r="A6198" s="70"/>
      <c r="B6198" s="28"/>
      <c r="C6198" s="28"/>
      <c r="D6198" s="28"/>
      <c r="F6198" s="28"/>
      <c r="G6198" s="28"/>
      <c r="H6198" s="28"/>
      <c r="J6198" s="21"/>
      <c r="K6198" s="21"/>
      <c r="M6198" s="21"/>
      <c r="P6198" s="21"/>
      <c r="R6198" s="21"/>
      <c r="T6198" s="28"/>
      <c r="U6198" s="28"/>
      <c r="W6198" s="28"/>
      <c r="Y6198" s="28"/>
      <c r="Z6198" s="28"/>
      <c r="AB6198" s="28"/>
    </row>
    <row r="6199" spans="1:28">
      <c r="A6199" s="70"/>
      <c r="B6199" s="28"/>
      <c r="C6199" s="28"/>
      <c r="D6199" s="28"/>
      <c r="F6199" s="28"/>
      <c r="G6199" s="28"/>
      <c r="H6199" s="28"/>
      <c r="J6199" s="21"/>
      <c r="K6199" s="21"/>
      <c r="M6199" s="21"/>
      <c r="P6199" s="21"/>
      <c r="R6199" s="21"/>
      <c r="T6199" s="28"/>
      <c r="U6199" s="28"/>
      <c r="W6199" s="28"/>
      <c r="Y6199" s="28"/>
      <c r="Z6199" s="28"/>
      <c r="AB6199" s="28"/>
    </row>
    <row r="6200" spans="1:28">
      <c r="A6200" s="70"/>
      <c r="B6200" s="28"/>
      <c r="C6200" s="28"/>
      <c r="D6200" s="28"/>
      <c r="F6200" s="28"/>
      <c r="G6200" s="28"/>
      <c r="H6200" s="28"/>
      <c r="J6200" s="21"/>
      <c r="K6200" s="21"/>
      <c r="M6200" s="21"/>
      <c r="P6200" s="21"/>
      <c r="R6200" s="21"/>
      <c r="T6200" s="28"/>
      <c r="U6200" s="28"/>
      <c r="W6200" s="28"/>
      <c r="Y6200" s="28"/>
      <c r="Z6200" s="28"/>
      <c r="AB6200" s="28"/>
    </row>
    <row r="6201" spans="1:28">
      <c r="A6201" s="70"/>
      <c r="B6201" s="28"/>
      <c r="C6201" s="28"/>
      <c r="D6201" s="28"/>
      <c r="F6201" s="28"/>
      <c r="G6201" s="28"/>
      <c r="H6201" s="28"/>
      <c r="J6201" s="21"/>
      <c r="K6201" s="21"/>
      <c r="M6201" s="21"/>
      <c r="P6201" s="21"/>
      <c r="R6201" s="21"/>
      <c r="T6201" s="28"/>
      <c r="U6201" s="28"/>
      <c r="W6201" s="28"/>
      <c r="Y6201" s="28"/>
      <c r="Z6201" s="28"/>
      <c r="AB6201" s="28"/>
    </row>
    <row r="6202" spans="1:28">
      <c r="A6202" s="70"/>
      <c r="B6202" s="28"/>
      <c r="C6202" s="28"/>
      <c r="D6202" s="28"/>
      <c r="F6202" s="28"/>
      <c r="G6202" s="28"/>
      <c r="H6202" s="28"/>
      <c r="J6202" s="21"/>
      <c r="K6202" s="21"/>
      <c r="M6202" s="21"/>
      <c r="P6202" s="21"/>
      <c r="R6202" s="21"/>
      <c r="T6202" s="28"/>
      <c r="U6202" s="28"/>
      <c r="W6202" s="28"/>
      <c r="Y6202" s="28"/>
      <c r="Z6202" s="28"/>
      <c r="AB6202" s="28"/>
    </row>
    <row r="6203" spans="1:28">
      <c r="A6203" s="70"/>
      <c r="B6203" s="28"/>
      <c r="C6203" s="28"/>
      <c r="D6203" s="28"/>
      <c r="F6203" s="28"/>
      <c r="G6203" s="28"/>
      <c r="H6203" s="28"/>
      <c r="J6203" s="21"/>
      <c r="K6203" s="21"/>
      <c r="M6203" s="21"/>
      <c r="P6203" s="21"/>
      <c r="R6203" s="21"/>
      <c r="T6203" s="28"/>
      <c r="U6203" s="28"/>
      <c r="W6203" s="28"/>
      <c r="Y6203" s="28"/>
      <c r="Z6203" s="28"/>
      <c r="AB6203" s="28"/>
    </row>
    <row r="6204" spans="1:28">
      <c r="A6204" s="70"/>
      <c r="B6204" s="28"/>
      <c r="C6204" s="28"/>
      <c r="D6204" s="28"/>
      <c r="F6204" s="28"/>
      <c r="G6204" s="28"/>
      <c r="H6204" s="28"/>
      <c r="J6204" s="21"/>
      <c r="K6204" s="21"/>
      <c r="M6204" s="21"/>
      <c r="P6204" s="21"/>
      <c r="R6204" s="21"/>
      <c r="T6204" s="28"/>
      <c r="U6204" s="28"/>
      <c r="W6204" s="28"/>
      <c r="Y6204" s="28"/>
      <c r="Z6204" s="28"/>
      <c r="AB6204" s="28"/>
    </row>
    <row r="6205" spans="1:28">
      <c r="A6205" s="70"/>
      <c r="B6205" s="28"/>
      <c r="C6205" s="28"/>
      <c r="D6205" s="28"/>
      <c r="F6205" s="28"/>
      <c r="G6205" s="28"/>
      <c r="H6205" s="28"/>
      <c r="J6205" s="21"/>
      <c r="K6205" s="21"/>
      <c r="M6205" s="21"/>
      <c r="P6205" s="21"/>
      <c r="R6205" s="21"/>
      <c r="T6205" s="28"/>
      <c r="U6205" s="28"/>
      <c r="W6205" s="28"/>
      <c r="Y6205" s="28"/>
      <c r="Z6205" s="28"/>
      <c r="AB6205" s="28"/>
    </row>
    <row r="6206" spans="1:28">
      <c r="A6206" s="70"/>
      <c r="B6206" s="28"/>
      <c r="C6206" s="28"/>
      <c r="D6206" s="28"/>
      <c r="F6206" s="28"/>
      <c r="G6206" s="28"/>
      <c r="H6206" s="28"/>
      <c r="J6206" s="21"/>
      <c r="K6206" s="21"/>
      <c r="M6206" s="21"/>
      <c r="P6206" s="21"/>
      <c r="R6206" s="21"/>
      <c r="T6206" s="28"/>
      <c r="U6206" s="28"/>
      <c r="W6206" s="28"/>
      <c r="Y6206" s="28"/>
      <c r="Z6206" s="28"/>
      <c r="AB6206" s="28"/>
    </row>
    <row r="6207" spans="1:28">
      <c r="A6207" s="70"/>
      <c r="B6207" s="28"/>
      <c r="C6207" s="28"/>
      <c r="D6207" s="28"/>
      <c r="F6207" s="28"/>
      <c r="G6207" s="28"/>
      <c r="H6207" s="28"/>
      <c r="J6207" s="21"/>
      <c r="K6207" s="21"/>
      <c r="M6207" s="21"/>
      <c r="P6207" s="21"/>
      <c r="R6207" s="21"/>
      <c r="T6207" s="28"/>
      <c r="U6207" s="28"/>
      <c r="W6207" s="28"/>
      <c r="Y6207" s="28"/>
      <c r="Z6207" s="28"/>
      <c r="AB6207" s="28"/>
    </row>
    <row r="6208" spans="1:28">
      <c r="A6208" s="70"/>
      <c r="B6208" s="28"/>
      <c r="C6208" s="28"/>
      <c r="D6208" s="28"/>
      <c r="F6208" s="28"/>
      <c r="G6208" s="28"/>
      <c r="H6208" s="28"/>
      <c r="J6208" s="21"/>
      <c r="K6208" s="21"/>
      <c r="M6208" s="21"/>
      <c r="P6208" s="21"/>
      <c r="R6208" s="21"/>
      <c r="T6208" s="28"/>
      <c r="U6208" s="28"/>
      <c r="W6208" s="28"/>
      <c r="Y6208" s="28"/>
      <c r="Z6208" s="28"/>
      <c r="AB6208" s="28"/>
    </row>
    <row r="6209" spans="1:28">
      <c r="A6209" s="70"/>
      <c r="B6209" s="28"/>
      <c r="C6209" s="28"/>
      <c r="D6209" s="28"/>
      <c r="F6209" s="28"/>
      <c r="G6209" s="28"/>
      <c r="H6209" s="28"/>
      <c r="J6209" s="21"/>
      <c r="K6209" s="21"/>
      <c r="M6209" s="21"/>
      <c r="P6209" s="21"/>
      <c r="R6209" s="21"/>
      <c r="T6209" s="28"/>
      <c r="U6209" s="28"/>
      <c r="W6209" s="28"/>
      <c r="Y6209" s="28"/>
      <c r="Z6209" s="28"/>
      <c r="AB6209" s="28"/>
    </row>
    <row r="6210" spans="1:28">
      <c r="A6210" s="70"/>
      <c r="B6210" s="28"/>
      <c r="C6210" s="28"/>
      <c r="D6210" s="28"/>
      <c r="F6210" s="28"/>
      <c r="G6210" s="28"/>
      <c r="H6210" s="28"/>
      <c r="J6210" s="21"/>
      <c r="K6210" s="21"/>
      <c r="M6210" s="21"/>
      <c r="P6210" s="21"/>
      <c r="R6210" s="21"/>
      <c r="T6210" s="28"/>
      <c r="U6210" s="28"/>
      <c r="W6210" s="28"/>
      <c r="Y6210" s="28"/>
      <c r="Z6210" s="28"/>
      <c r="AB6210" s="28"/>
    </row>
    <row r="6211" spans="1:28">
      <c r="A6211" s="70"/>
      <c r="B6211" s="28"/>
      <c r="C6211" s="28"/>
      <c r="D6211" s="28"/>
      <c r="F6211" s="28"/>
      <c r="G6211" s="28"/>
      <c r="H6211" s="28"/>
      <c r="J6211" s="21"/>
      <c r="K6211" s="21"/>
      <c r="M6211" s="21"/>
      <c r="P6211" s="21"/>
      <c r="R6211" s="21"/>
      <c r="T6211" s="28"/>
      <c r="U6211" s="28"/>
      <c r="W6211" s="28"/>
      <c r="Y6211" s="28"/>
      <c r="Z6211" s="28"/>
      <c r="AB6211" s="28"/>
    </row>
    <row r="6212" spans="1:28">
      <c r="A6212" s="70"/>
      <c r="B6212" s="28"/>
      <c r="C6212" s="28"/>
      <c r="D6212" s="28"/>
      <c r="F6212" s="28"/>
      <c r="G6212" s="28"/>
      <c r="H6212" s="28"/>
      <c r="J6212" s="21"/>
      <c r="K6212" s="21"/>
      <c r="M6212" s="21"/>
      <c r="P6212" s="21"/>
      <c r="R6212" s="21"/>
      <c r="T6212" s="28"/>
      <c r="U6212" s="28"/>
      <c r="W6212" s="28"/>
      <c r="Y6212" s="28"/>
      <c r="Z6212" s="28"/>
      <c r="AB6212" s="28"/>
    </row>
    <row r="6213" spans="1:28">
      <c r="A6213" s="70"/>
      <c r="B6213" s="28"/>
      <c r="C6213" s="28"/>
      <c r="D6213" s="28"/>
      <c r="F6213" s="28"/>
      <c r="G6213" s="28"/>
      <c r="H6213" s="28"/>
      <c r="J6213" s="21"/>
      <c r="K6213" s="21"/>
      <c r="M6213" s="21"/>
      <c r="P6213" s="21"/>
      <c r="R6213" s="21"/>
      <c r="T6213" s="28"/>
      <c r="U6213" s="28"/>
      <c r="W6213" s="28"/>
      <c r="Y6213" s="28"/>
      <c r="Z6213" s="28"/>
      <c r="AB6213" s="28"/>
    </row>
    <row r="6214" spans="1:28">
      <c r="A6214" s="70"/>
      <c r="B6214" s="28"/>
      <c r="C6214" s="28"/>
      <c r="D6214" s="28"/>
      <c r="F6214" s="28"/>
      <c r="G6214" s="28"/>
      <c r="H6214" s="28"/>
      <c r="J6214" s="21"/>
      <c r="K6214" s="21"/>
      <c r="M6214" s="21"/>
      <c r="P6214" s="21"/>
      <c r="R6214" s="21"/>
      <c r="T6214" s="28"/>
      <c r="U6214" s="28"/>
      <c r="W6214" s="28"/>
      <c r="Y6214" s="28"/>
      <c r="Z6214" s="28"/>
      <c r="AB6214" s="28"/>
    </row>
    <row r="6215" spans="1:28">
      <c r="A6215" s="70"/>
      <c r="B6215" s="28"/>
      <c r="C6215" s="28"/>
      <c r="D6215" s="28"/>
      <c r="F6215" s="28"/>
      <c r="G6215" s="28"/>
      <c r="H6215" s="28"/>
      <c r="J6215" s="21"/>
      <c r="K6215" s="21"/>
      <c r="M6215" s="21"/>
      <c r="P6215" s="21"/>
      <c r="R6215" s="21"/>
      <c r="T6215" s="28"/>
      <c r="U6215" s="28"/>
      <c r="W6215" s="28"/>
      <c r="Y6215" s="28"/>
      <c r="Z6215" s="28"/>
      <c r="AB6215" s="28"/>
    </row>
    <row r="6216" spans="1:28">
      <c r="A6216" s="70"/>
      <c r="B6216" s="28"/>
      <c r="C6216" s="28"/>
      <c r="D6216" s="28"/>
      <c r="F6216" s="28"/>
      <c r="G6216" s="28"/>
      <c r="H6216" s="28"/>
      <c r="J6216" s="21"/>
      <c r="K6216" s="21"/>
      <c r="M6216" s="21"/>
      <c r="P6216" s="21"/>
      <c r="R6216" s="21"/>
      <c r="T6216" s="28"/>
      <c r="U6216" s="28"/>
      <c r="W6216" s="28"/>
      <c r="Y6216" s="28"/>
      <c r="Z6216" s="28"/>
      <c r="AB6216" s="28"/>
    </row>
    <row r="6217" spans="1:28">
      <c r="A6217" s="70"/>
      <c r="B6217" s="28"/>
      <c r="C6217" s="28"/>
      <c r="D6217" s="28"/>
      <c r="F6217" s="28"/>
      <c r="G6217" s="28"/>
      <c r="H6217" s="28"/>
      <c r="J6217" s="21"/>
      <c r="K6217" s="21"/>
      <c r="M6217" s="21"/>
      <c r="P6217" s="21"/>
      <c r="R6217" s="21"/>
      <c r="T6217" s="28"/>
      <c r="U6217" s="28"/>
      <c r="W6217" s="28"/>
      <c r="Y6217" s="28"/>
      <c r="Z6217" s="28"/>
      <c r="AB6217" s="28"/>
    </row>
    <row r="6218" spans="1:28">
      <c r="A6218" s="70"/>
      <c r="B6218" s="28"/>
      <c r="C6218" s="28"/>
      <c r="D6218" s="28"/>
      <c r="F6218" s="28"/>
      <c r="G6218" s="28"/>
      <c r="H6218" s="28"/>
      <c r="J6218" s="21"/>
      <c r="K6218" s="21"/>
      <c r="M6218" s="21"/>
      <c r="P6218" s="21"/>
      <c r="R6218" s="21"/>
      <c r="T6218" s="28"/>
      <c r="U6218" s="28"/>
      <c r="W6218" s="28"/>
      <c r="Y6218" s="28"/>
      <c r="Z6218" s="28"/>
      <c r="AB6218" s="28"/>
    </row>
    <row r="6219" spans="1:28">
      <c r="A6219" s="70"/>
      <c r="B6219" s="28"/>
      <c r="C6219" s="28"/>
      <c r="D6219" s="28"/>
      <c r="F6219" s="28"/>
      <c r="G6219" s="28"/>
      <c r="H6219" s="28"/>
      <c r="J6219" s="21"/>
      <c r="K6219" s="21"/>
      <c r="M6219" s="21"/>
      <c r="P6219" s="21"/>
      <c r="R6219" s="21"/>
      <c r="T6219" s="28"/>
      <c r="U6219" s="28"/>
      <c r="W6219" s="28"/>
      <c r="Y6219" s="28"/>
      <c r="Z6219" s="28"/>
      <c r="AB6219" s="28"/>
    </row>
    <row r="6220" spans="1:28">
      <c r="A6220" s="70"/>
      <c r="B6220" s="28"/>
      <c r="C6220" s="28"/>
      <c r="D6220" s="28"/>
      <c r="F6220" s="28"/>
      <c r="G6220" s="28"/>
      <c r="H6220" s="28"/>
      <c r="J6220" s="21"/>
      <c r="K6220" s="21"/>
      <c r="M6220" s="21"/>
      <c r="P6220" s="21"/>
      <c r="R6220" s="21"/>
      <c r="T6220" s="28"/>
      <c r="U6220" s="28"/>
      <c r="W6220" s="28"/>
      <c r="Y6220" s="28"/>
      <c r="Z6220" s="28"/>
      <c r="AB6220" s="28"/>
    </row>
    <row r="6221" spans="1:28">
      <c r="A6221" s="70"/>
      <c r="B6221" s="28"/>
      <c r="C6221" s="28"/>
      <c r="D6221" s="28"/>
      <c r="F6221" s="28"/>
      <c r="G6221" s="28"/>
      <c r="H6221" s="28"/>
      <c r="J6221" s="21"/>
      <c r="K6221" s="21"/>
      <c r="M6221" s="21"/>
      <c r="P6221" s="21"/>
      <c r="R6221" s="21"/>
      <c r="T6221" s="28"/>
      <c r="U6221" s="28"/>
      <c r="W6221" s="28"/>
      <c r="Y6221" s="28"/>
      <c r="Z6221" s="28"/>
      <c r="AB6221" s="28"/>
    </row>
    <row r="6222" spans="1:28">
      <c r="A6222" s="70"/>
      <c r="B6222" s="28"/>
      <c r="C6222" s="28"/>
      <c r="D6222" s="28"/>
      <c r="F6222" s="28"/>
      <c r="G6222" s="28"/>
      <c r="H6222" s="28"/>
      <c r="J6222" s="21"/>
      <c r="K6222" s="21"/>
      <c r="M6222" s="21"/>
      <c r="P6222" s="21"/>
      <c r="R6222" s="21"/>
      <c r="T6222" s="28"/>
      <c r="U6222" s="28"/>
      <c r="W6222" s="28"/>
      <c r="Y6222" s="28"/>
      <c r="Z6222" s="28"/>
      <c r="AB6222" s="28"/>
    </row>
    <row r="6223" spans="1:28">
      <c r="A6223" s="70"/>
      <c r="B6223" s="28"/>
      <c r="C6223" s="28"/>
      <c r="D6223" s="28"/>
      <c r="F6223" s="28"/>
      <c r="G6223" s="28"/>
      <c r="H6223" s="28"/>
      <c r="J6223" s="21"/>
      <c r="K6223" s="21"/>
      <c r="M6223" s="21"/>
      <c r="P6223" s="21"/>
      <c r="R6223" s="21"/>
      <c r="T6223" s="28"/>
      <c r="U6223" s="28"/>
      <c r="W6223" s="28"/>
      <c r="Y6223" s="28"/>
      <c r="Z6223" s="28"/>
      <c r="AB6223" s="28"/>
    </row>
    <row r="6224" spans="1:28">
      <c r="A6224" s="70"/>
      <c r="B6224" s="28"/>
      <c r="C6224" s="28"/>
      <c r="D6224" s="28"/>
      <c r="F6224" s="28"/>
      <c r="G6224" s="28"/>
      <c r="H6224" s="28"/>
      <c r="J6224" s="21"/>
      <c r="K6224" s="21"/>
      <c r="M6224" s="21"/>
      <c r="P6224" s="21"/>
      <c r="R6224" s="21"/>
      <c r="T6224" s="28"/>
      <c r="U6224" s="28"/>
      <c r="W6224" s="28"/>
      <c r="Y6224" s="28"/>
      <c r="Z6224" s="28"/>
      <c r="AB6224" s="28"/>
    </row>
    <row r="6225" spans="1:28">
      <c r="A6225" s="70"/>
      <c r="B6225" s="28"/>
      <c r="C6225" s="28"/>
      <c r="D6225" s="28"/>
      <c r="F6225" s="28"/>
      <c r="G6225" s="28"/>
      <c r="H6225" s="28"/>
      <c r="J6225" s="21"/>
      <c r="K6225" s="21"/>
      <c r="M6225" s="21"/>
      <c r="P6225" s="21"/>
      <c r="R6225" s="21"/>
      <c r="T6225" s="28"/>
      <c r="U6225" s="28"/>
      <c r="W6225" s="28"/>
      <c r="Y6225" s="28"/>
      <c r="Z6225" s="28"/>
      <c r="AB6225" s="28"/>
    </row>
    <row r="6226" spans="1:28">
      <c r="A6226" s="70"/>
      <c r="B6226" s="28"/>
      <c r="C6226" s="28"/>
      <c r="D6226" s="28"/>
      <c r="F6226" s="28"/>
      <c r="G6226" s="28"/>
      <c r="H6226" s="28"/>
      <c r="J6226" s="21"/>
      <c r="K6226" s="21"/>
      <c r="M6226" s="21"/>
      <c r="P6226" s="21"/>
      <c r="R6226" s="21"/>
      <c r="T6226" s="28"/>
      <c r="U6226" s="28"/>
      <c r="W6226" s="28"/>
      <c r="Y6226" s="28"/>
      <c r="Z6226" s="28"/>
      <c r="AB6226" s="28"/>
    </row>
    <row r="6227" spans="1:28">
      <c r="A6227" s="70"/>
      <c r="B6227" s="28"/>
      <c r="C6227" s="28"/>
      <c r="D6227" s="28"/>
      <c r="F6227" s="28"/>
      <c r="G6227" s="28"/>
      <c r="H6227" s="28"/>
      <c r="J6227" s="21"/>
      <c r="K6227" s="21"/>
      <c r="M6227" s="21"/>
      <c r="P6227" s="21"/>
      <c r="R6227" s="21"/>
      <c r="T6227" s="28"/>
      <c r="U6227" s="28"/>
      <c r="W6227" s="28"/>
      <c r="Y6227" s="28"/>
      <c r="Z6227" s="28"/>
      <c r="AB6227" s="28"/>
    </row>
    <row r="6228" spans="1:28">
      <c r="A6228" s="70"/>
      <c r="B6228" s="28"/>
      <c r="C6228" s="28"/>
      <c r="D6228" s="28"/>
      <c r="F6228" s="28"/>
      <c r="G6228" s="28"/>
      <c r="H6228" s="28"/>
      <c r="J6228" s="21"/>
      <c r="K6228" s="21"/>
      <c r="M6228" s="21"/>
      <c r="P6228" s="21"/>
      <c r="R6228" s="21"/>
      <c r="T6228" s="28"/>
      <c r="U6228" s="28"/>
      <c r="W6228" s="28"/>
      <c r="Y6228" s="28"/>
      <c r="Z6228" s="28"/>
      <c r="AB6228" s="28"/>
    </row>
    <row r="6229" spans="1:28">
      <c r="A6229" s="70"/>
      <c r="B6229" s="28"/>
      <c r="C6229" s="28"/>
      <c r="D6229" s="28"/>
      <c r="F6229" s="28"/>
      <c r="G6229" s="28"/>
      <c r="H6229" s="28"/>
      <c r="J6229" s="21"/>
      <c r="K6229" s="21"/>
      <c r="M6229" s="21"/>
      <c r="P6229" s="21"/>
      <c r="R6229" s="21"/>
      <c r="T6229" s="28"/>
      <c r="U6229" s="28"/>
      <c r="W6229" s="28"/>
      <c r="Y6229" s="28"/>
      <c r="Z6229" s="28"/>
      <c r="AB6229" s="28"/>
    </row>
    <row r="6230" spans="1:28">
      <c r="A6230" s="70"/>
      <c r="B6230" s="28"/>
      <c r="C6230" s="28"/>
      <c r="D6230" s="28"/>
      <c r="F6230" s="28"/>
      <c r="G6230" s="28"/>
      <c r="H6230" s="28"/>
      <c r="J6230" s="21"/>
      <c r="K6230" s="21"/>
      <c r="M6230" s="21"/>
      <c r="P6230" s="21"/>
      <c r="R6230" s="21"/>
      <c r="T6230" s="28"/>
      <c r="U6230" s="28"/>
      <c r="W6230" s="28"/>
      <c r="Y6230" s="28"/>
      <c r="Z6230" s="28"/>
      <c r="AB6230" s="28"/>
    </row>
    <row r="6231" spans="1:28">
      <c r="A6231" s="70"/>
      <c r="B6231" s="28"/>
      <c r="C6231" s="28"/>
      <c r="D6231" s="28"/>
      <c r="F6231" s="28"/>
      <c r="G6231" s="28"/>
      <c r="H6231" s="28"/>
      <c r="J6231" s="21"/>
      <c r="K6231" s="21"/>
      <c r="M6231" s="21"/>
      <c r="P6231" s="21"/>
      <c r="R6231" s="21"/>
      <c r="T6231" s="28"/>
      <c r="U6231" s="28"/>
      <c r="W6231" s="28"/>
      <c r="Y6231" s="28"/>
      <c r="Z6231" s="28"/>
      <c r="AB6231" s="28"/>
    </row>
    <row r="6232" spans="1:28">
      <c r="A6232" s="70"/>
      <c r="B6232" s="28"/>
      <c r="C6232" s="28"/>
      <c r="D6232" s="28"/>
      <c r="F6232" s="28"/>
      <c r="G6232" s="28"/>
      <c r="H6232" s="28"/>
      <c r="J6232" s="21"/>
      <c r="K6232" s="21"/>
      <c r="M6232" s="21"/>
      <c r="P6232" s="21"/>
      <c r="R6232" s="21"/>
      <c r="T6232" s="28"/>
      <c r="U6232" s="28"/>
      <c r="W6232" s="28"/>
      <c r="Y6232" s="28"/>
      <c r="Z6232" s="28"/>
      <c r="AB6232" s="28"/>
    </row>
    <row r="6233" spans="1:28">
      <c r="A6233" s="70"/>
      <c r="B6233" s="28"/>
      <c r="C6233" s="28"/>
      <c r="D6233" s="28"/>
      <c r="F6233" s="28"/>
      <c r="G6233" s="28"/>
      <c r="H6233" s="28"/>
      <c r="J6233" s="21"/>
      <c r="K6233" s="21"/>
      <c r="M6233" s="21"/>
      <c r="P6233" s="21"/>
      <c r="R6233" s="21"/>
      <c r="T6233" s="28"/>
      <c r="U6233" s="28"/>
      <c r="W6233" s="28"/>
      <c r="Y6233" s="28"/>
      <c r="Z6233" s="28"/>
      <c r="AB6233" s="28"/>
    </row>
    <row r="6234" spans="1:28">
      <c r="A6234" s="70"/>
      <c r="B6234" s="28"/>
      <c r="C6234" s="28"/>
      <c r="D6234" s="28"/>
      <c r="F6234" s="28"/>
      <c r="G6234" s="28"/>
      <c r="H6234" s="28"/>
      <c r="J6234" s="21"/>
      <c r="K6234" s="21"/>
      <c r="M6234" s="21"/>
      <c r="P6234" s="21"/>
      <c r="R6234" s="21"/>
      <c r="T6234" s="28"/>
      <c r="U6234" s="28"/>
      <c r="W6234" s="28"/>
      <c r="Y6234" s="28"/>
      <c r="Z6234" s="28"/>
      <c r="AB6234" s="28"/>
    </row>
    <row r="6235" spans="1:28">
      <c r="A6235" s="70"/>
      <c r="B6235" s="28"/>
      <c r="C6235" s="28"/>
      <c r="D6235" s="28"/>
      <c r="F6235" s="28"/>
      <c r="G6235" s="28"/>
      <c r="H6235" s="28"/>
      <c r="J6235" s="21"/>
      <c r="K6235" s="21"/>
      <c r="M6235" s="21"/>
      <c r="P6235" s="21"/>
      <c r="R6235" s="21"/>
      <c r="T6235" s="28"/>
      <c r="U6235" s="28"/>
      <c r="W6235" s="28"/>
      <c r="Y6235" s="28"/>
      <c r="Z6235" s="28"/>
      <c r="AB6235" s="28"/>
    </row>
    <row r="6236" spans="1:28">
      <c r="A6236" s="70"/>
      <c r="B6236" s="28"/>
      <c r="C6236" s="28"/>
      <c r="D6236" s="28"/>
      <c r="F6236" s="28"/>
      <c r="G6236" s="28"/>
      <c r="H6236" s="28"/>
      <c r="J6236" s="21"/>
      <c r="K6236" s="21"/>
      <c r="M6236" s="21"/>
      <c r="P6236" s="21"/>
      <c r="R6236" s="21"/>
      <c r="T6236" s="28"/>
      <c r="U6236" s="28"/>
      <c r="W6236" s="28"/>
      <c r="Y6236" s="28"/>
      <c r="Z6236" s="28"/>
      <c r="AB6236" s="28"/>
    </row>
    <row r="6237" spans="1:28">
      <c r="A6237" s="70"/>
      <c r="B6237" s="28"/>
      <c r="C6237" s="28"/>
      <c r="D6237" s="28"/>
      <c r="F6237" s="28"/>
      <c r="G6237" s="28"/>
      <c r="H6237" s="28"/>
      <c r="J6237" s="21"/>
      <c r="K6237" s="21"/>
      <c r="M6237" s="21"/>
      <c r="P6237" s="21"/>
      <c r="R6237" s="21"/>
      <c r="T6237" s="28"/>
      <c r="U6237" s="28"/>
      <c r="W6237" s="28"/>
      <c r="Y6237" s="28"/>
      <c r="Z6237" s="28"/>
      <c r="AB6237" s="28"/>
    </row>
    <row r="6238" spans="1:28">
      <c r="A6238" s="70"/>
      <c r="B6238" s="28"/>
      <c r="C6238" s="28"/>
      <c r="D6238" s="28"/>
      <c r="F6238" s="28"/>
      <c r="G6238" s="28"/>
      <c r="H6238" s="28"/>
      <c r="J6238" s="21"/>
      <c r="K6238" s="21"/>
      <c r="M6238" s="21"/>
      <c r="P6238" s="21"/>
      <c r="R6238" s="21"/>
      <c r="T6238" s="28"/>
      <c r="U6238" s="28"/>
      <c r="W6238" s="28"/>
      <c r="Y6238" s="28"/>
      <c r="Z6238" s="28"/>
      <c r="AB6238" s="28"/>
    </row>
    <row r="6239" spans="1:28">
      <c r="A6239" s="70"/>
      <c r="B6239" s="28"/>
      <c r="C6239" s="28"/>
      <c r="D6239" s="28"/>
      <c r="F6239" s="28"/>
      <c r="G6239" s="28"/>
      <c r="H6239" s="28"/>
      <c r="J6239" s="21"/>
      <c r="K6239" s="21"/>
      <c r="M6239" s="21"/>
      <c r="P6239" s="21"/>
      <c r="R6239" s="21"/>
      <c r="T6239" s="28"/>
      <c r="U6239" s="28"/>
      <c r="W6239" s="28"/>
      <c r="Y6239" s="28"/>
      <c r="Z6239" s="28"/>
      <c r="AB6239" s="28"/>
    </row>
    <row r="6240" spans="1:28">
      <c r="A6240" s="70"/>
      <c r="B6240" s="28"/>
      <c r="C6240" s="28"/>
      <c r="D6240" s="28"/>
      <c r="F6240" s="28"/>
      <c r="G6240" s="28"/>
      <c r="H6240" s="28"/>
      <c r="J6240" s="21"/>
      <c r="K6240" s="21"/>
      <c r="M6240" s="21"/>
      <c r="P6240" s="21"/>
      <c r="R6240" s="21"/>
      <c r="T6240" s="28"/>
      <c r="U6240" s="28"/>
      <c r="W6240" s="28"/>
      <c r="Y6240" s="28"/>
      <c r="Z6240" s="28"/>
      <c r="AB6240" s="28"/>
    </row>
    <row r="6241" spans="1:28">
      <c r="A6241" s="70"/>
      <c r="B6241" s="28"/>
      <c r="C6241" s="28"/>
      <c r="D6241" s="28"/>
      <c r="F6241" s="28"/>
      <c r="G6241" s="28"/>
      <c r="H6241" s="28"/>
      <c r="J6241" s="21"/>
      <c r="K6241" s="21"/>
      <c r="M6241" s="21"/>
      <c r="P6241" s="21"/>
      <c r="R6241" s="21"/>
      <c r="T6241" s="28"/>
      <c r="U6241" s="28"/>
      <c r="W6241" s="28"/>
      <c r="Y6241" s="28"/>
      <c r="Z6241" s="28"/>
      <c r="AB6241" s="28"/>
    </row>
    <row r="6242" spans="1:28">
      <c r="A6242" s="70"/>
      <c r="B6242" s="28"/>
      <c r="C6242" s="28"/>
      <c r="D6242" s="28"/>
      <c r="F6242" s="28"/>
      <c r="G6242" s="28"/>
      <c r="H6242" s="28"/>
      <c r="J6242" s="21"/>
      <c r="K6242" s="21"/>
      <c r="M6242" s="21"/>
      <c r="P6242" s="21"/>
      <c r="R6242" s="21"/>
      <c r="T6242" s="28"/>
      <c r="U6242" s="28"/>
      <c r="W6242" s="28"/>
      <c r="Y6242" s="28"/>
      <c r="Z6242" s="28"/>
      <c r="AB6242" s="28"/>
    </row>
    <row r="6243" spans="1:28">
      <c r="A6243" s="70"/>
      <c r="B6243" s="28"/>
      <c r="C6243" s="28"/>
      <c r="D6243" s="28"/>
      <c r="F6243" s="28"/>
      <c r="G6243" s="28"/>
      <c r="H6243" s="28"/>
      <c r="J6243" s="21"/>
      <c r="K6243" s="21"/>
      <c r="M6243" s="21"/>
      <c r="P6243" s="21"/>
      <c r="R6243" s="21"/>
      <c r="T6243" s="28"/>
      <c r="U6243" s="28"/>
      <c r="W6243" s="28"/>
      <c r="Y6243" s="28"/>
      <c r="Z6243" s="28"/>
      <c r="AB6243" s="28"/>
    </row>
    <row r="6244" spans="1:28">
      <c r="A6244" s="70"/>
      <c r="B6244" s="28"/>
      <c r="C6244" s="28"/>
      <c r="D6244" s="28"/>
      <c r="F6244" s="28"/>
      <c r="G6244" s="28"/>
      <c r="H6244" s="28"/>
      <c r="J6244" s="21"/>
      <c r="K6244" s="21"/>
      <c r="M6244" s="21"/>
      <c r="P6244" s="21"/>
      <c r="R6244" s="21"/>
      <c r="T6244" s="28"/>
      <c r="U6244" s="28"/>
      <c r="W6244" s="28"/>
      <c r="Y6244" s="28"/>
      <c r="Z6244" s="28"/>
      <c r="AB6244" s="28"/>
    </row>
    <row r="6245" spans="1:28">
      <c r="A6245" s="70"/>
      <c r="B6245" s="28"/>
      <c r="C6245" s="28"/>
      <c r="D6245" s="28"/>
      <c r="F6245" s="28"/>
      <c r="G6245" s="28"/>
      <c r="H6245" s="28"/>
      <c r="J6245" s="21"/>
      <c r="K6245" s="21"/>
      <c r="M6245" s="21"/>
      <c r="P6245" s="21"/>
      <c r="R6245" s="21"/>
      <c r="T6245" s="28"/>
      <c r="U6245" s="28"/>
      <c r="W6245" s="28"/>
      <c r="Y6245" s="28"/>
      <c r="Z6245" s="28"/>
      <c r="AB6245" s="28"/>
    </row>
    <row r="6246" spans="1:28">
      <c r="A6246" s="70"/>
      <c r="B6246" s="28"/>
      <c r="C6246" s="28"/>
      <c r="D6246" s="28"/>
      <c r="F6246" s="28"/>
      <c r="G6246" s="28"/>
      <c r="H6246" s="28"/>
      <c r="J6246" s="21"/>
      <c r="K6246" s="21"/>
      <c r="M6246" s="21"/>
      <c r="P6246" s="21"/>
      <c r="R6246" s="21"/>
      <c r="T6246" s="28"/>
      <c r="U6246" s="28"/>
      <c r="W6246" s="28"/>
      <c r="Y6246" s="28"/>
      <c r="Z6246" s="28"/>
      <c r="AB6246" s="28"/>
    </row>
    <row r="6247" spans="1:28">
      <c r="A6247" s="70"/>
      <c r="B6247" s="28"/>
      <c r="C6247" s="28"/>
      <c r="D6247" s="28"/>
      <c r="F6247" s="28"/>
      <c r="G6247" s="28"/>
      <c r="H6247" s="28"/>
      <c r="J6247" s="21"/>
      <c r="K6247" s="21"/>
      <c r="M6247" s="21"/>
      <c r="P6247" s="21"/>
      <c r="R6247" s="21"/>
      <c r="T6247" s="28"/>
      <c r="U6247" s="28"/>
      <c r="W6247" s="28"/>
      <c r="Y6247" s="28"/>
      <c r="Z6247" s="28"/>
      <c r="AB6247" s="28"/>
    </row>
    <row r="6248" spans="1:28">
      <c r="A6248" s="70"/>
      <c r="B6248" s="28"/>
      <c r="C6248" s="28"/>
      <c r="D6248" s="28"/>
      <c r="F6248" s="28"/>
      <c r="G6248" s="28"/>
      <c r="H6248" s="28"/>
      <c r="J6248" s="21"/>
      <c r="K6248" s="21"/>
      <c r="M6248" s="21"/>
      <c r="P6248" s="21"/>
      <c r="R6248" s="21"/>
      <c r="T6248" s="28"/>
      <c r="U6248" s="28"/>
      <c r="W6248" s="28"/>
      <c r="Y6248" s="28"/>
      <c r="Z6248" s="28"/>
      <c r="AB6248" s="28"/>
    </row>
    <row r="6249" spans="1:28">
      <c r="A6249" s="70"/>
      <c r="B6249" s="28"/>
      <c r="C6249" s="28"/>
      <c r="D6249" s="28"/>
      <c r="F6249" s="28"/>
      <c r="G6249" s="28"/>
      <c r="H6249" s="28"/>
      <c r="J6249" s="21"/>
      <c r="K6249" s="21"/>
      <c r="M6249" s="21"/>
      <c r="P6249" s="21"/>
      <c r="R6249" s="21"/>
      <c r="T6249" s="28"/>
      <c r="U6249" s="28"/>
      <c r="W6249" s="28"/>
      <c r="Y6249" s="28"/>
      <c r="Z6249" s="28"/>
      <c r="AB6249" s="28"/>
    </row>
    <row r="6250" spans="1:28">
      <c r="A6250" s="70"/>
      <c r="B6250" s="28"/>
      <c r="C6250" s="28"/>
      <c r="D6250" s="28"/>
      <c r="F6250" s="28"/>
      <c r="G6250" s="28"/>
      <c r="H6250" s="28"/>
      <c r="J6250" s="21"/>
      <c r="K6250" s="21"/>
      <c r="M6250" s="21"/>
      <c r="P6250" s="21"/>
      <c r="R6250" s="21"/>
      <c r="T6250" s="28"/>
      <c r="U6250" s="28"/>
      <c r="W6250" s="28"/>
      <c r="Y6250" s="28"/>
      <c r="Z6250" s="28"/>
      <c r="AB6250" s="28"/>
    </row>
    <row r="6251" spans="1:28">
      <c r="A6251" s="70"/>
      <c r="B6251" s="28"/>
      <c r="C6251" s="28"/>
      <c r="D6251" s="28"/>
      <c r="F6251" s="28"/>
      <c r="G6251" s="28"/>
      <c r="H6251" s="28"/>
      <c r="J6251" s="21"/>
      <c r="K6251" s="21"/>
      <c r="M6251" s="21"/>
      <c r="P6251" s="21"/>
      <c r="R6251" s="21"/>
      <c r="T6251" s="28"/>
      <c r="U6251" s="28"/>
      <c r="W6251" s="28"/>
      <c r="Y6251" s="28"/>
      <c r="Z6251" s="28"/>
      <c r="AB6251" s="28"/>
    </row>
    <row r="6252" spans="1:28">
      <c r="A6252" s="70"/>
      <c r="B6252" s="28"/>
      <c r="C6252" s="28"/>
      <c r="D6252" s="28"/>
      <c r="F6252" s="28"/>
      <c r="G6252" s="28"/>
      <c r="H6252" s="28"/>
      <c r="J6252" s="21"/>
      <c r="K6252" s="21"/>
      <c r="M6252" s="21"/>
      <c r="P6252" s="21"/>
      <c r="R6252" s="21"/>
      <c r="T6252" s="28"/>
      <c r="U6252" s="28"/>
      <c r="W6252" s="28"/>
      <c r="Y6252" s="28"/>
      <c r="Z6252" s="28"/>
      <c r="AB6252" s="28"/>
    </row>
    <row r="6253" spans="1:28">
      <c r="A6253" s="70"/>
      <c r="B6253" s="28"/>
      <c r="C6253" s="28"/>
      <c r="D6253" s="28"/>
      <c r="F6253" s="28"/>
      <c r="G6253" s="28"/>
      <c r="H6253" s="28"/>
      <c r="J6253" s="21"/>
      <c r="K6253" s="21"/>
      <c r="M6253" s="21"/>
      <c r="P6253" s="21"/>
      <c r="R6253" s="21"/>
      <c r="T6253" s="28"/>
      <c r="U6253" s="28"/>
      <c r="W6253" s="28"/>
      <c r="Y6253" s="28"/>
      <c r="Z6253" s="28"/>
      <c r="AB6253" s="28"/>
    </row>
    <row r="6254" spans="1:28">
      <c r="A6254" s="70"/>
      <c r="B6254" s="28"/>
      <c r="C6254" s="28"/>
      <c r="D6254" s="28"/>
      <c r="F6254" s="28"/>
      <c r="G6254" s="28"/>
      <c r="H6254" s="28"/>
      <c r="J6254" s="21"/>
      <c r="K6254" s="21"/>
      <c r="M6254" s="21"/>
      <c r="P6254" s="21"/>
      <c r="R6254" s="21"/>
      <c r="T6254" s="28"/>
      <c r="U6254" s="28"/>
      <c r="W6254" s="28"/>
      <c r="Y6254" s="28"/>
      <c r="Z6254" s="28"/>
      <c r="AB6254" s="28"/>
    </row>
    <row r="6255" spans="1:28">
      <c r="A6255" s="70"/>
      <c r="B6255" s="28"/>
      <c r="C6255" s="28"/>
      <c r="D6255" s="28"/>
      <c r="F6255" s="28"/>
      <c r="G6255" s="28"/>
      <c r="H6255" s="28"/>
      <c r="J6255" s="21"/>
      <c r="K6255" s="21"/>
      <c r="M6255" s="21"/>
      <c r="P6255" s="21"/>
      <c r="R6255" s="21"/>
      <c r="T6255" s="28"/>
      <c r="U6255" s="28"/>
      <c r="W6255" s="28"/>
      <c r="Y6255" s="28"/>
      <c r="Z6255" s="28"/>
      <c r="AB6255" s="28"/>
    </row>
    <row r="6256" spans="1:28">
      <c r="A6256" s="70"/>
      <c r="B6256" s="28"/>
      <c r="C6256" s="28"/>
      <c r="D6256" s="28"/>
      <c r="F6256" s="28"/>
      <c r="G6256" s="28"/>
      <c r="H6256" s="28"/>
      <c r="J6256" s="21"/>
      <c r="K6256" s="21"/>
      <c r="M6256" s="21"/>
      <c r="P6256" s="21"/>
      <c r="R6256" s="21"/>
      <c r="T6256" s="28"/>
      <c r="U6256" s="28"/>
      <c r="W6256" s="28"/>
      <c r="Y6256" s="28"/>
      <c r="Z6256" s="28"/>
      <c r="AB6256" s="28"/>
    </row>
    <row r="6257" spans="1:28">
      <c r="A6257" s="70"/>
      <c r="B6257" s="28"/>
      <c r="C6257" s="28"/>
      <c r="D6257" s="28"/>
      <c r="F6257" s="28"/>
      <c r="G6257" s="28"/>
      <c r="H6257" s="28"/>
      <c r="J6257" s="21"/>
      <c r="K6257" s="21"/>
      <c r="M6257" s="21"/>
      <c r="P6257" s="21"/>
      <c r="R6257" s="21"/>
      <c r="T6257" s="28"/>
      <c r="U6257" s="28"/>
      <c r="W6257" s="28"/>
      <c r="Y6257" s="28"/>
      <c r="Z6257" s="28"/>
      <c r="AB6257" s="28"/>
    </row>
    <row r="6258" spans="1:28">
      <c r="A6258" s="70"/>
      <c r="B6258" s="28"/>
      <c r="C6258" s="28"/>
      <c r="D6258" s="28"/>
      <c r="F6258" s="28"/>
      <c r="G6258" s="28"/>
      <c r="H6258" s="28"/>
      <c r="J6258" s="21"/>
      <c r="K6258" s="21"/>
      <c r="M6258" s="21"/>
      <c r="P6258" s="21"/>
      <c r="R6258" s="21"/>
      <c r="T6258" s="28"/>
      <c r="U6258" s="28"/>
      <c r="W6258" s="28"/>
      <c r="Y6258" s="28"/>
      <c r="Z6258" s="28"/>
      <c r="AB6258" s="28"/>
    </row>
    <row r="6259" spans="1:28">
      <c r="A6259" s="70"/>
      <c r="B6259" s="28"/>
      <c r="C6259" s="28"/>
      <c r="D6259" s="28"/>
      <c r="F6259" s="28"/>
      <c r="G6259" s="28"/>
      <c r="H6259" s="28"/>
      <c r="J6259" s="21"/>
      <c r="K6259" s="21"/>
      <c r="M6259" s="21"/>
      <c r="P6259" s="21"/>
      <c r="R6259" s="21"/>
      <c r="T6259" s="28"/>
      <c r="U6259" s="28"/>
      <c r="W6259" s="28"/>
      <c r="Y6259" s="28"/>
      <c r="Z6259" s="28"/>
      <c r="AB6259" s="28"/>
    </row>
    <row r="6260" spans="1:28">
      <c r="A6260" s="70"/>
      <c r="B6260" s="28"/>
      <c r="C6260" s="28"/>
      <c r="D6260" s="28"/>
      <c r="F6260" s="28"/>
      <c r="G6260" s="28"/>
      <c r="H6260" s="28"/>
      <c r="J6260" s="21"/>
      <c r="K6260" s="21"/>
      <c r="M6260" s="21"/>
      <c r="P6260" s="21"/>
      <c r="R6260" s="21"/>
      <c r="T6260" s="28"/>
      <c r="U6260" s="28"/>
      <c r="W6260" s="28"/>
      <c r="Y6260" s="28"/>
      <c r="Z6260" s="28"/>
      <c r="AB6260" s="28"/>
    </row>
    <row r="6261" spans="1:28">
      <c r="A6261" s="70"/>
      <c r="B6261" s="28"/>
      <c r="C6261" s="28"/>
      <c r="D6261" s="28"/>
      <c r="F6261" s="28"/>
      <c r="G6261" s="28"/>
      <c r="H6261" s="28"/>
      <c r="J6261" s="21"/>
      <c r="K6261" s="21"/>
      <c r="M6261" s="21"/>
      <c r="P6261" s="21"/>
      <c r="R6261" s="21"/>
      <c r="T6261" s="28"/>
      <c r="U6261" s="28"/>
      <c r="W6261" s="28"/>
      <c r="Y6261" s="28"/>
      <c r="Z6261" s="28"/>
      <c r="AB6261" s="28"/>
    </row>
    <row r="6262" spans="1:28">
      <c r="A6262" s="70"/>
      <c r="B6262" s="28"/>
      <c r="C6262" s="28"/>
      <c r="D6262" s="28"/>
      <c r="F6262" s="28"/>
      <c r="G6262" s="28"/>
      <c r="H6262" s="28"/>
      <c r="J6262" s="21"/>
      <c r="K6262" s="21"/>
      <c r="M6262" s="21"/>
      <c r="P6262" s="21"/>
      <c r="R6262" s="21"/>
      <c r="T6262" s="28"/>
      <c r="U6262" s="28"/>
      <c r="W6262" s="28"/>
      <c r="Y6262" s="28"/>
      <c r="Z6262" s="28"/>
      <c r="AB6262" s="28"/>
    </row>
    <row r="6263" spans="1:28">
      <c r="A6263" s="70"/>
      <c r="B6263" s="28"/>
      <c r="C6263" s="28"/>
      <c r="D6263" s="28"/>
      <c r="F6263" s="28"/>
      <c r="G6263" s="28"/>
      <c r="H6263" s="28"/>
      <c r="J6263" s="21"/>
      <c r="K6263" s="21"/>
      <c r="M6263" s="21"/>
      <c r="P6263" s="21"/>
      <c r="R6263" s="21"/>
      <c r="T6263" s="28"/>
      <c r="U6263" s="28"/>
      <c r="W6263" s="28"/>
      <c r="Y6263" s="28"/>
      <c r="Z6263" s="28"/>
      <c r="AB6263" s="28"/>
    </row>
    <row r="6264" spans="1:28">
      <c r="A6264" s="70"/>
      <c r="B6264" s="28"/>
      <c r="C6264" s="28"/>
      <c r="D6264" s="28"/>
      <c r="F6264" s="28"/>
      <c r="G6264" s="28"/>
      <c r="H6264" s="28"/>
      <c r="J6264" s="21"/>
      <c r="K6264" s="21"/>
      <c r="M6264" s="21"/>
      <c r="P6264" s="21"/>
      <c r="R6264" s="21"/>
      <c r="T6264" s="28"/>
      <c r="U6264" s="28"/>
      <c r="W6264" s="28"/>
      <c r="Y6264" s="28"/>
      <c r="Z6264" s="28"/>
      <c r="AB6264" s="28"/>
    </row>
    <row r="6265" spans="1:28">
      <c r="A6265" s="70"/>
      <c r="B6265" s="28"/>
      <c r="C6265" s="28"/>
      <c r="D6265" s="28"/>
      <c r="F6265" s="28"/>
      <c r="G6265" s="28"/>
      <c r="H6265" s="28"/>
      <c r="J6265" s="21"/>
      <c r="K6265" s="21"/>
      <c r="M6265" s="21"/>
      <c r="P6265" s="21"/>
      <c r="R6265" s="21"/>
      <c r="T6265" s="28"/>
      <c r="U6265" s="28"/>
      <c r="W6265" s="28"/>
      <c r="Y6265" s="28"/>
      <c r="Z6265" s="28"/>
      <c r="AB6265" s="28"/>
    </row>
    <row r="6266" spans="1:28">
      <c r="A6266" s="70"/>
      <c r="B6266" s="28"/>
      <c r="C6266" s="28"/>
      <c r="D6266" s="28"/>
      <c r="F6266" s="28"/>
      <c r="G6266" s="28"/>
      <c r="H6266" s="28"/>
      <c r="J6266" s="21"/>
      <c r="K6266" s="21"/>
      <c r="M6266" s="21"/>
      <c r="P6266" s="21"/>
      <c r="R6266" s="21"/>
      <c r="T6266" s="28"/>
      <c r="U6266" s="28"/>
      <c r="W6266" s="28"/>
      <c r="Y6266" s="28"/>
      <c r="Z6266" s="28"/>
      <c r="AB6266" s="28"/>
    </row>
    <row r="6267" spans="1:28">
      <c r="A6267" s="70"/>
      <c r="B6267" s="28"/>
      <c r="C6267" s="28"/>
      <c r="D6267" s="28"/>
      <c r="F6267" s="28"/>
      <c r="G6267" s="28"/>
      <c r="H6267" s="28"/>
      <c r="J6267" s="21"/>
      <c r="K6267" s="21"/>
      <c r="M6267" s="21"/>
      <c r="P6267" s="21"/>
      <c r="R6267" s="21"/>
      <c r="T6267" s="28"/>
      <c r="U6267" s="28"/>
      <c r="W6267" s="28"/>
      <c r="Y6267" s="28"/>
      <c r="Z6267" s="28"/>
      <c r="AB6267" s="28"/>
    </row>
    <row r="6268" spans="1:28">
      <c r="A6268" s="70"/>
      <c r="B6268" s="28"/>
      <c r="C6268" s="28"/>
      <c r="D6268" s="28"/>
      <c r="F6268" s="28"/>
      <c r="G6268" s="28"/>
      <c r="H6268" s="28"/>
      <c r="J6268" s="21"/>
      <c r="K6268" s="21"/>
      <c r="M6268" s="21"/>
      <c r="P6268" s="21"/>
      <c r="R6268" s="21"/>
      <c r="T6268" s="28"/>
      <c r="U6268" s="28"/>
      <c r="W6268" s="28"/>
      <c r="Y6268" s="28"/>
      <c r="Z6268" s="28"/>
      <c r="AB6268" s="28"/>
    </row>
    <row r="6269" spans="1:28">
      <c r="A6269" s="70"/>
      <c r="B6269" s="28"/>
      <c r="C6269" s="28"/>
      <c r="D6269" s="28"/>
      <c r="F6269" s="28"/>
      <c r="G6269" s="28"/>
      <c r="H6269" s="28"/>
      <c r="J6269" s="21"/>
      <c r="K6269" s="21"/>
      <c r="M6269" s="21"/>
      <c r="P6269" s="21"/>
      <c r="R6269" s="21"/>
      <c r="T6269" s="28"/>
      <c r="U6269" s="28"/>
      <c r="W6269" s="28"/>
      <c r="Y6269" s="28"/>
      <c r="Z6269" s="28"/>
      <c r="AB6269" s="28"/>
    </row>
    <row r="6270" spans="1:28">
      <c r="A6270" s="70"/>
      <c r="B6270" s="28"/>
      <c r="C6270" s="28"/>
      <c r="D6270" s="28"/>
      <c r="F6270" s="28"/>
      <c r="G6270" s="28"/>
      <c r="H6270" s="28"/>
      <c r="J6270" s="21"/>
      <c r="K6270" s="21"/>
      <c r="M6270" s="21"/>
      <c r="P6270" s="21"/>
      <c r="R6270" s="21"/>
      <c r="T6270" s="28"/>
      <c r="U6270" s="28"/>
      <c r="W6270" s="28"/>
      <c r="Y6270" s="28"/>
      <c r="Z6270" s="28"/>
      <c r="AB6270" s="28"/>
    </row>
    <row r="6271" spans="1:28">
      <c r="A6271" s="70"/>
      <c r="B6271" s="28"/>
      <c r="C6271" s="28"/>
      <c r="D6271" s="28"/>
      <c r="F6271" s="28"/>
      <c r="G6271" s="28"/>
      <c r="H6271" s="28"/>
      <c r="J6271" s="21"/>
      <c r="K6271" s="21"/>
      <c r="M6271" s="21"/>
      <c r="P6271" s="21"/>
      <c r="R6271" s="21"/>
      <c r="T6271" s="28"/>
      <c r="U6271" s="28"/>
      <c r="W6271" s="28"/>
      <c r="Y6271" s="28"/>
      <c r="Z6271" s="28"/>
      <c r="AB6271" s="28"/>
    </row>
    <row r="6272" spans="1:28">
      <c r="A6272" s="70"/>
      <c r="B6272" s="28"/>
      <c r="C6272" s="28"/>
      <c r="D6272" s="28"/>
      <c r="F6272" s="28"/>
      <c r="G6272" s="28"/>
      <c r="H6272" s="28"/>
      <c r="J6272" s="21"/>
      <c r="K6272" s="21"/>
      <c r="M6272" s="21"/>
      <c r="P6272" s="21"/>
      <c r="R6272" s="21"/>
      <c r="T6272" s="28"/>
      <c r="U6272" s="28"/>
      <c r="W6272" s="28"/>
      <c r="Y6272" s="28"/>
      <c r="Z6272" s="28"/>
      <c r="AB6272" s="28"/>
    </row>
    <row r="6273" spans="1:28">
      <c r="A6273" s="70"/>
      <c r="B6273" s="28"/>
      <c r="C6273" s="28"/>
      <c r="D6273" s="28"/>
      <c r="F6273" s="28"/>
      <c r="G6273" s="28"/>
      <c r="H6273" s="28"/>
      <c r="J6273" s="21"/>
      <c r="K6273" s="21"/>
      <c r="M6273" s="21"/>
      <c r="P6273" s="21"/>
      <c r="R6273" s="21"/>
      <c r="T6273" s="28"/>
      <c r="U6273" s="28"/>
      <c r="W6273" s="28"/>
      <c r="Y6273" s="28"/>
      <c r="Z6273" s="28"/>
      <c r="AB6273" s="28"/>
    </row>
    <row r="6274" spans="1:28">
      <c r="A6274" s="70"/>
      <c r="B6274" s="28"/>
      <c r="C6274" s="28"/>
      <c r="D6274" s="28"/>
      <c r="F6274" s="28"/>
      <c r="G6274" s="28"/>
      <c r="H6274" s="28"/>
      <c r="J6274" s="21"/>
      <c r="K6274" s="21"/>
      <c r="M6274" s="21"/>
      <c r="P6274" s="21"/>
      <c r="R6274" s="21"/>
      <c r="T6274" s="28"/>
      <c r="U6274" s="28"/>
      <c r="W6274" s="28"/>
      <c r="Y6274" s="28"/>
      <c r="Z6274" s="28"/>
      <c r="AB6274" s="28"/>
    </row>
    <row r="6275" spans="1:28">
      <c r="A6275" s="70"/>
      <c r="B6275" s="28"/>
      <c r="C6275" s="28"/>
      <c r="D6275" s="28"/>
      <c r="F6275" s="28"/>
      <c r="G6275" s="28"/>
      <c r="H6275" s="28"/>
      <c r="J6275" s="21"/>
      <c r="K6275" s="21"/>
      <c r="M6275" s="21"/>
      <c r="P6275" s="21"/>
      <c r="R6275" s="21"/>
      <c r="T6275" s="28"/>
      <c r="U6275" s="28"/>
      <c r="W6275" s="28"/>
      <c r="Y6275" s="28"/>
      <c r="Z6275" s="28"/>
      <c r="AB6275" s="28"/>
    </row>
    <row r="6276" spans="1:28">
      <c r="A6276" s="70"/>
      <c r="B6276" s="28"/>
      <c r="C6276" s="28"/>
      <c r="D6276" s="28"/>
      <c r="F6276" s="28"/>
      <c r="G6276" s="28"/>
      <c r="H6276" s="28"/>
      <c r="J6276" s="21"/>
      <c r="K6276" s="21"/>
      <c r="M6276" s="21"/>
      <c r="P6276" s="21"/>
      <c r="R6276" s="21"/>
      <c r="T6276" s="28"/>
      <c r="U6276" s="28"/>
      <c r="W6276" s="28"/>
      <c r="Y6276" s="28"/>
      <c r="Z6276" s="28"/>
      <c r="AB6276" s="28"/>
    </row>
    <row r="6277" spans="1:28">
      <c r="A6277" s="70"/>
      <c r="B6277" s="28"/>
      <c r="C6277" s="28"/>
      <c r="D6277" s="28"/>
      <c r="F6277" s="28"/>
      <c r="G6277" s="28"/>
      <c r="H6277" s="28"/>
      <c r="J6277" s="21"/>
      <c r="K6277" s="21"/>
      <c r="M6277" s="21"/>
      <c r="P6277" s="21"/>
      <c r="R6277" s="21"/>
      <c r="T6277" s="28"/>
      <c r="U6277" s="28"/>
      <c r="W6277" s="28"/>
      <c r="Y6277" s="28"/>
      <c r="Z6277" s="28"/>
      <c r="AB6277" s="28"/>
    </row>
    <row r="6278" spans="1:28">
      <c r="A6278" s="70"/>
      <c r="B6278" s="28"/>
      <c r="C6278" s="28"/>
      <c r="D6278" s="28"/>
      <c r="F6278" s="28"/>
      <c r="G6278" s="28"/>
      <c r="H6278" s="28"/>
      <c r="J6278" s="21"/>
      <c r="K6278" s="21"/>
      <c r="M6278" s="21"/>
      <c r="P6278" s="21"/>
      <c r="R6278" s="21"/>
      <c r="T6278" s="28"/>
      <c r="U6278" s="28"/>
      <c r="W6278" s="28"/>
      <c r="Y6278" s="28"/>
      <c r="Z6278" s="28"/>
      <c r="AB6278" s="28"/>
    </row>
    <row r="6279" spans="1:28">
      <c r="A6279" s="70"/>
      <c r="B6279" s="28"/>
      <c r="C6279" s="28"/>
      <c r="D6279" s="28"/>
      <c r="F6279" s="28"/>
      <c r="G6279" s="28"/>
      <c r="H6279" s="28"/>
      <c r="J6279" s="21"/>
      <c r="K6279" s="21"/>
      <c r="M6279" s="21"/>
      <c r="P6279" s="21"/>
      <c r="R6279" s="21"/>
      <c r="T6279" s="28"/>
      <c r="U6279" s="28"/>
      <c r="W6279" s="28"/>
      <c r="Y6279" s="28"/>
      <c r="Z6279" s="28"/>
      <c r="AB6279" s="28"/>
    </row>
    <row r="6280" spans="1:28">
      <c r="A6280" s="70"/>
      <c r="B6280" s="28"/>
      <c r="C6280" s="28"/>
      <c r="D6280" s="28"/>
      <c r="F6280" s="28"/>
      <c r="G6280" s="28"/>
      <c r="H6280" s="28"/>
      <c r="J6280" s="21"/>
      <c r="K6280" s="21"/>
      <c r="M6280" s="21"/>
      <c r="P6280" s="21"/>
      <c r="R6280" s="21"/>
      <c r="T6280" s="28"/>
      <c r="U6280" s="28"/>
      <c r="W6280" s="28"/>
      <c r="Y6280" s="28"/>
      <c r="Z6280" s="28"/>
      <c r="AB6280" s="28"/>
    </row>
    <row r="6281" spans="1:28">
      <c r="A6281" s="70"/>
      <c r="B6281" s="28"/>
      <c r="C6281" s="28"/>
      <c r="D6281" s="28"/>
      <c r="F6281" s="28"/>
      <c r="G6281" s="28"/>
      <c r="H6281" s="28"/>
      <c r="J6281" s="21"/>
      <c r="K6281" s="21"/>
      <c r="M6281" s="21"/>
      <c r="P6281" s="21"/>
      <c r="R6281" s="21"/>
      <c r="T6281" s="28"/>
      <c r="U6281" s="28"/>
      <c r="W6281" s="28"/>
      <c r="Y6281" s="28"/>
      <c r="Z6281" s="28"/>
      <c r="AB6281" s="28"/>
    </row>
    <row r="6282" spans="1:28">
      <c r="A6282" s="70"/>
      <c r="B6282" s="28"/>
      <c r="C6282" s="28"/>
      <c r="D6282" s="28"/>
      <c r="F6282" s="28"/>
      <c r="G6282" s="28"/>
      <c r="H6282" s="28"/>
      <c r="J6282" s="21"/>
      <c r="K6282" s="21"/>
      <c r="M6282" s="21"/>
      <c r="P6282" s="21"/>
      <c r="R6282" s="21"/>
      <c r="T6282" s="28"/>
      <c r="U6282" s="28"/>
      <c r="W6282" s="28"/>
      <c r="Y6282" s="28"/>
      <c r="Z6282" s="28"/>
      <c r="AB6282" s="28"/>
    </row>
    <row r="6283" spans="1:28">
      <c r="A6283" s="70"/>
      <c r="B6283" s="28"/>
      <c r="C6283" s="28"/>
      <c r="D6283" s="28"/>
      <c r="F6283" s="28"/>
      <c r="G6283" s="28"/>
      <c r="H6283" s="28"/>
      <c r="J6283" s="21"/>
      <c r="K6283" s="21"/>
      <c r="M6283" s="21"/>
      <c r="P6283" s="21"/>
      <c r="R6283" s="21"/>
      <c r="T6283" s="28"/>
      <c r="U6283" s="28"/>
      <c r="W6283" s="28"/>
      <c r="Y6283" s="28"/>
      <c r="Z6283" s="28"/>
      <c r="AB6283" s="28"/>
    </row>
    <row r="6284" spans="1:28">
      <c r="A6284" s="70"/>
      <c r="B6284" s="28"/>
      <c r="C6284" s="28"/>
      <c r="D6284" s="28"/>
      <c r="F6284" s="28"/>
      <c r="G6284" s="28"/>
      <c r="H6284" s="28"/>
      <c r="J6284" s="21"/>
      <c r="K6284" s="21"/>
      <c r="M6284" s="21"/>
      <c r="P6284" s="21"/>
      <c r="R6284" s="21"/>
      <c r="T6284" s="28"/>
      <c r="U6284" s="28"/>
      <c r="W6284" s="28"/>
      <c r="Y6284" s="28"/>
      <c r="Z6284" s="28"/>
      <c r="AB6284" s="28"/>
    </row>
    <row r="6285" spans="1:28">
      <c r="A6285" s="70"/>
      <c r="B6285" s="28"/>
      <c r="C6285" s="28"/>
      <c r="D6285" s="28"/>
      <c r="F6285" s="28"/>
      <c r="G6285" s="28"/>
      <c r="H6285" s="28"/>
      <c r="J6285" s="21"/>
      <c r="K6285" s="21"/>
      <c r="M6285" s="21"/>
      <c r="P6285" s="21"/>
      <c r="R6285" s="21"/>
      <c r="T6285" s="28"/>
      <c r="U6285" s="28"/>
      <c r="W6285" s="28"/>
      <c r="Y6285" s="28"/>
      <c r="Z6285" s="28"/>
      <c r="AB6285" s="28"/>
    </row>
    <row r="6286" spans="1:28">
      <c r="A6286" s="70"/>
      <c r="B6286" s="28"/>
      <c r="C6286" s="28"/>
      <c r="D6286" s="28"/>
      <c r="F6286" s="28"/>
      <c r="G6286" s="28"/>
      <c r="H6286" s="28"/>
      <c r="J6286" s="21"/>
      <c r="K6286" s="21"/>
      <c r="M6286" s="21"/>
      <c r="P6286" s="21"/>
      <c r="R6286" s="21"/>
      <c r="T6286" s="28"/>
      <c r="U6286" s="28"/>
      <c r="W6286" s="28"/>
      <c r="Y6286" s="28"/>
      <c r="Z6286" s="28"/>
      <c r="AB6286" s="28"/>
    </row>
    <row r="6287" spans="1:28">
      <c r="A6287" s="70"/>
      <c r="B6287" s="28"/>
      <c r="C6287" s="28"/>
      <c r="D6287" s="28"/>
      <c r="F6287" s="28"/>
      <c r="G6287" s="28"/>
      <c r="H6287" s="28"/>
      <c r="J6287" s="21"/>
      <c r="K6287" s="21"/>
      <c r="M6287" s="21"/>
      <c r="P6287" s="21"/>
      <c r="R6287" s="21"/>
      <c r="T6287" s="28"/>
      <c r="U6287" s="28"/>
      <c r="W6287" s="28"/>
      <c r="Y6287" s="28"/>
      <c r="Z6287" s="28"/>
      <c r="AB6287" s="28"/>
    </row>
    <row r="6288" spans="1:28">
      <c r="A6288" s="70"/>
      <c r="B6288" s="28"/>
      <c r="C6288" s="28"/>
      <c r="D6288" s="28"/>
      <c r="F6288" s="28"/>
      <c r="G6288" s="28"/>
      <c r="H6288" s="28"/>
      <c r="J6288" s="21"/>
      <c r="K6288" s="21"/>
      <c r="M6288" s="21"/>
      <c r="P6288" s="21"/>
      <c r="R6288" s="21"/>
      <c r="T6288" s="28"/>
      <c r="U6288" s="28"/>
      <c r="W6288" s="28"/>
      <c r="Y6288" s="28"/>
      <c r="Z6288" s="28"/>
      <c r="AB6288" s="28"/>
    </row>
    <row r="6289" spans="1:28">
      <c r="A6289" s="70"/>
      <c r="B6289" s="28"/>
      <c r="C6289" s="28"/>
      <c r="D6289" s="28"/>
      <c r="F6289" s="28"/>
      <c r="G6289" s="28"/>
      <c r="H6289" s="28"/>
      <c r="J6289" s="21"/>
      <c r="K6289" s="21"/>
      <c r="M6289" s="21"/>
      <c r="P6289" s="21"/>
      <c r="R6289" s="21"/>
      <c r="T6289" s="28"/>
      <c r="U6289" s="28"/>
      <c r="W6289" s="28"/>
      <c r="Y6289" s="28"/>
      <c r="Z6289" s="28"/>
      <c r="AB6289" s="28"/>
    </row>
    <row r="6290" spans="1:28">
      <c r="A6290" s="70"/>
      <c r="B6290" s="28"/>
      <c r="C6290" s="28"/>
      <c r="D6290" s="28"/>
      <c r="F6290" s="28"/>
      <c r="G6290" s="28"/>
      <c r="H6290" s="28"/>
      <c r="J6290" s="21"/>
      <c r="K6290" s="21"/>
      <c r="M6290" s="21"/>
      <c r="P6290" s="21"/>
      <c r="R6290" s="21"/>
      <c r="T6290" s="28"/>
      <c r="U6290" s="28"/>
      <c r="W6290" s="28"/>
      <c r="Y6290" s="28"/>
      <c r="Z6290" s="28"/>
      <c r="AB6290" s="28"/>
    </row>
    <row r="6291" spans="1:28">
      <c r="A6291" s="70"/>
      <c r="B6291" s="28"/>
      <c r="C6291" s="28"/>
      <c r="D6291" s="28"/>
      <c r="F6291" s="28"/>
      <c r="G6291" s="28"/>
      <c r="H6291" s="28"/>
      <c r="J6291" s="21"/>
      <c r="K6291" s="21"/>
      <c r="M6291" s="21"/>
      <c r="P6291" s="21"/>
      <c r="R6291" s="21"/>
      <c r="T6291" s="28"/>
      <c r="U6291" s="28"/>
      <c r="W6291" s="28"/>
      <c r="Y6291" s="28"/>
      <c r="Z6291" s="28"/>
      <c r="AB6291" s="28"/>
    </row>
    <row r="6292" spans="1:28">
      <c r="A6292" s="70"/>
      <c r="B6292" s="28"/>
      <c r="C6292" s="28"/>
      <c r="D6292" s="28"/>
      <c r="F6292" s="28"/>
      <c r="G6292" s="28"/>
      <c r="H6292" s="28"/>
      <c r="J6292" s="21"/>
      <c r="K6292" s="21"/>
      <c r="M6292" s="21"/>
      <c r="P6292" s="21"/>
      <c r="R6292" s="21"/>
      <c r="T6292" s="28"/>
      <c r="U6292" s="28"/>
      <c r="W6292" s="28"/>
      <c r="Y6292" s="28"/>
      <c r="Z6292" s="28"/>
      <c r="AB6292" s="28"/>
    </row>
    <row r="6293" spans="1:28">
      <c r="A6293" s="70"/>
      <c r="B6293" s="28"/>
      <c r="C6293" s="28"/>
      <c r="D6293" s="28"/>
      <c r="F6293" s="28"/>
      <c r="G6293" s="28"/>
      <c r="H6293" s="28"/>
      <c r="J6293" s="21"/>
      <c r="K6293" s="21"/>
      <c r="M6293" s="21"/>
      <c r="P6293" s="21"/>
      <c r="R6293" s="21"/>
      <c r="T6293" s="28"/>
      <c r="U6293" s="28"/>
      <c r="W6293" s="28"/>
      <c r="Y6293" s="28"/>
      <c r="Z6293" s="28"/>
      <c r="AB6293" s="28"/>
    </row>
    <row r="6294" spans="1:28">
      <c r="A6294" s="70"/>
      <c r="B6294" s="28"/>
      <c r="C6294" s="28"/>
      <c r="D6294" s="28"/>
      <c r="F6294" s="28"/>
      <c r="G6294" s="28"/>
      <c r="H6294" s="28"/>
      <c r="J6294" s="21"/>
      <c r="K6294" s="21"/>
      <c r="M6294" s="21"/>
      <c r="P6294" s="21"/>
      <c r="R6294" s="21"/>
      <c r="T6294" s="28"/>
      <c r="U6294" s="28"/>
      <c r="W6294" s="28"/>
      <c r="Y6294" s="28"/>
      <c r="Z6294" s="28"/>
      <c r="AB6294" s="28"/>
    </row>
    <row r="6295" spans="1:28">
      <c r="A6295" s="70"/>
      <c r="B6295" s="28"/>
      <c r="C6295" s="28"/>
      <c r="D6295" s="28"/>
      <c r="F6295" s="28"/>
      <c r="G6295" s="28"/>
      <c r="H6295" s="28"/>
      <c r="J6295" s="21"/>
      <c r="K6295" s="21"/>
      <c r="M6295" s="21"/>
      <c r="P6295" s="21"/>
      <c r="R6295" s="21"/>
      <c r="T6295" s="28"/>
      <c r="U6295" s="28"/>
      <c r="W6295" s="28"/>
      <c r="Y6295" s="28"/>
      <c r="Z6295" s="28"/>
      <c r="AB6295" s="28"/>
    </row>
    <row r="6296" spans="1:28">
      <c r="A6296" s="70"/>
      <c r="B6296" s="28"/>
      <c r="C6296" s="28"/>
      <c r="D6296" s="28"/>
      <c r="F6296" s="28"/>
      <c r="G6296" s="28"/>
      <c r="H6296" s="28"/>
      <c r="J6296" s="21"/>
      <c r="K6296" s="21"/>
      <c r="M6296" s="21"/>
      <c r="P6296" s="21"/>
      <c r="R6296" s="21"/>
      <c r="T6296" s="28"/>
      <c r="U6296" s="28"/>
      <c r="W6296" s="28"/>
      <c r="Y6296" s="28"/>
      <c r="Z6296" s="28"/>
      <c r="AB6296" s="28"/>
    </row>
    <row r="6297" spans="1:28">
      <c r="A6297" s="70"/>
      <c r="B6297" s="28"/>
      <c r="C6297" s="28"/>
      <c r="D6297" s="28"/>
      <c r="F6297" s="28"/>
      <c r="G6297" s="28"/>
      <c r="H6297" s="28"/>
      <c r="J6297" s="21"/>
      <c r="K6297" s="21"/>
      <c r="M6297" s="21"/>
      <c r="P6297" s="21"/>
      <c r="R6297" s="21"/>
      <c r="T6297" s="28"/>
      <c r="U6297" s="28"/>
      <c r="W6297" s="28"/>
      <c r="Y6297" s="28"/>
      <c r="Z6297" s="28"/>
      <c r="AB6297" s="28"/>
    </row>
    <row r="6298" spans="1:28">
      <c r="A6298" s="70"/>
      <c r="B6298" s="28"/>
      <c r="C6298" s="28"/>
      <c r="D6298" s="28"/>
      <c r="F6298" s="28"/>
      <c r="G6298" s="28"/>
      <c r="H6298" s="28"/>
      <c r="J6298" s="21"/>
      <c r="K6298" s="21"/>
      <c r="M6298" s="21"/>
      <c r="P6298" s="21"/>
      <c r="R6298" s="21"/>
      <c r="T6298" s="28"/>
      <c r="U6298" s="28"/>
      <c r="W6298" s="28"/>
      <c r="Y6298" s="28"/>
      <c r="Z6298" s="28"/>
      <c r="AB6298" s="28"/>
    </row>
    <row r="6299" spans="1:28">
      <c r="A6299" s="70"/>
      <c r="B6299" s="28"/>
      <c r="C6299" s="28"/>
      <c r="D6299" s="28"/>
      <c r="F6299" s="28"/>
      <c r="G6299" s="28"/>
      <c r="H6299" s="28"/>
      <c r="J6299" s="21"/>
      <c r="K6299" s="21"/>
      <c r="M6299" s="21"/>
      <c r="P6299" s="21"/>
      <c r="R6299" s="21"/>
      <c r="T6299" s="28"/>
      <c r="U6299" s="28"/>
      <c r="W6299" s="28"/>
      <c r="Y6299" s="28"/>
      <c r="Z6299" s="28"/>
      <c r="AB6299" s="28"/>
    </row>
    <row r="6300" spans="1:28">
      <c r="A6300" s="70"/>
      <c r="B6300" s="28"/>
      <c r="C6300" s="28"/>
      <c r="D6300" s="28"/>
      <c r="F6300" s="28"/>
      <c r="G6300" s="28"/>
      <c r="H6300" s="28"/>
      <c r="J6300" s="21"/>
      <c r="K6300" s="21"/>
      <c r="M6300" s="21"/>
      <c r="P6300" s="21"/>
      <c r="R6300" s="21"/>
      <c r="T6300" s="28"/>
      <c r="U6300" s="28"/>
      <c r="W6300" s="28"/>
      <c r="Y6300" s="28"/>
      <c r="Z6300" s="28"/>
      <c r="AB6300" s="28"/>
    </row>
    <row r="6301" spans="1:28">
      <c r="A6301" s="70"/>
      <c r="B6301" s="28"/>
      <c r="C6301" s="28"/>
      <c r="D6301" s="28"/>
      <c r="F6301" s="28"/>
      <c r="G6301" s="28"/>
      <c r="H6301" s="28"/>
      <c r="J6301" s="21"/>
      <c r="K6301" s="21"/>
      <c r="M6301" s="21"/>
      <c r="P6301" s="21"/>
      <c r="R6301" s="21"/>
      <c r="T6301" s="28"/>
      <c r="U6301" s="28"/>
      <c r="W6301" s="28"/>
      <c r="Y6301" s="28"/>
      <c r="Z6301" s="28"/>
      <c r="AB6301" s="28"/>
    </row>
    <row r="6302" spans="1:28">
      <c r="A6302" s="70"/>
      <c r="B6302" s="28"/>
      <c r="C6302" s="28"/>
      <c r="D6302" s="28"/>
      <c r="F6302" s="28"/>
      <c r="G6302" s="28"/>
      <c r="H6302" s="28"/>
      <c r="J6302" s="21"/>
      <c r="K6302" s="21"/>
      <c r="M6302" s="21"/>
      <c r="P6302" s="21"/>
      <c r="R6302" s="21"/>
      <c r="T6302" s="28"/>
      <c r="U6302" s="28"/>
      <c r="W6302" s="28"/>
      <c r="Y6302" s="28"/>
      <c r="Z6302" s="28"/>
      <c r="AB6302" s="28"/>
    </row>
    <row r="6303" spans="1:28">
      <c r="A6303" s="70"/>
      <c r="B6303" s="28"/>
      <c r="C6303" s="28"/>
      <c r="D6303" s="28"/>
      <c r="F6303" s="28"/>
      <c r="G6303" s="28"/>
      <c r="H6303" s="28"/>
      <c r="J6303" s="21"/>
      <c r="K6303" s="21"/>
      <c r="M6303" s="21"/>
      <c r="P6303" s="21"/>
      <c r="R6303" s="21"/>
      <c r="T6303" s="28"/>
      <c r="U6303" s="28"/>
      <c r="W6303" s="28"/>
      <c r="Y6303" s="28"/>
      <c r="Z6303" s="28"/>
      <c r="AB6303" s="28"/>
    </row>
    <row r="6304" spans="1:28">
      <c r="A6304" s="70"/>
      <c r="B6304" s="28"/>
      <c r="C6304" s="28"/>
      <c r="D6304" s="28"/>
      <c r="F6304" s="28"/>
      <c r="G6304" s="28"/>
      <c r="H6304" s="28"/>
      <c r="J6304" s="21"/>
      <c r="K6304" s="21"/>
      <c r="M6304" s="21"/>
      <c r="P6304" s="21"/>
      <c r="R6304" s="21"/>
      <c r="T6304" s="28"/>
      <c r="U6304" s="28"/>
      <c r="W6304" s="28"/>
      <c r="Y6304" s="28"/>
      <c r="Z6304" s="28"/>
      <c r="AB6304" s="28"/>
    </row>
    <row r="6305" spans="1:28">
      <c r="A6305" s="70"/>
      <c r="B6305" s="28"/>
      <c r="C6305" s="28"/>
      <c r="D6305" s="28"/>
      <c r="F6305" s="28"/>
      <c r="G6305" s="28"/>
      <c r="H6305" s="28"/>
      <c r="J6305" s="21"/>
      <c r="K6305" s="21"/>
      <c r="M6305" s="21"/>
      <c r="P6305" s="21"/>
      <c r="R6305" s="21"/>
      <c r="T6305" s="28"/>
      <c r="U6305" s="28"/>
      <c r="W6305" s="28"/>
      <c r="Y6305" s="28"/>
      <c r="Z6305" s="28"/>
      <c r="AB6305" s="28"/>
    </row>
    <row r="6306" spans="1:28">
      <c r="A6306" s="70"/>
      <c r="B6306" s="28"/>
      <c r="C6306" s="28"/>
      <c r="D6306" s="28"/>
      <c r="F6306" s="28"/>
      <c r="G6306" s="28"/>
      <c r="H6306" s="28"/>
      <c r="J6306" s="21"/>
      <c r="K6306" s="21"/>
      <c r="M6306" s="21"/>
      <c r="P6306" s="21"/>
      <c r="R6306" s="21"/>
      <c r="T6306" s="28"/>
      <c r="U6306" s="28"/>
      <c r="W6306" s="28"/>
      <c r="Y6306" s="28"/>
      <c r="Z6306" s="28"/>
      <c r="AB6306" s="28"/>
    </row>
    <row r="6307" spans="1:28">
      <c r="A6307" s="70"/>
      <c r="B6307" s="28"/>
      <c r="C6307" s="28"/>
      <c r="D6307" s="28"/>
      <c r="F6307" s="28"/>
      <c r="G6307" s="28"/>
      <c r="H6307" s="28"/>
      <c r="J6307" s="21"/>
      <c r="K6307" s="21"/>
      <c r="M6307" s="21"/>
      <c r="P6307" s="21"/>
      <c r="R6307" s="21"/>
      <c r="T6307" s="28"/>
      <c r="U6307" s="28"/>
      <c r="W6307" s="28"/>
      <c r="Y6307" s="28"/>
      <c r="Z6307" s="28"/>
      <c r="AB6307" s="28"/>
    </row>
    <row r="6308" spans="1:28">
      <c r="A6308" s="70"/>
      <c r="B6308" s="28"/>
      <c r="C6308" s="28"/>
      <c r="D6308" s="28"/>
      <c r="F6308" s="28"/>
      <c r="G6308" s="28"/>
      <c r="H6308" s="28"/>
      <c r="J6308" s="21"/>
      <c r="K6308" s="21"/>
      <c r="M6308" s="21"/>
      <c r="P6308" s="21"/>
      <c r="R6308" s="21"/>
      <c r="T6308" s="28"/>
      <c r="U6308" s="28"/>
      <c r="W6308" s="28"/>
      <c r="Y6308" s="28"/>
      <c r="Z6308" s="28"/>
      <c r="AB6308" s="28"/>
    </row>
    <row r="6309" spans="1:28">
      <c r="A6309" s="70"/>
      <c r="B6309" s="28"/>
      <c r="C6309" s="28"/>
      <c r="D6309" s="28"/>
      <c r="F6309" s="28"/>
      <c r="G6309" s="28"/>
      <c r="H6309" s="28"/>
      <c r="J6309" s="21"/>
      <c r="K6309" s="21"/>
      <c r="M6309" s="21"/>
      <c r="P6309" s="21"/>
      <c r="R6309" s="21"/>
      <c r="T6309" s="28"/>
      <c r="U6309" s="28"/>
      <c r="W6309" s="28"/>
      <c r="Y6309" s="28"/>
      <c r="Z6309" s="28"/>
      <c r="AB6309" s="28"/>
    </row>
    <row r="6310" spans="1:28">
      <c r="A6310" s="70"/>
      <c r="B6310" s="28"/>
      <c r="C6310" s="28"/>
      <c r="D6310" s="28"/>
      <c r="F6310" s="28"/>
      <c r="G6310" s="28"/>
      <c r="H6310" s="28"/>
      <c r="J6310" s="21"/>
      <c r="K6310" s="21"/>
      <c r="M6310" s="21"/>
      <c r="P6310" s="21"/>
      <c r="R6310" s="21"/>
      <c r="T6310" s="28"/>
      <c r="U6310" s="28"/>
      <c r="W6310" s="28"/>
      <c r="Y6310" s="28"/>
      <c r="Z6310" s="28"/>
      <c r="AB6310" s="28"/>
    </row>
    <row r="6311" spans="1:28">
      <c r="A6311" s="70"/>
      <c r="B6311" s="28"/>
      <c r="C6311" s="28"/>
      <c r="D6311" s="28"/>
      <c r="F6311" s="28"/>
      <c r="G6311" s="28"/>
      <c r="H6311" s="28"/>
      <c r="J6311" s="21"/>
      <c r="K6311" s="21"/>
      <c r="M6311" s="21"/>
      <c r="P6311" s="21"/>
      <c r="R6311" s="21"/>
      <c r="T6311" s="28"/>
      <c r="U6311" s="28"/>
      <c r="W6311" s="28"/>
      <c r="Y6311" s="28"/>
      <c r="Z6311" s="28"/>
      <c r="AB6311" s="28"/>
    </row>
    <row r="6312" spans="1:28">
      <c r="A6312" s="70"/>
      <c r="B6312" s="28"/>
      <c r="C6312" s="28"/>
      <c r="D6312" s="28"/>
      <c r="F6312" s="28"/>
      <c r="G6312" s="28"/>
      <c r="H6312" s="28"/>
      <c r="J6312" s="21"/>
      <c r="K6312" s="21"/>
      <c r="M6312" s="21"/>
      <c r="P6312" s="21"/>
      <c r="R6312" s="21"/>
      <c r="T6312" s="28"/>
      <c r="U6312" s="28"/>
      <c r="W6312" s="28"/>
      <c r="Y6312" s="28"/>
      <c r="Z6312" s="28"/>
      <c r="AB6312" s="28"/>
    </row>
    <row r="6313" spans="1:28">
      <c r="A6313" s="70"/>
      <c r="B6313" s="28"/>
      <c r="C6313" s="28"/>
      <c r="D6313" s="28"/>
      <c r="F6313" s="28"/>
      <c r="G6313" s="28"/>
      <c r="H6313" s="28"/>
      <c r="J6313" s="21"/>
      <c r="K6313" s="21"/>
      <c r="M6313" s="21"/>
      <c r="P6313" s="21"/>
      <c r="R6313" s="21"/>
      <c r="T6313" s="28"/>
      <c r="U6313" s="28"/>
      <c r="W6313" s="28"/>
      <c r="Y6313" s="28"/>
      <c r="Z6313" s="28"/>
      <c r="AB6313" s="28"/>
    </row>
    <row r="6314" spans="1:28">
      <c r="A6314" s="70"/>
      <c r="B6314" s="28"/>
      <c r="C6314" s="28"/>
      <c r="D6314" s="28"/>
      <c r="F6314" s="28"/>
      <c r="G6314" s="28"/>
      <c r="H6314" s="28"/>
      <c r="J6314" s="21"/>
      <c r="K6314" s="21"/>
      <c r="M6314" s="21"/>
      <c r="P6314" s="21"/>
      <c r="R6314" s="21"/>
      <c r="T6314" s="28"/>
      <c r="U6314" s="28"/>
      <c r="W6314" s="28"/>
      <c r="Y6314" s="28"/>
      <c r="Z6314" s="28"/>
      <c r="AB6314" s="28"/>
    </row>
    <row r="6315" spans="1:28">
      <c r="A6315" s="70"/>
      <c r="B6315" s="28"/>
      <c r="C6315" s="28"/>
      <c r="D6315" s="28"/>
      <c r="F6315" s="28"/>
      <c r="G6315" s="28"/>
      <c r="H6315" s="28"/>
      <c r="J6315" s="21"/>
      <c r="K6315" s="21"/>
      <c r="M6315" s="21"/>
      <c r="P6315" s="21"/>
      <c r="R6315" s="21"/>
      <c r="T6315" s="28"/>
      <c r="U6315" s="28"/>
      <c r="W6315" s="28"/>
      <c r="Y6315" s="28"/>
      <c r="Z6315" s="28"/>
      <c r="AB6315" s="28"/>
    </row>
    <row r="6316" spans="1:28">
      <c r="A6316" s="70"/>
      <c r="B6316" s="28"/>
      <c r="C6316" s="28"/>
      <c r="D6316" s="28"/>
      <c r="F6316" s="28"/>
      <c r="G6316" s="28"/>
      <c r="H6316" s="28"/>
      <c r="J6316" s="21"/>
      <c r="K6316" s="21"/>
      <c r="M6316" s="21"/>
      <c r="P6316" s="21"/>
      <c r="R6316" s="21"/>
      <c r="T6316" s="28"/>
      <c r="U6316" s="28"/>
      <c r="W6316" s="28"/>
      <c r="Y6316" s="28"/>
      <c r="Z6316" s="28"/>
      <c r="AB6316" s="28"/>
    </row>
    <row r="6317" spans="1:28">
      <c r="A6317" s="70"/>
      <c r="B6317" s="28"/>
      <c r="C6317" s="28"/>
      <c r="D6317" s="28"/>
      <c r="F6317" s="28"/>
      <c r="G6317" s="28"/>
      <c r="H6317" s="28"/>
      <c r="J6317" s="21"/>
      <c r="K6317" s="21"/>
      <c r="M6317" s="21"/>
      <c r="P6317" s="21"/>
      <c r="R6317" s="21"/>
      <c r="T6317" s="28"/>
      <c r="U6317" s="28"/>
      <c r="W6317" s="28"/>
      <c r="Y6317" s="28"/>
      <c r="Z6317" s="28"/>
      <c r="AB6317" s="28"/>
    </row>
    <row r="6318" spans="1:28">
      <c r="A6318" s="70"/>
      <c r="B6318" s="28"/>
      <c r="C6318" s="28"/>
      <c r="D6318" s="28"/>
      <c r="F6318" s="28"/>
      <c r="G6318" s="28"/>
      <c r="H6318" s="28"/>
      <c r="J6318" s="21"/>
      <c r="K6318" s="21"/>
      <c r="M6318" s="21"/>
      <c r="P6318" s="21"/>
      <c r="R6318" s="21"/>
      <c r="T6318" s="28"/>
      <c r="U6318" s="28"/>
      <c r="W6318" s="28"/>
      <c r="Y6318" s="28"/>
      <c r="Z6318" s="28"/>
      <c r="AB6318" s="28"/>
    </row>
    <row r="6319" spans="1:28">
      <c r="A6319" s="70"/>
      <c r="B6319" s="28"/>
      <c r="C6319" s="28"/>
      <c r="D6319" s="28"/>
      <c r="F6319" s="28"/>
      <c r="G6319" s="28"/>
      <c r="H6319" s="28"/>
      <c r="J6319" s="21"/>
      <c r="K6319" s="21"/>
      <c r="M6319" s="21"/>
      <c r="P6319" s="21"/>
      <c r="R6319" s="21"/>
      <c r="T6319" s="28"/>
      <c r="U6319" s="28"/>
      <c r="W6319" s="28"/>
      <c r="Y6319" s="28"/>
      <c r="Z6319" s="28"/>
      <c r="AB6319" s="28"/>
    </row>
    <row r="6320" spans="1:28">
      <c r="A6320" s="70"/>
      <c r="B6320" s="28"/>
      <c r="C6320" s="28"/>
      <c r="D6320" s="28"/>
      <c r="F6320" s="28"/>
      <c r="G6320" s="28"/>
      <c r="H6320" s="28"/>
      <c r="J6320" s="21"/>
      <c r="K6320" s="21"/>
      <c r="M6320" s="21"/>
      <c r="P6320" s="21"/>
      <c r="R6320" s="21"/>
      <c r="T6320" s="28"/>
      <c r="U6320" s="28"/>
      <c r="W6320" s="28"/>
      <c r="Y6320" s="28"/>
      <c r="Z6320" s="28"/>
      <c r="AB6320" s="28"/>
    </row>
    <row r="6321" spans="1:28">
      <c r="A6321" s="70"/>
      <c r="B6321" s="28"/>
      <c r="C6321" s="28"/>
      <c r="D6321" s="28"/>
      <c r="F6321" s="28"/>
      <c r="G6321" s="28"/>
      <c r="H6321" s="28"/>
      <c r="J6321" s="21"/>
      <c r="K6321" s="21"/>
      <c r="M6321" s="21"/>
      <c r="P6321" s="21"/>
      <c r="R6321" s="21"/>
      <c r="T6321" s="28"/>
      <c r="U6321" s="28"/>
      <c r="W6321" s="28"/>
      <c r="Y6321" s="28"/>
      <c r="Z6321" s="28"/>
      <c r="AB6321" s="28"/>
    </row>
    <row r="6322" spans="1:28">
      <c r="A6322" s="70"/>
      <c r="B6322" s="28"/>
      <c r="C6322" s="28"/>
      <c r="D6322" s="28"/>
      <c r="F6322" s="28"/>
      <c r="G6322" s="28"/>
      <c r="H6322" s="28"/>
      <c r="J6322" s="21"/>
      <c r="K6322" s="21"/>
      <c r="M6322" s="21"/>
      <c r="P6322" s="21"/>
      <c r="R6322" s="21"/>
      <c r="T6322" s="28"/>
      <c r="U6322" s="28"/>
      <c r="W6322" s="28"/>
      <c r="Y6322" s="28"/>
      <c r="Z6322" s="28"/>
      <c r="AB6322" s="28"/>
    </row>
    <row r="6323" spans="1:28">
      <c r="A6323" s="70"/>
      <c r="B6323" s="28"/>
      <c r="C6323" s="28"/>
      <c r="D6323" s="28"/>
      <c r="F6323" s="28"/>
      <c r="G6323" s="28"/>
      <c r="H6323" s="28"/>
      <c r="J6323" s="21"/>
      <c r="K6323" s="21"/>
      <c r="M6323" s="21"/>
      <c r="P6323" s="21"/>
      <c r="R6323" s="21"/>
      <c r="T6323" s="28"/>
      <c r="U6323" s="28"/>
      <c r="W6323" s="28"/>
      <c r="Y6323" s="28"/>
      <c r="Z6323" s="28"/>
      <c r="AB6323" s="28"/>
    </row>
    <row r="6324" spans="1:28">
      <c r="A6324" s="70"/>
      <c r="B6324" s="28"/>
      <c r="C6324" s="28"/>
      <c r="D6324" s="28"/>
      <c r="F6324" s="28"/>
      <c r="G6324" s="28"/>
      <c r="H6324" s="28"/>
      <c r="J6324" s="21"/>
      <c r="K6324" s="21"/>
      <c r="M6324" s="21"/>
      <c r="P6324" s="21"/>
      <c r="R6324" s="21"/>
      <c r="T6324" s="28"/>
      <c r="U6324" s="28"/>
      <c r="W6324" s="28"/>
      <c r="Y6324" s="28"/>
      <c r="Z6324" s="28"/>
      <c r="AB6324" s="28"/>
    </row>
    <row r="6325" spans="1:28">
      <c r="A6325" s="70"/>
      <c r="B6325" s="28"/>
      <c r="C6325" s="28"/>
      <c r="D6325" s="28"/>
      <c r="F6325" s="28"/>
      <c r="G6325" s="28"/>
      <c r="H6325" s="28"/>
      <c r="J6325" s="21"/>
      <c r="K6325" s="21"/>
      <c r="M6325" s="21"/>
      <c r="P6325" s="21"/>
      <c r="R6325" s="21"/>
      <c r="T6325" s="28"/>
      <c r="U6325" s="28"/>
      <c r="W6325" s="28"/>
      <c r="Y6325" s="28"/>
      <c r="Z6325" s="28"/>
      <c r="AB6325" s="28"/>
    </row>
    <row r="6326" spans="1:28">
      <c r="A6326" s="70"/>
      <c r="B6326" s="28"/>
      <c r="C6326" s="28"/>
      <c r="D6326" s="28"/>
      <c r="F6326" s="28"/>
      <c r="G6326" s="28"/>
      <c r="H6326" s="28"/>
      <c r="J6326" s="21"/>
      <c r="K6326" s="21"/>
      <c r="M6326" s="21"/>
      <c r="P6326" s="21"/>
      <c r="R6326" s="21"/>
      <c r="T6326" s="28"/>
      <c r="U6326" s="28"/>
      <c r="W6326" s="28"/>
      <c r="Y6326" s="28"/>
      <c r="Z6326" s="28"/>
      <c r="AB6326" s="28"/>
    </row>
    <row r="6327" spans="1:28">
      <c r="A6327" s="70"/>
      <c r="B6327" s="28"/>
      <c r="C6327" s="28"/>
      <c r="D6327" s="28"/>
      <c r="F6327" s="28"/>
      <c r="G6327" s="28"/>
      <c r="H6327" s="28"/>
      <c r="J6327" s="21"/>
      <c r="K6327" s="21"/>
      <c r="M6327" s="21"/>
      <c r="P6327" s="21"/>
      <c r="R6327" s="21"/>
      <c r="T6327" s="28"/>
      <c r="U6327" s="28"/>
      <c r="W6327" s="28"/>
      <c r="Y6327" s="28"/>
      <c r="Z6327" s="28"/>
      <c r="AB6327" s="28"/>
    </row>
    <row r="6328" spans="1:28">
      <c r="A6328" s="70"/>
      <c r="B6328" s="28"/>
      <c r="C6328" s="28"/>
      <c r="D6328" s="28"/>
      <c r="F6328" s="28"/>
      <c r="G6328" s="28"/>
      <c r="H6328" s="28"/>
      <c r="J6328" s="21"/>
      <c r="K6328" s="21"/>
      <c r="M6328" s="21"/>
      <c r="P6328" s="21"/>
      <c r="R6328" s="21"/>
      <c r="T6328" s="28"/>
      <c r="U6328" s="28"/>
      <c r="W6328" s="28"/>
      <c r="Y6328" s="28"/>
      <c r="Z6328" s="28"/>
      <c r="AB6328" s="28"/>
    </row>
    <row r="6329" spans="1:28">
      <c r="A6329" s="70"/>
      <c r="B6329" s="28"/>
      <c r="C6329" s="28"/>
      <c r="D6329" s="28"/>
      <c r="F6329" s="28"/>
      <c r="G6329" s="28"/>
      <c r="H6329" s="28"/>
      <c r="J6329" s="21"/>
      <c r="K6329" s="21"/>
      <c r="M6329" s="21"/>
      <c r="P6329" s="21"/>
      <c r="R6329" s="21"/>
      <c r="T6329" s="28"/>
      <c r="U6329" s="28"/>
      <c r="W6329" s="28"/>
      <c r="Y6329" s="28"/>
      <c r="Z6329" s="28"/>
      <c r="AB6329" s="28"/>
    </row>
    <row r="6330" spans="1:28">
      <c r="A6330" s="70"/>
      <c r="B6330" s="28"/>
      <c r="C6330" s="28"/>
      <c r="D6330" s="28"/>
      <c r="F6330" s="28"/>
      <c r="G6330" s="28"/>
      <c r="H6330" s="28"/>
      <c r="J6330" s="21"/>
      <c r="K6330" s="21"/>
      <c r="M6330" s="21"/>
      <c r="P6330" s="21"/>
      <c r="R6330" s="21"/>
      <c r="T6330" s="28"/>
      <c r="U6330" s="28"/>
      <c r="W6330" s="28"/>
      <c r="Y6330" s="28"/>
      <c r="Z6330" s="28"/>
      <c r="AB6330" s="28"/>
    </row>
    <row r="6331" spans="1:28">
      <c r="A6331" s="70"/>
      <c r="B6331" s="28"/>
      <c r="C6331" s="28"/>
      <c r="D6331" s="28"/>
      <c r="F6331" s="28"/>
      <c r="G6331" s="28"/>
      <c r="H6331" s="28"/>
      <c r="J6331" s="21"/>
      <c r="K6331" s="21"/>
      <c r="M6331" s="21"/>
      <c r="P6331" s="21"/>
      <c r="R6331" s="21"/>
      <c r="T6331" s="28"/>
      <c r="U6331" s="28"/>
      <c r="W6331" s="28"/>
      <c r="Y6331" s="28"/>
      <c r="Z6331" s="28"/>
      <c r="AB6331" s="28"/>
    </row>
    <row r="6332" spans="1:28">
      <c r="A6332" s="70"/>
      <c r="B6332" s="28"/>
      <c r="C6332" s="28"/>
      <c r="D6332" s="28"/>
      <c r="F6332" s="28"/>
      <c r="G6332" s="28"/>
      <c r="H6332" s="28"/>
      <c r="J6332" s="21"/>
      <c r="K6332" s="21"/>
      <c r="M6332" s="21"/>
      <c r="P6332" s="21"/>
      <c r="R6332" s="21"/>
      <c r="T6332" s="28"/>
      <c r="U6332" s="28"/>
      <c r="W6332" s="28"/>
      <c r="Y6332" s="28"/>
      <c r="Z6332" s="28"/>
      <c r="AB6332" s="28"/>
    </row>
    <row r="6333" spans="1:28">
      <c r="A6333" s="70"/>
      <c r="B6333" s="28"/>
      <c r="C6333" s="28"/>
      <c r="D6333" s="28"/>
      <c r="F6333" s="28"/>
      <c r="G6333" s="28"/>
      <c r="H6333" s="28"/>
      <c r="J6333" s="21"/>
      <c r="K6333" s="21"/>
      <c r="M6333" s="21"/>
      <c r="P6333" s="21"/>
      <c r="R6333" s="21"/>
      <c r="T6333" s="28"/>
      <c r="U6333" s="28"/>
      <c r="W6333" s="28"/>
      <c r="Y6333" s="28"/>
      <c r="Z6333" s="28"/>
      <c r="AB6333" s="28"/>
    </row>
    <row r="6334" spans="1:28">
      <c r="A6334" s="70"/>
      <c r="B6334" s="28"/>
      <c r="C6334" s="28"/>
      <c r="D6334" s="28"/>
      <c r="F6334" s="28"/>
      <c r="G6334" s="28"/>
      <c r="H6334" s="28"/>
      <c r="J6334" s="21"/>
      <c r="K6334" s="21"/>
      <c r="M6334" s="21"/>
      <c r="P6334" s="21"/>
      <c r="R6334" s="21"/>
      <c r="T6334" s="28"/>
      <c r="U6334" s="28"/>
      <c r="W6334" s="28"/>
      <c r="Y6334" s="28"/>
      <c r="Z6334" s="28"/>
      <c r="AB6334" s="28"/>
    </row>
    <row r="6335" spans="1:28">
      <c r="A6335" s="70"/>
      <c r="B6335" s="28"/>
      <c r="C6335" s="28"/>
      <c r="D6335" s="28"/>
      <c r="F6335" s="28"/>
      <c r="G6335" s="28"/>
      <c r="H6335" s="28"/>
      <c r="J6335" s="21"/>
      <c r="K6335" s="21"/>
      <c r="M6335" s="21"/>
      <c r="P6335" s="21"/>
      <c r="R6335" s="21"/>
      <c r="T6335" s="28"/>
      <c r="U6335" s="28"/>
      <c r="W6335" s="28"/>
      <c r="Y6335" s="28"/>
      <c r="Z6335" s="28"/>
      <c r="AB6335" s="28"/>
    </row>
    <row r="6336" spans="1:28">
      <c r="A6336" s="70"/>
      <c r="B6336" s="28"/>
      <c r="C6336" s="28"/>
      <c r="D6336" s="28"/>
      <c r="F6336" s="28"/>
      <c r="G6336" s="28"/>
      <c r="H6336" s="28"/>
      <c r="J6336" s="21"/>
      <c r="K6336" s="21"/>
      <c r="M6336" s="21"/>
      <c r="P6336" s="21"/>
      <c r="R6336" s="21"/>
      <c r="T6336" s="28"/>
      <c r="U6336" s="28"/>
      <c r="W6336" s="28"/>
      <c r="Y6336" s="28"/>
      <c r="Z6336" s="28"/>
      <c r="AB6336" s="28"/>
    </row>
    <row r="6337" spans="1:28">
      <c r="A6337" s="70"/>
      <c r="B6337" s="28"/>
      <c r="C6337" s="28"/>
      <c r="D6337" s="28"/>
      <c r="F6337" s="28"/>
      <c r="G6337" s="28"/>
      <c r="H6337" s="28"/>
      <c r="J6337" s="21"/>
      <c r="K6337" s="21"/>
      <c r="M6337" s="21"/>
      <c r="P6337" s="21"/>
      <c r="R6337" s="21"/>
      <c r="T6337" s="28"/>
      <c r="U6337" s="28"/>
      <c r="W6337" s="28"/>
      <c r="Y6337" s="28"/>
      <c r="Z6337" s="28"/>
      <c r="AB6337" s="28"/>
    </row>
    <row r="6338" spans="1:28">
      <c r="A6338" s="70"/>
      <c r="B6338" s="28"/>
      <c r="C6338" s="28"/>
      <c r="D6338" s="28"/>
      <c r="F6338" s="28"/>
      <c r="G6338" s="28"/>
      <c r="H6338" s="28"/>
      <c r="J6338" s="21"/>
      <c r="K6338" s="21"/>
      <c r="M6338" s="21"/>
      <c r="P6338" s="21"/>
      <c r="R6338" s="21"/>
      <c r="T6338" s="28"/>
      <c r="U6338" s="28"/>
      <c r="W6338" s="28"/>
      <c r="Y6338" s="28"/>
      <c r="Z6338" s="28"/>
      <c r="AB6338" s="28"/>
    </row>
    <row r="6339" spans="1:28">
      <c r="A6339" s="70"/>
      <c r="B6339" s="28"/>
      <c r="C6339" s="28"/>
      <c r="D6339" s="28"/>
      <c r="F6339" s="28"/>
      <c r="G6339" s="28"/>
      <c r="H6339" s="28"/>
      <c r="J6339" s="21"/>
      <c r="K6339" s="21"/>
      <c r="M6339" s="21"/>
      <c r="P6339" s="21"/>
      <c r="R6339" s="21"/>
      <c r="T6339" s="28"/>
      <c r="U6339" s="28"/>
      <c r="W6339" s="28"/>
      <c r="Y6339" s="28"/>
      <c r="Z6339" s="28"/>
      <c r="AB6339" s="28"/>
    </row>
    <row r="6340" spans="1:28">
      <c r="A6340" s="70"/>
      <c r="B6340" s="28"/>
      <c r="C6340" s="28"/>
      <c r="D6340" s="28"/>
      <c r="F6340" s="28"/>
      <c r="G6340" s="28"/>
      <c r="H6340" s="28"/>
      <c r="J6340" s="21"/>
      <c r="K6340" s="21"/>
      <c r="M6340" s="21"/>
      <c r="P6340" s="21"/>
      <c r="R6340" s="21"/>
      <c r="T6340" s="28"/>
      <c r="U6340" s="28"/>
      <c r="W6340" s="28"/>
      <c r="Y6340" s="28"/>
      <c r="Z6340" s="28"/>
      <c r="AB6340" s="28"/>
    </row>
    <row r="6341" spans="1:28">
      <c r="A6341" s="70"/>
      <c r="B6341" s="28"/>
      <c r="C6341" s="28"/>
      <c r="D6341" s="28"/>
      <c r="F6341" s="28"/>
      <c r="G6341" s="28"/>
      <c r="H6341" s="28"/>
      <c r="J6341" s="21"/>
      <c r="K6341" s="21"/>
      <c r="M6341" s="21"/>
      <c r="P6341" s="21"/>
      <c r="R6341" s="21"/>
      <c r="T6341" s="28"/>
      <c r="U6341" s="28"/>
      <c r="W6341" s="28"/>
      <c r="Y6341" s="28"/>
      <c r="Z6341" s="28"/>
      <c r="AB6341" s="28"/>
    </row>
    <row r="6342" spans="1:28">
      <c r="A6342" s="70"/>
      <c r="B6342" s="28"/>
      <c r="C6342" s="28"/>
      <c r="D6342" s="28"/>
      <c r="F6342" s="28"/>
      <c r="G6342" s="28"/>
      <c r="H6342" s="28"/>
      <c r="J6342" s="21"/>
      <c r="K6342" s="21"/>
      <c r="M6342" s="21"/>
      <c r="P6342" s="21"/>
      <c r="R6342" s="21"/>
      <c r="T6342" s="28"/>
      <c r="U6342" s="28"/>
      <c r="W6342" s="28"/>
      <c r="Y6342" s="28"/>
      <c r="Z6342" s="28"/>
      <c r="AB6342" s="28"/>
    </row>
    <row r="6343" spans="1:28">
      <c r="A6343" s="70"/>
      <c r="B6343" s="28"/>
      <c r="C6343" s="28"/>
      <c r="D6343" s="28"/>
      <c r="F6343" s="28"/>
      <c r="G6343" s="28"/>
      <c r="H6343" s="28"/>
      <c r="J6343" s="21"/>
      <c r="K6343" s="21"/>
      <c r="M6343" s="21"/>
      <c r="P6343" s="21"/>
      <c r="R6343" s="21"/>
      <c r="T6343" s="28"/>
      <c r="U6343" s="28"/>
      <c r="W6343" s="28"/>
      <c r="Y6343" s="28"/>
      <c r="Z6343" s="28"/>
      <c r="AB6343" s="28"/>
    </row>
    <row r="6344" spans="1:28">
      <c r="A6344" s="70"/>
      <c r="B6344" s="28"/>
      <c r="C6344" s="28"/>
      <c r="D6344" s="28"/>
      <c r="F6344" s="28"/>
      <c r="G6344" s="28"/>
      <c r="H6344" s="28"/>
      <c r="J6344" s="21"/>
      <c r="K6344" s="21"/>
      <c r="M6344" s="21"/>
      <c r="P6344" s="21"/>
      <c r="R6344" s="21"/>
      <c r="T6344" s="28"/>
      <c r="U6344" s="28"/>
      <c r="W6344" s="28"/>
      <c r="Y6344" s="28"/>
      <c r="Z6344" s="28"/>
      <c r="AB6344" s="28"/>
    </row>
    <row r="6345" spans="1:28">
      <c r="A6345" s="70"/>
      <c r="B6345" s="28"/>
      <c r="C6345" s="28"/>
      <c r="D6345" s="28"/>
      <c r="F6345" s="28"/>
      <c r="G6345" s="28"/>
      <c r="H6345" s="28"/>
      <c r="J6345" s="21"/>
      <c r="K6345" s="21"/>
      <c r="M6345" s="21"/>
      <c r="P6345" s="21"/>
      <c r="R6345" s="21"/>
      <c r="T6345" s="28"/>
      <c r="U6345" s="28"/>
      <c r="W6345" s="28"/>
      <c r="Y6345" s="28"/>
      <c r="Z6345" s="28"/>
      <c r="AB6345" s="28"/>
    </row>
    <row r="6346" spans="1:28">
      <c r="A6346" s="70"/>
      <c r="B6346" s="28"/>
      <c r="C6346" s="28"/>
      <c r="D6346" s="28"/>
      <c r="F6346" s="28"/>
      <c r="G6346" s="28"/>
      <c r="H6346" s="28"/>
      <c r="J6346" s="21"/>
      <c r="K6346" s="21"/>
      <c r="M6346" s="21"/>
      <c r="P6346" s="21"/>
      <c r="R6346" s="21"/>
      <c r="T6346" s="28"/>
      <c r="U6346" s="28"/>
      <c r="W6346" s="28"/>
      <c r="Y6346" s="28"/>
      <c r="Z6346" s="28"/>
      <c r="AB6346" s="28"/>
    </row>
    <row r="6347" spans="1:28">
      <c r="A6347" s="70"/>
      <c r="B6347" s="28"/>
      <c r="C6347" s="28"/>
      <c r="D6347" s="28"/>
      <c r="F6347" s="28"/>
      <c r="G6347" s="28"/>
      <c r="H6347" s="28"/>
      <c r="J6347" s="21"/>
      <c r="K6347" s="21"/>
      <c r="M6347" s="21"/>
      <c r="P6347" s="21"/>
      <c r="R6347" s="21"/>
      <c r="T6347" s="28"/>
      <c r="U6347" s="28"/>
      <c r="W6347" s="28"/>
      <c r="Y6347" s="28"/>
      <c r="Z6347" s="28"/>
      <c r="AB6347" s="28"/>
    </row>
    <row r="6348" spans="1:28">
      <c r="A6348" s="70"/>
      <c r="B6348" s="28"/>
      <c r="C6348" s="28"/>
      <c r="D6348" s="28"/>
      <c r="F6348" s="28"/>
      <c r="G6348" s="28"/>
      <c r="H6348" s="28"/>
      <c r="J6348" s="21"/>
      <c r="K6348" s="21"/>
      <c r="M6348" s="21"/>
      <c r="P6348" s="21"/>
      <c r="R6348" s="21"/>
      <c r="T6348" s="28"/>
      <c r="U6348" s="28"/>
      <c r="W6348" s="28"/>
      <c r="Y6348" s="28"/>
      <c r="Z6348" s="28"/>
      <c r="AB6348" s="28"/>
    </row>
    <row r="6349" spans="1:28">
      <c r="A6349" s="70"/>
      <c r="B6349" s="28"/>
      <c r="C6349" s="28"/>
      <c r="D6349" s="28"/>
      <c r="F6349" s="28"/>
      <c r="G6349" s="28"/>
      <c r="H6349" s="28"/>
      <c r="J6349" s="21"/>
      <c r="K6349" s="21"/>
      <c r="M6349" s="21"/>
      <c r="P6349" s="21"/>
      <c r="R6349" s="21"/>
      <c r="T6349" s="28"/>
      <c r="U6349" s="28"/>
      <c r="W6349" s="28"/>
      <c r="Y6349" s="28"/>
      <c r="Z6349" s="28"/>
      <c r="AB6349" s="28"/>
    </row>
    <row r="6350" spans="1:28">
      <c r="A6350" s="70"/>
      <c r="B6350" s="28"/>
      <c r="C6350" s="28"/>
      <c r="D6350" s="28"/>
      <c r="F6350" s="28"/>
      <c r="G6350" s="28"/>
      <c r="H6350" s="28"/>
      <c r="J6350" s="21"/>
      <c r="K6350" s="21"/>
      <c r="M6350" s="21"/>
      <c r="P6350" s="21"/>
      <c r="R6350" s="21"/>
      <c r="T6350" s="28"/>
      <c r="U6350" s="28"/>
      <c r="W6350" s="28"/>
      <c r="Y6350" s="28"/>
      <c r="Z6350" s="28"/>
      <c r="AB6350" s="28"/>
    </row>
    <row r="6351" spans="1:28">
      <c r="A6351" s="70"/>
      <c r="B6351" s="28"/>
      <c r="C6351" s="28"/>
      <c r="D6351" s="28"/>
      <c r="F6351" s="28"/>
      <c r="G6351" s="28"/>
      <c r="H6351" s="28"/>
      <c r="J6351" s="21"/>
      <c r="K6351" s="21"/>
      <c r="M6351" s="21"/>
      <c r="P6351" s="21"/>
      <c r="R6351" s="21"/>
      <c r="T6351" s="28"/>
      <c r="U6351" s="28"/>
      <c r="W6351" s="28"/>
      <c r="Y6351" s="28"/>
      <c r="Z6351" s="28"/>
      <c r="AB6351" s="28"/>
    </row>
    <row r="6352" spans="1:28">
      <c r="A6352" s="70"/>
      <c r="B6352" s="28"/>
      <c r="C6352" s="28"/>
      <c r="D6352" s="28"/>
      <c r="F6352" s="28"/>
      <c r="G6352" s="28"/>
      <c r="H6352" s="28"/>
      <c r="J6352" s="21"/>
      <c r="K6352" s="21"/>
      <c r="M6352" s="21"/>
      <c r="P6352" s="21"/>
      <c r="R6352" s="21"/>
      <c r="T6352" s="28"/>
      <c r="U6352" s="28"/>
      <c r="W6352" s="28"/>
      <c r="Y6352" s="28"/>
      <c r="Z6352" s="28"/>
      <c r="AB6352" s="28"/>
    </row>
    <row r="6353" spans="1:28">
      <c r="A6353" s="70"/>
      <c r="B6353" s="28"/>
      <c r="C6353" s="28"/>
      <c r="D6353" s="28"/>
      <c r="F6353" s="28"/>
      <c r="G6353" s="28"/>
      <c r="H6353" s="28"/>
      <c r="J6353" s="21"/>
      <c r="K6353" s="21"/>
      <c r="M6353" s="21"/>
      <c r="P6353" s="21"/>
      <c r="R6353" s="21"/>
      <c r="T6353" s="28"/>
      <c r="U6353" s="28"/>
      <c r="W6353" s="28"/>
      <c r="Y6353" s="28"/>
      <c r="Z6353" s="28"/>
      <c r="AB6353" s="28"/>
    </row>
    <row r="6354" spans="1:28">
      <c r="A6354" s="70"/>
      <c r="B6354" s="28"/>
      <c r="C6354" s="28"/>
      <c r="D6354" s="28"/>
      <c r="F6354" s="28"/>
      <c r="G6354" s="28"/>
      <c r="H6354" s="28"/>
      <c r="J6354" s="21"/>
      <c r="K6354" s="21"/>
      <c r="M6354" s="21"/>
      <c r="P6354" s="21"/>
      <c r="R6354" s="21"/>
      <c r="T6354" s="28"/>
      <c r="U6354" s="28"/>
      <c r="W6354" s="28"/>
      <c r="Y6354" s="28"/>
      <c r="Z6354" s="28"/>
      <c r="AB6354" s="28"/>
    </row>
    <row r="6355" spans="1:28">
      <c r="A6355" s="70"/>
      <c r="B6355" s="28"/>
      <c r="C6355" s="28"/>
      <c r="D6355" s="28"/>
      <c r="F6355" s="28"/>
      <c r="G6355" s="28"/>
      <c r="H6355" s="28"/>
      <c r="J6355" s="21"/>
      <c r="K6355" s="21"/>
      <c r="M6355" s="21"/>
      <c r="P6355" s="21"/>
      <c r="R6355" s="21"/>
      <c r="T6355" s="28"/>
      <c r="U6355" s="28"/>
      <c r="W6355" s="28"/>
      <c r="Y6355" s="28"/>
      <c r="Z6355" s="28"/>
      <c r="AB6355" s="28"/>
    </row>
    <row r="6356" spans="1:28">
      <c r="A6356" s="70"/>
      <c r="B6356" s="28"/>
      <c r="C6356" s="28"/>
      <c r="D6356" s="28"/>
      <c r="F6356" s="28"/>
      <c r="G6356" s="28"/>
      <c r="H6356" s="28"/>
      <c r="J6356" s="21"/>
      <c r="K6356" s="21"/>
      <c r="M6356" s="21"/>
      <c r="P6356" s="21"/>
      <c r="R6356" s="21"/>
      <c r="T6356" s="28"/>
      <c r="U6356" s="28"/>
      <c r="W6356" s="28"/>
      <c r="Y6356" s="28"/>
      <c r="Z6356" s="28"/>
      <c r="AB6356" s="28"/>
    </row>
    <row r="6357" spans="1:28">
      <c r="A6357" s="70"/>
      <c r="B6357" s="28"/>
      <c r="C6357" s="28"/>
      <c r="D6357" s="28"/>
      <c r="F6357" s="28"/>
      <c r="G6357" s="28"/>
      <c r="H6357" s="28"/>
      <c r="J6357" s="21"/>
      <c r="K6357" s="21"/>
      <c r="M6357" s="21"/>
      <c r="P6357" s="21"/>
      <c r="R6357" s="21"/>
      <c r="T6357" s="28"/>
      <c r="U6357" s="28"/>
      <c r="W6357" s="28"/>
      <c r="Y6357" s="28"/>
      <c r="Z6357" s="28"/>
      <c r="AB6357" s="28"/>
    </row>
    <row r="6358" spans="1:28">
      <c r="A6358" s="70"/>
      <c r="B6358" s="28"/>
      <c r="C6358" s="28"/>
      <c r="D6358" s="28"/>
      <c r="F6358" s="28"/>
      <c r="G6358" s="28"/>
      <c r="H6358" s="28"/>
      <c r="J6358" s="21"/>
      <c r="K6358" s="21"/>
      <c r="M6358" s="21"/>
      <c r="P6358" s="21"/>
      <c r="R6358" s="21"/>
      <c r="T6358" s="28"/>
      <c r="U6358" s="28"/>
      <c r="W6358" s="28"/>
      <c r="Y6358" s="28"/>
      <c r="Z6358" s="28"/>
      <c r="AB6358" s="28"/>
    </row>
    <row r="6359" spans="1:28">
      <c r="A6359" s="70"/>
      <c r="B6359" s="28"/>
      <c r="C6359" s="28"/>
      <c r="D6359" s="28"/>
      <c r="F6359" s="28"/>
      <c r="G6359" s="28"/>
      <c r="H6359" s="28"/>
      <c r="J6359" s="21"/>
      <c r="K6359" s="21"/>
      <c r="M6359" s="21"/>
      <c r="P6359" s="21"/>
      <c r="R6359" s="21"/>
      <c r="T6359" s="28"/>
      <c r="U6359" s="28"/>
      <c r="W6359" s="28"/>
      <c r="Y6359" s="28"/>
      <c r="Z6359" s="28"/>
      <c r="AB6359" s="28"/>
    </row>
    <row r="6360" spans="1:28">
      <c r="A6360" s="70"/>
      <c r="B6360" s="28"/>
      <c r="C6360" s="28"/>
      <c r="D6360" s="28"/>
      <c r="F6360" s="28"/>
      <c r="G6360" s="28"/>
      <c r="H6360" s="28"/>
      <c r="J6360" s="21"/>
      <c r="K6360" s="21"/>
      <c r="M6360" s="21"/>
      <c r="P6360" s="21"/>
      <c r="R6360" s="21"/>
      <c r="T6360" s="28"/>
      <c r="U6360" s="28"/>
      <c r="W6360" s="28"/>
      <c r="Y6360" s="28"/>
      <c r="Z6360" s="28"/>
      <c r="AB6360" s="28"/>
    </row>
    <row r="6361" spans="1:28">
      <c r="A6361" s="70"/>
      <c r="B6361" s="28"/>
      <c r="C6361" s="28"/>
      <c r="D6361" s="28"/>
      <c r="F6361" s="28"/>
      <c r="G6361" s="28"/>
      <c r="H6361" s="28"/>
      <c r="J6361" s="21"/>
      <c r="K6361" s="21"/>
      <c r="M6361" s="21"/>
      <c r="P6361" s="21"/>
      <c r="R6361" s="21"/>
      <c r="T6361" s="28"/>
      <c r="U6361" s="28"/>
      <c r="W6361" s="28"/>
      <c r="Y6361" s="28"/>
      <c r="Z6361" s="28"/>
      <c r="AB6361" s="28"/>
    </row>
    <row r="6362" spans="1:28">
      <c r="A6362" s="70"/>
      <c r="B6362" s="28"/>
      <c r="C6362" s="28"/>
      <c r="D6362" s="28"/>
      <c r="F6362" s="28"/>
      <c r="G6362" s="28"/>
      <c r="H6362" s="28"/>
      <c r="J6362" s="21"/>
      <c r="K6362" s="21"/>
      <c r="M6362" s="21"/>
      <c r="P6362" s="21"/>
      <c r="R6362" s="21"/>
      <c r="T6362" s="28"/>
      <c r="U6362" s="28"/>
      <c r="W6362" s="28"/>
      <c r="Y6362" s="28"/>
      <c r="Z6362" s="28"/>
      <c r="AB6362" s="28"/>
    </row>
    <row r="6363" spans="1:28">
      <c r="A6363" s="70"/>
      <c r="B6363" s="28"/>
      <c r="C6363" s="28"/>
      <c r="D6363" s="28"/>
      <c r="F6363" s="28"/>
      <c r="G6363" s="28"/>
      <c r="H6363" s="28"/>
      <c r="J6363" s="21"/>
      <c r="K6363" s="21"/>
      <c r="M6363" s="21"/>
      <c r="P6363" s="21"/>
      <c r="R6363" s="21"/>
      <c r="T6363" s="28"/>
      <c r="U6363" s="28"/>
      <c r="W6363" s="28"/>
      <c r="Y6363" s="28"/>
      <c r="Z6363" s="28"/>
      <c r="AB6363" s="28"/>
    </row>
    <row r="6364" spans="1:28">
      <c r="A6364" s="70"/>
      <c r="B6364" s="28"/>
      <c r="C6364" s="28"/>
      <c r="D6364" s="28"/>
      <c r="F6364" s="28"/>
      <c r="G6364" s="28"/>
      <c r="H6364" s="28"/>
      <c r="J6364" s="21"/>
      <c r="K6364" s="21"/>
      <c r="M6364" s="21"/>
      <c r="P6364" s="21"/>
      <c r="R6364" s="21"/>
      <c r="T6364" s="28"/>
      <c r="U6364" s="28"/>
      <c r="W6364" s="28"/>
      <c r="Y6364" s="28"/>
      <c r="Z6364" s="28"/>
      <c r="AB6364" s="28"/>
    </row>
    <row r="6365" spans="1:28">
      <c r="A6365" s="70"/>
      <c r="B6365" s="28"/>
      <c r="C6365" s="28"/>
      <c r="D6365" s="28"/>
      <c r="F6365" s="28"/>
      <c r="G6365" s="28"/>
      <c r="H6365" s="28"/>
      <c r="J6365" s="21"/>
      <c r="K6365" s="21"/>
      <c r="M6365" s="21"/>
      <c r="P6365" s="21"/>
      <c r="R6365" s="21"/>
      <c r="T6365" s="28"/>
      <c r="U6365" s="28"/>
      <c r="W6365" s="28"/>
      <c r="Y6365" s="28"/>
      <c r="Z6365" s="28"/>
      <c r="AB6365" s="28"/>
    </row>
    <row r="6366" spans="1:28">
      <c r="A6366" s="70"/>
      <c r="B6366" s="28"/>
      <c r="C6366" s="28"/>
      <c r="D6366" s="28"/>
      <c r="F6366" s="28"/>
      <c r="G6366" s="28"/>
      <c r="H6366" s="28"/>
      <c r="J6366" s="21"/>
      <c r="K6366" s="21"/>
      <c r="M6366" s="21"/>
      <c r="P6366" s="21"/>
      <c r="R6366" s="21"/>
      <c r="T6366" s="28"/>
      <c r="U6366" s="28"/>
      <c r="W6366" s="28"/>
      <c r="Y6366" s="28"/>
      <c r="Z6366" s="28"/>
      <c r="AB6366" s="28"/>
    </row>
    <row r="6367" spans="1:28">
      <c r="A6367" s="70"/>
      <c r="B6367" s="28"/>
      <c r="C6367" s="28"/>
      <c r="D6367" s="28"/>
      <c r="F6367" s="28"/>
      <c r="G6367" s="28"/>
      <c r="H6367" s="28"/>
      <c r="J6367" s="21"/>
      <c r="K6367" s="21"/>
      <c r="M6367" s="21"/>
      <c r="P6367" s="21"/>
      <c r="R6367" s="21"/>
      <c r="T6367" s="28"/>
      <c r="U6367" s="28"/>
      <c r="W6367" s="28"/>
      <c r="Y6367" s="28"/>
      <c r="Z6367" s="28"/>
      <c r="AB6367" s="28"/>
    </row>
    <row r="6368" spans="1:28">
      <c r="A6368" s="70"/>
      <c r="B6368" s="28"/>
      <c r="C6368" s="28"/>
      <c r="D6368" s="28"/>
      <c r="F6368" s="28"/>
      <c r="G6368" s="28"/>
      <c r="H6368" s="28"/>
      <c r="J6368" s="21"/>
      <c r="K6368" s="21"/>
      <c r="M6368" s="21"/>
      <c r="P6368" s="21"/>
      <c r="R6368" s="21"/>
      <c r="T6368" s="28"/>
      <c r="U6368" s="28"/>
      <c r="W6368" s="28"/>
      <c r="Y6368" s="28"/>
      <c r="Z6368" s="28"/>
      <c r="AB6368" s="28"/>
    </row>
    <row r="6369" spans="1:28">
      <c r="A6369" s="70"/>
      <c r="B6369" s="28"/>
      <c r="C6369" s="28"/>
      <c r="D6369" s="28"/>
      <c r="F6369" s="28"/>
      <c r="G6369" s="28"/>
      <c r="H6369" s="28"/>
      <c r="J6369" s="21"/>
      <c r="K6369" s="21"/>
      <c r="M6369" s="21"/>
      <c r="P6369" s="21"/>
      <c r="R6369" s="21"/>
      <c r="T6369" s="28"/>
      <c r="U6369" s="28"/>
      <c r="W6369" s="28"/>
      <c r="Y6369" s="28"/>
      <c r="Z6369" s="28"/>
      <c r="AB6369" s="28"/>
    </row>
    <row r="6370" spans="1:28">
      <c r="A6370" s="70"/>
      <c r="B6370" s="28"/>
      <c r="C6370" s="28"/>
      <c r="D6370" s="28"/>
      <c r="F6370" s="28"/>
      <c r="G6370" s="28"/>
      <c r="H6370" s="28"/>
      <c r="J6370" s="21"/>
      <c r="K6370" s="21"/>
      <c r="M6370" s="21"/>
      <c r="P6370" s="21"/>
      <c r="R6370" s="21"/>
      <c r="T6370" s="28"/>
      <c r="U6370" s="28"/>
      <c r="W6370" s="28"/>
      <c r="Y6370" s="28"/>
      <c r="Z6370" s="28"/>
      <c r="AB6370" s="28"/>
    </row>
    <row r="6371" spans="1:28">
      <c r="A6371" s="70"/>
      <c r="B6371" s="28"/>
      <c r="C6371" s="28"/>
      <c r="D6371" s="28"/>
      <c r="F6371" s="28"/>
      <c r="G6371" s="28"/>
      <c r="H6371" s="28"/>
      <c r="J6371" s="21"/>
      <c r="K6371" s="21"/>
      <c r="M6371" s="21"/>
      <c r="P6371" s="21"/>
      <c r="R6371" s="21"/>
      <c r="T6371" s="28"/>
      <c r="U6371" s="28"/>
      <c r="W6371" s="28"/>
      <c r="Y6371" s="28"/>
      <c r="Z6371" s="28"/>
      <c r="AB6371" s="28"/>
    </row>
    <row r="6372" spans="1:28">
      <c r="A6372" s="70"/>
      <c r="B6372" s="28"/>
      <c r="C6372" s="28"/>
      <c r="D6372" s="28"/>
      <c r="F6372" s="28"/>
      <c r="G6372" s="28"/>
      <c r="H6372" s="28"/>
      <c r="J6372" s="21"/>
      <c r="K6372" s="21"/>
      <c r="M6372" s="21"/>
      <c r="P6372" s="21"/>
      <c r="R6372" s="21"/>
      <c r="T6372" s="28"/>
      <c r="U6372" s="28"/>
      <c r="W6372" s="28"/>
      <c r="Y6372" s="28"/>
      <c r="Z6372" s="28"/>
      <c r="AB6372" s="28"/>
    </row>
    <row r="6373" spans="1:28">
      <c r="A6373" s="70"/>
      <c r="B6373" s="28"/>
      <c r="C6373" s="28"/>
      <c r="D6373" s="28"/>
      <c r="F6373" s="28"/>
      <c r="G6373" s="28"/>
      <c r="H6373" s="28"/>
      <c r="J6373" s="21"/>
      <c r="K6373" s="21"/>
      <c r="M6373" s="21"/>
      <c r="P6373" s="21"/>
      <c r="R6373" s="21"/>
      <c r="T6373" s="28"/>
      <c r="U6373" s="28"/>
      <c r="W6373" s="28"/>
      <c r="Y6373" s="28"/>
      <c r="Z6373" s="28"/>
      <c r="AB6373" s="28"/>
    </row>
    <row r="6374" spans="1:28">
      <c r="A6374" s="70"/>
      <c r="B6374" s="28"/>
      <c r="C6374" s="28"/>
      <c r="D6374" s="28"/>
      <c r="F6374" s="28"/>
      <c r="G6374" s="28"/>
      <c r="H6374" s="28"/>
      <c r="J6374" s="21"/>
      <c r="K6374" s="21"/>
      <c r="M6374" s="21"/>
      <c r="P6374" s="21"/>
      <c r="R6374" s="21"/>
      <c r="T6374" s="28"/>
      <c r="U6374" s="28"/>
      <c r="W6374" s="28"/>
      <c r="Y6374" s="28"/>
      <c r="Z6374" s="28"/>
      <c r="AB6374" s="28"/>
    </row>
    <row r="6375" spans="1:28">
      <c r="A6375" s="70"/>
      <c r="B6375" s="28"/>
      <c r="C6375" s="28"/>
      <c r="D6375" s="28"/>
      <c r="F6375" s="28"/>
      <c r="G6375" s="28"/>
      <c r="H6375" s="28"/>
      <c r="J6375" s="21"/>
      <c r="K6375" s="21"/>
      <c r="M6375" s="21"/>
      <c r="P6375" s="21"/>
      <c r="R6375" s="21"/>
      <c r="T6375" s="28"/>
      <c r="U6375" s="28"/>
      <c r="W6375" s="28"/>
      <c r="Y6375" s="28"/>
      <c r="Z6375" s="28"/>
      <c r="AB6375" s="28"/>
    </row>
    <row r="6376" spans="1:28">
      <c r="A6376" s="70"/>
      <c r="B6376" s="28"/>
      <c r="C6376" s="28"/>
      <c r="D6376" s="28"/>
      <c r="F6376" s="28"/>
      <c r="G6376" s="28"/>
      <c r="H6376" s="28"/>
      <c r="J6376" s="21"/>
      <c r="K6376" s="21"/>
      <c r="M6376" s="21"/>
      <c r="P6376" s="21"/>
      <c r="R6376" s="21"/>
      <c r="T6376" s="28"/>
      <c r="U6376" s="28"/>
      <c r="W6376" s="28"/>
      <c r="Y6376" s="28"/>
      <c r="Z6376" s="28"/>
      <c r="AB6376" s="28"/>
    </row>
    <row r="6377" spans="1:28">
      <c r="A6377" s="70"/>
      <c r="B6377" s="28"/>
      <c r="C6377" s="28"/>
      <c r="D6377" s="28"/>
      <c r="F6377" s="28"/>
      <c r="G6377" s="28"/>
      <c r="H6377" s="28"/>
      <c r="J6377" s="21"/>
      <c r="K6377" s="21"/>
      <c r="M6377" s="21"/>
      <c r="P6377" s="21"/>
      <c r="R6377" s="21"/>
      <c r="T6377" s="28"/>
      <c r="U6377" s="28"/>
      <c r="W6377" s="28"/>
      <c r="Y6377" s="28"/>
      <c r="Z6377" s="28"/>
      <c r="AB6377" s="28"/>
    </row>
    <row r="6378" spans="1:28">
      <c r="A6378" s="70"/>
      <c r="B6378" s="28"/>
      <c r="C6378" s="28"/>
      <c r="D6378" s="28"/>
      <c r="F6378" s="28"/>
      <c r="G6378" s="28"/>
      <c r="H6378" s="28"/>
      <c r="J6378" s="21"/>
      <c r="K6378" s="21"/>
      <c r="M6378" s="21"/>
      <c r="P6378" s="21"/>
      <c r="R6378" s="21"/>
      <c r="T6378" s="28"/>
      <c r="U6378" s="28"/>
      <c r="W6378" s="28"/>
      <c r="Y6378" s="28"/>
      <c r="Z6378" s="28"/>
      <c r="AB6378" s="28"/>
    </row>
    <row r="6379" spans="1:28">
      <c r="A6379" s="70"/>
      <c r="B6379" s="28"/>
      <c r="C6379" s="28"/>
      <c r="D6379" s="28"/>
      <c r="F6379" s="28"/>
      <c r="G6379" s="28"/>
      <c r="H6379" s="28"/>
      <c r="J6379" s="21"/>
      <c r="K6379" s="21"/>
      <c r="M6379" s="21"/>
      <c r="P6379" s="21"/>
      <c r="R6379" s="21"/>
      <c r="T6379" s="28"/>
      <c r="U6379" s="28"/>
      <c r="W6379" s="28"/>
      <c r="Y6379" s="28"/>
      <c r="Z6379" s="28"/>
      <c r="AB6379" s="28"/>
    </row>
    <row r="6380" spans="1:28">
      <c r="A6380" s="70"/>
      <c r="B6380" s="28"/>
      <c r="C6380" s="28"/>
      <c r="D6380" s="28"/>
      <c r="F6380" s="28"/>
      <c r="G6380" s="28"/>
      <c r="H6380" s="28"/>
      <c r="J6380" s="21"/>
      <c r="K6380" s="21"/>
      <c r="M6380" s="21"/>
      <c r="P6380" s="21"/>
      <c r="R6380" s="21"/>
      <c r="T6380" s="28"/>
      <c r="U6380" s="28"/>
      <c r="W6380" s="28"/>
      <c r="Y6380" s="28"/>
      <c r="Z6380" s="28"/>
      <c r="AB6380" s="28"/>
    </row>
    <row r="6381" spans="1:28">
      <c r="A6381" s="70"/>
      <c r="B6381" s="28"/>
      <c r="C6381" s="28"/>
      <c r="D6381" s="28"/>
      <c r="F6381" s="28"/>
      <c r="G6381" s="28"/>
      <c r="H6381" s="28"/>
      <c r="J6381" s="21"/>
      <c r="K6381" s="21"/>
      <c r="M6381" s="21"/>
      <c r="P6381" s="21"/>
      <c r="R6381" s="21"/>
      <c r="T6381" s="28"/>
      <c r="U6381" s="28"/>
      <c r="W6381" s="28"/>
      <c r="Y6381" s="28"/>
      <c r="Z6381" s="28"/>
      <c r="AB6381" s="28"/>
    </row>
    <row r="6382" spans="1:28">
      <c r="A6382" s="70"/>
      <c r="B6382" s="28"/>
      <c r="C6382" s="28"/>
      <c r="D6382" s="28"/>
      <c r="F6382" s="28"/>
      <c r="G6382" s="28"/>
      <c r="H6382" s="28"/>
      <c r="J6382" s="21"/>
      <c r="K6382" s="21"/>
      <c r="M6382" s="21"/>
      <c r="P6382" s="21"/>
      <c r="R6382" s="21"/>
      <c r="T6382" s="28"/>
      <c r="U6382" s="28"/>
      <c r="W6382" s="28"/>
      <c r="Y6382" s="28"/>
      <c r="Z6382" s="28"/>
      <c r="AB6382" s="28"/>
    </row>
    <row r="6383" spans="1:28">
      <c r="A6383" s="70"/>
      <c r="B6383" s="28"/>
      <c r="C6383" s="28"/>
      <c r="D6383" s="28"/>
      <c r="F6383" s="28"/>
      <c r="G6383" s="28"/>
      <c r="H6383" s="28"/>
      <c r="J6383" s="21"/>
      <c r="K6383" s="21"/>
      <c r="M6383" s="21"/>
      <c r="P6383" s="21"/>
      <c r="R6383" s="21"/>
      <c r="T6383" s="28"/>
      <c r="U6383" s="28"/>
      <c r="W6383" s="28"/>
      <c r="Y6383" s="28"/>
      <c r="Z6383" s="28"/>
      <c r="AB6383" s="28"/>
    </row>
    <row r="6384" spans="1:28">
      <c r="A6384" s="70"/>
      <c r="B6384" s="28"/>
      <c r="C6384" s="28"/>
      <c r="D6384" s="28"/>
      <c r="F6384" s="28"/>
      <c r="G6384" s="28"/>
      <c r="H6384" s="28"/>
      <c r="J6384" s="21"/>
      <c r="K6384" s="21"/>
      <c r="M6384" s="21"/>
      <c r="P6384" s="21"/>
      <c r="R6384" s="21"/>
      <c r="T6384" s="28"/>
      <c r="U6384" s="28"/>
      <c r="W6384" s="28"/>
      <c r="Y6384" s="28"/>
      <c r="Z6384" s="28"/>
      <c r="AB6384" s="28"/>
    </row>
    <row r="6385" spans="1:28">
      <c r="A6385" s="70"/>
      <c r="B6385" s="28"/>
      <c r="C6385" s="28"/>
      <c r="D6385" s="28"/>
      <c r="F6385" s="28"/>
      <c r="G6385" s="28"/>
      <c r="H6385" s="28"/>
      <c r="J6385" s="21"/>
      <c r="K6385" s="21"/>
      <c r="M6385" s="21"/>
      <c r="P6385" s="21"/>
      <c r="R6385" s="21"/>
      <c r="T6385" s="28"/>
      <c r="U6385" s="28"/>
      <c r="W6385" s="28"/>
      <c r="Y6385" s="28"/>
      <c r="Z6385" s="28"/>
      <c r="AB6385" s="28"/>
    </row>
    <row r="6386" spans="1:28">
      <c r="A6386" s="70"/>
      <c r="B6386" s="28"/>
      <c r="C6386" s="28"/>
      <c r="D6386" s="28"/>
      <c r="F6386" s="28"/>
      <c r="G6386" s="28"/>
      <c r="H6386" s="28"/>
      <c r="J6386" s="21"/>
      <c r="K6386" s="21"/>
      <c r="M6386" s="21"/>
      <c r="P6386" s="21"/>
      <c r="R6386" s="21"/>
      <c r="T6386" s="28"/>
      <c r="U6386" s="28"/>
      <c r="W6386" s="28"/>
      <c r="Y6386" s="28"/>
      <c r="Z6386" s="28"/>
      <c r="AB6386" s="28"/>
    </row>
    <row r="6387" spans="1:28">
      <c r="A6387" s="70"/>
      <c r="B6387" s="28"/>
      <c r="C6387" s="28"/>
      <c r="D6387" s="28"/>
      <c r="F6387" s="28"/>
      <c r="G6387" s="28"/>
      <c r="H6387" s="28"/>
      <c r="J6387" s="21"/>
      <c r="K6387" s="21"/>
      <c r="M6387" s="21"/>
      <c r="P6387" s="21"/>
      <c r="R6387" s="21"/>
      <c r="T6387" s="28"/>
      <c r="U6387" s="28"/>
      <c r="W6387" s="28"/>
      <c r="Y6387" s="28"/>
      <c r="Z6387" s="28"/>
      <c r="AB6387" s="28"/>
    </row>
    <row r="6388" spans="1:28">
      <c r="A6388" s="70"/>
      <c r="B6388" s="28"/>
      <c r="C6388" s="28"/>
      <c r="D6388" s="28"/>
      <c r="F6388" s="28"/>
      <c r="G6388" s="28"/>
      <c r="H6388" s="28"/>
      <c r="J6388" s="21"/>
      <c r="K6388" s="21"/>
      <c r="M6388" s="21"/>
      <c r="P6388" s="21"/>
      <c r="R6388" s="21"/>
      <c r="T6388" s="28"/>
      <c r="U6388" s="28"/>
      <c r="W6388" s="28"/>
      <c r="Y6388" s="28"/>
      <c r="Z6388" s="28"/>
      <c r="AB6388" s="28"/>
    </row>
    <row r="6389" spans="1:28">
      <c r="A6389" s="70"/>
      <c r="B6389" s="28"/>
      <c r="C6389" s="28"/>
      <c r="D6389" s="28"/>
      <c r="F6389" s="28"/>
      <c r="G6389" s="28"/>
      <c r="H6389" s="28"/>
      <c r="J6389" s="21"/>
      <c r="K6389" s="21"/>
      <c r="M6389" s="21"/>
      <c r="P6389" s="21"/>
      <c r="R6389" s="21"/>
      <c r="T6389" s="28"/>
      <c r="U6389" s="28"/>
      <c r="W6389" s="28"/>
      <c r="Y6389" s="28"/>
      <c r="Z6389" s="28"/>
      <c r="AB6389" s="28"/>
    </row>
    <row r="6390" spans="1:28">
      <c r="A6390" s="70"/>
      <c r="B6390" s="28"/>
      <c r="C6390" s="28"/>
      <c r="D6390" s="28"/>
      <c r="F6390" s="28"/>
      <c r="G6390" s="28"/>
      <c r="H6390" s="28"/>
      <c r="J6390" s="21"/>
      <c r="K6390" s="21"/>
      <c r="M6390" s="21"/>
      <c r="P6390" s="21"/>
      <c r="R6390" s="21"/>
      <c r="T6390" s="28"/>
      <c r="U6390" s="28"/>
      <c r="W6390" s="28"/>
      <c r="Y6390" s="28"/>
      <c r="Z6390" s="28"/>
      <c r="AB6390" s="28"/>
    </row>
    <row r="6391" spans="1:28">
      <c r="A6391" s="70"/>
      <c r="B6391" s="28"/>
      <c r="C6391" s="28"/>
      <c r="D6391" s="28"/>
      <c r="F6391" s="28"/>
      <c r="G6391" s="28"/>
      <c r="H6391" s="28"/>
      <c r="J6391" s="21"/>
      <c r="K6391" s="21"/>
      <c r="M6391" s="21"/>
      <c r="P6391" s="21"/>
      <c r="R6391" s="21"/>
      <c r="T6391" s="28"/>
      <c r="U6391" s="28"/>
      <c r="W6391" s="28"/>
      <c r="Y6391" s="28"/>
      <c r="Z6391" s="28"/>
      <c r="AB6391" s="28"/>
    </row>
    <row r="6392" spans="1:28">
      <c r="A6392" s="70"/>
      <c r="B6392" s="28"/>
      <c r="C6392" s="28"/>
      <c r="D6392" s="28"/>
      <c r="F6392" s="28"/>
      <c r="G6392" s="28"/>
      <c r="H6392" s="28"/>
      <c r="J6392" s="21"/>
      <c r="K6392" s="21"/>
      <c r="M6392" s="21"/>
      <c r="P6392" s="21"/>
      <c r="R6392" s="21"/>
      <c r="T6392" s="28"/>
      <c r="U6392" s="28"/>
      <c r="W6392" s="28"/>
      <c r="Y6392" s="28"/>
      <c r="Z6392" s="28"/>
      <c r="AB6392" s="28"/>
    </row>
    <row r="6393" spans="1:28">
      <c r="A6393" s="70"/>
      <c r="B6393" s="28"/>
      <c r="C6393" s="28"/>
      <c r="D6393" s="28"/>
      <c r="F6393" s="28"/>
      <c r="G6393" s="28"/>
      <c r="H6393" s="28"/>
      <c r="J6393" s="21"/>
      <c r="K6393" s="21"/>
      <c r="M6393" s="21"/>
      <c r="P6393" s="21"/>
      <c r="R6393" s="21"/>
      <c r="T6393" s="28"/>
      <c r="U6393" s="28"/>
      <c r="W6393" s="28"/>
      <c r="Y6393" s="28"/>
      <c r="Z6393" s="28"/>
      <c r="AB6393" s="28"/>
    </row>
    <row r="6394" spans="1:28">
      <c r="A6394" s="70"/>
      <c r="B6394" s="28"/>
      <c r="C6394" s="28"/>
      <c r="D6394" s="28"/>
      <c r="F6394" s="28"/>
      <c r="G6394" s="28"/>
      <c r="H6394" s="28"/>
      <c r="J6394" s="21"/>
      <c r="K6394" s="21"/>
      <c r="M6394" s="21"/>
      <c r="P6394" s="21"/>
      <c r="R6394" s="21"/>
      <c r="T6394" s="28"/>
      <c r="U6394" s="28"/>
      <c r="W6394" s="28"/>
      <c r="Y6394" s="28"/>
      <c r="Z6394" s="28"/>
      <c r="AB6394" s="28"/>
    </row>
    <row r="6395" spans="1:28">
      <c r="A6395" s="70"/>
      <c r="B6395" s="28"/>
      <c r="C6395" s="28"/>
      <c r="D6395" s="28"/>
      <c r="F6395" s="28"/>
      <c r="G6395" s="28"/>
      <c r="H6395" s="28"/>
      <c r="J6395" s="21"/>
      <c r="K6395" s="21"/>
      <c r="M6395" s="21"/>
      <c r="P6395" s="21"/>
      <c r="R6395" s="21"/>
      <c r="T6395" s="28"/>
      <c r="U6395" s="28"/>
      <c r="W6395" s="28"/>
      <c r="Y6395" s="28"/>
      <c r="Z6395" s="28"/>
      <c r="AB6395" s="28"/>
    </row>
    <row r="6396" spans="1:28">
      <c r="A6396" s="70"/>
      <c r="B6396" s="28"/>
      <c r="C6396" s="28"/>
      <c r="D6396" s="28"/>
      <c r="F6396" s="28"/>
      <c r="G6396" s="28"/>
      <c r="H6396" s="28"/>
      <c r="J6396" s="21"/>
      <c r="K6396" s="21"/>
      <c r="M6396" s="21"/>
      <c r="P6396" s="21"/>
      <c r="R6396" s="21"/>
      <c r="T6396" s="28"/>
      <c r="U6396" s="28"/>
      <c r="W6396" s="28"/>
      <c r="Y6396" s="28"/>
      <c r="Z6396" s="28"/>
      <c r="AB6396" s="28"/>
    </row>
    <row r="6397" spans="1:28">
      <c r="A6397" s="70"/>
      <c r="B6397" s="28"/>
      <c r="C6397" s="28"/>
      <c r="D6397" s="28"/>
      <c r="F6397" s="28"/>
      <c r="G6397" s="28"/>
      <c r="H6397" s="28"/>
      <c r="J6397" s="21"/>
      <c r="K6397" s="21"/>
      <c r="M6397" s="21"/>
      <c r="P6397" s="21"/>
      <c r="R6397" s="21"/>
      <c r="T6397" s="28"/>
      <c r="U6397" s="28"/>
      <c r="W6397" s="28"/>
      <c r="Y6397" s="28"/>
      <c r="Z6397" s="28"/>
      <c r="AB6397" s="28"/>
    </row>
    <row r="6398" spans="1:28">
      <c r="A6398" s="70"/>
      <c r="B6398" s="28"/>
      <c r="C6398" s="28"/>
      <c r="D6398" s="28"/>
      <c r="F6398" s="28"/>
      <c r="G6398" s="28"/>
      <c r="H6398" s="28"/>
      <c r="J6398" s="21"/>
      <c r="K6398" s="21"/>
      <c r="M6398" s="21"/>
      <c r="P6398" s="21"/>
      <c r="R6398" s="21"/>
      <c r="T6398" s="28"/>
      <c r="U6398" s="28"/>
      <c r="W6398" s="28"/>
      <c r="Y6398" s="28"/>
      <c r="Z6398" s="28"/>
      <c r="AB6398" s="28"/>
    </row>
    <row r="6399" spans="1:28">
      <c r="A6399" s="70"/>
      <c r="B6399" s="28"/>
      <c r="C6399" s="28"/>
      <c r="D6399" s="28"/>
      <c r="F6399" s="28"/>
      <c r="G6399" s="28"/>
      <c r="H6399" s="28"/>
      <c r="J6399" s="21"/>
      <c r="K6399" s="21"/>
      <c r="M6399" s="21"/>
      <c r="P6399" s="21"/>
      <c r="R6399" s="21"/>
      <c r="T6399" s="28"/>
      <c r="U6399" s="28"/>
      <c r="W6399" s="28"/>
      <c r="Y6399" s="28"/>
      <c r="Z6399" s="28"/>
      <c r="AB6399" s="28"/>
    </row>
    <row r="6400" spans="1:28">
      <c r="A6400" s="70"/>
      <c r="B6400" s="28"/>
      <c r="C6400" s="28"/>
      <c r="D6400" s="28"/>
      <c r="F6400" s="28"/>
      <c r="G6400" s="28"/>
      <c r="H6400" s="28"/>
      <c r="J6400" s="21"/>
      <c r="K6400" s="21"/>
      <c r="M6400" s="21"/>
      <c r="P6400" s="21"/>
      <c r="R6400" s="21"/>
      <c r="T6400" s="28"/>
      <c r="U6400" s="28"/>
      <c r="W6400" s="28"/>
      <c r="Y6400" s="28"/>
      <c r="Z6400" s="28"/>
      <c r="AB6400" s="28"/>
    </row>
    <row r="6401" spans="1:28">
      <c r="A6401" s="70"/>
      <c r="B6401" s="28"/>
      <c r="C6401" s="28"/>
      <c r="D6401" s="28"/>
      <c r="F6401" s="28"/>
      <c r="G6401" s="28"/>
      <c r="H6401" s="28"/>
      <c r="J6401" s="21"/>
      <c r="K6401" s="21"/>
      <c r="M6401" s="21"/>
      <c r="P6401" s="21"/>
      <c r="R6401" s="21"/>
      <c r="T6401" s="28"/>
      <c r="U6401" s="28"/>
      <c r="W6401" s="28"/>
      <c r="Y6401" s="28"/>
      <c r="Z6401" s="28"/>
      <c r="AB6401" s="28"/>
    </row>
    <row r="6402" spans="1:28">
      <c r="A6402" s="70"/>
      <c r="B6402" s="28"/>
      <c r="C6402" s="28"/>
      <c r="D6402" s="28"/>
      <c r="F6402" s="28"/>
      <c r="G6402" s="28"/>
      <c r="H6402" s="28"/>
      <c r="J6402" s="21"/>
      <c r="K6402" s="21"/>
      <c r="M6402" s="21"/>
      <c r="P6402" s="21"/>
      <c r="R6402" s="21"/>
      <c r="T6402" s="28"/>
      <c r="U6402" s="28"/>
      <c r="W6402" s="28"/>
      <c r="Y6402" s="28"/>
      <c r="Z6402" s="28"/>
      <c r="AB6402" s="28"/>
    </row>
    <row r="6403" spans="1:28">
      <c r="A6403" s="70"/>
      <c r="B6403" s="28"/>
      <c r="C6403" s="28"/>
      <c r="D6403" s="28"/>
      <c r="F6403" s="28"/>
      <c r="G6403" s="28"/>
      <c r="H6403" s="28"/>
      <c r="J6403" s="21"/>
      <c r="K6403" s="21"/>
      <c r="M6403" s="21"/>
      <c r="P6403" s="21"/>
      <c r="R6403" s="21"/>
      <c r="T6403" s="28"/>
      <c r="U6403" s="28"/>
      <c r="W6403" s="28"/>
      <c r="Y6403" s="28"/>
      <c r="Z6403" s="28"/>
      <c r="AB6403" s="28"/>
    </row>
    <row r="6404" spans="1:28">
      <c r="A6404" s="70"/>
      <c r="B6404" s="28"/>
      <c r="C6404" s="28"/>
      <c r="D6404" s="28"/>
      <c r="F6404" s="28"/>
      <c r="G6404" s="28"/>
      <c r="H6404" s="28"/>
      <c r="J6404" s="21"/>
      <c r="K6404" s="21"/>
      <c r="M6404" s="21"/>
      <c r="P6404" s="21"/>
      <c r="R6404" s="21"/>
      <c r="T6404" s="28"/>
      <c r="U6404" s="28"/>
      <c r="W6404" s="28"/>
      <c r="Y6404" s="28"/>
      <c r="Z6404" s="28"/>
      <c r="AB6404" s="28"/>
    </row>
    <row r="6405" spans="1:28">
      <c r="A6405" s="70"/>
      <c r="B6405" s="28"/>
      <c r="C6405" s="28"/>
      <c r="D6405" s="28"/>
      <c r="F6405" s="28"/>
      <c r="G6405" s="28"/>
      <c r="H6405" s="28"/>
      <c r="J6405" s="21"/>
      <c r="K6405" s="21"/>
      <c r="M6405" s="21"/>
      <c r="P6405" s="21"/>
      <c r="R6405" s="21"/>
      <c r="T6405" s="28"/>
      <c r="U6405" s="28"/>
      <c r="W6405" s="28"/>
      <c r="Y6405" s="28"/>
      <c r="Z6405" s="28"/>
      <c r="AB6405" s="28"/>
    </row>
    <row r="6406" spans="1:28">
      <c r="A6406" s="70"/>
      <c r="B6406" s="28"/>
      <c r="C6406" s="28"/>
      <c r="D6406" s="28"/>
      <c r="F6406" s="28"/>
      <c r="G6406" s="28"/>
      <c r="H6406" s="28"/>
      <c r="J6406" s="21"/>
      <c r="K6406" s="21"/>
      <c r="M6406" s="21"/>
      <c r="P6406" s="21"/>
      <c r="R6406" s="21"/>
      <c r="T6406" s="28"/>
      <c r="U6406" s="28"/>
      <c r="W6406" s="28"/>
      <c r="Y6406" s="28"/>
      <c r="Z6406" s="28"/>
      <c r="AB6406" s="28"/>
    </row>
    <row r="6407" spans="1:28">
      <c r="A6407" s="70"/>
      <c r="B6407" s="28"/>
      <c r="C6407" s="28"/>
      <c r="D6407" s="28"/>
      <c r="F6407" s="28"/>
      <c r="G6407" s="28"/>
      <c r="H6407" s="28"/>
      <c r="J6407" s="21"/>
      <c r="K6407" s="21"/>
      <c r="M6407" s="21"/>
      <c r="P6407" s="21"/>
      <c r="R6407" s="21"/>
      <c r="T6407" s="28"/>
      <c r="U6407" s="28"/>
      <c r="W6407" s="28"/>
      <c r="Y6407" s="28"/>
      <c r="Z6407" s="28"/>
      <c r="AB6407" s="28"/>
    </row>
    <row r="6408" spans="1:28">
      <c r="A6408" s="70"/>
      <c r="B6408" s="28"/>
      <c r="C6408" s="28"/>
      <c r="D6408" s="28"/>
      <c r="F6408" s="28"/>
      <c r="G6408" s="28"/>
      <c r="H6408" s="28"/>
      <c r="J6408" s="21"/>
      <c r="K6408" s="21"/>
      <c r="M6408" s="21"/>
      <c r="P6408" s="21"/>
      <c r="R6408" s="21"/>
      <c r="T6408" s="28"/>
      <c r="U6408" s="28"/>
      <c r="W6408" s="28"/>
      <c r="Y6408" s="28"/>
      <c r="Z6408" s="28"/>
      <c r="AB6408" s="28"/>
    </row>
    <row r="6409" spans="1:28">
      <c r="A6409" s="70"/>
      <c r="B6409" s="28"/>
      <c r="C6409" s="28"/>
      <c r="D6409" s="28"/>
      <c r="F6409" s="28"/>
      <c r="G6409" s="28"/>
      <c r="H6409" s="28"/>
      <c r="J6409" s="21"/>
      <c r="K6409" s="21"/>
      <c r="M6409" s="21"/>
      <c r="P6409" s="21"/>
      <c r="R6409" s="21"/>
      <c r="T6409" s="28"/>
      <c r="U6409" s="28"/>
      <c r="W6409" s="28"/>
      <c r="Y6409" s="28"/>
      <c r="Z6409" s="28"/>
      <c r="AB6409" s="28"/>
    </row>
    <row r="6410" spans="1:28">
      <c r="A6410" s="70"/>
      <c r="B6410" s="28"/>
      <c r="C6410" s="28"/>
      <c r="D6410" s="28"/>
      <c r="F6410" s="28"/>
      <c r="G6410" s="28"/>
      <c r="H6410" s="28"/>
      <c r="J6410" s="21"/>
      <c r="K6410" s="21"/>
      <c r="M6410" s="21"/>
      <c r="P6410" s="21"/>
      <c r="R6410" s="21"/>
      <c r="T6410" s="28"/>
      <c r="U6410" s="28"/>
      <c r="W6410" s="28"/>
      <c r="Y6410" s="28"/>
      <c r="Z6410" s="28"/>
      <c r="AB6410" s="28"/>
    </row>
    <row r="6411" spans="1:28">
      <c r="A6411" s="70"/>
      <c r="B6411" s="28"/>
      <c r="C6411" s="28"/>
      <c r="D6411" s="28"/>
      <c r="F6411" s="28"/>
      <c r="G6411" s="28"/>
      <c r="H6411" s="28"/>
      <c r="J6411" s="21"/>
      <c r="K6411" s="21"/>
      <c r="M6411" s="21"/>
      <c r="P6411" s="21"/>
      <c r="R6411" s="21"/>
      <c r="T6411" s="28"/>
      <c r="U6411" s="28"/>
      <c r="W6411" s="28"/>
      <c r="Y6411" s="28"/>
      <c r="Z6411" s="28"/>
      <c r="AB6411" s="28"/>
    </row>
    <row r="6412" spans="1:28">
      <c r="A6412" s="70"/>
      <c r="B6412" s="28"/>
      <c r="C6412" s="28"/>
      <c r="D6412" s="28"/>
      <c r="F6412" s="28"/>
      <c r="G6412" s="28"/>
      <c r="H6412" s="28"/>
      <c r="J6412" s="21"/>
      <c r="K6412" s="21"/>
      <c r="M6412" s="21"/>
      <c r="P6412" s="21"/>
      <c r="R6412" s="21"/>
      <c r="T6412" s="28"/>
      <c r="U6412" s="28"/>
      <c r="W6412" s="28"/>
      <c r="Y6412" s="28"/>
      <c r="Z6412" s="28"/>
      <c r="AB6412" s="28"/>
    </row>
    <row r="6413" spans="1:28">
      <c r="A6413" s="70"/>
      <c r="B6413" s="28"/>
      <c r="C6413" s="28"/>
      <c r="D6413" s="28"/>
      <c r="F6413" s="28"/>
      <c r="G6413" s="28"/>
      <c r="H6413" s="28"/>
      <c r="J6413" s="21"/>
      <c r="K6413" s="21"/>
      <c r="M6413" s="21"/>
      <c r="P6413" s="21"/>
      <c r="R6413" s="21"/>
      <c r="T6413" s="28"/>
      <c r="U6413" s="28"/>
      <c r="W6413" s="28"/>
      <c r="Y6413" s="28"/>
      <c r="Z6413" s="28"/>
      <c r="AB6413" s="28"/>
    </row>
    <row r="6414" spans="1:28">
      <c r="A6414" s="70"/>
      <c r="B6414" s="28"/>
      <c r="C6414" s="28"/>
      <c r="D6414" s="28"/>
      <c r="F6414" s="28"/>
      <c r="G6414" s="28"/>
      <c r="H6414" s="28"/>
      <c r="J6414" s="21"/>
      <c r="K6414" s="21"/>
      <c r="M6414" s="21"/>
      <c r="P6414" s="21"/>
      <c r="R6414" s="21"/>
      <c r="T6414" s="28"/>
      <c r="U6414" s="28"/>
      <c r="W6414" s="28"/>
      <c r="Y6414" s="28"/>
      <c r="Z6414" s="28"/>
      <c r="AB6414" s="28"/>
    </row>
    <row r="6415" spans="1:28">
      <c r="A6415" s="70"/>
      <c r="B6415" s="28"/>
      <c r="C6415" s="28"/>
      <c r="D6415" s="28"/>
      <c r="F6415" s="28"/>
      <c r="G6415" s="28"/>
      <c r="H6415" s="28"/>
      <c r="J6415" s="21"/>
      <c r="K6415" s="21"/>
      <c r="M6415" s="21"/>
      <c r="P6415" s="21"/>
      <c r="R6415" s="21"/>
      <c r="T6415" s="28"/>
      <c r="U6415" s="28"/>
      <c r="W6415" s="28"/>
      <c r="Y6415" s="28"/>
      <c r="Z6415" s="28"/>
      <c r="AB6415" s="28"/>
    </row>
    <row r="6416" spans="1:28">
      <c r="A6416" s="70"/>
      <c r="B6416" s="28"/>
      <c r="C6416" s="28"/>
      <c r="D6416" s="28"/>
      <c r="F6416" s="28"/>
      <c r="G6416" s="28"/>
      <c r="H6416" s="28"/>
      <c r="J6416" s="21"/>
      <c r="K6416" s="21"/>
      <c r="M6416" s="21"/>
      <c r="P6416" s="21"/>
      <c r="R6416" s="21"/>
      <c r="T6416" s="28"/>
      <c r="U6416" s="28"/>
      <c r="W6416" s="28"/>
      <c r="Y6416" s="28"/>
      <c r="Z6416" s="28"/>
      <c r="AB6416" s="28"/>
    </row>
    <row r="6417" spans="1:28">
      <c r="A6417" s="70"/>
      <c r="B6417" s="28"/>
      <c r="C6417" s="28"/>
      <c r="D6417" s="28"/>
      <c r="F6417" s="28"/>
      <c r="G6417" s="28"/>
      <c r="H6417" s="28"/>
      <c r="J6417" s="21"/>
      <c r="K6417" s="21"/>
      <c r="M6417" s="21"/>
      <c r="P6417" s="21"/>
      <c r="R6417" s="21"/>
      <c r="T6417" s="28"/>
      <c r="U6417" s="28"/>
      <c r="W6417" s="28"/>
      <c r="Y6417" s="28"/>
      <c r="Z6417" s="28"/>
      <c r="AB6417" s="28"/>
    </row>
    <row r="6418" spans="1:28">
      <c r="A6418" s="70"/>
      <c r="B6418" s="28"/>
      <c r="C6418" s="28"/>
      <c r="D6418" s="28"/>
      <c r="F6418" s="28"/>
      <c r="G6418" s="28"/>
      <c r="H6418" s="28"/>
      <c r="J6418" s="21"/>
      <c r="K6418" s="21"/>
      <c r="M6418" s="21"/>
      <c r="P6418" s="21"/>
      <c r="R6418" s="21"/>
      <c r="T6418" s="28"/>
      <c r="U6418" s="28"/>
      <c r="W6418" s="28"/>
      <c r="Y6418" s="28"/>
      <c r="Z6418" s="28"/>
      <c r="AB6418" s="28"/>
    </row>
    <row r="6419" spans="1:28">
      <c r="A6419" s="70"/>
      <c r="B6419" s="28"/>
      <c r="C6419" s="28"/>
      <c r="D6419" s="28"/>
      <c r="F6419" s="28"/>
      <c r="G6419" s="28"/>
      <c r="H6419" s="28"/>
      <c r="J6419" s="21"/>
      <c r="K6419" s="21"/>
      <c r="M6419" s="21"/>
      <c r="P6419" s="21"/>
      <c r="R6419" s="21"/>
      <c r="T6419" s="28"/>
      <c r="U6419" s="28"/>
      <c r="W6419" s="28"/>
      <c r="Y6419" s="28"/>
      <c r="Z6419" s="28"/>
      <c r="AB6419" s="28"/>
    </row>
    <row r="6420" spans="1:28">
      <c r="A6420" s="70"/>
      <c r="B6420" s="28"/>
      <c r="C6420" s="28"/>
      <c r="D6420" s="28"/>
      <c r="F6420" s="28"/>
      <c r="G6420" s="28"/>
      <c r="H6420" s="28"/>
      <c r="J6420" s="21"/>
      <c r="K6420" s="21"/>
      <c r="M6420" s="21"/>
      <c r="P6420" s="21"/>
      <c r="R6420" s="21"/>
      <c r="T6420" s="28"/>
      <c r="U6420" s="28"/>
      <c r="W6420" s="28"/>
      <c r="Y6420" s="28"/>
      <c r="Z6420" s="28"/>
      <c r="AB6420" s="28"/>
    </row>
    <row r="6421" spans="1:28">
      <c r="A6421" s="70"/>
      <c r="B6421" s="28"/>
      <c r="C6421" s="28"/>
      <c r="D6421" s="28"/>
      <c r="F6421" s="28"/>
      <c r="G6421" s="28"/>
      <c r="H6421" s="28"/>
      <c r="J6421" s="21"/>
      <c r="K6421" s="21"/>
      <c r="M6421" s="21"/>
      <c r="P6421" s="21"/>
      <c r="R6421" s="21"/>
      <c r="T6421" s="28"/>
      <c r="U6421" s="28"/>
      <c r="W6421" s="28"/>
      <c r="Y6421" s="28"/>
      <c r="Z6421" s="28"/>
      <c r="AB6421" s="28"/>
    </row>
    <row r="6422" spans="1:28">
      <c r="A6422" s="70"/>
      <c r="B6422" s="28"/>
      <c r="C6422" s="28"/>
      <c r="D6422" s="28"/>
      <c r="F6422" s="28"/>
      <c r="G6422" s="28"/>
      <c r="H6422" s="28"/>
      <c r="J6422" s="21"/>
      <c r="K6422" s="21"/>
      <c r="M6422" s="21"/>
      <c r="P6422" s="21"/>
      <c r="R6422" s="21"/>
      <c r="T6422" s="28"/>
      <c r="U6422" s="28"/>
      <c r="W6422" s="28"/>
      <c r="Y6422" s="28"/>
      <c r="Z6422" s="28"/>
      <c r="AB6422" s="28"/>
    </row>
    <row r="6423" spans="1:28">
      <c r="A6423" s="70"/>
      <c r="B6423" s="28"/>
      <c r="C6423" s="28"/>
      <c r="D6423" s="28"/>
      <c r="F6423" s="28"/>
      <c r="G6423" s="28"/>
      <c r="H6423" s="28"/>
      <c r="J6423" s="21"/>
      <c r="K6423" s="21"/>
      <c r="M6423" s="21"/>
      <c r="P6423" s="21"/>
      <c r="R6423" s="21"/>
      <c r="T6423" s="28"/>
      <c r="U6423" s="28"/>
      <c r="W6423" s="28"/>
      <c r="Y6423" s="28"/>
      <c r="Z6423" s="28"/>
      <c r="AB6423" s="28"/>
    </row>
    <row r="6424" spans="1:28">
      <c r="A6424" s="70"/>
      <c r="B6424" s="28"/>
      <c r="C6424" s="28"/>
      <c r="D6424" s="28"/>
      <c r="F6424" s="28"/>
      <c r="G6424" s="28"/>
      <c r="H6424" s="28"/>
      <c r="J6424" s="21"/>
      <c r="K6424" s="21"/>
      <c r="M6424" s="21"/>
      <c r="P6424" s="21"/>
      <c r="R6424" s="21"/>
      <c r="T6424" s="28"/>
      <c r="U6424" s="28"/>
      <c r="W6424" s="28"/>
      <c r="Y6424" s="28"/>
      <c r="Z6424" s="28"/>
      <c r="AB6424" s="28"/>
    </row>
    <row r="6425" spans="1:28">
      <c r="A6425" s="70"/>
      <c r="B6425" s="28"/>
      <c r="C6425" s="28"/>
      <c r="D6425" s="28"/>
      <c r="F6425" s="28"/>
      <c r="G6425" s="28"/>
      <c r="H6425" s="28"/>
      <c r="J6425" s="21"/>
      <c r="K6425" s="21"/>
      <c r="M6425" s="21"/>
      <c r="P6425" s="21"/>
      <c r="R6425" s="21"/>
      <c r="T6425" s="28"/>
      <c r="U6425" s="28"/>
      <c r="W6425" s="28"/>
      <c r="Y6425" s="28"/>
      <c r="Z6425" s="28"/>
      <c r="AB6425" s="28"/>
    </row>
    <row r="6426" spans="1:28">
      <c r="A6426" s="70"/>
      <c r="B6426" s="28"/>
      <c r="C6426" s="28"/>
      <c r="D6426" s="28"/>
      <c r="F6426" s="28"/>
      <c r="G6426" s="28"/>
      <c r="H6426" s="28"/>
      <c r="J6426" s="21"/>
      <c r="K6426" s="21"/>
      <c r="M6426" s="21"/>
      <c r="P6426" s="21"/>
      <c r="R6426" s="21"/>
      <c r="T6426" s="28"/>
      <c r="U6426" s="28"/>
      <c r="W6426" s="28"/>
      <c r="Y6426" s="28"/>
      <c r="Z6426" s="28"/>
      <c r="AB6426" s="28"/>
    </row>
    <row r="6427" spans="1:28">
      <c r="A6427" s="70"/>
      <c r="B6427" s="28"/>
      <c r="C6427" s="28"/>
      <c r="D6427" s="28"/>
      <c r="F6427" s="28"/>
      <c r="G6427" s="28"/>
      <c r="H6427" s="28"/>
      <c r="J6427" s="21"/>
      <c r="K6427" s="21"/>
      <c r="M6427" s="21"/>
      <c r="P6427" s="21"/>
      <c r="R6427" s="21"/>
      <c r="T6427" s="28"/>
      <c r="U6427" s="28"/>
      <c r="W6427" s="28"/>
      <c r="Y6427" s="28"/>
      <c r="Z6427" s="28"/>
      <c r="AB6427" s="28"/>
    </row>
    <row r="6428" spans="1:28">
      <c r="A6428" s="70"/>
      <c r="B6428" s="28"/>
      <c r="C6428" s="28"/>
      <c r="D6428" s="28"/>
      <c r="F6428" s="28"/>
      <c r="G6428" s="28"/>
      <c r="H6428" s="28"/>
      <c r="J6428" s="21"/>
      <c r="K6428" s="21"/>
      <c r="M6428" s="21"/>
      <c r="P6428" s="21"/>
      <c r="R6428" s="21"/>
      <c r="T6428" s="28"/>
      <c r="U6428" s="28"/>
      <c r="W6428" s="28"/>
      <c r="Y6428" s="28"/>
      <c r="Z6428" s="28"/>
      <c r="AB6428" s="28"/>
    </row>
    <row r="6429" spans="1:28">
      <c r="A6429" s="70"/>
      <c r="B6429" s="28"/>
      <c r="C6429" s="28"/>
      <c r="D6429" s="28"/>
      <c r="F6429" s="28"/>
      <c r="G6429" s="28"/>
      <c r="H6429" s="28"/>
      <c r="J6429" s="21"/>
      <c r="K6429" s="21"/>
      <c r="M6429" s="21"/>
      <c r="P6429" s="21"/>
      <c r="R6429" s="21"/>
      <c r="T6429" s="28"/>
      <c r="U6429" s="28"/>
      <c r="W6429" s="28"/>
      <c r="Y6429" s="28"/>
      <c r="Z6429" s="28"/>
      <c r="AB6429" s="28"/>
    </row>
    <row r="6430" spans="1:28">
      <c r="A6430" s="70"/>
      <c r="B6430" s="28"/>
      <c r="C6430" s="28"/>
      <c r="D6430" s="28"/>
      <c r="F6430" s="28"/>
      <c r="G6430" s="28"/>
      <c r="H6430" s="28"/>
      <c r="J6430" s="21"/>
      <c r="K6430" s="21"/>
      <c r="M6430" s="21"/>
      <c r="P6430" s="21"/>
      <c r="R6430" s="21"/>
      <c r="T6430" s="28"/>
      <c r="U6430" s="28"/>
      <c r="W6430" s="28"/>
      <c r="Y6430" s="28"/>
      <c r="Z6430" s="28"/>
      <c r="AB6430" s="28"/>
    </row>
    <row r="6431" spans="1:28">
      <c r="A6431" s="70"/>
      <c r="B6431" s="28"/>
      <c r="C6431" s="28"/>
      <c r="D6431" s="28"/>
      <c r="F6431" s="28"/>
      <c r="G6431" s="28"/>
      <c r="H6431" s="28"/>
      <c r="J6431" s="21"/>
      <c r="K6431" s="21"/>
      <c r="M6431" s="21"/>
      <c r="P6431" s="21"/>
      <c r="R6431" s="21"/>
      <c r="T6431" s="28"/>
      <c r="U6431" s="28"/>
      <c r="W6431" s="28"/>
      <c r="Y6431" s="28"/>
      <c r="Z6431" s="28"/>
      <c r="AB6431" s="28"/>
    </row>
    <row r="6432" spans="1:28">
      <c r="A6432" s="70"/>
      <c r="B6432" s="28"/>
      <c r="C6432" s="28"/>
      <c r="D6432" s="28"/>
      <c r="F6432" s="28"/>
      <c r="G6432" s="28"/>
      <c r="H6432" s="28"/>
      <c r="J6432" s="21"/>
      <c r="K6432" s="21"/>
      <c r="M6432" s="21"/>
      <c r="P6432" s="21"/>
      <c r="R6432" s="21"/>
      <c r="T6432" s="28"/>
      <c r="U6432" s="28"/>
      <c r="W6432" s="28"/>
      <c r="Y6432" s="28"/>
      <c r="Z6432" s="28"/>
      <c r="AB6432" s="28"/>
    </row>
    <row r="6433" spans="1:28">
      <c r="A6433" s="70"/>
      <c r="B6433" s="28"/>
      <c r="C6433" s="28"/>
      <c r="D6433" s="28"/>
      <c r="F6433" s="28"/>
      <c r="G6433" s="28"/>
      <c r="H6433" s="28"/>
      <c r="J6433" s="21"/>
      <c r="K6433" s="21"/>
      <c r="M6433" s="21"/>
      <c r="P6433" s="21"/>
      <c r="R6433" s="21"/>
      <c r="T6433" s="28"/>
      <c r="U6433" s="28"/>
      <c r="W6433" s="28"/>
      <c r="Y6433" s="28"/>
      <c r="Z6433" s="28"/>
      <c r="AB6433" s="28"/>
    </row>
    <row r="6434" spans="1:28">
      <c r="A6434" s="70"/>
      <c r="B6434" s="28"/>
      <c r="C6434" s="28"/>
      <c r="D6434" s="28"/>
      <c r="F6434" s="28"/>
      <c r="G6434" s="28"/>
      <c r="H6434" s="28"/>
      <c r="J6434" s="21"/>
      <c r="K6434" s="21"/>
      <c r="M6434" s="21"/>
      <c r="P6434" s="21"/>
      <c r="R6434" s="21"/>
      <c r="T6434" s="28"/>
      <c r="U6434" s="28"/>
      <c r="W6434" s="28"/>
      <c r="Y6434" s="28"/>
      <c r="Z6434" s="28"/>
      <c r="AB6434" s="28"/>
    </row>
    <row r="6435" spans="1:28">
      <c r="A6435" s="70"/>
      <c r="B6435" s="28"/>
      <c r="C6435" s="28"/>
      <c r="D6435" s="28"/>
      <c r="F6435" s="28"/>
      <c r="G6435" s="28"/>
      <c r="H6435" s="28"/>
      <c r="J6435" s="21"/>
      <c r="K6435" s="21"/>
      <c r="M6435" s="21"/>
      <c r="P6435" s="21"/>
      <c r="R6435" s="21"/>
      <c r="T6435" s="28"/>
      <c r="U6435" s="28"/>
      <c r="W6435" s="28"/>
      <c r="Y6435" s="28"/>
      <c r="Z6435" s="28"/>
      <c r="AB6435" s="28"/>
    </row>
    <row r="6436" spans="1:28">
      <c r="A6436" s="70"/>
      <c r="B6436" s="28"/>
      <c r="C6436" s="28"/>
      <c r="D6436" s="28"/>
      <c r="F6436" s="28"/>
      <c r="G6436" s="28"/>
      <c r="H6436" s="28"/>
      <c r="J6436" s="21"/>
      <c r="K6436" s="21"/>
      <c r="M6436" s="21"/>
      <c r="P6436" s="21"/>
      <c r="R6436" s="21"/>
      <c r="T6436" s="28"/>
      <c r="U6436" s="28"/>
      <c r="W6436" s="28"/>
      <c r="Y6436" s="28"/>
      <c r="Z6436" s="28"/>
      <c r="AB6436" s="28"/>
    </row>
    <row r="6437" spans="1:28">
      <c r="A6437" s="70"/>
      <c r="B6437" s="28"/>
      <c r="C6437" s="28"/>
      <c r="D6437" s="28"/>
      <c r="F6437" s="28"/>
      <c r="G6437" s="28"/>
      <c r="H6437" s="28"/>
      <c r="J6437" s="21"/>
      <c r="K6437" s="21"/>
      <c r="M6437" s="21"/>
      <c r="P6437" s="21"/>
      <c r="R6437" s="21"/>
      <c r="T6437" s="28"/>
      <c r="U6437" s="28"/>
      <c r="W6437" s="28"/>
      <c r="Y6437" s="28"/>
      <c r="Z6437" s="28"/>
      <c r="AB6437" s="28"/>
    </row>
    <row r="6438" spans="1:28">
      <c r="A6438" s="70"/>
      <c r="B6438" s="28"/>
      <c r="C6438" s="28"/>
      <c r="D6438" s="28"/>
      <c r="F6438" s="28"/>
      <c r="G6438" s="28"/>
      <c r="H6438" s="28"/>
      <c r="J6438" s="21"/>
      <c r="K6438" s="21"/>
      <c r="M6438" s="21"/>
      <c r="P6438" s="21"/>
      <c r="R6438" s="21"/>
      <c r="T6438" s="28"/>
      <c r="U6438" s="28"/>
      <c r="W6438" s="28"/>
      <c r="Y6438" s="28"/>
      <c r="Z6438" s="28"/>
      <c r="AB6438" s="28"/>
    </row>
    <row r="6439" spans="1:28">
      <c r="A6439" s="70"/>
      <c r="B6439" s="28"/>
      <c r="C6439" s="28"/>
      <c r="D6439" s="28"/>
      <c r="F6439" s="28"/>
      <c r="G6439" s="28"/>
      <c r="H6439" s="28"/>
      <c r="J6439" s="21"/>
      <c r="K6439" s="21"/>
      <c r="M6439" s="21"/>
      <c r="P6439" s="21"/>
      <c r="R6439" s="21"/>
      <c r="T6439" s="28"/>
      <c r="U6439" s="28"/>
      <c r="W6439" s="28"/>
      <c r="Y6439" s="28"/>
      <c r="Z6439" s="28"/>
      <c r="AB6439" s="28"/>
    </row>
    <row r="6440" spans="1:28">
      <c r="A6440" s="70"/>
      <c r="B6440" s="28"/>
      <c r="C6440" s="28"/>
      <c r="D6440" s="28"/>
      <c r="F6440" s="28"/>
      <c r="G6440" s="28"/>
      <c r="H6440" s="28"/>
      <c r="J6440" s="21"/>
      <c r="K6440" s="21"/>
      <c r="M6440" s="21"/>
      <c r="P6440" s="21"/>
      <c r="R6440" s="21"/>
      <c r="T6440" s="28"/>
      <c r="U6440" s="28"/>
      <c r="W6440" s="28"/>
      <c r="Y6440" s="28"/>
      <c r="Z6440" s="28"/>
      <c r="AB6440" s="28"/>
    </row>
    <row r="6441" spans="1:28">
      <c r="A6441" s="70"/>
      <c r="B6441" s="28"/>
      <c r="C6441" s="28"/>
      <c r="D6441" s="28"/>
      <c r="F6441" s="28"/>
      <c r="G6441" s="28"/>
      <c r="H6441" s="28"/>
      <c r="J6441" s="21"/>
      <c r="K6441" s="21"/>
      <c r="M6441" s="21"/>
      <c r="P6441" s="21"/>
      <c r="R6441" s="21"/>
      <c r="T6441" s="28"/>
      <c r="U6441" s="28"/>
      <c r="W6441" s="28"/>
      <c r="Y6441" s="28"/>
      <c r="Z6441" s="28"/>
      <c r="AB6441" s="28"/>
    </row>
    <row r="6442" spans="1:28">
      <c r="A6442" s="70"/>
      <c r="B6442" s="28"/>
      <c r="C6442" s="28"/>
      <c r="D6442" s="28"/>
      <c r="F6442" s="28"/>
      <c r="G6442" s="28"/>
      <c r="H6442" s="28"/>
      <c r="J6442" s="21"/>
      <c r="K6442" s="21"/>
      <c r="M6442" s="21"/>
      <c r="P6442" s="21"/>
      <c r="R6442" s="21"/>
      <c r="T6442" s="28"/>
      <c r="U6442" s="28"/>
      <c r="W6442" s="28"/>
      <c r="Y6442" s="28"/>
      <c r="Z6442" s="28"/>
      <c r="AB6442" s="28"/>
    </row>
    <row r="6443" spans="1:28">
      <c r="A6443" s="70"/>
      <c r="B6443" s="28"/>
      <c r="C6443" s="28"/>
      <c r="D6443" s="28"/>
      <c r="F6443" s="28"/>
      <c r="G6443" s="28"/>
      <c r="H6443" s="28"/>
      <c r="J6443" s="21"/>
      <c r="K6443" s="21"/>
      <c r="M6443" s="21"/>
      <c r="P6443" s="21"/>
      <c r="R6443" s="21"/>
      <c r="T6443" s="28"/>
      <c r="U6443" s="28"/>
      <c r="W6443" s="28"/>
      <c r="Y6443" s="28"/>
      <c r="Z6443" s="28"/>
      <c r="AB6443" s="28"/>
    </row>
    <row r="6444" spans="1:28">
      <c r="A6444" s="70"/>
      <c r="B6444" s="28"/>
      <c r="C6444" s="28"/>
      <c r="D6444" s="28"/>
      <c r="F6444" s="28"/>
      <c r="G6444" s="28"/>
      <c r="H6444" s="28"/>
      <c r="J6444" s="21"/>
      <c r="K6444" s="21"/>
      <c r="M6444" s="21"/>
      <c r="P6444" s="21"/>
      <c r="R6444" s="21"/>
      <c r="T6444" s="28"/>
      <c r="U6444" s="28"/>
      <c r="W6444" s="28"/>
      <c r="Y6444" s="28"/>
      <c r="Z6444" s="28"/>
      <c r="AB6444" s="28"/>
    </row>
    <row r="6445" spans="1:28">
      <c r="A6445" s="70"/>
      <c r="B6445" s="28"/>
      <c r="C6445" s="28"/>
      <c r="D6445" s="28"/>
      <c r="F6445" s="28"/>
      <c r="G6445" s="28"/>
      <c r="H6445" s="28"/>
      <c r="J6445" s="21"/>
      <c r="K6445" s="21"/>
      <c r="M6445" s="21"/>
      <c r="P6445" s="21"/>
      <c r="R6445" s="21"/>
      <c r="T6445" s="28"/>
      <c r="U6445" s="28"/>
      <c r="W6445" s="28"/>
      <c r="Y6445" s="28"/>
      <c r="Z6445" s="28"/>
      <c r="AB6445" s="28"/>
    </row>
    <row r="6446" spans="1:28">
      <c r="A6446" s="70"/>
      <c r="B6446" s="28"/>
      <c r="C6446" s="28"/>
      <c r="D6446" s="28"/>
      <c r="F6446" s="28"/>
      <c r="G6446" s="28"/>
      <c r="H6446" s="28"/>
      <c r="J6446" s="21"/>
      <c r="K6446" s="21"/>
      <c r="M6446" s="21"/>
      <c r="P6446" s="21"/>
      <c r="R6446" s="21"/>
      <c r="T6446" s="28"/>
      <c r="U6446" s="28"/>
      <c r="W6446" s="28"/>
      <c r="Y6446" s="28"/>
      <c r="Z6446" s="28"/>
      <c r="AB6446" s="28"/>
    </row>
    <row r="6447" spans="1:28">
      <c r="A6447" s="70"/>
      <c r="B6447" s="28"/>
      <c r="C6447" s="28"/>
      <c r="D6447" s="28"/>
      <c r="F6447" s="28"/>
      <c r="G6447" s="28"/>
      <c r="H6447" s="28"/>
      <c r="J6447" s="21"/>
      <c r="K6447" s="21"/>
      <c r="M6447" s="21"/>
      <c r="P6447" s="21"/>
      <c r="R6447" s="21"/>
      <c r="T6447" s="28"/>
      <c r="U6447" s="28"/>
      <c r="W6447" s="28"/>
      <c r="Y6447" s="28"/>
      <c r="Z6447" s="28"/>
      <c r="AB6447" s="28"/>
    </row>
    <row r="6448" spans="1:28">
      <c r="A6448" s="70"/>
      <c r="B6448" s="28"/>
      <c r="C6448" s="28"/>
      <c r="D6448" s="28"/>
      <c r="F6448" s="28"/>
      <c r="G6448" s="28"/>
      <c r="H6448" s="28"/>
      <c r="J6448" s="21"/>
      <c r="K6448" s="21"/>
      <c r="M6448" s="21"/>
      <c r="P6448" s="21"/>
      <c r="R6448" s="21"/>
      <c r="T6448" s="28"/>
      <c r="U6448" s="28"/>
      <c r="W6448" s="28"/>
      <c r="Y6448" s="28"/>
      <c r="Z6448" s="28"/>
      <c r="AB6448" s="28"/>
    </row>
    <row r="6449" spans="1:28">
      <c r="A6449" s="70"/>
      <c r="B6449" s="28"/>
      <c r="C6449" s="28"/>
      <c r="D6449" s="28"/>
      <c r="F6449" s="28"/>
      <c r="G6449" s="28"/>
      <c r="H6449" s="28"/>
      <c r="J6449" s="21"/>
      <c r="K6449" s="21"/>
      <c r="M6449" s="21"/>
      <c r="P6449" s="21"/>
      <c r="R6449" s="21"/>
      <c r="T6449" s="28"/>
      <c r="U6449" s="28"/>
      <c r="W6449" s="28"/>
      <c r="Y6449" s="28"/>
      <c r="Z6449" s="28"/>
      <c r="AB6449" s="28"/>
    </row>
    <row r="6450" spans="1:28">
      <c r="A6450" s="70"/>
      <c r="B6450" s="28"/>
      <c r="C6450" s="28"/>
      <c r="D6450" s="28"/>
      <c r="F6450" s="28"/>
      <c r="G6450" s="28"/>
      <c r="H6450" s="28"/>
      <c r="J6450" s="21"/>
      <c r="K6450" s="21"/>
      <c r="M6450" s="21"/>
      <c r="P6450" s="21"/>
      <c r="R6450" s="21"/>
      <c r="T6450" s="28"/>
      <c r="U6450" s="28"/>
      <c r="W6450" s="28"/>
      <c r="Y6450" s="28"/>
      <c r="Z6450" s="28"/>
      <c r="AB6450" s="28"/>
    </row>
    <row r="6451" spans="1:28">
      <c r="A6451" s="70"/>
      <c r="B6451" s="28"/>
      <c r="C6451" s="28"/>
      <c r="D6451" s="28"/>
      <c r="F6451" s="28"/>
      <c r="G6451" s="28"/>
      <c r="H6451" s="28"/>
      <c r="J6451" s="21"/>
      <c r="K6451" s="21"/>
      <c r="M6451" s="21"/>
      <c r="P6451" s="21"/>
      <c r="R6451" s="21"/>
      <c r="T6451" s="28"/>
      <c r="U6451" s="28"/>
      <c r="W6451" s="28"/>
      <c r="Y6451" s="28"/>
      <c r="Z6451" s="28"/>
      <c r="AB6451" s="28"/>
    </row>
    <row r="6452" spans="1:28">
      <c r="A6452" s="70"/>
      <c r="B6452" s="28"/>
      <c r="C6452" s="28"/>
      <c r="D6452" s="28"/>
      <c r="F6452" s="28"/>
      <c r="G6452" s="28"/>
      <c r="H6452" s="28"/>
      <c r="J6452" s="21"/>
      <c r="K6452" s="21"/>
      <c r="M6452" s="21"/>
      <c r="P6452" s="21"/>
      <c r="R6452" s="21"/>
      <c r="T6452" s="28"/>
      <c r="U6452" s="28"/>
      <c r="W6452" s="28"/>
      <c r="Y6452" s="28"/>
      <c r="Z6452" s="28"/>
      <c r="AB6452" s="28"/>
    </row>
    <row r="6453" spans="1:28">
      <c r="A6453" s="70"/>
      <c r="B6453" s="28"/>
      <c r="C6453" s="28"/>
      <c r="D6453" s="28"/>
      <c r="F6453" s="28"/>
      <c r="G6453" s="28"/>
      <c r="H6453" s="28"/>
      <c r="J6453" s="21"/>
      <c r="K6453" s="21"/>
      <c r="M6453" s="21"/>
      <c r="P6453" s="21"/>
      <c r="R6453" s="21"/>
      <c r="T6453" s="28"/>
      <c r="U6453" s="28"/>
      <c r="W6453" s="28"/>
      <c r="Y6453" s="28"/>
      <c r="Z6453" s="28"/>
      <c r="AB6453" s="28"/>
    </row>
    <row r="6454" spans="1:28">
      <c r="A6454" s="70"/>
      <c r="B6454" s="28"/>
      <c r="C6454" s="28"/>
      <c r="D6454" s="28"/>
      <c r="F6454" s="28"/>
      <c r="G6454" s="28"/>
      <c r="H6454" s="28"/>
      <c r="J6454" s="21"/>
      <c r="K6454" s="21"/>
      <c r="M6454" s="21"/>
      <c r="P6454" s="21"/>
      <c r="R6454" s="21"/>
      <c r="T6454" s="28"/>
      <c r="U6454" s="28"/>
      <c r="W6454" s="28"/>
      <c r="Y6454" s="28"/>
      <c r="Z6454" s="28"/>
      <c r="AB6454" s="28"/>
    </row>
    <row r="6455" spans="1:28">
      <c r="A6455" s="70"/>
      <c r="B6455" s="28"/>
      <c r="C6455" s="28"/>
      <c r="D6455" s="28"/>
      <c r="F6455" s="28"/>
      <c r="G6455" s="28"/>
      <c r="H6455" s="28"/>
      <c r="J6455" s="21"/>
      <c r="K6455" s="21"/>
      <c r="M6455" s="21"/>
      <c r="P6455" s="21"/>
      <c r="R6455" s="21"/>
      <c r="T6455" s="28"/>
      <c r="U6455" s="28"/>
      <c r="W6455" s="28"/>
      <c r="Y6455" s="28"/>
      <c r="Z6455" s="28"/>
      <c r="AB6455" s="28"/>
    </row>
    <row r="6456" spans="1:28">
      <c r="A6456" s="70"/>
      <c r="B6456" s="28"/>
      <c r="C6456" s="28"/>
      <c r="D6456" s="28"/>
      <c r="F6456" s="28"/>
      <c r="G6456" s="28"/>
      <c r="H6456" s="28"/>
      <c r="J6456" s="21"/>
      <c r="K6456" s="21"/>
      <c r="M6456" s="21"/>
      <c r="P6456" s="21"/>
      <c r="R6456" s="21"/>
      <c r="T6456" s="28"/>
      <c r="U6456" s="28"/>
      <c r="W6456" s="28"/>
      <c r="Y6456" s="28"/>
      <c r="Z6456" s="28"/>
      <c r="AB6456" s="28"/>
    </row>
    <row r="6457" spans="1:28">
      <c r="A6457" s="70"/>
      <c r="B6457" s="28"/>
      <c r="C6457" s="28"/>
      <c r="D6457" s="28"/>
      <c r="F6457" s="28"/>
      <c r="G6457" s="28"/>
      <c r="H6457" s="28"/>
      <c r="J6457" s="21"/>
      <c r="K6457" s="21"/>
      <c r="M6457" s="21"/>
      <c r="P6457" s="21"/>
      <c r="R6457" s="21"/>
      <c r="T6457" s="28"/>
      <c r="U6457" s="28"/>
      <c r="W6457" s="28"/>
      <c r="Y6457" s="28"/>
      <c r="Z6457" s="28"/>
      <c r="AB6457" s="28"/>
    </row>
    <row r="6458" spans="1:28">
      <c r="A6458" s="70"/>
      <c r="B6458" s="28"/>
      <c r="C6458" s="28"/>
      <c r="D6458" s="28"/>
      <c r="F6458" s="28"/>
      <c r="G6458" s="28"/>
      <c r="H6458" s="28"/>
      <c r="J6458" s="21"/>
      <c r="K6458" s="21"/>
      <c r="M6458" s="21"/>
      <c r="P6458" s="21"/>
      <c r="R6458" s="21"/>
      <c r="T6458" s="28"/>
      <c r="U6458" s="28"/>
      <c r="W6458" s="28"/>
      <c r="Y6458" s="28"/>
      <c r="Z6458" s="28"/>
      <c r="AB6458" s="28"/>
    </row>
    <row r="6459" spans="1:28">
      <c r="A6459" s="70"/>
      <c r="B6459" s="28"/>
      <c r="C6459" s="28"/>
      <c r="D6459" s="28"/>
      <c r="F6459" s="28"/>
      <c r="G6459" s="28"/>
      <c r="H6459" s="28"/>
      <c r="J6459" s="21"/>
      <c r="K6459" s="21"/>
      <c r="M6459" s="21"/>
      <c r="P6459" s="21"/>
      <c r="R6459" s="21"/>
      <c r="T6459" s="28"/>
      <c r="U6459" s="28"/>
      <c r="W6459" s="28"/>
      <c r="Y6459" s="28"/>
      <c r="Z6459" s="28"/>
      <c r="AB6459" s="28"/>
    </row>
    <row r="6460" spans="1:28">
      <c r="A6460" s="70"/>
      <c r="B6460" s="28"/>
      <c r="C6460" s="28"/>
      <c r="D6460" s="28"/>
      <c r="F6460" s="28"/>
      <c r="G6460" s="28"/>
      <c r="H6460" s="28"/>
      <c r="J6460" s="21"/>
      <c r="K6460" s="21"/>
      <c r="M6460" s="21"/>
      <c r="P6460" s="21"/>
      <c r="R6460" s="21"/>
      <c r="T6460" s="28"/>
      <c r="U6460" s="28"/>
      <c r="W6460" s="28"/>
      <c r="Y6460" s="28"/>
      <c r="Z6460" s="28"/>
      <c r="AB6460" s="28"/>
    </row>
    <row r="6461" spans="1:28">
      <c r="A6461" s="70"/>
      <c r="B6461" s="28"/>
      <c r="C6461" s="28"/>
      <c r="D6461" s="28"/>
      <c r="F6461" s="28"/>
      <c r="G6461" s="28"/>
      <c r="H6461" s="28"/>
      <c r="J6461" s="21"/>
      <c r="K6461" s="21"/>
      <c r="M6461" s="21"/>
      <c r="P6461" s="21"/>
      <c r="R6461" s="21"/>
      <c r="T6461" s="28"/>
      <c r="U6461" s="28"/>
      <c r="W6461" s="28"/>
      <c r="Y6461" s="28"/>
      <c r="Z6461" s="28"/>
      <c r="AB6461" s="28"/>
    </row>
    <row r="6462" spans="1:28">
      <c r="A6462" s="70"/>
      <c r="B6462" s="28"/>
      <c r="C6462" s="28"/>
      <c r="D6462" s="28"/>
      <c r="F6462" s="28"/>
      <c r="G6462" s="28"/>
      <c r="H6462" s="28"/>
      <c r="J6462" s="21"/>
      <c r="K6462" s="21"/>
      <c r="M6462" s="21"/>
      <c r="P6462" s="21"/>
      <c r="R6462" s="21"/>
      <c r="T6462" s="28"/>
      <c r="U6462" s="28"/>
      <c r="W6462" s="28"/>
      <c r="Y6462" s="28"/>
      <c r="Z6462" s="28"/>
      <c r="AB6462" s="28"/>
    </row>
    <row r="6463" spans="1:28">
      <c r="A6463" s="70"/>
      <c r="B6463" s="28"/>
      <c r="C6463" s="28"/>
      <c r="D6463" s="28"/>
      <c r="F6463" s="28"/>
      <c r="G6463" s="28"/>
      <c r="H6463" s="28"/>
      <c r="J6463" s="21"/>
      <c r="K6463" s="21"/>
      <c r="M6463" s="21"/>
      <c r="P6463" s="21"/>
      <c r="R6463" s="21"/>
      <c r="T6463" s="28"/>
      <c r="U6463" s="28"/>
      <c r="W6463" s="28"/>
      <c r="Y6463" s="28"/>
      <c r="Z6463" s="28"/>
      <c r="AB6463" s="28"/>
    </row>
    <row r="6464" spans="1:28">
      <c r="A6464" s="70"/>
      <c r="B6464" s="28"/>
      <c r="C6464" s="28"/>
      <c r="D6464" s="28"/>
      <c r="F6464" s="28"/>
      <c r="G6464" s="28"/>
      <c r="H6464" s="28"/>
      <c r="J6464" s="21"/>
      <c r="K6464" s="21"/>
      <c r="M6464" s="21"/>
      <c r="P6464" s="21"/>
      <c r="R6464" s="21"/>
      <c r="T6464" s="28"/>
      <c r="U6464" s="28"/>
      <c r="W6464" s="28"/>
      <c r="Y6464" s="28"/>
      <c r="Z6464" s="28"/>
      <c r="AB6464" s="28"/>
    </row>
    <row r="6465" spans="1:28">
      <c r="A6465" s="70"/>
      <c r="B6465" s="28"/>
      <c r="C6465" s="28"/>
      <c r="D6465" s="28"/>
      <c r="F6465" s="28"/>
      <c r="G6465" s="28"/>
      <c r="H6465" s="28"/>
      <c r="J6465" s="21"/>
      <c r="K6465" s="21"/>
      <c r="M6465" s="21"/>
      <c r="P6465" s="21"/>
      <c r="R6465" s="21"/>
      <c r="T6465" s="28"/>
      <c r="U6465" s="28"/>
      <c r="W6465" s="28"/>
      <c r="Y6465" s="28"/>
      <c r="Z6465" s="28"/>
      <c r="AB6465" s="28"/>
    </row>
    <row r="6466" spans="1:28">
      <c r="A6466" s="70"/>
      <c r="B6466" s="28"/>
      <c r="C6466" s="28"/>
      <c r="D6466" s="28"/>
      <c r="F6466" s="28"/>
      <c r="G6466" s="28"/>
      <c r="H6466" s="28"/>
      <c r="J6466" s="21"/>
      <c r="K6466" s="21"/>
      <c r="M6466" s="21"/>
      <c r="P6466" s="21"/>
      <c r="R6466" s="21"/>
      <c r="T6466" s="28"/>
      <c r="U6466" s="28"/>
      <c r="W6466" s="28"/>
      <c r="Y6466" s="28"/>
      <c r="Z6466" s="28"/>
      <c r="AB6466" s="28"/>
    </row>
    <row r="6467" spans="1:28">
      <c r="A6467" s="70"/>
      <c r="B6467" s="28"/>
      <c r="C6467" s="28"/>
      <c r="D6467" s="28"/>
      <c r="F6467" s="28"/>
      <c r="G6467" s="28"/>
      <c r="H6467" s="28"/>
      <c r="J6467" s="21"/>
      <c r="K6467" s="21"/>
      <c r="M6467" s="21"/>
      <c r="P6467" s="21"/>
      <c r="R6467" s="21"/>
      <c r="T6467" s="28"/>
      <c r="U6467" s="28"/>
      <c r="W6467" s="28"/>
      <c r="Y6467" s="28"/>
      <c r="Z6467" s="28"/>
      <c r="AB6467" s="28"/>
    </row>
    <row r="6468" spans="1:28">
      <c r="A6468" s="70"/>
      <c r="B6468" s="28"/>
      <c r="C6468" s="28"/>
      <c r="D6468" s="28"/>
      <c r="F6468" s="28"/>
      <c r="G6468" s="28"/>
      <c r="H6468" s="28"/>
      <c r="J6468" s="21"/>
      <c r="K6468" s="21"/>
      <c r="M6468" s="21"/>
      <c r="P6468" s="21"/>
      <c r="R6468" s="21"/>
      <c r="T6468" s="28"/>
      <c r="U6468" s="28"/>
      <c r="W6468" s="28"/>
      <c r="Y6468" s="28"/>
      <c r="Z6468" s="28"/>
      <c r="AB6468" s="28"/>
    </row>
    <row r="6469" spans="1:28">
      <c r="A6469" s="70"/>
      <c r="B6469" s="28"/>
      <c r="C6469" s="28"/>
      <c r="D6469" s="28"/>
      <c r="F6469" s="28"/>
      <c r="G6469" s="28"/>
      <c r="H6469" s="28"/>
      <c r="J6469" s="21"/>
      <c r="K6469" s="21"/>
      <c r="M6469" s="21"/>
      <c r="P6469" s="21"/>
      <c r="R6469" s="21"/>
      <c r="T6469" s="28"/>
      <c r="U6469" s="28"/>
      <c r="W6469" s="28"/>
      <c r="Y6469" s="28"/>
      <c r="Z6469" s="28"/>
      <c r="AB6469" s="28"/>
    </row>
    <row r="6470" spans="1:28">
      <c r="A6470" s="70"/>
      <c r="B6470" s="28"/>
      <c r="C6470" s="28"/>
      <c r="D6470" s="28"/>
      <c r="F6470" s="28"/>
      <c r="G6470" s="28"/>
      <c r="H6470" s="28"/>
      <c r="J6470" s="21"/>
      <c r="K6470" s="21"/>
      <c r="M6470" s="21"/>
      <c r="P6470" s="21"/>
      <c r="R6470" s="21"/>
      <c r="T6470" s="28"/>
      <c r="U6470" s="28"/>
      <c r="W6470" s="28"/>
      <c r="Y6470" s="28"/>
      <c r="Z6470" s="28"/>
      <c r="AB6470" s="28"/>
    </row>
    <row r="6471" spans="1:28">
      <c r="A6471" s="70"/>
      <c r="B6471" s="28"/>
      <c r="C6471" s="28"/>
      <c r="D6471" s="28"/>
      <c r="F6471" s="28"/>
      <c r="G6471" s="28"/>
      <c r="H6471" s="28"/>
      <c r="J6471" s="21"/>
      <c r="K6471" s="21"/>
      <c r="M6471" s="21"/>
      <c r="P6471" s="21"/>
      <c r="R6471" s="21"/>
      <c r="T6471" s="28"/>
      <c r="U6471" s="28"/>
      <c r="W6471" s="28"/>
      <c r="Y6471" s="28"/>
      <c r="Z6471" s="28"/>
      <c r="AB6471" s="28"/>
    </row>
    <row r="6472" spans="1:28">
      <c r="A6472" s="70"/>
      <c r="B6472" s="28"/>
      <c r="C6472" s="28"/>
      <c r="D6472" s="28"/>
      <c r="F6472" s="28"/>
      <c r="G6472" s="28"/>
      <c r="H6472" s="28"/>
      <c r="J6472" s="21"/>
      <c r="K6472" s="21"/>
      <c r="M6472" s="21"/>
      <c r="P6472" s="21"/>
      <c r="R6472" s="21"/>
      <c r="T6472" s="28"/>
      <c r="U6472" s="28"/>
      <c r="W6472" s="28"/>
      <c r="Y6472" s="28"/>
      <c r="Z6472" s="28"/>
      <c r="AB6472" s="28"/>
    </row>
    <row r="6473" spans="1:28">
      <c r="A6473" s="70"/>
      <c r="B6473" s="28"/>
      <c r="C6473" s="28"/>
      <c r="D6473" s="28"/>
      <c r="F6473" s="28"/>
      <c r="G6473" s="28"/>
      <c r="H6473" s="28"/>
      <c r="J6473" s="21"/>
      <c r="K6473" s="21"/>
      <c r="M6473" s="21"/>
      <c r="P6473" s="21"/>
      <c r="R6473" s="21"/>
      <c r="T6473" s="28"/>
      <c r="U6473" s="28"/>
      <c r="W6473" s="28"/>
      <c r="Y6473" s="28"/>
      <c r="Z6473" s="28"/>
      <c r="AB6473" s="28"/>
    </row>
    <row r="6474" spans="1:28">
      <c r="A6474" s="70"/>
      <c r="B6474" s="28"/>
      <c r="C6474" s="28"/>
      <c r="D6474" s="28"/>
      <c r="F6474" s="28"/>
      <c r="G6474" s="28"/>
      <c r="H6474" s="28"/>
      <c r="J6474" s="21"/>
      <c r="K6474" s="21"/>
      <c r="M6474" s="21"/>
      <c r="P6474" s="21"/>
      <c r="R6474" s="21"/>
      <c r="T6474" s="28"/>
      <c r="U6474" s="28"/>
      <c r="W6474" s="28"/>
      <c r="Y6474" s="28"/>
      <c r="Z6474" s="28"/>
      <c r="AB6474" s="28"/>
    </row>
    <row r="6475" spans="1:28">
      <c r="A6475" s="70"/>
      <c r="B6475" s="28"/>
      <c r="C6475" s="28"/>
      <c r="D6475" s="28"/>
      <c r="F6475" s="28"/>
      <c r="G6475" s="28"/>
      <c r="H6475" s="28"/>
      <c r="J6475" s="21"/>
      <c r="K6475" s="21"/>
      <c r="M6475" s="21"/>
      <c r="P6475" s="21"/>
      <c r="R6475" s="21"/>
      <c r="T6475" s="28"/>
      <c r="U6475" s="28"/>
      <c r="W6475" s="28"/>
      <c r="Y6475" s="28"/>
      <c r="Z6475" s="28"/>
      <c r="AB6475" s="28"/>
    </row>
    <row r="6476" spans="1:28">
      <c r="A6476" s="70"/>
      <c r="B6476" s="28"/>
      <c r="C6476" s="28"/>
      <c r="D6476" s="28"/>
      <c r="F6476" s="28"/>
      <c r="G6476" s="28"/>
      <c r="H6476" s="28"/>
      <c r="J6476" s="21"/>
      <c r="K6476" s="21"/>
      <c r="M6476" s="21"/>
      <c r="P6476" s="21"/>
      <c r="R6476" s="21"/>
      <c r="T6476" s="28"/>
      <c r="U6476" s="28"/>
      <c r="W6476" s="28"/>
      <c r="Y6476" s="28"/>
      <c r="Z6476" s="28"/>
      <c r="AB6476" s="28"/>
    </row>
    <row r="6477" spans="1:28">
      <c r="A6477" s="70"/>
      <c r="B6477" s="28"/>
      <c r="C6477" s="28"/>
      <c r="D6477" s="28"/>
      <c r="F6477" s="28"/>
      <c r="G6477" s="28"/>
      <c r="H6477" s="28"/>
      <c r="J6477" s="21"/>
      <c r="K6477" s="21"/>
      <c r="M6477" s="21"/>
      <c r="P6477" s="21"/>
      <c r="R6477" s="21"/>
      <c r="T6477" s="28"/>
      <c r="U6477" s="28"/>
      <c r="W6477" s="28"/>
      <c r="Y6477" s="28"/>
      <c r="Z6477" s="28"/>
      <c r="AB6477" s="28"/>
    </row>
    <row r="6478" spans="1:28">
      <c r="A6478" s="70"/>
      <c r="B6478" s="28"/>
      <c r="C6478" s="28"/>
      <c r="D6478" s="28"/>
      <c r="F6478" s="28"/>
      <c r="G6478" s="28"/>
      <c r="H6478" s="28"/>
      <c r="J6478" s="21"/>
      <c r="K6478" s="21"/>
      <c r="M6478" s="21"/>
      <c r="P6478" s="21"/>
      <c r="R6478" s="21"/>
      <c r="T6478" s="28"/>
      <c r="U6478" s="28"/>
      <c r="W6478" s="28"/>
      <c r="Y6478" s="28"/>
      <c r="Z6478" s="28"/>
      <c r="AB6478" s="28"/>
    </row>
    <row r="6479" spans="1:28">
      <c r="A6479" s="70"/>
      <c r="B6479" s="28"/>
      <c r="C6479" s="28"/>
      <c r="D6479" s="28"/>
      <c r="F6479" s="28"/>
      <c r="G6479" s="28"/>
      <c r="H6479" s="28"/>
      <c r="J6479" s="21"/>
      <c r="K6479" s="21"/>
      <c r="M6479" s="21"/>
      <c r="P6479" s="21"/>
      <c r="R6479" s="21"/>
      <c r="T6479" s="28"/>
      <c r="U6479" s="28"/>
      <c r="W6479" s="28"/>
      <c r="Y6479" s="28"/>
      <c r="Z6479" s="28"/>
      <c r="AB6479" s="28"/>
    </row>
    <row r="6480" spans="1:28">
      <c r="A6480" s="70"/>
      <c r="B6480" s="28"/>
      <c r="C6480" s="28"/>
      <c r="D6480" s="28"/>
      <c r="F6480" s="28"/>
      <c r="G6480" s="28"/>
      <c r="H6480" s="28"/>
      <c r="J6480" s="21"/>
      <c r="K6480" s="21"/>
      <c r="M6480" s="21"/>
      <c r="P6480" s="21"/>
      <c r="R6480" s="21"/>
      <c r="T6480" s="28"/>
      <c r="U6480" s="28"/>
      <c r="W6480" s="28"/>
      <c r="Y6480" s="28"/>
      <c r="Z6480" s="28"/>
      <c r="AB6480" s="28"/>
    </row>
    <row r="6481" spans="1:28">
      <c r="A6481" s="70"/>
      <c r="B6481" s="28"/>
      <c r="C6481" s="28"/>
      <c r="D6481" s="28"/>
      <c r="F6481" s="28"/>
      <c r="G6481" s="28"/>
      <c r="H6481" s="28"/>
      <c r="J6481" s="21"/>
      <c r="K6481" s="21"/>
      <c r="M6481" s="21"/>
      <c r="P6481" s="21"/>
      <c r="R6481" s="21"/>
      <c r="T6481" s="28"/>
      <c r="U6481" s="28"/>
      <c r="W6481" s="28"/>
      <c r="Y6481" s="28"/>
      <c r="Z6481" s="28"/>
      <c r="AB6481" s="28"/>
    </row>
    <row r="6482" spans="1:28">
      <c r="A6482" s="70"/>
      <c r="B6482" s="28"/>
      <c r="C6482" s="28"/>
      <c r="D6482" s="28"/>
      <c r="F6482" s="28"/>
      <c r="G6482" s="28"/>
      <c r="H6482" s="28"/>
      <c r="J6482" s="21"/>
      <c r="K6482" s="21"/>
      <c r="M6482" s="21"/>
      <c r="P6482" s="21"/>
      <c r="R6482" s="21"/>
      <c r="T6482" s="28"/>
      <c r="U6482" s="28"/>
      <c r="W6482" s="28"/>
      <c r="Y6482" s="28"/>
      <c r="Z6482" s="28"/>
      <c r="AB6482" s="28"/>
    </row>
    <row r="6483" spans="1:28">
      <c r="A6483" s="70"/>
      <c r="B6483" s="28"/>
      <c r="C6483" s="28"/>
      <c r="D6483" s="28"/>
      <c r="F6483" s="28"/>
      <c r="G6483" s="28"/>
      <c r="H6483" s="28"/>
      <c r="J6483" s="21"/>
      <c r="K6483" s="21"/>
      <c r="M6483" s="21"/>
      <c r="P6483" s="21"/>
      <c r="R6483" s="21"/>
      <c r="T6483" s="28"/>
      <c r="U6483" s="28"/>
      <c r="W6483" s="28"/>
      <c r="Y6483" s="28"/>
      <c r="Z6483" s="28"/>
      <c r="AB6483" s="28"/>
    </row>
    <row r="6484" spans="1:28">
      <c r="A6484" s="70"/>
      <c r="B6484" s="28"/>
      <c r="C6484" s="28"/>
      <c r="D6484" s="28"/>
      <c r="F6484" s="28"/>
      <c r="G6484" s="28"/>
      <c r="H6484" s="28"/>
      <c r="J6484" s="21"/>
      <c r="K6484" s="21"/>
      <c r="M6484" s="21"/>
      <c r="P6484" s="21"/>
      <c r="R6484" s="21"/>
      <c r="T6484" s="28"/>
      <c r="U6484" s="28"/>
      <c r="W6484" s="28"/>
      <c r="Y6484" s="28"/>
      <c r="Z6484" s="28"/>
      <c r="AB6484" s="28"/>
    </row>
    <row r="6485" spans="1:28">
      <c r="A6485" s="70"/>
      <c r="B6485" s="28"/>
      <c r="C6485" s="28"/>
      <c r="D6485" s="28"/>
      <c r="F6485" s="28"/>
      <c r="G6485" s="28"/>
      <c r="H6485" s="28"/>
      <c r="J6485" s="21"/>
      <c r="K6485" s="21"/>
      <c r="M6485" s="21"/>
      <c r="P6485" s="21"/>
      <c r="R6485" s="21"/>
      <c r="T6485" s="28"/>
      <c r="U6485" s="28"/>
      <c r="W6485" s="28"/>
      <c r="Y6485" s="28"/>
      <c r="Z6485" s="28"/>
      <c r="AB6485" s="28"/>
    </row>
    <row r="6486" spans="1:28">
      <c r="A6486" s="70"/>
      <c r="B6486" s="28"/>
      <c r="C6486" s="28"/>
      <c r="D6486" s="28"/>
      <c r="F6486" s="28"/>
      <c r="G6486" s="28"/>
      <c r="H6486" s="28"/>
      <c r="J6486" s="21"/>
      <c r="K6486" s="21"/>
      <c r="M6486" s="21"/>
      <c r="P6486" s="21"/>
      <c r="R6486" s="21"/>
      <c r="T6486" s="28"/>
      <c r="U6486" s="28"/>
      <c r="W6486" s="28"/>
      <c r="Y6486" s="28"/>
      <c r="Z6486" s="28"/>
      <c r="AB6486" s="28"/>
    </row>
    <row r="6487" spans="1:28">
      <c r="A6487" s="70"/>
      <c r="B6487" s="28"/>
      <c r="C6487" s="28"/>
      <c r="D6487" s="28"/>
      <c r="F6487" s="28"/>
      <c r="G6487" s="28"/>
      <c r="H6487" s="28"/>
      <c r="J6487" s="21"/>
      <c r="K6487" s="21"/>
      <c r="M6487" s="21"/>
      <c r="P6487" s="21"/>
      <c r="R6487" s="21"/>
      <c r="T6487" s="28"/>
      <c r="U6487" s="28"/>
      <c r="W6487" s="28"/>
      <c r="Y6487" s="28"/>
      <c r="Z6487" s="28"/>
      <c r="AB6487" s="28"/>
    </row>
    <row r="6488" spans="1:28">
      <c r="A6488" s="70"/>
      <c r="B6488" s="28"/>
      <c r="C6488" s="28"/>
      <c r="D6488" s="28"/>
      <c r="F6488" s="28"/>
      <c r="G6488" s="28"/>
      <c r="H6488" s="28"/>
      <c r="J6488" s="21"/>
      <c r="K6488" s="21"/>
      <c r="M6488" s="21"/>
      <c r="P6488" s="21"/>
      <c r="R6488" s="21"/>
      <c r="T6488" s="28"/>
      <c r="U6488" s="28"/>
      <c r="W6488" s="28"/>
      <c r="Y6488" s="28"/>
      <c r="Z6488" s="28"/>
      <c r="AB6488" s="28"/>
    </row>
    <row r="6489" spans="1:28">
      <c r="A6489" s="70"/>
      <c r="B6489" s="28"/>
      <c r="C6489" s="28"/>
      <c r="D6489" s="28"/>
      <c r="F6489" s="28"/>
      <c r="G6489" s="28"/>
      <c r="H6489" s="28"/>
      <c r="J6489" s="21"/>
      <c r="K6489" s="21"/>
      <c r="M6489" s="21"/>
      <c r="P6489" s="21"/>
      <c r="R6489" s="21"/>
      <c r="T6489" s="28"/>
      <c r="U6489" s="28"/>
      <c r="W6489" s="28"/>
      <c r="Y6489" s="28"/>
      <c r="Z6489" s="28"/>
      <c r="AB6489" s="28"/>
    </row>
    <row r="6490" spans="1:28">
      <c r="A6490" s="70"/>
      <c r="B6490" s="28"/>
      <c r="C6490" s="28"/>
      <c r="D6490" s="28"/>
      <c r="F6490" s="28"/>
      <c r="G6490" s="28"/>
      <c r="H6490" s="28"/>
      <c r="J6490" s="21"/>
      <c r="K6490" s="21"/>
      <c r="M6490" s="21"/>
      <c r="P6490" s="21"/>
      <c r="R6490" s="21"/>
      <c r="T6490" s="28"/>
      <c r="U6490" s="28"/>
      <c r="W6490" s="28"/>
      <c r="Y6490" s="28"/>
      <c r="Z6490" s="28"/>
      <c r="AB6490" s="28"/>
    </row>
    <row r="6491" spans="1:28">
      <c r="A6491" s="70"/>
      <c r="B6491" s="28"/>
      <c r="C6491" s="28"/>
      <c r="D6491" s="28"/>
      <c r="F6491" s="28"/>
      <c r="G6491" s="28"/>
      <c r="H6491" s="28"/>
      <c r="J6491" s="21"/>
      <c r="K6491" s="21"/>
      <c r="M6491" s="21"/>
      <c r="P6491" s="21"/>
      <c r="R6491" s="21"/>
      <c r="T6491" s="28"/>
      <c r="U6491" s="28"/>
      <c r="W6491" s="28"/>
      <c r="Y6491" s="28"/>
      <c r="Z6491" s="28"/>
      <c r="AB6491" s="28"/>
    </row>
    <row r="6492" spans="1:28">
      <c r="A6492" s="70"/>
      <c r="B6492" s="28"/>
      <c r="C6492" s="28"/>
      <c r="D6492" s="28"/>
      <c r="F6492" s="28"/>
      <c r="G6492" s="28"/>
      <c r="H6492" s="28"/>
      <c r="J6492" s="21"/>
      <c r="K6492" s="21"/>
      <c r="M6492" s="21"/>
      <c r="P6492" s="21"/>
      <c r="R6492" s="21"/>
      <c r="T6492" s="28"/>
      <c r="U6492" s="28"/>
      <c r="W6492" s="28"/>
      <c r="Y6492" s="28"/>
      <c r="Z6492" s="28"/>
      <c r="AB6492" s="28"/>
    </row>
    <row r="6493" spans="1:28">
      <c r="A6493" s="70"/>
      <c r="B6493" s="28"/>
      <c r="C6493" s="28"/>
      <c r="D6493" s="28"/>
      <c r="F6493" s="28"/>
      <c r="G6493" s="28"/>
      <c r="H6493" s="28"/>
      <c r="J6493" s="21"/>
      <c r="K6493" s="21"/>
      <c r="M6493" s="21"/>
      <c r="P6493" s="21"/>
      <c r="R6493" s="21"/>
      <c r="T6493" s="28"/>
      <c r="U6493" s="28"/>
      <c r="W6493" s="28"/>
      <c r="Y6493" s="28"/>
      <c r="Z6493" s="28"/>
      <c r="AB6493" s="28"/>
    </row>
    <row r="6494" spans="1:28">
      <c r="A6494" s="70"/>
      <c r="B6494" s="28"/>
      <c r="C6494" s="28"/>
      <c r="D6494" s="28"/>
      <c r="F6494" s="28"/>
      <c r="G6494" s="28"/>
      <c r="H6494" s="28"/>
      <c r="J6494" s="21"/>
      <c r="K6494" s="21"/>
      <c r="M6494" s="21"/>
      <c r="P6494" s="21"/>
      <c r="R6494" s="21"/>
      <c r="T6494" s="28"/>
      <c r="U6494" s="28"/>
      <c r="W6494" s="28"/>
      <c r="Y6494" s="28"/>
      <c r="Z6494" s="28"/>
      <c r="AB6494" s="28"/>
    </row>
    <row r="6495" spans="1:28">
      <c r="A6495" s="70"/>
      <c r="B6495" s="28"/>
      <c r="C6495" s="28"/>
      <c r="D6495" s="28"/>
      <c r="F6495" s="28"/>
      <c r="G6495" s="28"/>
      <c r="H6495" s="28"/>
      <c r="J6495" s="21"/>
      <c r="K6495" s="21"/>
      <c r="M6495" s="21"/>
      <c r="P6495" s="21"/>
      <c r="R6495" s="21"/>
      <c r="T6495" s="28"/>
      <c r="U6495" s="28"/>
      <c r="W6495" s="28"/>
      <c r="Y6495" s="28"/>
      <c r="Z6495" s="28"/>
      <c r="AB6495" s="28"/>
    </row>
    <row r="6496" spans="1:28">
      <c r="A6496" s="70"/>
      <c r="B6496" s="28"/>
      <c r="C6496" s="28"/>
      <c r="D6496" s="28"/>
      <c r="F6496" s="28"/>
      <c r="G6496" s="28"/>
      <c r="H6496" s="28"/>
      <c r="J6496" s="21"/>
      <c r="K6496" s="21"/>
      <c r="M6496" s="21"/>
      <c r="P6496" s="21"/>
      <c r="R6496" s="21"/>
      <c r="T6496" s="28"/>
      <c r="U6496" s="28"/>
      <c r="W6496" s="28"/>
      <c r="Y6496" s="28"/>
      <c r="Z6496" s="28"/>
      <c r="AB6496" s="28"/>
    </row>
    <row r="6497" spans="1:28">
      <c r="A6497" s="70"/>
      <c r="B6497" s="28"/>
      <c r="C6497" s="28"/>
      <c r="D6497" s="28"/>
      <c r="F6497" s="28"/>
      <c r="G6497" s="28"/>
      <c r="H6497" s="28"/>
      <c r="J6497" s="21"/>
      <c r="K6497" s="21"/>
      <c r="M6497" s="21"/>
      <c r="P6497" s="21"/>
      <c r="R6497" s="21"/>
      <c r="T6497" s="28"/>
      <c r="U6497" s="28"/>
      <c r="W6497" s="28"/>
      <c r="Y6497" s="28"/>
      <c r="Z6497" s="28"/>
      <c r="AB6497" s="28"/>
    </row>
    <row r="6498" spans="1:28">
      <c r="A6498" s="70"/>
      <c r="B6498" s="28"/>
      <c r="C6498" s="28"/>
      <c r="D6498" s="28"/>
      <c r="F6498" s="28"/>
      <c r="G6498" s="28"/>
      <c r="H6498" s="28"/>
      <c r="J6498" s="21"/>
      <c r="K6498" s="21"/>
      <c r="M6498" s="21"/>
      <c r="P6498" s="21"/>
      <c r="R6498" s="21"/>
      <c r="T6498" s="28"/>
      <c r="U6498" s="28"/>
      <c r="W6498" s="28"/>
      <c r="Y6498" s="28"/>
      <c r="Z6498" s="28"/>
      <c r="AB6498" s="28"/>
    </row>
    <row r="6499" spans="1:28">
      <c r="A6499" s="70"/>
      <c r="B6499" s="28"/>
      <c r="C6499" s="28"/>
      <c r="D6499" s="28"/>
      <c r="F6499" s="28"/>
      <c r="G6499" s="28"/>
      <c r="H6499" s="28"/>
      <c r="J6499" s="21"/>
      <c r="K6499" s="21"/>
      <c r="M6499" s="21"/>
      <c r="P6499" s="21"/>
      <c r="R6499" s="21"/>
      <c r="T6499" s="28"/>
      <c r="U6499" s="28"/>
      <c r="W6499" s="28"/>
      <c r="Y6499" s="28"/>
      <c r="Z6499" s="28"/>
      <c r="AB6499" s="28"/>
    </row>
    <row r="6500" spans="1:28">
      <c r="A6500" s="70"/>
      <c r="B6500" s="28"/>
      <c r="C6500" s="28"/>
      <c r="D6500" s="28"/>
      <c r="F6500" s="28"/>
      <c r="G6500" s="28"/>
      <c r="H6500" s="28"/>
      <c r="J6500" s="21"/>
      <c r="K6500" s="21"/>
      <c r="M6500" s="21"/>
      <c r="P6500" s="21"/>
      <c r="R6500" s="21"/>
      <c r="T6500" s="28"/>
      <c r="U6500" s="28"/>
      <c r="W6500" s="28"/>
      <c r="Y6500" s="28"/>
      <c r="Z6500" s="28"/>
      <c r="AB6500" s="28"/>
    </row>
    <row r="6501" spans="1:28">
      <c r="A6501" s="70"/>
      <c r="B6501" s="28"/>
      <c r="C6501" s="28"/>
      <c r="D6501" s="28"/>
      <c r="F6501" s="28"/>
      <c r="G6501" s="28"/>
      <c r="H6501" s="28"/>
      <c r="J6501" s="21"/>
      <c r="K6501" s="21"/>
      <c r="M6501" s="21"/>
      <c r="P6501" s="21"/>
      <c r="R6501" s="21"/>
      <c r="T6501" s="28"/>
      <c r="U6501" s="28"/>
      <c r="W6501" s="28"/>
      <c r="Y6501" s="28"/>
      <c r="Z6501" s="28"/>
      <c r="AB6501" s="28"/>
    </row>
    <row r="6502" spans="1:28">
      <c r="A6502" s="70"/>
      <c r="B6502" s="28"/>
      <c r="C6502" s="28"/>
      <c r="D6502" s="28"/>
      <c r="F6502" s="28"/>
      <c r="G6502" s="28"/>
      <c r="H6502" s="28"/>
      <c r="J6502" s="21"/>
      <c r="K6502" s="21"/>
      <c r="M6502" s="21"/>
      <c r="P6502" s="21"/>
      <c r="R6502" s="21"/>
      <c r="T6502" s="28"/>
      <c r="U6502" s="28"/>
      <c r="W6502" s="28"/>
      <c r="Y6502" s="28"/>
      <c r="Z6502" s="28"/>
      <c r="AB6502" s="28"/>
    </row>
    <row r="6503" spans="1:28">
      <c r="A6503" s="70"/>
      <c r="B6503" s="28"/>
      <c r="C6503" s="28"/>
      <c r="D6503" s="28"/>
      <c r="F6503" s="28"/>
      <c r="G6503" s="28"/>
      <c r="H6503" s="28"/>
      <c r="J6503" s="21"/>
      <c r="K6503" s="21"/>
      <c r="M6503" s="21"/>
      <c r="P6503" s="21"/>
      <c r="R6503" s="21"/>
      <c r="T6503" s="28"/>
      <c r="U6503" s="28"/>
      <c r="W6503" s="28"/>
      <c r="Y6503" s="28"/>
      <c r="Z6503" s="28"/>
      <c r="AB6503" s="28"/>
    </row>
    <row r="6504" spans="1:28">
      <c r="A6504" s="70"/>
      <c r="B6504" s="28"/>
      <c r="C6504" s="28"/>
      <c r="D6504" s="28"/>
      <c r="F6504" s="28"/>
      <c r="G6504" s="28"/>
      <c r="H6504" s="28"/>
      <c r="J6504" s="21"/>
      <c r="K6504" s="21"/>
      <c r="M6504" s="21"/>
      <c r="P6504" s="21"/>
      <c r="R6504" s="21"/>
      <c r="T6504" s="28"/>
      <c r="U6504" s="28"/>
      <c r="W6504" s="28"/>
      <c r="Y6504" s="28"/>
      <c r="Z6504" s="28"/>
      <c r="AB6504" s="28"/>
    </row>
    <row r="6505" spans="1:28">
      <c r="A6505" s="70"/>
      <c r="B6505" s="28"/>
      <c r="C6505" s="28"/>
      <c r="D6505" s="28"/>
      <c r="F6505" s="28"/>
      <c r="G6505" s="28"/>
      <c r="H6505" s="28"/>
      <c r="J6505" s="21"/>
      <c r="K6505" s="21"/>
      <c r="M6505" s="21"/>
      <c r="P6505" s="21"/>
      <c r="R6505" s="21"/>
      <c r="T6505" s="28"/>
      <c r="U6505" s="28"/>
      <c r="W6505" s="28"/>
      <c r="Y6505" s="28"/>
      <c r="Z6505" s="28"/>
      <c r="AB6505" s="28"/>
    </row>
    <row r="6506" spans="1:28">
      <c r="A6506" s="70"/>
      <c r="B6506" s="28"/>
      <c r="C6506" s="28"/>
      <c r="D6506" s="28"/>
      <c r="F6506" s="28"/>
      <c r="G6506" s="28"/>
      <c r="H6506" s="28"/>
      <c r="J6506" s="21"/>
      <c r="K6506" s="21"/>
      <c r="M6506" s="21"/>
      <c r="P6506" s="21"/>
      <c r="R6506" s="21"/>
      <c r="T6506" s="28"/>
      <c r="U6506" s="28"/>
      <c r="W6506" s="28"/>
      <c r="Y6506" s="28"/>
      <c r="Z6506" s="28"/>
      <c r="AB6506" s="28"/>
    </row>
    <row r="6507" spans="1:28">
      <c r="A6507" s="70"/>
      <c r="B6507" s="28"/>
      <c r="C6507" s="28"/>
      <c r="D6507" s="28"/>
      <c r="F6507" s="28"/>
      <c r="G6507" s="28"/>
      <c r="H6507" s="28"/>
      <c r="J6507" s="21"/>
      <c r="K6507" s="21"/>
      <c r="M6507" s="21"/>
      <c r="P6507" s="21"/>
      <c r="R6507" s="21"/>
      <c r="T6507" s="28"/>
      <c r="U6507" s="28"/>
      <c r="W6507" s="28"/>
      <c r="Y6507" s="28"/>
      <c r="Z6507" s="28"/>
      <c r="AB6507" s="28"/>
    </row>
    <row r="6508" spans="1:28">
      <c r="A6508" s="70"/>
      <c r="B6508" s="28"/>
      <c r="C6508" s="28"/>
      <c r="D6508" s="28"/>
      <c r="F6508" s="28"/>
      <c r="G6508" s="28"/>
      <c r="H6508" s="28"/>
      <c r="J6508" s="21"/>
      <c r="K6508" s="21"/>
      <c r="M6508" s="21"/>
      <c r="P6508" s="21"/>
      <c r="R6508" s="21"/>
      <c r="T6508" s="28"/>
      <c r="U6508" s="28"/>
      <c r="W6508" s="28"/>
      <c r="Y6508" s="28"/>
      <c r="Z6508" s="28"/>
      <c r="AB6508" s="28"/>
    </row>
    <row r="6509" spans="1:28">
      <c r="A6509" s="70"/>
      <c r="B6509" s="28"/>
      <c r="C6509" s="28"/>
      <c r="D6509" s="28"/>
      <c r="F6509" s="28"/>
      <c r="G6509" s="28"/>
      <c r="H6509" s="28"/>
      <c r="J6509" s="21"/>
      <c r="K6509" s="21"/>
      <c r="M6509" s="21"/>
      <c r="P6509" s="21"/>
      <c r="R6509" s="21"/>
      <c r="T6509" s="28"/>
      <c r="U6509" s="28"/>
      <c r="W6509" s="28"/>
      <c r="Y6509" s="28"/>
      <c r="Z6509" s="28"/>
      <c r="AB6509" s="28"/>
    </row>
    <row r="6510" spans="1:28">
      <c r="A6510" s="70"/>
      <c r="B6510" s="28"/>
      <c r="C6510" s="28"/>
      <c r="D6510" s="28"/>
      <c r="F6510" s="28"/>
      <c r="G6510" s="28"/>
      <c r="H6510" s="28"/>
      <c r="J6510" s="21"/>
      <c r="K6510" s="21"/>
      <c r="M6510" s="21"/>
      <c r="P6510" s="21"/>
      <c r="R6510" s="21"/>
      <c r="T6510" s="28"/>
      <c r="U6510" s="28"/>
      <c r="W6510" s="28"/>
      <c r="Y6510" s="28"/>
      <c r="Z6510" s="28"/>
      <c r="AB6510" s="28"/>
    </row>
    <row r="6511" spans="1:28">
      <c r="A6511" s="70"/>
      <c r="B6511" s="28"/>
      <c r="C6511" s="28"/>
      <c r="D6511" s="28"/>
      <c r="F6511" s="28"/>
      <c r="G6511" s="28"/>
      <c r="H6511" s="28"/>
      <c r="J6511" s="21"/>
      <c r="K6511" s="21"/>
      <c r="M6511" s="21"/>
      <c r="P6511" s="21"/>
      <c r="R6511" s="21"/>
      <c r="T6511" s="28"/>
      <c r="U6511" s="28"/>
      <c r="W6511" s="28"/>
      <c r="Y6511" s="28"/>
      <c r="Z6511" s="28"/>
      <c r="AB6511" s="28"/>
    </row>
    <row r="6512" spans="1:28">
      <c r="A6512" s="70"/>
      <c r="B6512" s="28"/>
      <c r="C6512" s="28"/>
      <c r="D6512" s="28"/>
      <c r="F6512" s="28"/>
      <c r="G6512" s="28"/>
      <c r="H6512" s="28"/>
      <c r="J6512" s="21"/>
      <c r="K6512" s="21"/>
      <c r="M6512" s="21"/>
      <c r="P6512" s="21"/>
      <c r="R6512" s="21"/>
      <c r="T6512" s="28"/>
      <c r="U6512" s="28"/>
      <c r="W6512" s="28"/>
      <c r="Y6512" s="28"/>
      <c r="Z6512" s="28"/>
      <c r="AB6512" s="28"/>
    </row>
    <row r="6513" spans="1:28">
      <c r="A6513" s="70"/>
      <c r="B6513" s="28"/>
      <c r="C6513" s="28"/>
      <c r="D6513" s="28"/>
      <c r="F6513" s="28"/>
      <c r="G6513" s="28"/>
      <c r="H6513" s="28"/>
      <c r="J6513" s="21"/>
      <c r="K6513" s="21"/>
      <c r="M6513" s="21"/>
      <c r="P6513" s="21"/>
      <c r="R6513" s="21"/>
      <c r="T6513" s="28"/>
      <c r="U6513" s="28"/>
      <c r="W6513" s="28"/>
      <c r="Y6513" s="28"/>
      <c r="Z6513" s="28"/>
      <c r="AB6513" s="28"/>
    </row>
    <row r="6514" spans="1:28">
      <c r="A6514" s="70"/>
      <c r="B6514" s="28"/>
      <c r="C6514" s="28"/>
      <c r="D6514" s="28"/>
      <c r="F6514" s="28"/>
      <c r="G6514" s="28"/>
      <c r="H6514" s="28"/>
      <c r="J6514" s="21"/>
      <c r="K6514" s="21"/>
      <c r="M6514" s="21"/>
      <c r="P6514" s="21"/>
      <c r="R6514" s="21"/>
      <c r="T6514" s="28"/>
      <c r="U6514" s="28"/>
      <c r="W6514" s="28"/>
      <c r="Y6514" s="28"/>
      <c r="Z6514" s="28"/>
      <c r="AB6514" s="28"/>
    </row>
    <row r="6515" spans="1:28">
      <c r="A6515" s="70"/>
      <c r="B6515" s="28"/>
      <c r="C6515" s="28"/>
      <c r="D6515" s="28"/>
      <c r="F6515" s="28"/>
      <c r="G6515" s="28"/>
      <c r="H6515" s="28"/>
      <c r="J6515" s="21"/>
      <c r="K6515" s="21"/>
      <c r="M6515" s="21"/>
      <c r="P6515" s="21"/>
      <c r="R6515" s="21"/>
      <c r="T6515" s="28"/>
      <c r="U6515" s="28"/>
      <c r="W6515" s="28"/>
      <c r="Y6515" s="28"/>
      <c r="Z6515" s="28"/>
      <c r="AB6515" s="28"/>
    </row>
    <row r="6516" spans="1:28">
      <c r="A6516" s="70"/>
      <c r="B6516" s="28"/>
      <c r="C6516" s="28"/>
      <c r="D6516" s="28"/>
      <c r="F6516" s="28"/>
      <c r="G6516" s="28"/>
      <c r="H6516" s="28"/>
      <c r="J6516" s="21"/>
      <c r="K6516" s="21"/>
      <c r="M6516" s="21"/>
      <c r="P6516" s="21"/>
      <c r="R6516" s="21"/>
      <c r="T6516" s="28"/>
      <c r="U6516" s="28"/>
      <c r="W6516" s="28"/>
      <c r="Y6516" s="28"/>
      <c r="Z6516" s="28"/>
      <c r="AB6516" s="28"/>
    </row>
    <row r="6517" spans="1:28">
      <c r="A6517" s="70"/>
      <c r="B6517" s="28"/>
      <c r="C6517" s="28"/>
      <c r="D6517" s="28"/>
      <c r="F6517" s="28"/>
      <c r="G6517" s="28"/>
      <c r="H6517" s="28"/>
      <c r="J6517" s="21"/>
      <c r="K6517" s="21"/>
      <c r="M6517" s="21"/>
      <c r="P6517" s="21"/>
      <c r="R6517" s="21"/>
      <c r="T6517" s="28"/>
      <c r="U6517" s="28"/>
      <c r="W6517" s="28"/>
      <c r="Y6517" s="28"/>
      <c r="Z6517" s="28"/>
      <c r="AB6517" s="28"/>
    </row>
    <row r="6518" spans="1:28">
      <c r="A6518" s="70"/>
      <c r="B6518" s="28"/>
      <c r="C6518" s="28"/>
      <c r="D6518" s="28"/>
      <c r="F6518" s="28"/>
      <c r="G6518" s="28"/>
      <c r="H6518" s="28"/>
      <c r="J6518" s="21"/>
      <c r="K6518" s="21"/>
      <c r="M6518" s="21"/>
      <c r="P6518" s="21"/>
      <c r="R6518" s="21"/>
      <c r="T6518" s="28"/>
      <c r="U6518" s="28"/>
      <c r="W6518" s="28"/>
      <c r="Y6518" s="28"/>
      <c r="Z6518" s="28"/>
      <c r="AB6518" s="28"/>
    </row>
    <row r="6519" spans="1:28">
      <c r="A6519" s="70"/>
      <c r="B6519" s="28"/>
      <c r="C6519" s="28"/>
      <c r="D6519" s="28"/>
      <c r="F6519" s="28"/>
      <c r="G6519" s="28"/>
      <c r="H6519" s="28"/>
      <c r="J6519" s="21"/>
      <c r="K6519" s="21"/>
      <c r="M6519" s="21"/>
      <c r="P6519" s="21"/>
      <c r="R6519" s="21"/>
      <c r="T6519" s="28"/>
      <c r="U6519" s="28"/>
      <c r="W6519" s="28"/>
      <c r="Y6519" s="28"/>
      <c r="Z6519" s="28"/>
      <c r="AB6519" s="28"/>
    </row>
    <row r="6520" spans="1:28">
      <c r="A6520" s="70"/>
      <c r="B6520" s="28"/>
      <c r="C6520" s="28"/>
      <c r="D6520" s="28"/>
      <c r="F6520" s="28"/>
      <c r="G6520" s="28"/>
      <c r="H6520" s="28"/>
      <c r="J6520" s="21"/>
      <c r="K6520" s="21"/>
      <c r="M6520" s="21"/>
      <c r="P6520" s="21"/>
      <c r="R6520" s="21"/>
      <c r="T6520" s="28"/>
      <c r="U6520" s="28"/>
      <c r="W6520" s="28"/>
      <c r="Y6520" s="28"/>
      <c r="Z6520" s="28"/>
      <c r="AB6520" s="28"/>
    </row>
    <row r="6521" spans="1:28">
      <c r="A6521" s="70"/>
      <c r="B6521" s="28"/>
      <c r="C6521" s="28"/>
      <c r="D6521" s="28"/>
      <c r="F6521" s="28"/>
      <c r="G6521" s="28"/>
      <c r="H6521" s="28"/>
      <c r="J6521" s="21"/>
      <c r="K6521" s="21"/>
      <c r="M6521" s="21"/>
      <c r="P6521" s="21"/>
      <c r="R6521" s="21"/>
      <c r="T6521" s="28"/>
      <c r="U6521" s="28"/>
      <c r="W6521" s="28"/>
      <c r="Y6521" s="28"/>
      <c r="Z6521" s="28"/>
      <c r="AB6521" s="28"/>
    </row>
    <row r="6522" spans="1:28">
      <c r="A6522" s="70"/>
      <c r="B6522" s="28"/>
      <c r="C6522" s="28"/>
      <c r="D6522" s="28"/>
      <c r="F6522" s="28"/>
      <c r="G6522" s="28"/>
      <c r="H6522" s="28"/>
      <c r="J6522" s="21"/>
      <c r="K6522" s="21"/>
      <c r="M6522" s="21"/>
      <c r="P6522" s="21"/>
      <c r="R6522" s="21"/>
      <c r="T6522" s="28"/>
      <c r="U6522" s="28"/>
      <c r="W6522" s="28"/>
      <c r="Y6522" s="28"/>
      <c r="Z6522" s="28"/>
      <c r="AB6522" s="28"/>
    </row>
    <row r="6523" spans="1:28">
      <c r="A6523" s="70"/>
      <c r="B6523" s="28"/>
      <c r="C6523" s="28"/>
      <c r="D6523" s="28"/>
      <c r="F6523" s="28"/>
      <c r="G6523" s="28"/>
      <c r="H6523" s="28"/>
      <c r="J6523" s="21"/>
      <c r="K6523" s="21"/>
      <c r="M6523" s="21"/>
      <c r="P6523" s="21"/>
      <c r="R6523" s="21"/>
      <c r="T6523" s="28"/>
      <c r="U6523" s="28"/>
      <c r="W6523" s="28"/>
      <c r="Y6523" s="28"/>
      <c r="Z6523" s="28"/>
      <c r="AB6523" s="28"/>
    </row>
    <row r="6524" spans="1:28">
      <c r="A6524" s="70"/>
      <c r="B6524" s="28"/>
      <c r="C6524" s="28"/>
      <c r="D6524" s="28"/>
      <c r="F6524" s="28"/>
      <c r="G6524" s="28"/>
      <c r="H6524" s="28"/>
      <c r="J6524" s="21"/>
      <c r="K6524" s="21"/>
      <c r="M6524" s="21"/>
      <c r="P6524" s="21"/>
      <c r="R6524" s="21"/>
      <c r="T6524" s="28"/>
      <c r="U6524" s="28"/>
      <c r="W6524" s="28"/>
      <c r="Y6524" s="28"/>
      <c r="Z6524" s="28"/>
      <c r="AB6524" s="28"/>
    </row>
    <row r="6525" spans="1:28">
      <c r="A6525" s="70"/>
      <c r="B6525" s="28"/>
      <c r="C6525" s="28"/>
      <c r="D6525" s="28"/>
      <c r="F6525" s="28"/>
      <c r="G6525" s="28"/>
      <c r="H6525" s="28"/>
      <c r="J6525" s="21"/>
      <c r="K6525" s="21"/>
      <c r="M6525" s="21"/>
      <c r="P6525" s="21"/>
      <c r="R6525" s="21"/>
      <c r="T6525" s="28"/>
      <c r="U6525" s="28"/>
      <c r="W6525" s="28"/>
      <c r="Y6525" s="28"/>
      <c r="Z6525" s="28"/>
      <c r="AB6525" s="28"/>
    </row>
    <row r="6526" spans="1:28">
      <c r="A6526" s="70"/>
      <c r="B6526" s="28"/>
      <c r="C6526" s="28"/>
      <c r="D6526" s="28"/>
      <c r="F6526" s="28"/>
      <c r="G6526" s="28"/>
      <c r="H6526" s="28"/>
      <c r="J6526" s="21"/>
      <c r="K6526" s="21"/>
      <c r="M6526" s="21"/>
      <c r="P6526" s="21"/>
      <c r="R6526" s="21"/>
      <c r="T6526" s="28"/>
      <c r="U6526" s="28"/>
      <c r="W6526" s="28"/>
      <c r="Y6526" s="28"/>
      <c r="Z6526" s="28"/>
      <c r="AB6526" s="28"/>
    </row>
    <row r="6527" spans="1:28">
      <c r="A6527" s="70"/>
      <c r="B6527" s="28"/>
      <c r="C6527" s="28"/>
      <c r="D6527" s="28"/>
      <c r="F6527" s="28"/>
      <c r="G6527" s="28"/>
      <c r="H6527" s="28"/>
      <c r="J6527" s="21"/>
      <c r="K6527" s="21"/>
      <c r="M6527" s="21"/>
      <c r="P6527" s="21"/>
      <c r="R6527" s="21"/>
      <c r="T6527" s="28"/>
      <c r="U6527" s="28"/>
      <c r="W6527" s="28"/>
      <c r="Y6527" s="28"/>
      <c r="Z6527" s="28"/>
      <c r="AB6527" s="28"/>
    </row>
    <row r="6528" spans="1:28">
      <c r="A6528" s="70"/>
      <c r="B6528" s="28"/>
      <c r="C6528" s="28"/>
      <c r="D6528" s="28"/>
      <c r="F6528" s="28"/>
      <c r="G6528" s="28"/>
      <c r="H6528" s="28"/>
      <c r="J6528" s="21"/>
      <c r="K6528" s="21"/>
      <c r="M6528" s="21"/>
      <c r="P6528" s="21"/>
      <c r="R6528" s="21"/>
      <c r="T6528" s="28"/>
      <c r="U6528" s="28"/>
      <c r="W6528" s="28"/>
      <c r="Y6528" s="28"/>
      <c r="Z6528" s="28"/>
      <c r="AB6528" s="28"/>
    </row>
    <row r="6529" spans="1:28">
      <c r="A6529" s="70"/>
      <c r="B6529" s="28"/>
      <c r="C6529" s="28"/>
      <c r="D6529" s="28"/>
      <c r="F6529" s="28"/>
      <c r="G6529" s="28"/>
      <c r="H6529" s="28"/>
      <c r="J6529" s="21"/>
      <c r="K6529" s="21"/>
      <c r="M6529" s="21"/>
      <c r="P6529" s="21"/>
      <c r="R6529" s="21"/>
      <c r="T6529" s="28"/>
      <c r="U6529" s="28"/>
      <c r="W6529" s="28"/>
      <c r="Y6529" s="28"/>
      <c r="Z6529" s="28"/>
      <c r="AB6529" s="28"/>
    </row>
    <row r="6530" spans="1:28">
      <c r="A6530" s="70"/>
      <c r="B6530" s="28"/>
      <c r="C6530" s="28"/>
      <c r="D6530" s="28"/>
      <c r="F6530" s="28"/>
      <c r="G6530" s="28"/>
      <c r="H6530" s="28"/>
      <c r="J6530" s="21"/>
      <c r="K6530" s="21"/>
      <c r="M6530" s="21"/>
      <c r="P6530" s="21"/>
      <c r="R6530" s="21"/>
      <c r="T6530" s="28"/>
      <c r="U6530" s="28"/>
      <c r="W6530" s="28"/>
      <c r="Y6530" s="28"/>
      <c r="Z6530" s="28"/>
      <c r="AB6530" s="28"/>
    </row>
    <row r="6531" spans="1:28">
      <c r="A6531" s="70"/>
      <c r="B6531" s="28"/>
      <c r="C6531" s="28"/>
      <c r="D6531" s="28"/>
      <c r="F6531" s="28"/>
      <c r="G6531" s="28"/>
      <c r="H6531" s="28"/>
      <c r="J6531" s="21"/>
      <c r="K6531" s="21"/>
      <c r="M6531" s="21"/>
      <c r="P6531" s="21"/>
      <c r="R6531" s="21"/>
      <c r="T6531" s="28"/>
      <c r="U6531" s="28"/>
      <c r="W6531" s="28"/>
      <c r="Y6531" s="28"/>
      <c r="Z6531" s="28"/>
      <c r="AB6531" s="28"/>
    </row>
    <row r="6532" spans="1:28">
      <c r="A6532" s="70"/>
      <c r="B6532" s="28"/>
      <c r="C6532" s="28"/>
      <c r="D6532" s="28"/>
      <c r="F6532" s="28"/>
      <c r="G6532" s="28"/>
      <c r="H6532" s="28"/>
      <c r="J6532" s="21"/>
      <c r="K6532" s="21"/>
      <c r="M6532" s="21"/>
      <c r="P6532" s="21"/>
      <c r="R6532" s="21"/>
      <c r="T6532" s="28"/>
      <c r="U6532" s="28"/>
      <c r="W6532" s="28"/>
      <c r="Y6532" s="28"/>
      <c r="Z6532" s="28"/>
      <c r="AB6532" s="28"/>
    </row>
    <row r="6533" spans="1:28">
      <c r="A6533" s="70"/>
      <c r="B6533" s="28"/>
      <c r="C6533" s="28"/>
      <c r="D6533" s="28"/>
      <c r="F6533" s="28"/>
      <c r="G6533" s="28"/>
      <c r="H6533" s="28"/>
      <c r="J6533" s="21"/>
      <c r="K6533" s="21"/>
      <c r="M6533" s="21"/>
      <c r="P6533" s="21"/>
      <c r="R6533" s="21"/>
      <c r="T6533" s="28"/>
      <c r="U6533" s="28"/>
      <c r="W6533" s="28"/>
      <c r="Y6533" s="28"/>
      <c r="Z6533" s="28"/>
      <c r="AB6533" s="28"/>
    </row>
    <row r="6534" spans="1:28">
      <c r="A6534" s="70"/>
      <c r="B6534" s="28"/>
      <c r="C6534" s="28"/>
      <c r="D6534" s="28"/>
      <c r="F6534" s="28"/>
      <c r="G6534" s="28"/>
      <c r="H6534" s="28"/>
      <c r="J6534" s="21"/>
      <c r="K6534" s="21"/>
      <c r="M6534" s="21"/>
      <c r="P6534" s="21"/>
      <c r="R6534" s="21"/>
      <c r="T6534" s="28"/>
      <c r="U6534" s="28"/>
      <c r="W6534" s="28"/>
      <c r="Y6534" s="28"/>
      <c r="Z6534" s="28"/>
      <c r="AB6534" s="28"/>
    </row>
    <row r="6535" spans="1:28">
      <c r="A6535" s="70"/>
      <c r="B6535" s="28"/>
      <c r="C6535" s="28"/>
      <c r="D6535" s="28"/>
      <c r="F6535" s="28"/>
      <c r="G6535" s="28"/>
      <c r="H6535" s="28"/>
      <c r="J6535" s="21"/>
      <c r="K6535" s="21"/>
      <c r="M6535" s="21"/>
      <c r="P6535" s="21"/>
      <c r="R6535" s="21"/>
      <c r="T6535" s="28"/>
      <c r="U6535" s="28"/>
      <c r="W6535" s="28"/>
      <c r="Y6535" s="28"/>
      <c r="Z6535" s="28"/>
      <c r="AB6535" s="28"/>
    </row>
    <row r="6536" spans="1:28">
      <c r="A6536" s="70"/>
      <c r="B6536" s="28"/>
      <c r="C6536" s="28"/>
      <c r="D6536" s="28"/>
      <c r="F6536" s="28"/>
      <c r="G6536" s="28"/>
      <c r="H6536" s="28"/>
      <c r="J6536" s="21"/>
      <c r="K6536" s="21"/>
      <c r="M6536" s="21"/>
      <c r="P6536" s="21"/>
      <c r="R6536" s="21"/>
      <c r="T6536" s="28"/>
      <c r="U6536" s="28"/>
      <c r="W6536" s="28"/>
      <c r="Y6536" s="28"/>
      <c r="Z6536" s="28"/>
      <c r="AB6536" s="28"/>
    </row>
    <row r="6537" spans="1:28">
      <c r="A6537" s="70"/>
      <c r="B6537" s="28"/>
      <c r="C6537" s="28"/>
      <c r="D6537" s="28"/>
      <c r="F6537" s="28"/>
      <c r="G6537" s="28"/>
      <c r="H6537" s="28"/>
      <c r="J6537" s="21"/>
      <c r="K6537" s="21"/>
      <c r="M6537" s="21"/>
      <c r="P6537" s="21"/>
      <c r="R6537" s="21"/>
      <c r="T6537" s="28"/>
      <c r="U6537" s="28"/>
      <c r="W6537" s="28"/>
      <c r="Y6537" s="28"/>
      <c r="Z6537" s="28"/>
      <c r="AB6537" s="28"/>
    </row>
    <row r="6538" spans="1:28">
      <c r="A6538" s="70"/>
      <c r="B6538" s="28"/>
      <c r="C6538" s="28"/>
      <c r="D6538" s="28"/>
      <c r="F6538" s="28"/>
      <c r="G6538" s="28"/>
      <c r="H6538" s="28"/>
      <c r="J6538" s="21"/>
      <c r="K6538" s="21"/>
      <c r="M6538" s="21"/>
      <c r="P6538" s="21"/>
      <c r="R6538" s="21"/>
      <c r="T6538" s="28"/>
      <c r="U6538" s="28"/>
      <c r="W6538" s="28"/>
      <c r="Y6538" s="28"/>
      <c r="Z6538" s="28"/>
      <c r="AB6538" s="28"/>
    </row>
    <row r="6539" spans="1:28">
      <c r="A6539" s="70"/>
      <c r="B6539" s="28"/>
      <c r="C6539" s="28"/>
      <c r="D6539" s="28"/>
      <c r="F6539" s="28"/>
      <c r="G6539" s="28"/>
      <c r="H6539" s="28"/>
      <c r="J6539" s="21"/>
      <c r="K6539" s="21"/>
      <c r="M6539" s="21"/>
      <c r="P6539" s="21"/>
      <c r="R6539" s="21"/>
      <c r="T6539" s="28"/>
      <c r="U6539" s="28"/>
      <c r="W6539" s="28"/>
      <c r="Y6539" s="28"/>
      <c r="Z6539" s="28"/>
      <c r="AB6539" s="28"/>
    </row>
    <row r="6540" spans="1:28">
      <c r="A6540" s="70"/>
      <c r="B6540" s="28"/>
      <c r="C6540" s="28"/>
      <c r="D6540" s="28"/>
      <c r="F6540" s="28"/>
      <c r="G6540" s="28"/>
      <c r="H6540" s="28"/>
      <c r="J6540" s="21"/>
      <c r="K6540" s="21"/>
      <c r="M6540" s="21"/>
      <c r="P6540" s="21"/>
      <c r="R6540" s="21"/>
      <c r="T6540" s="28"/>
      <c r="U6540" s="28"/>
      <c r="W6540" s="28"/>
      <c r="Y6540" s="28"/>
      <c r="Z6540" s="28"/>
      <c r="AB6540" s="28"/>
    </row>
    <row r="6541" spans="1:28">
      <c r="A6541" s="70"/>
      <c r="B6541" s="28"/>
      <c r="C6541" s="28"/>
      <c r="D6541" s="28"/>
      <c r="F6541" s="28"/>
      <c r="G6541" s="28"/>
      <c r="H6541" s="28"/>
      <c r="J6541" s="21"/>
      <c r="K6541" s="21"/>
      <c r="M6541" s="21"/>
      <c r="P6541" s="21"/>
      <c r="R6541" s="21"/>
      <c r="T6541" s="28"/>
      <c r="U6541" s="28"/>
      <c r="W6541" s="28"/>
      <c r="Y6541" s="28"/>
      <c r="Z6541" s="28"/>
      <c r="AB6541" s="28"/>
    </row>
    <row r="6542" spans="1:28">
      <c r="A6542" s="70"/>
      <c r="B6542" s="28"/>
      <c r="C6542" s="28"/>
      <c r="D6542" s="28"/>
      <c r="F6542" s="28"/>
      <c r="G6542" s="28"/>
      <c r="H6542" s="28"/>
      <c r="J6542" s="21"/>
      <c r="K6542" s="21"/>
      <c r="M6542" s="21"/>
      <c r="P6542" s="21"/>
      <c r="R6542" s="21"/>
      <c r="T6542" s="28"/>
      <c r="U6542" s="28"/>
      <c r="W6542" s="28"/>
      <c r="Y6542" s="28"/>
      <c r="Z6542" s="28"/>
      <c r="AB6542" s="28"/>
    </row>
    <row r="6543" spans="1:28">
      <c r="A6543" s="70"/>
      <c r="B6543" s="28"/>
      <c r="C6543" s="28"/>
      <c r="D6543" s="28"/>
      <c r="F6543" s="28"/>
      <c r="G6543" s="28"/>
      <c r="H6543" s="28"/>
      <c r="J6543" s="21"/>
      <c r="K6543" s="21"/>
      <c r="M6543" s="21"/>
      <c r="P6543" s="21"/>
      <c r="R6543" s="21"/>
      <c r="T6543" s="28"/>
      <c r="U6543" s="28"/>
      <c r="W6543" s="28"/>
      <c r="Y6543" s="28"/>
      <c r="Z6543" s="28"/>
      <c r="AB6543" s="28"/>
    </row>
    <row r="6544" spans="1:28">
      <c r="A6544" s="70"/>
      <c r="B6544" s="28"/>
      <c r="C6544" s="28"/>
      <c r="D6544" s="28"/>
      <c r="F6544" s="28"/>
      <c r="G6544" s="28"/>
      <c r="H6544" s="28"/>
      <c r="J6544" s="21"/>
      <c r="K6544" s="21"/>
      <c r="M6544" s="21"/>
      <c r="P6544" s="21"/>
      <c r="R6544" s="21"/>
      <c r="T6544" s="28"/>
      <c r="U6544" s="28"/>
      <c r="W6544" s="28"/>
      <c r="Y6544" s="28"/>
      <c r="Z6544" s="28"/>
      <c r="AB6544" s="28"/>
    </row>
    <row r="6545" spans="1:28">
      <c r="A6545" s="70"/>
      <c r="B6545" s="28"/>
      <c r="C6545" s="28"/>
      <c r="D6545" s="28"/>
      <c r="F6545" s="28"/>
      <c r="G6545" s="28"/>
      <c r="H6545" s="28"/>
      <c r="J6545" s="21"/>
      <c r="K6545" s="21"/>
      <c r="M6545" s="21"/>
      <c r="P6545" s="21"/>
      <c r="R6545" s="21"/>
      <c r="T6545" s="28"/>
      <c r="U6545" s="28"/>
      <c r="W6545" s="28"/>
      <c r="Y6545" s="28"/>
      <c r="Z6545" s="28"/>
      <c r="AB6545" s="28"/>
    </row>
    <row r="6546" spans="1:28">
      <c r="A6546" s="70"/>
      <c r="B6546" s="28"/>
      <c r="C6546" s="28"/>
      <c r="D6546" s="28"/>
      <c r="F6546" s="28"/>
      <c r="G6546" s="28"/>
      <c r="H6546" s="28"/>
      <c r="J6546" s="21"/>
      <c r="K6546" s="21"/>
      <c r="M6546" s="21"/>
      <c r="P6546" s="21"/>
      <c r="R6546" s="21"/>
      <c r="T6546" s="28"/>
      <c r="U6546" s="28"/>
      <c r="W6546" s="28"/>
      <c r="Y6546" s="28"/>
      <c r="Z6546" s="28"/>
      <c r="AB6546" s="28"/>
    </row>
    <row r="6547" spans="1:28">
      <c r="A6547" s="70"/>
      <c r="B6547" s="28"/>
      <c r="C6547" s="28"/>
      <c r="D6547" s="28"/>
      <c r="F6547" s="28"/>
      <c r="G6547" s="28"/>
      <c r="H6547" s="28"/>
      <c r="J6547" s="21"/>
      <c r="K6547" s="21"/>
      <c r="M6547" s="21"/>
      <c r="P6547" s="21"/>
      <c r="R6547" s="21"/>
      <c r="T6547" s="28"/>
      <c r="U6547" s="28"/>
      <c r="W6547" s="28"/>
      <c r="Y6547" s="28"/>
      <c r="Z6547" s="28"/>
      <c r="AB6547" s="28"/>
    </row>
    <row r="6548" spans="1:28">
      <c r="A6548" s="70"/>
      <c r="B6548" s="28"/>
      <c r="C6548" s="28"/>
      <c r="D6548" s="28"/>
      <c r="F6548" s="28"/>
      <c r="G6548" s="28"/>
      <c r="H6548" s="28"/>
      <c r="J6548" s="21"/>
      <c r="K6548" s="21"/>
      <c r="M6548" s="21"/>
      <c r="P6548" s="21"/>
      <c r="R6548" s="21"/>
      <c r="T6548" s="28"/>
      <c r="U6548" s="28"/>
      <c r="W6548" s="28"/>
      <c r="Y6548" s="28"/>
      <c r="Z6548" s="28"/>
      <c r="AB6548" s="28"/>
    </row>
    <row r="6549" spans="1:28">
      <c r="A6549" s="70"/>
      <c r="B6549" s="28"/>
      <c r="C6549" s="28"/>
      <c r="D6549" s="28"/>
      <c r="F6549" s="28"/>
      <c r="G6549" s="28"/>
      <c r="H6549" s="28"/>
      <c r="J6549" s="21"/>
      <c r="K6549" s="21"/>
      <c r="M6549" s="21"/>
      <c r="P6549" s="21"/>
      <c r="R6549" s="21"/>
      <c r="T6549" s="28"/>
      <c r="U6549" s="28"/>
      <c r="W6549" s="28"/>
      <c r="Y6549" s="28"/>
      <c r="Z6549" s="28"/>
      <c r="AB6549" s="28"/>
    </row>
    <row r="6550" spans="1:28">
      <c r="A6550" s="70"/>
      <c r="B6550" s="28"/>
      <c r="C6550" s="28"/>
      <c r="D6550" s="28"/>
      <c r="F6550" s="28"/>
      <c r="G6550" s="28"/>
      <c r="H6550" s="28"/>
      <c r="J6550" s="21"/>
      <c r="K6550" s="21"/>
      <c r="M6550" s="21"/>
      <c r="P6550" s="21"/>
      <c r="R6550" s="21"/>
      <c r="T6550" s="28"/>
      <c r="U6550" s="28"/>
      <c r="W6550" s="28"/>
      <c r="Y6550" s="28"/>
      <c r="Z6550" s="28"/>
      <c r="AB6550" s="28"/>
    </row>
    <row r="6551" spans="1:28">
      <c r="A6551" s="70"/>
      <c r="B6551" s="28"/>
      <c r="C6551" s="28"/>
      <c r="D6551" s="28"/>
      <c r="F6551" s="28"/>
      <c r="G6551" s="28"/>
      <c r="H6551" s="28"/>
      <c r="J6551" s="21"/>
      <c r="K6551" s="21"/>
      <c r="M6551" s="21"/>
      <c r="P6551" s="21"/>
      <c r="R6551" s="21"/>
      <c r="T6551" s="28"/>
      <c r="U6551" s="28"/>
      <c r="W6551" s="28"/>
      <c r="Y6551" s="28"/>
      <c r="Z6551" s="28"/>
      <c r="AB6551" s="28"/>
    </row>
    <row r="6552" spans="1:28">
      <c r="A6552" s="70"/>
      <c r="B6552" s="28"/>
      <c r="C6552" s="28"/>
      <c r="D6552" s="28"/>
      <c r="F6552" s="28"/>
      <c r="G6552" s="28"/>
      <c r="H6552" s="28"/>
      <c r="J6552" s="21"/>
      <c r="K6552" s="21"/>
      <c r="M6552" s="21"/>
      <c r="P6552" s="21"/>
      <c r="R6552" s="21"/>
      <c r="T6552" s="28"/>
      <c r="U6552" s="28"/>
      <c r="W6552" s="28"/>
      <c r="Y6552" s="28"/>
      <c r="Z6552" s="28"/>
      <c r="AB6552" s="28"/>
    </row>
    <row r="6553" spans="1:28">
      <c r="A6553" s="70"/>
      <c r="B6553" s="28"/>
      <c r="C6553" s="28"/>
      <c r="D6553" s="28"/>
      <c r="F6553" s="28"/>
      <c r="G6553" s="28"/>
      <c r="H6553" s="28"/>
      <c r="J6553" s="21"/>
      <c r="K6553" s="21"/>
      <c r="M6553" s="21"/>
      <c r="P6553" s="21"/>
      <c r="R6553" s="21"/>
      <c r="T6553" s="28"/>
      <c r="U6553" s="28"/>
      <c r="W6553" s="28"/>
      <c r="Y6553" s="28"/>
      <c r="Z6553" s="28"/>
      <c r="AB6553" s="28"/>
    </row>
    <row r="6554" spans="1:28">
      <c r="A6554" s="70"/>
      <c r="B6554" s="28"/>
      <c r="C6554" s="28"/>
      <c r="D6554" s="28"/>
      <c r="F6554" s="28"/>
      <c r="G6554" s="28"/>
      <c r="H6554" s="28"/>
      <c r="J6554" s="21"/>
      <c r="K6554" s="21"/>
      <c r="M6554" s="21"/>
      <c r="P6554" s="21"/>
      <c r="R6554" s="21"/>
      <c r="T6554" s="28"/>
      <c r="U6554" s="28"/>
      <c r="W6554" s="28"/>
      <c r="Y6554" s="28"/>
      <c r="Z6554" s="28"/>
      <c r="AB6554" s="28"/>
    </row>
    <row r="6555" spans="1:28">
      <c r="A6555" s="70"/>
      <c r="B6555" s="28"/>
      <c r="C6555" s="28"/>
      <c r="D6555" s="28"/>
      <c r="F6555" s="28"/>
      <c r="G6555" s="28"/>
      <c r="H6555" s="28"/>
      <c r="J6555" s="21"/>
      <c r="K6555" s="21"/>
      <c r="M6555" s="21"/>
      <c r="P6555" s="21"/>
      <c r="R6555" s="21"/>
      <c r="T6555" s="28"/>
      <c r="U6555" s="28"/>
      <c r="W6555" s="28"/>
      <c r="Y6555" s="28"/>
      <c r="Z6555" s="28"/>
      <c r="AB6555" s="28"/>
    </row>
    <row r="6556" spans="1:28">
      <c r="A6556" s="70"/>
      <c r="B6556" s="28"/>
      <c r="C6556" s="28"/>
      <c r="D6556" s="28"/>
      <c r="F6556" s="28"/>
      <c r="G6556" s="28"/>
      <c r="H6556" s="28"/>
      <c r="J6556" s="21"/>
      <c r="K6556" s="21"/>
      <c r="M6556" s="21"/>
      <c r="P6556" s="21"/>
      <c r="R6556" s="21"/>
      <c r="T6556" s="28"/>
      <c r="U6556" s="28"/>
      <c r="W6556" s="28"/>
      <c r="Y6556" s="28"/>
      <c r="Z6556" s="28"/>
      <c r="AB6556" s="28"/>
    </row>
    <row r="6557" spans="1:28">
      <c r="A6557" s="70"/>
      <c r="B6557" s="28"/>
      <c r="C6557" s="28"/>
      <c r="D6557" s="28"/>
      <c r="F6557" s="28"/>
      <c r="G6557" s="28"/>
      <c r="H6557" s="28"/>
      <c r="J6557" s="21"/>
      <c r="K6557" s="21"/>
      <c r="M6557" s="21"/>
      <c r="P6557" s="21"/>
      <c r="R6557" s="21"/>
      <c r="T6557" s="28"/>
      <c r="U6557" s="28"/>
      <c r="W6557" s="28"/>
      <c r="Y6557" s="28"/>
      <c r="Z6557" s="28"/>
      <c r="AB6557" s="28"/>
    </row>
    <row r="6558" spans="1:28">
      <c r="A6558" s="70"/>
      <c r="B6558" s="28"/>
      <c r="C6558" s="28"/>
      <c r="D6558" s="28"/>
      <c r="F6558" s="28"/>
      <c r="G6558" s="28"/>
      <c r="H6558" s="28"/>
      <c r="J6558" s="21"/>
      <c r="K6558" s="21"/>
      <c r="M6558" s="21"/>
      <c r="P6558" s="21"/>
      <c r="R6558" s="21"/>
      <c r="T6558" s="28"/>
      <c r="U6558" s="28"/>
      <c r="W6558" s="28"/>
      <c r="Y6558" s="28"/>
      <c r="Z6558" s="28"/>
      <c r="AB6558" s="28"/>
    </row>
    <row r="6559" spans="1:28">
      <c r="A6559" s="70"/>
      <c r="B6559" s="28"/>
      <c r="C6559" s="28"/>
      <c r="D6559" s="28"/>
      <c r="F6559" s="28"/>
      <c r="G6559" s="28"/>
      <c r="H6559" s="28"/>
      <c r="J6559" s="21"/>
      <c r="K6559" s="21"/>
      <c r="M6559" s="21"/>
      <c r="P6559" s="21"/>
      <c r="R6559" s="21"/>
      <c r="T6559" s="28"/>
      <c r="U6559" s="28"/>
      <c r="W6559" s="28"/>
      <c r="Y6559" s="28"/>
      <c r="Z6559" s="28"/>
      <c r="AB6559" s="28"/>
    </row>
    <row r="6560" spans="1:28">
      <c r="A6560" s="70"/>
      <c r="B6560" s="28"/>
      <c r="C6560" s="28"/>
      <c r="D6560" s="28"/>
      <c r="F6560" s="28"/>
      <c r="G6560" s="28"/>
      <c r="H6560" s="28"/>
      <c r="J6560" s="21"/>
      <c r="K6560" s="21"/>
      <c r="M6560" s="21"/>
      <c r="P6560" s="21"/>
      <c r="R6560" s="21"/>
      <c r="T6560" s="28"/>
      <c r="U6560" s="28"/>
      <c r="W6560" s="28"/>
      <c r="Y6560" s="28"/>
      <c r="Z6560" s="28"/>
      <c r="AB6560" s="28"/>
    </row>
    <row r="6561" spans="1:28">
      <c r="A6561" s="70"/>
      <c r="B6561" s="28"/>
      <c r="C6561" s="28"/>
      <c r="D6561" s="28"/>
      <c r="F6561" s="28"/>
      <c r="G6561" s="28"/>
      <c r="H6561" s="28"/>
      <c r="J6561" s="21"/>
      <c r="K6561" s="21"/>
      <c r="M6561" s="21"/>
      <c r="P6561" s="21"/>
      <c r="R6561" s="21"/>
      <c r="T6561" s="28"/>
      <c r="U6561" s="28"/>
      <c r="W6561" s="28"/>
      <c r="Y6561" s="28"/>
      <c r="Z6561" s="28"/>
      <c r="AB6561" s="28"/>
    </row>
    <row r="6562" spans="1:28">
      <c r="A6562" s="70"/>
      <c r="B6562" s="28"/>
      <c r="C6562" s="28"/>
      <c r="D6562" s="28"/>
      <c r="F6562" s="28"/>
      <c r="G6562" s="28"/>
      <c r="H6562" s="28"/>
      <c r="J6562" s="21"/>
      <c r="K6562" s="21"/>
      <c r="M6562" s="21"/>
      <c r="P6562" s="21"/>
      <c r="R6562" s="21"/>
      <c r="T6562" s="28"/>
      <c r="U6562" s="28"/>
      <c r="W6562" s="28"/>
      <c r="Y6562" s="28"/>
      <c r="Z6562" s="28"/>
      <c r="AB6562" s="28"/>
    </row>
    <row r="6563" spans="1:28">
      <c r="A6563" s="70"/>
      <c r="B6563" s="28"/>
      <c r="C6563" s="28"/>
      <c r="D6563" s="28"/>
      <c r="F6563" s="28"/>
      <c r="G6563" s="28"/>
      <c r="H6563" s="28"/>
      <c r="J6563" s="21"/>
      <c r="K6563" s="21"/>
      <c r="M6563" s="21"/>
      <c r="P6563" s="21"/>
      <c r="R6563" s="21"/>
      <c r="T6563" s="28"/>
      <c r="U6563" s="28"/>
      <c r="W6563" s="28"/>
      <c r="Y6563" s="28"/>
      <c r="Z6563" s="28"/>
      <c r="AB6563" s="28"/>
    </row>
    <row r="6564" spans="1:28">
      <c r="A6564" s="70"/>
      <c r="B6564" s="28"/>
      <c r="C6564" s="28"/>
      <c r="D6564" s="28"/>
      <c r="F6564" s="28"/>
      <c r="G6564" s="28"/>
      <c r="H6564" s="28"/>
      <c r="J6564" s="21"/>
      <c r="K6564" s="21"/>
      <c r="M6564" s="21"/>
      <c r="P6564" s="21"/>
      <c r="R6564" s="21"/>
      <c r="T6564" s="28"/>
      <c r="U6564" s="28"/>
      <c r="W6564" s="28"/>
      <c r="Y6564" s="28"/>
      <c r="Z6564" s="28"/>
      <c r="AB6564" s="28"/>
    </row>
    <row r="6565" spans="1:28">
      <c r="A6565" s="70"/>
      <c r="B6565" s="28"/>
      <c r="C6565" s="28"/>
      <c r="D6565" s="28"/>
      <c r="F6565" s="28"/>
      <c r="G6565" s="28"/>
      <c r="H6565" s="28"/>
      <c r="J6565" s="21"/>
      <c r="K6565" s="21"/>
      <c r="M6565" s="21"/>
      <c r="P6565" s="21"/>
      <c r="R6565" s="21"/>
      <c r="T6565" s="28"/>
      <c r="U6565" s="28"/>
      <c r="W6565" s="28"/>
      <c r="Y6565" s="28"/>
      <c r="Z6565" s="28"/>
      <c r="AB6565" s="28"/>
    </row>
    <row r="6566" spans="1:28">
      <c r="A6566" s="70"/>
      <c r="B6566" s="28"/>
      <c r="C6566" s="28"/>
      <c r="D6566" s="28"/>
      <c r="F6566" s="28"/>
      <c r="G6566" s="28"/>
      <c r="H6566" s="28"/>
      <c r="J6566" s="21"/>
      <c r="K6566" s="21"/>
      <c r="M6566" s="21"/>
      <c r="P6566" s="21"/>
      <c r="R6566" s="21"/>
      <c r="T6566" s="28"/>
      <c r="U6566" s="28"/>
      <c r="W6566" s="28"/>
      <c r="Y6566" s="28"/>
      <c r="Z6566" s="28"/>
      <c r="AB6566" s="28"/>
    </row>
    <row r="6567" spans="1:28">
      <c r="A6567" s="70"/>
      <c r="B6567" s="28"/>
      <c r="C6567" s="28"/>
      <c r="D6567" s="28"/>
      <c r="F6567" s="28"/>
      <c r="G6567" s="28"/>
      <c r="H6567" s="28"/>
      <c r="J6567" s="21"/>
      <c r="K6567" s="21"/>
      <c r="M6567" s="21"/>
      <c r="P6567" s="21"/>
      <c r="R6567" s="21"/>
      <c r="T6567" s="28"/>
      <c r="U6567" s="28"/>
      <c r="W6567" s="28"/>
      <c r="Y6567" s="28"/>
      <c r="Z6567" s="28"/>
      <c r="AB6567" s="28"/>
    </row>
    <row r="6568" spans="1:28">
      <c r="A6568" s="70"/>
      <c r="B6568" s="28"/>
      <c r="C6568" s="28"/>
      <c r="D6568" s="28"/>
      <c r="F6568" s="28"/>
      <c r="G6568" s="28"/>
      <c r="H6568" s="28"/>
      <c r="J6568" s="21"/>
      <c r="K6568" s="21"/>
      <c r="M6568" s="21"/>
      <c r="P6568" s="21"/>
      <c r="R6568" s="21"/>
      <c r="T6568" s="28"/>
      <c r="U6568" s="28"/>
      <c r="W6568" s="28"/>
      <c r="Y6568" s="28"/>
      <c r="Z6568" s="28"/>
      <c r="AB6568" s="28"/>
    </row>
    <row r="6569" spans="1:28">
      <c r="A6569" s="70"/>
      <c r="B6569" s="28"/>
      <c r="C6569" s="28"/>
      <c r="D6569" s="28"/>
      <c r="F6569" s="28"/>
      <c r="G6569" s="28"/>
      <c r="H6569" s="28"/>
      <c r="J6569" s="21"/>
      <c r="K6569" s="21"/>
      <c r="M6569" s="21"/>
      <c r="P6569" s="21"/>
      <c r="R6569" s="21"/>
      <c r="T6569" s="28"/>
      <c r="U6569" s="28"/>
      <c r="W6569" s="28"/>
      <c r="Y6569" s="28"/>
      <c r="Z6569" s="28"/>
      <c r="AB6569" s="28"/>
    </row>
    <row r="6570" spans="1:28">
      <c r="A6570" s="70"/>
      <c r="B6570" s="28"/>
      <c r="C6570" s="28"/>
      <c r="D6570" s="28"/>
      <c r="F6570" s="28"/>
      <c r="G6570" s="28"/>
      <c r="H6570" s="28"/>
      <c r="J6570" s="21"/>
      <c r="K6570" s="21"/>
      <c r="M6570" s="21"/>
      <c r="P6570" s="21"/>
      <c r="R6570" s="21"/>
      <c r="T6570" s="28"/>
      <c r="U6570" s="28"/>
      <c r="W6570" s="28"/>
      <c r="Y6570" s="28"/>
      <c r="Z6570" s="28"/>
      <c r="AB6570" s="28"/>
    </row>
    <row r="6571" spans="1:28">
      <c r="A6571" s="70"/>
      <c r="B6571" s="28"/>
      <c r="C6571" s="28"/>
      <c r="D6571" s="28"/>
      <c r="F6571" s="28"/>
      <c r="G6571" s="28"/>
      <c r="H6571" s="28"/>
      <c r="J6571" s="21"/>
      <c r="K6571" s="21"/>
      <c r="M6571" s="21"/>
      <c r="P6571" s="21"/>
      <c r="R6571" s="21"/>
      <c r="T6571" s="28"/>
      <c r="U6571" s="28"/>
      <c r="W6571" s="28"/>
      <c r="Y6571" s="28"/>
      <c r="Z6571" s="28"/>
      <c r="AB6571" s="28"/>
    </row>
    <row r="6572" spans="1:28">
      <c r="A6572" s="70"/>
      <c r="B6572" s="28"/>
      <c r="C6572" s="28"/>
      <c r="D6572" s="28"/>
      <c r="F6572" s="28"/>
      <c r="G6572" s="28"/>
      <c r="H6572" s="28"/>
      <c r="J6572" s="21"/>
      <c r="K6572" s="21"/>
      <c r="M6572" s="21"/>
      <c r="P6572" s="21"/>
      <c r="R6572" s="21"/>
      <c r="T6572" s="28"/>
      <c r="U6572" s="28"/>
      <c r="W6572" s="28"/>
      <c r="Y6572" s="28"/>
      <c r="Z6572" s="28"/>
      <c r="AB6572" s="28"/>
    </row>
    <row r="6573" spans="1:28">
      <c r="A6573" s="70"/>
      <c r="B6573" s="28"/>
      <c r="C6573" s="28"/>
      <c r="D6573" s="28"/>
      <c r="F6573" s="28"/>
      <c r="G6573" s="28"/>
      <c r="H6573" s="28"/>
      <c r="J6573" s="21"/>
      <c r="K6573" s="21"/>
      <c r="M6573" s="21"/>
      <c r="P6573" s="21"/>
      <c r="R6573" s="21"/>
      <c r="T6573" s="28"/>
      <c r="U6573" s="28"/>
      <c r="W6573" s="28"/>
      <c r="Y6573" s="28"/>
      <c r="Z6573" s="28"/>
      <c r="AB6573" s="28"/>
    </row>
    <row r="6574" spans="1:28">
      <c r="A6574" s="70"/>
      <c r="B6574" s="28"/>
      <c r="C6574" s="28"/>
      <c r="D6574" s="28"/>
      <c r="F6574" s="28"/>
      <c r="G6574" s="28"/>
      <c r="H6574" s="28"/>
      <c r="J6574" s="21"/>
      <c r="K6574" s="21"/>
      <c r="M6574" s="21"/>
      <c r="P6574" s="21"/>
      <c r="R6574" s="21"/>
      <c r="T6574" s="28"/>
      <c r="U6574" s="28"/>
      <c r="W6574" s="28"/>
      <c r="Y6574" s="28"/>
      <c r="Z6574" s="28"/>
      <c r="AB6574" s="28"/>
    </row>
    <row r="6575" spans="1:28">
      <c r="A6575" s="70"/>
      <c r="B6575" s="28"/>
      <c r="C6575" s="28"/>
      <c r="D6575" s="28"/>
      <c r="F6575" s="28"/>
      <c r="G6575" s="28"/>
      <c r="H6575" s="28"/>
      <c r="J6575" s="21"/>
      <c r="K6575" s="21"/>
      <c r="M6575" s="21"/>
      <c r="P6575" s="21"/>
      <c r="R6575" s="21"/>
      <c r="T6575" s="28"/>
      <c r="U6575" s="28"/>
      <c r="W6575" s="28"/>
      <c r="Y6575" s="28"/>
      <c r="Z6575" s="28"/>
      <c r="AB6575" s="28"/>
    </row>
    <row r="6576" spans="1:28">
      <c r="A6576" s="70"/>
      <c r="B6576" s="28"/>
      <c r="C6576" s="28"/>
      <c r="D6576" s="28"/>
      <c r="F6576" s="28"/>
      <c r="G6576" s="28"/>
      <c r="H6576" s="28"/>
      <c r="J6576" s="21"/>
      <c r="K6576" s="21"/>
      <c r="M6576" s="21"/>
      <c r="P6576" s="21"/>
      <c r="R6576" s="21"/>
      <c r="T6576" s="28"/>
      <c r="U6576" s="28"/>
      <c r="W6576" s="28"/>
      <c r="Y6576" s="28"/>
      <c r="Z6576" s="28"/>
      <c r="AB6576" s="28"/>
    </row>
    <row r="6577" spans="1:28">
      <c r="A6577" s="70"/>
      <c r="B6577" s="28"/>
      <c r="C6577" s="28"/>
      <c r="D6577" s="28"/>
      <c r="F6577" s="28"/>
      <c r="G6577" s="28"/>
      <c r="H6577" s="28"/>
      <c r="J6577" s="21"/>
      <c r="K6577" s="21"/>
      <c r="M6577" s="21"/>
      <c r="P6577" s="21"/>
      <c r="R6577" s="21"/>
      <c r="T6577" s="28"/>
      <c r="U6577" s="28"/>
      <c r="W6577" s="28"/>
      <c r="Y6577" s="28"/>
      <c r="Z6577" s="28"/>
      <c r="AB6577" s="28"/>
    </row>
    <row r="6578" spans="1:28">
      <c r="A6578" s="70"/>
      <c r="B6578" s="28"/>
      <c r="C6578" s="28"/>
      <c r="D6578" s="28"/>
      <c r="F6578" s="28"/>
      <c r="G6578" s="28"/>
      <c r="H6578" s="28"/>
      <c r="J6578" s="21"/>
      <c r="K6578" s="21"/>
      <c r="M6578" s="21"/>
      <c r="P6578" s="21"/>
      <c r="R6578" s="21"/>
      <c r="T6578" s="28"/>
      <c r="U6578" s="28"/>
      <c r="W6578" s="28"/>
      <c r="Y6578" s="28"/>
      <c r="Z6578" s="28"/>
      <c r="AB6578" s="28"/>
    </row>
    <row r="6579" spans="1:28">
      <c r="A6579" s="70"/>
      <c r="B6579" s="28"/>
      <c r="C6579" s="28"/>
      <c r="D6579" s="28"/>
      <c r="F6579" s="28"/>
      <c r="G6579" s="28"/>
      <c r="H6579" s="28"/>
      <c r="J6579" s="21"/>
      <c r="K6579" s="21"/>
      <c r="M6579" s="21"/>
      <c r="P6579" s="21"/>
      <c r="R6579" s="21"/>
      <c r="T6579" s="28"/>
      <c r="U6579" s="28"/>
      <c r="W6579" s="28"/>
      <c r="Y6579" s="28"/>
      <c r="Z6579" s="28"/>
      <c r="AB6579" s="28"/>
    </row>
    <row r="6580" spans="1:28">
      <c r="A6580" s="70"/>
      <c r="B6580" s="28"/>
      <c r="C6580" s="28"/>
      <c r="D6580" s="28"/>
      <c r="F6580" s="28"/>
      <c r="G6580" s="28"/>
      <c r="H6580" s="28"/>
      <c r="J6580" s="21"/>
      <c r="K6580" s="21"/>
      <c r="M6580" s="21"/>
      <c r="P6580" s="21"/>
      <c r="R6580" s="21"/>
      <c r="T6580" s="28"/>
      <c r="U6580" s="28"/>
      <c r="W6580" s="28"/>
      <c r="Y6580" s="28"/>
      <c r="Z6580" s="28"/>
      <c r="AB6580" s="28"/>
    </row>
    <row r="6581" spans="1:28">
      <c r="A6581" s="70"/>
      <c r="B6581" s="28"/>
      <c r="C6581" s="28"/>
      <c r="D6581" s="28"/>
      <c r="F6581" s="28"/>
      <c r="G6581" s="28"/>
      <c r="H6581" s="28"/>
      <c r="J6581" s="21"/>
      <c r="K6581" s="21"/>
      <c r="M6581" s="21"/>
      <c r="P6581" s="21"/>
      <c r="R6581" s="21"/>
      <c r="T6581" s="28"/>
      <c r="U6581" s="28"/>
      <c r="W6581" s="28"/>
      <c r="Y6581" s="28"/>
      <c r="Z6581" s="28"/>
      <c r="AB6581" s="28"/>
    </row>
    <row r="6582" spans="1:28">
      <c r="A6582" s="70"/>
      <c r="B6582" s="28"/>
      <c r="C6582" s="28"/>
      <c r="D6582" s="28"/>
      <c r="F6582" s="28"/>
      <c r="G6582" s="28"/>
      <c r="H6582" s="28"/>
      <c r="J6582" s="21"/>
      <c r="K6582" s="21"/>
      <c r="M6582" s="21"/>
      <c r="P6582" s="21"/>
      <c r="R6582" s="21"/>
      <c r="T6582" s="28"/>
      <c r="U6582" s="28"/>
      <c r="W6582" s="28"/>
      <c r="Y6582" s="28"/>
      <c r="Z6582" s="28"/>
      <c r="AB6582" s="28"/>
    </row>
    <row r="6583" spans="1:28">
      <c r="A6583" s="70"/>
      <c r="B6583" s="28"/>
      <c r="C6583" s="28"/>
      <c r="D6583" s="28"/>
      <c r="F6583" s="28"/>
      <c r="G6583" s="28"/>
      <c r="H6583" s="28"/>
      <c r="J6583" s="21"/>
      <c r="K6583" s="21"/>
      <c r="M6583" s="21"/>
      <c r="P6583" s="21"/>
      <c r="R6583" s="21"/>
      <c r="T6583" s="28"/>
      <c r="U6583" s="28"/>
      <c r="W6583" s="28"/>
      <c r="Y6583" s="28"/>
      <c r="Z6583" s="28"/>
      <c r="AB6583" s="28"/>
    </row>
    <row r="6584" spans="1:28">
      <c r="A6584" s="70"/>
      <c r="B6584" s="28"/>
      <c r="C6584" s="28"/>
      <c r="D6584" s="28"/>
      <c r="F6584" s="28"/>
      <c r="G6584" s="28"/>
      <c r="H6584" s="28"/>
      <c r="J6584" s="21"/>
      <c r="K6584" s="21"/>
      <c r="M6584" s="21"/>
      <c r="P6584" s="21"/>
      <c r="R6584" s="21"/>
      <c r="T6584" s="28"/>
      <c r="U6584" s="28"/>
      <c r="W6584" s="28"/>
      <c r="Y6584" s="28"/>
      <c r="Z6584" s="28"/>
      <c r="AB6584" s="28"/>
    </row>
    <row r="6585" spans="1:28">
      <c r="A6585" s="70"/>
      <c r="B6585" s="28"/>
      <c r="C6585" s="28"/>
      <c r="D6585" s="28"/>
      <c r="F6585" s="28"/>
      <c r="G6585" s="28"/>
      <c r="H6585" s="28"/>
      <c r="J6585" s="21"/>
      <c r="K6585" s="21"/>
      <c r="M6585" s="21"/>
      <c r="P6585" s="21"/>
      <c r="R6585" s="21"/>
      <c r="T6585" s="28"/>
      <c r="U6585" s="28"/>
      <c r="W6585" s="28"/>
      <c r="Y6585" s="28"/>
      <c r="Z6585" s="28"/>
      <c r="AB6585" s="28"/>
    </row>
    <row r="6586" spans="1:28">
      <c r="A6586" s="70"/>
      <c r="B6586" s="28"/>
      <c r="C6586" s="28"/>
      <c r="D6586" s="28"/>
      <c r="F6586" s="28"/>
      <c r="G6586" s="28"/>
      <c r="H6586" s="28"/>
      <c r="J6586" s="21"/>
      <c r="K6586" s="21"/>
      <c r="M6586" s="21"/>
      <c r="P6586" s="21"/>
      <c r="R6586" s="21"/>
      <c r="T6586" s="28"/>
      <c r="U6586" s="28"/>
      <c r="W6586" s="28"/>
      <c r="Y6586" s="28"/>
      <c r="Z6586" s="28"/>
      <c r="AB6586" s="28"/>
    </row>
    <row r="6587" spans="1:28">
      <c r="A6587" s="70"/>
      <c r="B6587" s="28"/>
      <c r="C6587" s="28"/>
      <c r="D6587" s="28"/>
      <c r="F6587" s="28"/>
      <c r="G6587" s="28"/>
      <c r="H6587" s="28"/>
      <c r="J6587" s="21"/>
      <c r="K6587" s="21"/>
      <c r="M6587" s="21"/>
      <c r="P6587" s="21"/>
      <c r="R6587" s="21"/>
      <c r="T6587" s="28"/>
      <c r="U6587" s="28"/>
      <c r="W6587" s="28"/>
      <c r="Y6587" s="28"/>
      <c r="Z6587" s="28"/>
      <c r="AB6587" s="28"/>
    </row>
    <row r="6588" spans="1:28">
      <c r="A6588" s="70"/>
      <c r="B6588" s="28"/>
      <c r="C6588" s="28"/>
      <c r="D6588" s="28"/>
      <c r="F6588" s="28"/>
      <c r="G6588" s="28"/>
      <c r="H6588" s="28"/>
      <c r="J6588" s="21"/>
      <c r="K6588" s="21"/>
      <c r="M6588" s="21"/>
      <c r="P6588" s="21"/>
      <c r="R6588" s="21"/>
      <c r="T6588" s="28"/>
      <c r="U6588" s="28"/>
      <c r="W6588" s="28"/>
      <c r="Y6588" s="28"/>
      <c r="Z6588" s="28"/>
      <c r="AB6588" s="28"/>
    </row>
    <row r="6589" spans="1:28">
      <c r="A6589" s="70"/>
      <c r="B6589" s="28"/>
      <c r="C6589" s="28"/>
      <c r="D6589" s="28"/>
      <c r="F6589" s="28"/>
      <c r="G6589" s="28"/>
      <c r="H6589" s="28"/>
      <c r="J6589" s="21"/>
      <c r="K6589" s="21"/>
      <c r="M6589" s="21"/>
      <c r="P6589" s="21"/>
      <c r="R6589" s="21"/>
      <c r="T6589" s="28"/>
      <c r="U6589" s="28"/>
      <c r="W6589" s="28"/>
      <c r="Y6589" s="28"/>
      <c r="Z6589" s="28"/>
      <c r="AB6589" s="28"/>
    </row>
    <row r="6590" spans="1:28">
      <c r="A6590" s="70"/>
      <c r="B6590" s="28"/>
      <c r="C6590" s="28"/>
      <c r="D6590" s="28"/>
      <c r="F6590" s="28"/>
      <c r="G6590" s="28"/>
      <c r="H6590" s="28"/>
      <c r="J6590" s="21"/>
      <c r="K6590" s="21"/>
      <c r="M6590" s="21"/>
      <c r="P6590" s="21"/>
      <c r="R6590" s="21"/>
      <c r="T6590" s="28"/>
      <c r="U6590" s="28"/>
      <c r="W6590" s="28"/>
      <c r="Y6590" s="28"/>
      <c r="Z6590" s="28"/>
      <c r="AB6590" s="28"/>
    </row>
    <row r="6591" spans="1:28">
      <c r="A6591" s="70"/>
      <c r="B6591" s="28"/>
      <c r="C6591" s="28"/>
      <c r="D6591" s="28"/>
      <c r="F6591" s="28"/>
      <c r="G6591" s="28"/>
      <c r="H6591" s="28"/>
      <c r="J6591" s="21"/>
      <c r="K6591" s="21"/>
      <c r="M6591" s="21"/>
      <c r="P6591" s="21"/>
      <c r="R6591" s="21"/>
      <c r="T6591" s="28"/>
      <c r="U6591" s="28"/>
      <c r="W6591" s="28"/>
      <c r="Y6591" s="28"/>
      <c r="Z6591" s="28"/>
      <c r="AB6591" s="28"/>
    </row>
    <row r="6592" spans="1:28">
      <c r="A6592" s="70"/>
      <c r="B6592" s="28"/>
      <c r="C6592" s="28"/>
      <c r="D6592" s="28"/>
      <c r="F6592" s="28"/>
      <c r="G6592" s="28"/>
      <c r="H6592" s="28"/>
      <c r="J6592" s="21"/>
      <c r="K6592" s="21"/>
      <c r="M6592" s="21"/>
      <c r="P6592" s="21"/>
      <c r="R6592" s="21"/>
      <c r="T6592" s="28"/>
      <c r="U6592" s="28"/>
      <c r="W6592" s="28"/>
      <c r="Y6592" s="28"/>
      <c r="Z6592" s="28"/>
      <c r="AB6592" s="28"/>
    </row>
    <row r="6593" spans="1:28">
      <c r="A6593" s="70"/>
      <c r="B6593" s="28"/>
      <c r="C6593" s="28"/>
      <c r="D6593" s="28"/>
      <c r="F6593" s="28"/>
      <c r="G6593" s="28"/>
      <c r="H6593" s="28"/>
      <c r="J6593" s="21"/>
      <c r="K6593" s="21"/>
      <c r="M6593" s="21"/>
      <c r="P6593" s="21"/>
      <c r="R6593" s="21"/>
      <c r="T6593" s="28"/>
      <c r="U6593" s="28"/>
      <c r="W6593" s="28"/>
      <c r="Y6593" s="28"/>
      <c r="Z6593" s="28"/>
      <c r="AB6593" s="28"/>
    </row>
    <row r="6594" spans="1:28">
      <c r="A6594" s="70"/>
      <c r="B6594" s="28"/>
      <c r="C6594" s="28"/>
      <c r="D6594" s="28"/>
      <c r="F6594" s="28"/>
      <c r="G6594" s="28"/>
      <c r="H6594" s="28"/>
      <c r="J6594" s="21"/>
      <c r="K6594" s="21"/>
      <c r="M6594" s="21"/>
      <c r="P6594" s="21"/>
      <c r="R6594" s="21"/>
      <c r="T6594" s="28"/>
      <c r="U6594" s="28"/>
      <c r="W6594" s="28"/>
      <c r="Y6594" s="28"/>
      <c r="Z6594" s="28"/>
      <c r="AB6594" s="28"/>
    </row>
    <row r="6595" spans="1:28">
      <c r="A6595" s="70"/>
      <c r="B6595" s="28"/>
      <c r="C6595" s="28"/>
      <c r="D6595" s="28"/>
      <c r="F6595" s="28"/>
      <c r="G6595" s="28"/>
      <c r="H6595" s="28"/>
      <c r="J6595" s="21"/>
      <c r="K6595" s="21"/>
      <c r="M6595" s="21"/>
      <c r="P6595" s="21"/>
      <c r="R6595" s="21"/>
      <c r="T6595" s="28"/>
      <c r="U6595" s="28"/>
      <c r="W6595" s="28"/>
      <c r="Y6595" s="28"/>
      <c r="Z6595" s="28"/>
      <c r="AB6595" s="28"/>
    </row>
    <row r="6596" spans="1:28">
      <c r="A6596" s="70"/>
      <c r="B6596" s="28"/>
      <c r="C6596" s="28"/>
      <c r="D6596" s="28"/>
      <c r="F6596" s="28"/>
      <c r="G6596" s="28"/>
      <c r="H6596" s="28"/>
      <c r="J6596" s="21"/>
      <c r="K6596" s="21"/>
      <c r="M6596" s="21"/>
      <c r="P6596" s="21"/>
      <c r="R6596" s="21"/>
      <c r="T6596" s="28"/>
      <c r="U6596" s="28"/>
      <c r="W6596" s="28"/>
      <c r="Y6596" s="28"/>
      <c r="Z6596" s="28"/>
      <c r="AB6596" s="28"/>
    </row>
    <row r="6597" spans="1:28">
      <c r="A6597" s="70"/>
      <c r="B6597" s="28"/>
      <c r="C6597" s="28"/>
      <c r="D6597" s="28"/>
      <c r="F6597" s="28"/>
      <c r="G6597" s="28"/>
      <c r="H6597" s="28"/>
      <c r="J6597" s="21"/>
      <c r="K6597" s="21"/>
      <c r="M6597" s="21"/>
      <c r="P6597" s="21"/>
      <c r="R6597" s="21"/>
      <c r="T6597" s="28"/>
      <c r="U6597" s="28"/>
      <c r="W6597" s="28"/>
      <c r="Y6597" s="28"/>
      <c r="Z6597" s="28"/>
      <c r="AB6597" s="28"/>
    </row>
    <row r="6598" spans="1:28">
      <c r="A6598" s="70"/>
      <c r="B6598" s="28"/>
      <c r="C6598" s="28"/>
      <c r="D6598" s="28"/>
      <c r="F6598" s="28"/>
      <c r="G6598" s="28"/>
      <c r="H6598" s="28"/>
      <c r="J6598" s="21"/>
      <c r="K6598" s="21"/>
      <c r="M6598" s="21"/>
      <c r="P6598" s="21"/>
      <c r="R6598" s="21"/>
      <c r="T6598" s="28"/>
      <c r="U6598" s="28"/>
      <c r="W6598" s="28"/>
      <c r="Y6598" s="28"/>
      <c r="Z6598" s="28"/>
      <c r="AB6598" s="28"/>
    </row>
    <row r="6599" spans="1:28">
      <c r="A6599" s="70"/>
      <c r="B6599" s="28"/>
      <c r="C6599" s="28"/>
      <c r="D6599" s="28"/>
      <c r="F6599" s="28"/>
      <c r="G6599" s="28"/>
      <c r="H6599" s="28"/>
      <c r="J6599" s="21"/>
      <c r="K6599" s="21"/>
      <c r="M6599" s="21"/>
      <c r="P6599" s="21"/>
      <c r="R6599" s="21"/>
      <c r="T6599" s="28"/>
      <c r="U6599" s="28"/>
      <c r="W6599" s="28"/>
      <c r="Y6599" s="28"/>
      <c r="Z6599" s="28"/>
      <c r="AB6599" s="28"/>
    </row>
    <row r="6600" spans="1:28">
      <c r="A6600" s="70"/>
      <c r="B6600" s="28"/>
      <c r="C6600" s="28"/>
      <c r="D6600" s="28"/>
      <c r="F6600" s="28"/>
      <c r="G6600" s="28"/>
      <c r="H6600" s="28"/>
      <c r="J6600" s="21"/>
      <c r="K6600" s="21"/>
      <c r="M6600" s="21"/>
      <c r="P6600" s="21"/>
      <c r="R6600" s="21"/>
      <c r="T6600" s="28"/>
      <c r="U6600" s="28"/>
      <c r="W6600" s="28"/>
      <c r="Y6600" s="28"/>
      <c r="Z6600" s="28"/>
      <c r="AB6600" s="28"/>
    </row>
    <row r="6601" spans="1:28">
      <c r="A6601" s="70"/>
      <c r="B6601" s="28"/>
      <c r="C6601" s="28"/>
      <c r="D6601" s="28"/>
      <c r="F6601" s="28"/>
      <c r="G6601" s="28"/>
      <c r="H6601" s="28"/>
      <c r="J6601" s="21"/>
      <c r="K6601" s="21"/>
      <c r="M6601" s="21"/>
      <c r="P6601" s="21"/>
      <c r="R6601" s="21"/>
      <c r="T6601" s="28"/>
      <c r="U6601" s="28"/>
      <c r="W6601" s="28"/>
      <c r="Y6601" s="28"/>
      <c r="Z6601" s="28"/>
      <c r="AB6601" s="28"/>
    </row>
    <row r="6602" spans="1:28">
      <c r="A6602" s="70"/>
      <c r="B6602" s="28"/>
      <c r="C6602" s="28"/>
      <c r="D6602" s="28"/>
      <c r="F6602" s="28"/>
      <c r="G6602" s="28"/>
      <c r="H6602" s="28"/>
      <c r="J6602" s="21"/>
      <c r="K6602" s="21"/>
      <c r="M6602" s="21"/>
      <c r="P6602" s="21"/>
      <c r="R6602" s="21"/>
      <c r="T6602" s="28"/>
      <c r="U6602" s="28"/>
      <c r="W6602" s="28"/>
      <c r="Y6602" s="28"/>
      <c r="Z6602" s="28"/>
      <c r="AB6602" s="28"/>
    </row>
    <row r="6603" spans="1:28">
      <c r="A6603" s="70"/>
      <c r="B6603" s="28"/>
      <c r="C6603" s="28"/>
      <c r="D6603" s="28"/>
      <c r="F6603" s="28"/>
      <c r="G6603" s="28"/>
      <c r="H6603" s="28"/>
      <c r="J6603" s="21"/>
      <c r="K6603" s="21"/>
      <c r="M6603" s="21"/>
      <c r="P6603" s="21"/>
      <c r="R6603" s="21"/>
      <c r="T6603" s="28"/>
      <c r="U6603" s="28"/>
      <c r="W6603" s="28"/>
      <c r="Y6603" s="28"/>
      <c r="Z6603" s="28"/>
      <c r="AB6603" s="28"/>
    </row>
    <row r="6604" spans="1:28">
      <c r="A6604" s="70"/>
      <c r="B6604" s="28"/>
      <c r="C6604" s="28"/>
      <c r="D6604" s="28"/>
      <c r="F6604" s="28"/>
      <c r="G6604" s="28"/>
      <c r="H6604" s="28"/>
      <c r="J6604" s="21"/>
      <c r="K6604" s="21"/>
      <c r="M6604" s="21"/>
      <c r="P6604" s="21"/>
      <c r="R6604" s="21"/>
      <c r="T6604" s="28"/>
      <c r="U6604" s="28"/>
      <c r="W6604" s="28"/>
      <c r="Y6604" s="28"/>
      <c r="Z6604" s="28"/>
      <c r="AB6604" s="28"/>
    </row>
    <row r="6605" spans="1:28">
      <c r="A6605" s="70"/>
      <c r="B6605" s="28"/>
      <c r="C6605" s="28"/>
      <c r="D6605" s="28"/>
      <c r="F6605" s="28"/>
      <c r="G6605" s="28"/>
      <c r="H6605" s="28"/>
      <c r="J6605" s="21"/>
      <c r="K6605" s="21"/>
      <c r="M6605" s="21"/>
      <c r="P6605" s="21"/>
      <c r="R6605" s="21"/>
      <c r="T6605" s="28"/>
      <c r="U6605" s="28"/>
      <c r="W6605" s="28"/>
      <c r="Y6605" s="28"/>
      <c r="Z6605" s="28"/>
      <c r="AB6605" s="28"/>
    </row>
    <row r="6606" spans="1:28">
      <c r="A6606" s="70"/>
      <c r="B6606" s="28"/>
      <c r="C6606" s="28"/>
      <c r="D6606" s="28"/>
      <c r="F6606" s="28"/>
      <c r="G6606" s="28"/>
      <c r="H6606" s="28"/>
      <c r="J6606" s="21"/>
      <c r="K6606" s="21"/>
      <c r="M6606" s="21"/>
      <c r="P6606" s="21"/>
      <c r="R6606" s="21"/>
      <c r="T6606" s="28"/>
      <c r="U6606" s="28"/>
      <c r="W6606" s="28"/>
      <c r="Y6606" s="28"/>
      <c r="Z6606" s="28"/>
      <c r="AB6606" s="28"/>
    </row>
    <row r="6607" spans="1:28">
      <c r="A6607" s="70"/>
      <c r="B6607" s="28"/>
      <c r="C6607" s="28"/>
      <c r="D6607" s="28"/>
      <c r="F6607" s="28"/>
      <c r="G6607" s="28"/>
      <c r="H6607" s="28"/>
      <c r="J6607" s="21"/>
      <c r="K6607" s="21"/>
      <c r="M6607" s="21"/>
      <c r="P6607" s="21"/>
      <c r="R6607" s="21"/>
      <c r="T6607" s="28"/>
      <c r="U6607" s="28"/>
      <c r="W6607" s="28"/>
      <c r="Y6607" s="28"/>
      <c r="Z6607" s="28"/>
      <c r="AB6607" s="28"/>
    </row>
    <row r="6608" spans="1:28">
      <c r="A6608" s="70"/>
      <c r="B6608" s="28"/>
      <c r="C6608" s="28"/>
      <c r="D6608" s="28"/>
      <c r="F6608" s="28"/>
      <c r="G6608" s="28"/>
      <c r="H6608" s="28"/>
      <c r="J6608" s="21"/>
      <c r="K6608" s="21"/>
      <c r="M6608" s="21"/>
      <c r="P6608" s="21"/>
      <c r="R6608" s="21"/>
      <c r="T6608" s="28"/>
      <c r="U6608" s="28"/>
      <c r="W6608" s="28"/>
      <c r="Y6608" s="28"/>
      <c r="Z6608" s="28"/>
      <c r="AB6608" s="28"/>
    </row>
    <row r="6609" spans="1:28">
      <c r="A6609" s="70"/>
      <c r="B6609" s="28"/>
      <c r="C6609" s="28"/>
      <c r="D6609" s="28"/>
      <c r="F6609" s="28"/>
      <c r="G6609" s="28"/>
      <c r="H6609" s="28"/>
      <c r="J6609" s="21"/>
      <c r="K6609" s="21"/>
      <c r="M6609" s="21"/>
      <c r="P6609" s="21"/>
      <c r="R6609" s="21"/>
      <c r="T6609" s="28"/>
      <c r="U6609" s="28"/>
      <c r="W6609" s="28"/>
      <c r="Y6609" s="28"/>
      <c r="Z6609" s="28"/>
      <c r="AB6609" s="28"/>
    </row>
    <row r="6610" spans="1:28">
      <c r="A6610" s="70"/>
      <c r="B6610" s="28"/>
      <c r="C6610" s="28"/>
      <c r="D6610" s="28"/>
      <c r="F6610" s="28"/>
      <c r="G6610" s="28"/>
      <c r="H6610" s="28"/>
      <c r="J6610" s="21"/>
      <c r="K6610" s="21"/>
      <c r="M6610" s="21"/>
      <c r="P6610" s="21"/>
      <c r="R6610" s="21"/>
      <c r="T6610" s="28"/>
      <c r="U6610" s="28"/>
      <c r="W6610" s="28"/>
      <c r="Y6610" s="28"/>
      <c r="Z6610" s="28"/>
      <c r="AB6610" s="28"/>
    </row>
    <row r="6611" spans="1:28">
      <c r="A6611" s="70"/>
      <c r="B6611" s="28"/>
      <c r="C6611" s="28"/>
      <c r="D6611" s="28"/>
      <c r="F6611" s="28"/>
      <c r="G6611" s="28"/>
      <c r="H6611" s="28"/>
      <c r="J6611" s="21"/>
      <c r="K6611" s="21"/>
      <c r="M6611" s="21"/>
      <c r="P6611" s="21"/>
      <c r="R6611" s="21"/>
      <c r="T6611" s="28"/>
      <c r="U6611" s="28"/>
      <c r="W6611" s="28"/>
      <c r="Y6611" s="28"/>
      <c r="Z6611" s="28"/>
      <c r="AB6611" s="28"/>
    </row>
    <row r="6612" spans="1:28">
      <c r="A6612" s="70"/>
      <c r="B6612" s="28"/>
      <c r="C6612" s="28"/>
      <c r="D6612" s="28"/>
      <c r="F6612" s="28"/>
      <c r="G6612" s="28"/>
      <c r="H6612" s="28"/>
      <c r="J6612" s="21"/>
      <c r="K6612" s="21"/>
      <c r="M6612" s="21"/>
      <c r="P6612" s="21"/>
      <c r="R6612" s="21"/>
      <c r="T6612" s="28"/>
      <c r="U6612" s="28"/>
      <c r="W6612" s="28"/>
      <c r="Y6612" s="28"/>
      <c r="Z6612" s="28"/>
      <c r="AB6612" s="28"/>
    </row>
    <row r="6613" spans="1:28">
      <c r="A6613" s="70"/>
      <c r="B6613" s="28"/>
      <c r="C6613" s="28"/>
      <c r="D6613" s="28"/>
      <c r="F6613" s="28"/>
      <c r="G6613" s="28"/>
      <c r="H6613" s="28"/>
      <c r="J6613" s="21"/>
      <c r="K6613" s="21"/>
      <c r="M6613" s="21"/>
      <c r="P6613" s="21"/>
      <c r="R6613" s="21"/>
      <c r="T6613" s="28"/>
      <c r="U6613" s="28"/>
      <c r="W6613" s="28"/>
      <c r="Y6613" s="28"/>
      <c r="Z6613" s="28"/>
      <c r="AB6613" s="28"/>
    </row>
    <row r="6614" spans="1:28">
      <c r="A6614" s="70"/>
      <c r="B6614" s="28"/>
      <c r="C6614" s="28"/>
      <c r="D6614" s="28"/>
      <c r="F6614" s="28"/>
      <c r="G6614" s="28"/>
      <c r="H6614" s="28"/>
      <c r="J6614" s="21"/>
      <c r="K6614" s="21"/>
      <c r="M6614" s="21"/>
      <c r="P6614" s="21"/>
      <c r="R6614" s="21"/>
      <c r="T6614" s="28"/>
      <c r="U6614" s="28"/>
      <c r="W6614" s="28"/>
      <c r="Y6614" s="28"/>
      <c r="Z6614" s="28"/>
      <c r="AB6614" s="28"/>
    </row>
    <row r="6615" spans="1:28">
      <c r="A6615" s="70"/>
      <c r="B6615" s="28"/>
      <c r="C6615" s="28"/>
      <c r="D6615" s="28"/>
      <c r="F6615" s="28"/>
      <c r="G6615" s="28"/>
      <c r="H6615" s="28"/>
      <c r="J6615" s="21"/>
      <c r="K6615" s="21"/>
      <c r="M6615" s="21"/>
      <c r="P6615" s="21"/>
      <c r="R6615" s="21"/>
      <c r="T6615" s="28"/>
      <c r="U6615" s="28"/>
      <c r="W6615" s="28"/>
      <c r="Y6615" s="28"/>
      <c r="Z6615" s="28"/>
      <c r="AB6615" s="28"/>
    </row>
    <row r="6616" spans="1:28">
      <c r="A6616" s="70"/>
      <c r="B6616" s="28"/>
      <c r="C6616" s="28"/>
      <c r="D6616" s="28"/>
      <c r="F6616" s="28"/>
      <c r="G6616" s="28"/>
      <c r="H6616" s="28"/>
      <c r="J6616" s="21"/>
      <c r="K6616" s="21"/>
      <c r="M6616" s="21"/>
      <c r="P6616" s="21"/>
      <c r="R6616" s="21"/>
      <c r="T6616" s="28"/>
      <c r="U6616" s="28"/>
      <c r="W6616" s="28"/>
      <c r="Y6616" s="28"/>
      <c r="Z6616" s="28"/>
      <c r="AB6616" s="28"/>
    </row>
    <row r="6617" spans="1:28">
      <c r="A6617" s="70"/>
      <c r="B6617" s="28"/>
      <c r="C6617" s="28"/>
      <c r="D6617" s="28"/>
      <c r="F6617" s="28"/>
      <c r="G6617" s="28"/>
      <c r="H6617" s="28"/>
      <c r="J6617" s="21"/>
      <c r="K6617" s="21"/>
      <c r="M6617" s="21"/>
      <c r="P6617" s="21"/>
      <c r="R6617" s="21"/>
      <c r="T6617" s="28"/>
      <c r="U6617" s="28"/>
      <c r="W6617" s="28"/>
      <c r="Y6617" s="28"/>
      <c r="Z6617" s="28"/>
      <c r="AB6617" s="28"/>
    </row>
    <row r="6618" spans="1:28">
      <c r="A6618" s="70"/>
      <c r="B6618" s="28"/>
      <c r="C6618" s="28"/>
      <c r="D6618" s="28"/>
      <c r="F6618" s="28"/>
      <c r="G6618" s="28"/>
      <c r="H6618" s="28"/>
      <c r="J6618" s="21"/>
      <c r="K6618" s="21"/>
      <c r="M6618" s="21"/>
      <c r="P6618" s="21"/>
      <c r="R6618" s="21"/>
      <c r="T6618" s="28"/>
      <c r="U6618" s="28"/>
      <c r="W6618" s="28"/>
      <c r="Y6618" s="28"/>
      <c r="Z6618" s="28"/>
      <c r="AB6618" s="28"/>
    </row>
    <row r="6619" spans="1:28">
      <c r="A6619" s="70"/>
      <c r="B6619" s="28"/>
      <c r="C6619" s="28"/>
      <c r="D6619" s="28"/>
      <c r="F6619" s="28"/>
      <c r="G6619" s="28"/>
      <c r="H6619" s="28"/>
      <c r="J6619" s="21"/>
      <c r="K6619" s="21"/>
      <c r="M6619" s="21"/>
      <c r="P6619" s="21"/>
      <c r="R6619" s="21"/>
      <c r="T6619" s="28"/>
      <c r="U6619" s="28"/>
      <c r="W6619" s="28"/>
      <c r="Y6619" s="28"/>
      <c r="Z6619" s="28"/>
      <c r="AB6619" s="28"/>
    </row>
    <row r="6620" spans="1:28">
      <c r="A6620" s="70"/>
      <c r="B6620" s="28"/>
      <c r="C6620" s="28"/>
      <c r="D6620" s="28"/>
      <c r="F6620" s="28"/>
      <c r="G6620" s="28"/>
      <c r="H6620" s="28"/>
      <c r="J6620" s="21"/>
      <c r="K6620" s="21"/>
      <c r="M6620" s="21"/>
      <c r="P6620" s="21"/>
      <c r="R6620" s="21"/>
      <c r="T6620" s="28"/>
      <c r="U6620" s="28"/>
      <c r="W6620" s="28"/>
      <c r="Y6620" s="28"/>
      <c r="Z6620" s="28"/>
      <c r="AB6620" s="28"/>
    </row>
    <row r="6621" spans="1:28">
      <c r="A6621" s="70"/>
      <c r="B6621" s="28"/>
      <c r="C6621" s="28"/>
      <c r="D6621" s="28"/>
      <c r="F6621" s="28"/>
      <c r="G6621" s="28"/>
      <c r="H6621" s="28"/>
      <c r="J6621" s="21"/>
      <c r="K6621" s="21"/>
      <c r="M6621" s="21"/>
      <c r="P6621" s="21"/>
      <c r="R6621" s="21"/>
      <c r="T6621" s="28"/>
      <c r="U6621" s="28"/>
      <c r="W6621" s="28"/>
      <c r="Y6621" s="28"/>
      <c r="Z6621" s="28"/>
      <c r="AB6621" s="28"/>
    </row>
    <row r="6622" spans="1:28">
      <c r="A6622" s="70"/>
      <c r="B6622" s="28"/>
      <c r="C6622" s="28"/>
      <c r="D6622" s="28"/>
      <c r="F6622" s="28"/>
      <c r="G6622" s="28"/>
      <c r="H6622" s="28"/>
      <c r="J6622" s="21"/>
      <c r="K6622" s="21"/>
      <c r="M6622" s="21"/>
      <c r="P6622" s="21"/>
      <c r="R6622" s="21"/>
      <c r="T6622" s="28"/>
      <c r="U6622" s="28"/>
      <c r="W6622" s="28"/>
      <c r="Y6622" s="28"/>
      <c r="Z6622" s="28"/>
      <c r="AB6622" s="28"/>
    </row>
    <row r="6623" spans="1:28">
      <c r="A6623" s="70"/>
      <c r="B6623" s="28"/>
      <c r="C6623" s="28"/>
      <c r="D6623" s="28"/>
      <c r="F6623" s="28"/>
      <c r="G6623" s="28"/>
      <c r="H6623" s="28"/>
      <c r="J6623" s="21"/>
      <c r="K6623" s="21"/>
      <c r="M6623" s="21"/>
      <c r="P6623" s="21"/>
      <c r="R6623" s="21"/>
      <c r="T6623" s="28"/>
      <c r="U6623" s="28"/>
      <c r="W6623" s="28"/>
      <c r="Y6623" s="28"/>
      <c r="Z6623" s="28"/>
      <c r="AB6623" s="28"/>
    </row>
    <row r="6624" spans="1:28">
      <c r="A6624" s="70"/>
      <c r="B6624" s="28"/>
      <c r="C6624" s="28"/>
      <c r="D6624" s="28"/>
      <c r="F6624" s="28"/>
      <c r="G6624" s="28"/>
      <c r="H6624" s="28"/>
      <c r="J6624" s="21"/>
      <c r="K6624" s="21"/>
      <c r="M6624" s="21"/>
      <c r="P6624" s="21"/>
      <c r="R6624" s="21"/>
      <c r="T6624" s="28"/>
      <c r="U6624" s="28"/>
      <c r="W6624" s="28"/>
      <c r="Y6624" s="28"/>
      <c r="Z6624" s="28"/>
      <c r="AB6624" s="28"/>
    </row>
    <row r="6625" spans="1:28">
      <c r="A6625" s="70"/>
      <c r="B6625" s="28"/>
      <c r="C6625" s="28"/>
      <c r="D6625" s="28"/>
      <c r="F6625" s="28"/>
      <c r="G6625" s="28"/>
      <c r="H6625" s="28"/>
      <c r="J6625" s="21"/>
      <c r="K6625" s="21"/>
      <c r="M6625" s="21"/>
      <c r="P6625" s="21"/>
      <c r="R6625" s="21"/>
      <c r="T6625" s="28"/>
      <c r="U6625" s="28"/>
      <c r="W6625" s="28"/>
      <c r="Y6625" s="28"/>
      <c r="Z6625" s="28"/>
      <c r="AB6625" s="28"/>
    </row>
    <row r="6626" spans="1:28">
      <c r="A6626" s="70"/>
      <c r="B6626" s="28"/>
      <c r="C6626" s="28"/>
      <c r="D6626" s="28"/>
      <c r="F6626" s="28"/>
      <c r="G6626" s="28"/>
      <c r="H6626" s="28"/>
      <c r="J6626" s="21"/>
      <c r="K6626" s="21"/>
      <c r="M6626" s="21"/>
      <c r="P6626" s="21"/>
      <c r="R6626" s="21"/>
      <c r="T6626" s="28"/>
      <c r="U6626" s="28"/>
      <c r="W6626" s="28"/>
      <c r="Y6626" s="28"/>
      <c r="Z6626" s="28"/>
      <c r="AB6626" s="28"/>
    </row>
    <row r="6627" spans="1:28">
      <c r="A6627" s="70"/>
      <c r="B6627" s="28"/>
      <c r="C6627" s="28"/>
      <c r="D6627" s="28"/>
      <c r="F6627" s="28"/>
      <c r="G6627" s="28"/>
      <c r="H6627" s="28"/>
      <c r="J6627" s="21"/>
      <c r="K6627" s="21"/>
      <c r="M6627" s="21"/>
      <c r="P6627" s="21"/>
      <c r="R6627" s="21"/>
      <c r="T6627" s="28"/>
      <c r="U6627" s="28"/>
      <c r="W6627" s="28"/>
      <c r="Y6627" s="28"/>
      <c r="Z6627" s="28"/>
      <c r="AB6627" s="28"/>
    </row>
    <row r="6628" spans="1:28">
      <c r="A6628" s="70"/>
      <c r="B6628" s="28"/>
      <c r="C6628" s="28"/>
      <c r="D6628" s="28"/>
      <c r="F6628" s="28"/>
      <c r="G6628" s="28"/>
      <c r="H6628" s="28"/>
      <c r="J6628" s="21"/>
      <c r="K6628" s="21"/>
      <c r="M6628" s="21"/>
      <c r="P6628" s="21"/>
      <c r="R6628" s="21"/>
      <c r="T6628" s="28"/>
      <c r="U6628" s="28"/>
      <c r="W6628" s="28"/>
      <c r="Y6628" s="28"/>
      <c r="Z6628" s="28"/>
      <c r="AB6628" s="28"/>
    </row>
    <row r="6629" spans="1:28">
      <c r="A6629" s="70"/>
      <c r="B6629" s="28"/>
      <c r="C6629" s="28"/>
      <c r="D6629" s="28"/>
      <c r="F6629" s="28"/>
      <c r="G6629" s="28"/>
      <c r="H6629" s="28"/>
      <c r="J6629" s="21"/>
      <c r="K6629" s="21"/>
      <c r="M6629" s="21"/>
      <c r="P6629" s="21"/>
      <c r="R6629" s="21"/>
      <c r="T6629" s="28"/>
      <c r="U6629" s="28"/>
      <c r="W6629" s="28"/>
      <c r="Y6629" s="28"/>
      <c r="Z6629" s="28"/>
      <c r="AB6629" s="28"/>
    </row>
    <row r="6630" spans="1:28">
      <c r="A6630" s="70"/>
      <c r="B6630" s="28"/>
      <c r="C6630" s="28"/>
      <c r="D6630" s="28"/>
      <c r="F6630" s="28"/>
      <c r="G6630" s="28"/>
      <c r="H6630" s="28"/>
      <c r="J6630" s="21"/>
      <c r="K6630" s="21"/>
      <c r="M6630" s="21"/>
      <c r="P6630" s="21"/>
      <c r="R6630" s="21"/>
      <c r="T6630" s="28"/>
      <c r="U6630" s="28"/>
      <c r="W6630" s="28"/>
      <c r="Y6630" s="28"/>
      <c r="Z6630" s="28"/>
      <c r="AB6630" s="28"/>
    </row>
    <row r="6631" spans="1:28">
      <c r="A6631" s="70"/>
      <c r="B6631" s="28"/>
      <c r="C6631" s="28"/>
      <c r="D6631" s="28"/>
      <c r="F6631" s="28"/>
      <c r="G6631" s="28"/>
      <c r="H6631" s="28"/>
      <c r="J6631" s="21"/>
      <c r="K6631" s="21"/>
      <c r="M6631" s="21"/>
      <c r="P6631" s="21"/>
      <c r="R6631" s="21"/>
      <c r="T6631" s="28"/>
      <c r="U6631" s="28"/>
      <c r="W6631" s="28"/>
      <c r="Y6631" s="28"/>
      <c r="Z6631" s="28"/>
      <c r="AB6631" s="28"/>
    </row>
    <row r="6632" spans="1:28">
      <c r="A6632" s="70"/>
      <c r="B6632" s="28"/>
      <c r="C6632" s="28"/>
      <c r="D6632" s="28"/>
      <c r="F6632" s="28"/>
      <c r="G6632" s="28"/>
      <c r="H6632" s="28"/>
      <c r="J6632" s="21"/>
      <c r="K6632" s="21"/>
      <c r="M6632" s="21"/>
      <c r="P6632" s="21"/>
      <c r="R6632" s="21"/>
      <c r="T6632" s="28"/>
      <c r="U6632" s="28"/>
      <c r="W6632" s="28"/>
      <c r="Y6632" s="28"/>
      <c r="Z6632" s="28"/>
      <c r="AB6632" s="28"/>
    </row>
    <row r="6633" spans="1:28">
      <c r="A6633" s="70"/>
      <c r="B6633" s="28"/>
      <c r="C6633" s="28"/>
      <c r="D6633" s="28"/>
      <c r="F6633" s="28"/>
      <c r="G6633" s="28"/>
      <c r="H6633" s="28"/>
      <c r="J6633" s="21"/>
      <c r="K6633" s="21"/>
      <c r="M6633" s="21"/>
      <c r="P6633" s="21"/>
      <c r="R6633" s="21"/>
      <c r="T6633" s="28"/>
      <c r="U6633" s="28"/>
      <c r="W6633" s="28"/>
      <c r="Y6633" s="28"/>
      <c r="Z6633" s="28"/>
      <c r="AB6633" s="28"/>
    </row>
    <row r="6634" spans="1:28">
      <c r="A6634" s="70"/>
      <c r="B6634" s="28"/>
      <c r="C6634" s="28"/>
      <c r="D6634" s="28"/>
      <c r="F6634" s="28"/>
      <c r="G6634" s="28"/>
      <c r="H6634" s="28"/>
      <c r="J6634" s="21"/>
      <c r="K6634" s="21"/>
      <c r="M6634" s="21"/>
      <c r="P6634" s="21"/>
      <c r="R6634" s="21"/>
      <c r="T6634" s="28"/>
      <c r="U6634" s="28"/>
      <c r="W6634" s="28"/>
      <c r="Y6634" s="28"/>
      <c r="Z6634" s="28"/>
      <c r="AB6634" s="28"/>
    </row>
    <row r="6635" spans="1:28">
      <c r="A6635" s="70"/>
      <c r="B6635" s="28"/>
      <c r="C6635" s="28"/>
      <c r="D6635" s="28"/>
      <c r="F6635" s="28"/>
      <c r="G6635" s="28"/>
      <c r="H6635" s="28"/>
      <c r="J6635" s="21"/>
      <c r="K6635" s="21"/>
      <c r="M6635" s="21"/>
      <c r="P6635" s="21"/>
      <c r="R6635" s="21"/>
      <c r="T6635" s="28"/>
      <c r="U6635" s="28"/>
      <c r="W6635" s="28"/>
      <c r="Y6635" s="28"/>
      <c r="Z6635" s="28"/>
      <c r="AB6635" s="28"/>
    </row>
    <row r="6636" spans="1:28">
      <c r="A6636" s="70"/>
      <c r="B6636" s="28"/>
      <c r="C6636" s="28"/>
      <c r="D6636" s="28"/>
      <c r="F6636" s="28"/>
      <c r="G6636" s="28"/>
      <c r="H6636" s="28"/>
      <c r="J6636" s="21"/>
      <c r="K6636" s="21"/>
      <c r="M6636" s="21"/>
      <c r="P6636" s="21"/>
      <c r="R6636" s="21"/>
      <c r="T6636" s="28"/>
      <c r="U6636" s="28"/>
      <c r="W6636" s="28"/>
      <c r="Y6636" s="28"/>
      <c r="Z6636" s="28"/>
      <c r="AB6636" s="28"/>
    </row>
    <row r="6637" spans="1:28">
      <c r="A6637" s="70"/>
      <c r="B6637" s="28"/>
      <c r="C6637" s="28"/>
      <c r="D6637" s="28"/>
      <c r="F6637" s="28"/>
      <c r="G6637" s="28"/>
      <c r="H6637" s="28"/>
      <c r="J6637" s="21"/>
      <c r="K6637" s="21"/>
      <c r="M6637" s="21"/>
      <c r="P6637" s="21"/>
      <c r="R6637" s="21"/>
      <c r="T6637" s="28"/>
      <c r="U6637" s="28"/>
      <c r="W6637" s="28"/>
      <c r="Y6637" s="28"/>
      <c r="Z6637" s="28"/>
      <c r="AB6637" s="28"/>
    </row>
    <row r="6638" spans="1:28">
      <c r="A6638" s="70"/>
      <c r="B6638" s="28"/>
      <c r="C6638" s="28"/>
      <c r="D6638" s="28"/>
      <c r="F6638" s="28"/>
      <c r="G6638" s="28"/>
      <c r="H6638" s="28"/>
      <c r="J6638" s="21"/>
      <c r="K6638" s="21"/>
      <c r="M6638" s="21"/>
      <c r="P6638" s="21"/>
      <c r="R6638" s="21"/>
      <c r="T6638" s="28"/>
      <c r="U6638" s="28"/>
      <c r="W6638" s="28"/>
      <c r="Y6638" s="28"/>
      <c r="Z6638" s="28"/>
      <c r="AB6638" s="28"/>
    </row>
    <row r="6639" spans="1:28">
      <c r="A6639" s="70"/>
      <c r="B6639" s="28"/>
      <c r="C6639" s="28"/>
      <c r="D6639" s="28"/>
      <c r="F6639" s="28"/>
      <c r="G6639" s="28"/>
      <c r="H6639" s="28"/>
      <c r="J6639" s="21"/>
      <c r="K6639" s="21"/>
      <c r="M6639" s="21"/>
      <c r="P6639" s="21"/>
      <c r="R6639" s="21"/>
      <c r="T6639" s="28"/>
      <c r="U6639" s="28"/>
      <c r="W6639" s="28"/>
      <c r="Y6639" s="28"/>
      <c r="Z6639" s="28"/>
      <c r="AB6639" s="28"/>
    </row>
    <row r="6640" spans="1:28">
      <c r="A6640" s="70"/>
      <c r="B6640" s="28"/>
      <c r="C6640" s="28"/>
      <c r="D6640" s="28"/>
      <c r="F6640" s="28"/>
      <c r="G6640" s="28"/>
      <c r="H6640" s="28"/>
      <c r="J6640" s="21"/>
      <c r="K6640" s="21"/>
      <c r="M6640" s="21"/>
      <c r="P6640" s="21"/>
      <c r="R6640" s="21"/>
      <c r="T6640" s="28"/>
      <c r="U6640" s="28"/>
      <c r="W6640" s="28"/>
      <c r="Y6640" s="28"/>
      <c r="Z6640" s="28"/>
      <c r="AB6640" s="28"/>
    </row>
    <row r="6641" spans="1:28">
      <c r="A6641" s="70"/>
      <c r="B6641" s="28"/>
      <c r="C6641" s="28"/>
      <c r="D6641" s="28"/>
      <c r="F6641" s="28"/>
      <c r="G6641" s="28"/>
      <c r="H6641" s="28"/>
      <c r="J6641" s="21"/>
      <c r="K6641" s="21"/>
      <c r="M6641" s="21"/>
      <c r="P6641" s="21"/>
      <c r="R6641" s="21"/>
      <c r="T6641" s="28"/>
      <c r="U6641" s="28"/>
      <c r="W6641" s="28"/>
      <c r="Y6641" s="28"/>
      <c r="Z6641" s="28"/>
      <c r="AB6641" s="28"/>
    </row>
    <row r="6642" spans="1:28">
      <c r="A6642" s="70"/>
      <c r="B6642" s="28"/>
      <c r="C6642" s="28"/>
      <c r="D6642" s="28"/>
      <c r="F6642" s="28"/>
      <c r="G6642" s="28"/>
      <c r="H6642" s="28"/>
      <c r="J6642" s="21"/>
      <c r="K6642" s="21"/>
      <c r="M6642" s="21"/>
      <c r="P6642" s="21"/>
      <c r="R6642" s="21"/>
      <c r="T6642" s="28"/>
      <c r="U6642" s="28"/>
      <c r="W6642" s="28"/>
      <c r="Y6642" s="28"/>
      <c r="Z6642" s="28"/>
      <c r="AB6642" s="28"/>
    </row>
    <row r="6643" spans="1:28">
      <c r="A6643" s="70"/>
      <c r="B6643" s="28"/>
      <c r="C6643" s="28"/>
      <c r="D6643" s="28"/>
      <c r="F6643" s="28"/>
      <c r="G6643" s="28"/>
      <c r="H6643" s="28"/>
      <c r="J6643" s="21"/>
      <c r="K6643" s="21"/>
      <c r="M6643" s="21"/>
      <c r="P6643" s="21"/>
      <c r="R6643" s="21"/>
      <c r="T6643" s="28"/>
      <c r="U6643" s="28"/>
      <c r="W6643" s="28"/>
      <c r="Y6643" s="28"/>
      <c r="Z6643" s="28"/>
      <c r="AB6643" s="28"/>
    </row>
    <row r="6644" spans="1:28">
      <c r="A6644" s="70"/>
      <c r="B6644" s="28"/>
      <c r="C6644" s="28"/>
      <c r="D6644" s="28"/>
      <c r="F6644" s="28"/>
      <c r="G6644" s="28"/>
      <c r="H6644" s="28"/>
      <c r="J6644" s="21"/>
      <c r="K6644" s="21"/>
      <c r="M6644" s="21"/>
      <c r="P6644" s="21"/>
      <c r="R6644" s="21"/>
      <c r="T6644" s="28"/>
      <c r="U6644" s="28"/>
      <c r="W6644" s="28"/>
      <c r="Y6644" s="28"/>
      <c r="Z6644" s="28"/>
      <c r="AB6644" s="28"/>
    </row>
    <row r="6645" spans="1:28">
      <c r="A6645" s="70"/>
      <c r="B6645" s="28"/>
      <c r="C6645" s="28"/>
      <c r="D6645" s="28"/>
      <c r="F6645" s="28"/>
      <c r="G6645" s="28"/>
      <c r="H6645" s="28"/>
      <c r="J6645" s="21"/>
      <c r="K6645" s="21"/>
      <c r="M6645" s="21"/>
      <c r="P6645" s="21"/>
      <c r="R6645" s="21"/>
      <c r="T6645" s="28"/>
      <c r="U6645" s="28"/>
      <c r="W6645" s="28"/>
      <c r="Y6645" s="28"/>
      <c r="Z6645" s="28"/>
      <c r="AB6645" s="28"/>
    </row>
    <row r="6646" spans="1:28">
      <c r="A6646" s="70"/>
      <c r="B6646" s="28"/>
      <c r="C6646" s="28"/>
      <c r="D6646" s="28"/>
      <c r="F6646" s="28"/>
      <c r="G6646" s="28"/>
      <c r="H6646" s="28"/>
      <c r="J6646" s="21"/>
      <c r="K6646" s="21"/>
      <c r="M6646" s="21"/>
      <c r="P6646" s="21"/>
      <c r="R6646" s="21"/>
      <c r="T6646" s="28"/>
      <c r="U6646" s="28"/>
      <c r="W6646" s="28"/>
      <c r="Y6646" s="28"/>
      <c r="Z6646" s="28"/>
      <c r="AB6646" s="28"/>
    </row>
    <row r="6647" spans="1:28">
      <c r="A6647" s="70"/>
      <c r="B6647" s="28"/>
      <c r="C6647" s="28"/>
      <c r="D6647" s="28"/>
      <c r="F6647" s="28"/>
      <c r="G6647" s="28"/>
      <c r="H6647" s="28"/>
      <c r="J6647" s="21"/>
      <c r="K6647" s="21"/>
      <c r="M6647" s="21"/>
      <c r="P6647" s="21"/>
      <c r="R6647" s="21"/>
      <c r="T6647" s="28"/>
      <c r="U6647" s="28"/>
      <c r="W6647" s="28"/>
      <c r="Y6647" s="28"/>
      <c r="Z6647" s="28"/>
      <c r="AB6647" s="28"/>
    </row>
    <row r="6648" spans="1:28">
      <c r="A6648" s="70"/>
      <c r="B6648" s="28"/>
      <c r="C6648" s="28"/>
      <c r="D6648" s="28"/>
      <c r="F6648" s="28"/>
      <c r="G6648" s="28"/>
      <c r="H6648" s="28"/>
      <c r="J6648" s="21"/>
      <c r="K6648" s="21"/>
      <c r="M6648" s="21"/>
      <c r="P6648" s="21"/>
      <c r="R6648" s="21"/>
      <c r="T6648" s="28"/>
      <c r="U6648" s="28"/>
      <c r="W6648" s="28"/>
      <c r="Y6648" s="28"/>
      <c r="Z6648" s="28"/>
      <c r="AB6648" s="28"/>
    </row>
    <row r="6649" spans="1:28">
      <c r="A6649" s="70"/>
      <c r="B6649" s="28"/>
      <c r="C6649" s="28"/>
      <c r="D6649" s="28"/>
      <c r="F6649" s="28"/>
      <c r="G6649" s="28"/>
      <c r="H6649" s="28"/>
      <c r="J6649" s="21"/>
      <c r="K6649" s="21"/>
      <c r="M6649" s="21"/>
      <c r="P6649" s="21"/>
      <c r="R6649" s="21"/>
      <c r="T6649" s="28"/>
      <c r="U6649" s="28"/>
      <c r="W6649" s="28"/>
      <c r="Y6649" s="28"/>
      <c r="Z6649" s="28"/>
      <c r="AB6649" s="28"/>
    </row>
    <row r="6650" spans="1:28">
      <c r="A6650" s="70"/>
      <c r="B6650" s="28"/>
      <c r="C6650" s="28"/>
      <c r="D6650" s="28"/>
      <c r="F6650" s="28"/>
      <c r="G6650" s="28"/>
      <c r="H6650" s="28"/>
      <c r="J6650" s="21"/>
      <c r="K6650" s="21"/>
      <c r="M6650" s="21"/>
      <c r="P6650" s="21"/>
      <c r="R6650" s="21"/>
      <c r="T6650" s="28"/>
      <c r="U6650" s="28"/>
      <c r="W6650" s="28"/>
      <c r="Y6650" s="28"/>
      <c r="Z6650" s="28"/>
      <c r="AB6650" s="28"/>
    </row>
    <row r="6651" spans="1:28">
      <c r="A6651" s="70"/>
      <c r="B6651" s="28"/>
      <c r="C6651" s="28"/>
      <c r="D6651" s="28"/>
      <c r="F6651" s="28"/>
      <c r="G6651" s="28"/>
      <c r="H6651" s="28"/>
      <c r="J6651" s="21"/>
      <c r="K6651" s="21"/>
      <c r="M6651" s="21"/>
      <c r="P6651" s="21"/>
      <c r="R6651" s="21"/>
      <c r="T6651" s="28"/>
      <c r="U6651" s="28"/>
      <c r="W6651" s="28"/>
      <c r="Y6651" s="28"/>
      <c r="Z6651" s="28"/>
      <c r="AB6651" s="28"/>
    </row>
    <row r="6652" spans="1:28">
      <c r="A6652" s="70"/>
      <c r="B6652" s="28"/>
      <c r="C6652" s="28"/>
      <c r="D6652" s="28"/>
      <c r="F6652" s="28"/>
      <c r="G6652" s="28"/>
      <c r="H6652" s="28"/>
      <c r="J6652" s="21"/>
      <c r="K6652" s="21"/>
      <c r="M6652" s="21"/>
      <c r="P6652" s="21"/>
      <c r="R6652" s="21"/>
      <c r="T6652" s="28"/>
      <c r="U6652" s="28"/>
      <c r="W6652" s="28"/>
      <c r="Y6652" s="28"/>
      <c r="Z6652" s="28"/>
      <c r="AB6652" s="28"/>
    </row>
    <row r="6653" spans="1:28">
      <c r="A6653" s="70"/>
      <c r="B6653" s="28"/>
      <c r="C6653" s="28"/>
      <c r="D6653" s="28"/>
      <c r="F6653" s="28"/>
      <c r="G6653" s="28"/>
      <c r="H6653" s="28"/>
      <c r="J6653" s="21"/>
      <c r="K6653" s="21"/>
      <c r="M6653" s="21"/>
      <c r="P6653" s="21"/>
      <c r="R6653" s="21"/>
      <c r="T6653" s="28"/>
      <c r="U6653" s="28"/>
      <c r="W6653" s="28"/>
      <c r="Y6653" s="28"/>
      <c r="Z6653" s="28"/>
      <c r="AB6653" s="28"/>
    </row>
    <row r="6654" spans="1:28">
      <c r="A6654" s="70"/>
      <c r="B6654" s="28"/>
      <c r="C6654" s="28"/>
      <c r="D6654" s="28"/>
      <c r="F6654" s="28"/>
      <c r="G6654" s="28"/>
      <c r="H6654" s="28"/>
      <c r="J6654" s="21"/>
      <c r="K6654" s="21"/>
      <c r="M6654" s="21"/>
      <c r="P6654" s="21"/>
      <c r="R6654" s="21"/>
      <c r="T6654" s="28"/>
      <c r="U6654" s="28"/>
      <c r="W6654" s="28"/>
      <c r="Y6654" s="28"/>
      <c r="Z6654" s="28"/>
      <c r="AB6654" s="28"/>
    </row>
    <row r="6655" spans="1:28">
      <c r="A6655" s="70"/>
      <c r="B6655" s="28"/>
      <c r="C6655" s="28"/>
      <c r="D6655" s="28"/>
      <c r="F6655" s="28"/>
      <c r="G6655" s="28"/>
      <c r="H6655" s="28"/>
      <c r="J6655" s="21"/>
      <c r="K6655" s="21"/>
      <c r="M6655" s="21"/>
      <c r="P6655" s="21"/>
      <c r="R6655" s="21"/>
      <c r="T6655" s="28"/>
      <c r="U6655" s="28"/>
      <c r="W6655" s="28"/>
      <c r="Y6655" s="28"/>
      <c r="Z6655" s="28"/>
      <c r="AB6655" s="28"/>
    </row>
    <row r="6656" spans="1:28">
      <c r="A6656" s="70"/>
      <c r="B6656" s="28"/>
      <c r="C6656" s="28"/>
      <c r="D6656" s="28"/>
      <c r="F6656" s="28"/>
      <c r="G6656" s="28"/>
      <c r="H6656" s="28"/>
      <c r="J6656" s="21"/>
      <c r="K6656" s="21"/>
      <c r="M6656" s="21"/>
      <c r="P6656" s="21"/>
      <c r="R6656" s="21"/>
      <c r="T6656" s="28"/>
      <c r="U6656" s="28"/>
      <c r="W6656" s="28"/>
      <c r="Y6656" s="28"/>
      <c r="Z6656" s="28"/>
      <c r="AB6656" s="28"/>
    </row>
    <row r="6657" spans="1:28">
      <c r="A6657" s="70"/>
      <c r="B6657" s="28"/>
      <c r="C6657" s="28"/>
      <c r="D6657" s="28"/>
      <c r="F6657" s="28"/>
      <c r="G6657" s="28"/>
      <c r="H6657" s="28"/>
      <c r="J6657" s="21"/>
      <c r="K6657" s="21"/>
      <c r="M6657" s="21"/>
      <c r="P6657" s="21"/>
      <c r="R6657" s="21"/>
      <c r="T6657" s="28"/>
      <c r="U6657" s="28"/>
      <c r="W6657" s="28"/>
      <c r="Y6657" s="28"/>
      <c r="Z6657" s="28"/>
      <c r="AB6657" s="28"/>
    </row>
    <row r="6658" spans="1:28">
      <c r="A6658" s="70"/>
      <c r="B6658" s="28"/>
      <c r="C6658" s="28"/>
      <c r="D6658" s="28"/>
      <c r="F6658" s="28"/>
      <c r="G6658" s="28"/>
      <c r="H6658" s="28"/>
      <c r="J6658" s="21"/>
      <c r="K6658" s="21"/>
      <c r="M6658" s="21"/>
      <c r="P6658" s="21"/>
      <c r="R6658" s="21"/>
      <c r="T6658" s="28"/>
      <c r="U6658" s="28"/>
      <c r="W6658" s="28"/>
      <c r="Y6658" s="28"/>
      <c r="Z6658" s="28"/>
      <c r="AB6658" s="28"/>
    </row>
    <row r="6659" spans="1:28">
      <c r="A6659" s="70"/>
      <c r="B6659" s="28"/>
      <c r="C6659" s="28"/>
      <c r="D6659" s="28"/>
      <c r="F6659" s="28"/>
      <c r="G6659" s="28"/>
      <c r="H6659" s="28"/>
      <c r="J6659" s="21"/>
      <c r="K6659" s="21"/>
      <c r="M6659" s="21"/>
      <c r="P6659" s="21"/>
      <c r="R6659" s="21"/>
      <c r="T6659" s="28"/>
      <c r="U6659" s="28"/>
      <c r="W6659" s="28"/>
      <c r="Y6659" s="28"/>
      <c r="Z6659" s="28"/>
      <c r="AB6659" s="28"/>
    </row>
    <row r="6660" spans="1:28">
      <c r="A6660" s="70"/>
      <c r="B6660" s="28"/>
      <c r="C6660" s="28"/>
      <c r="D6660" s="28"/>
      <c r="F6660" s="28"/>
      <c r="G6660" s="28"/>
      <c r="H6660" s="28"/>
      <c r="J6660" s="21"/>
      <c r="K6660" s="21"/>
      <c r="M6660" s="21"/>
      <c r="P6660" s="21"/>
      <c r="R6660" s="21"/>
      <c r="T6660" s="28"/>
      <c r="U6660" s="28"/>
      <c r="W6660" s="28"/>
      <c r="Y6660" s="28"/>
      <c r="Z6660" s="28"/>
      <c r="AB6660" s="28"/>
    </row>
    <row r="6661" spans="1:28">
      <c r="A6661" s="70"/>
      <c r="B6661" s="28"/>
      <c r="C6661" s="28"/>
      <c r="D6661" s="28"/>
      <c r="F6661" s="28"/>
      <c r="G6661" s="28"/>
      <c r="H6661" s="28"/>
      <c r="J6661" s="21"/>
      <c r="K6661" s="21"/>
      <c r="M6661" s="21"/>
      <c r="P6661" s="21"/>
      <c r="R6661" s="21"/>
      <c r="T6661" s="28"/>
      <c r="U6661" s="28"/>
      <c r="W6661" s="28"/>
      <c r="Y6661" s="28"/>
      <c r="Z6661" s="28"/>
      <c r="AB6661" s="28"/>
    </row>
    <row r="6662" spans="1:28">
      <c r="A6662" s="70"/>
      <c r="B6662" s="28"/>
      <c r="C6662" s="28"/>
      <c r="D6662" s="28"/>
      <c r="F6662" s="28"/>
      <c r="G6662" s="28"/>
      <c r="H6662" s="28"/>
      <c r="J6662" s="21"/>
      <c r="K6662" s="21"/>
      <c r="M6662" s="21"/>
      <c r="P6662" s="21"/>
      <c r="R6662" s="21"/>
      <c r="T6662" s="28"/>
      <c r="U6662" s="28"/>
      <c r="W6662" s="28"/>
      <c r="Y6662" s="28"/>
      <c r="Z6662" s="28"/>
      <c r="AB6662" s="28"/>
    </row>
    <row r="6663" spans="1:28">
      <c r="A6663" s="70"/>
      <c r="B6663" s="28"/>
      <c r="C6663" s="28"/>
      <c r="D6663" s="28"/>
      <c r="F6663" s="28"/>
      <c r="G6663" s="28"/>
      <c r="H6663" s="28"/>
      <c r="J6663" s="21"/>
      <c r="K6663" s="21"/>
      <c r="M6663" s="21"/>
      <c r="P6663" s="21"/>
      <c r="R6663" s="21"/>
      <c r="T6663" s="28"/>
      <c r="U6663" s="28"/>
      <c r="W6663" s="28"/>
      <c r="Y6663" s="28"/>
      <c r="Z6663" s="28"/>
      <c r="AB6663" s="28"/>
    </row>
    <row r="6664" spans="1:28">
      <c r="A6664" s="70"/>
      <c r="B6664" s="28"/>
      <c r="C6664" s="28"/>
      <c r="D6664" s="28"/>
      <c r="F6664" s="28"/>
      <c r="G6664" s="28"/>
      <c r="H6664" s="28"/>
      <c r="J6664" s="21"/>
      <c r="K6664" s="21"/>
      <c r="M6664" s="21"/>
      <c r="P6664" s="21"/>
      <c r="R6664" s="21"/>
      <c r="T6664" s="28"/>
      <c r="U6664" s="28"/>
      <c r="W6664" s="28"/>
      <c r="Y6664" s="28"/>
      <c r="Z6664" s="28"/>
      <c r="AB6664" s="28"/>
    </row>
    <row r="6665" spans="1:28">
      <c r="A6665" s="70"/>
      <c r="B6665" s="28"/>
      <c r="C6665" s="28"/>
      <c r="D6665" s="28"/>
      <c r="F6665" s="28"/>
      <c r="G6665" s="28"/>
      <c r="H6665" s="28"/>
      <c r="J6665" s="21"/>
      <c r="K6665" s="21"/>
      <c r="M6665" s="21"/>
      <c r="P6665" s="21"/>
      <c r="R6665" s="21"/>
      <c r="T6665" s="28"/>
      <c r="U6665" s="28"/>
      <c r="W6665" s="28"/>
      <c r="Y6665" s="28"/>
      <c r="Z6665" s="28"/>
      <c r="AB6665" s="28"/>
    </row>
    <row r="6666" spans="1:28">
      <c r="A6666" s="70"/>
      <c r="B6666" s="28"/>
      <c r="C6666" s="28"/>
      <c r="D6666" s="28"/>
      <c r="F6666" s="28"/>
      <c r="G6666" s="28"/>
      <c r="H6666" s="28"/>
      <c r="J6666" s="21"/>
      <c r="K6666" s="21"/>
      <c r="M6666" s="21"/>
      <c r="P6666" s="21"/>
      <c r="R6666" s="21"/>
      <c r="T6666" s="28"/>
      <c r="U6666" s="28"/>
      <c r="W6666" s="28"/>
      <c r="Y6666" s="28"/>
      <c r="Z6666" s="28"/>
      <c r="AB6666" s="28"/>
    </row>
    <row r="6667" spans="1:28">
      <c r="A6667" s="70"/>
      <c r="B6667" s="28"/>
      <c r="C6667" s="28"/>
      <c r="D6667" s="28"/>
      <c r="F6667" s="28"/>
      <c r="G6667" s="28"/>
      <c r="H6667" s="28"/>
      <c r="J6667" s="21"/>
      <c r="K6667" s="21"/>
      <c r="M6667" s="21"/>
      <c r="P6667" s="21"/>
      <c r="R6667" s="21"/>
      <c r="T6667" s="28"/>
      <c r="U6667" s="28"/>
      <c r="W6667" s="28"/>
      <c r="Y6667" s="28"/>
      <c r="Z6667" s="28"/>
      <c r="AB6667" s="28"/>
    </row>
    <row r="6668" spans="1:28">
      <c r="A6668" s="70"/>
      <c r="B6668" s="28"/>
      <c r="C6668" s="28"/>
      <c r="D6668" s="28"/>
      <c r="F6668" s="28"/>
      <c r="G6668" s="28"/>
      <c r="H6668" s="28"/>
      <c r="J6668" s="21"/>
      <c r="K6668" s="21"/>
      <c r="M6668" s="21"/>
      <c r="P6668" s="21"/>
      <c r="R6668" s="21"/>
      <c r="T6668" s="28"/>
      <c r="U6668" s="28"/>
      <c r="W6668" s="28"/>
      <c r="Y6668" s="28"/>
      <c r="Z6668" s="28"/>
      <c r="AB6668" s="28"/>
    </row>
    <row r="6669" spans="1:28">
      <c r="A6669" s="70"/>
      <c r="B6669" s="28"/>
      <c r="C6669" s="28"/>
      <c r="D6669" s="28"/>
      <c r="F6669" s="28"/>
      <c r="G6669" s="28"/>
      <c r="H6669" s="28"/>
      <c r="J6669" s="21"/>
      <c r="K6669" s="21"/>
      <c r="M6669" s="21"/>
      <c r="P6669" s="21"/>
      <c r="R6669" s="21"/>
      <c r="T6669" s="28"/>
      <c r="U6669" s="28"/>
      <c r="W6669" s="28"/>
      <c r="Y6669" s="28"/>
      <c r="Z6669" s="28"/>
      <c r="AB6669" s="28"/>
    </row>
    <row r="6670" spans="1:28">
      <c r="A6670" s="70"/>
      <c r="B6670" s="28"/>
      <c r="C6670" s="28"/>
      <c r="D6670" s="28"/>
      <c r="F6670" s="28"/>
      <c r="G6670" s="28"/>
      <c r="H6670" s="28"/>
      <c r="J6670" s="21"/>
      <c r="K6670" s="21"/>
      <c r="M6670" s="21"/>
      <c r="P6670" s="21"/>
      <c r="R6670" s="21"/>
      <c r="T6670" s="28"/>
      <c r="U6670" s="28"/>
      <c r="W6670" s="28"/>
      <c r="Y6670" s="28"/>
      <c r="Z6670" s="28"/>
      <c r="AB6670" s="28"/>
    </row>
    <row r="6671" spans="1:28">
      <c r="A6671" s="70"/>
      <c r="B6671" s="28"/>
      <c r="C6671" s="28"/>
      <c r="D6671" s="28"/>
      <c r="F6671" s="28"/>
      <c r="G6671" s="28"/>
      <c r="H6671" s="28"/>
      <c r="J6671" s="21"/>
      <c r="K6671" s="21"/>
      <c r="M6671" s="21"/>
      <c r="P6671" s="21"/>
      <c r="R6671" s="21"/>
      <c r="T6671" s="28"/>
      <c r="U6671" s="28"/>
      <c r="W6671" s="28"/>
      <c r="Y6671" s="28"/>
      <c r="Z6671" s="28"/>
      <c r="AB6671" s="28"/>
    </row>
    <row r="6672" spans="1:28">
      <c r="A6672" s="70"/>
      <c r="B6672" s="28"/>
      <c r="C6672" s="28"/>
      <c r="D6672" s="28"/>
      <c r="F6672" s="28"/>
      <c r="G6672" s="28"/>
      <c r="H6672" s="28"/>
      <c r="J6672" s="21"/>
      <c r="K6672" s="21"/>
      <c r="M6672" s="21"/>
      <c r="P6672" s="21"/>
      <c r="R6672" s="21"/>
      <c r="T6672" s="28"/>
      <c r="U6672" s="28"/>
      <c r="W6672" s="28"/>
      <c r="Y6672" s="28"/>
      <c r="Z6672" s="28"/>
      <c r="AB6672" s="28"/>
    </row>
    <row r="6673" spans="1:28">
      <c r="A6673" s="70"/>
      <c r="B6673" s="28"/>
      <c r="C6673" s="28"/>
      <c r="D6673" s="28"/>
      <c r="F6673" s="28"/>
      <c r="G6673" s="28"/>
      <c r="H6673" s="28"/>
      <c r="J6673" s="21"/>
      <c r="K6673" s="21"/>
      <c r="M6673" s="21"/>
      <c r="P6673" s="21"/>
      <c r="R6673" s="21"/>
      <c r="T6673" s="28"/>
      <c r="U6673" s="28"/>
      <c r="W6673" s="28"/>
      <c r="Y6673" s="28"/>
      <c r="Z6673" s="28"/>
      <c r="AB6673" s="28"/>
    </row>
    <row r="6674" spans="1:28">
      <c r="A6674" s="70"/>
      <c r="B6674" s="28"/>
      <c r="C6674" s="28"/>
      <c r="D6674" s="28"/>
      <c r="F6674" s="28"/>
      <c r="G6674" s="28"/>
      <c r="H6674" s="28"/>
      <c r="J6674" s="21"/>
      <c r="K6674" s="21"/>
      <c r="M6674" s="21"/>
      <c r="P6674" s="21"/>
      <c r="R6674" s="21"/>
      <c r="T6674" s="28"/>
      <c r="U6674" s="28"/>
      <c r="W6674" s="28"/>
      <c r="Y6674" s="28"/>
      <c r="Z6674" s="28"/>
      <c r="AB6674" s="28"/>
    </row>
    <row r="6675" spans="1:28">
      <c r="A6675" s="70"/>
      <c r="B6675" s="28"/>
      <c r="C6675" s="28"/>
      <c r="D6675" s="28"/>
      <c r="F6675" s="28"/>
      <c r="G6675" s="28"/>
      <c r="H6675" s="28"/>
      <c r="J6675" s="21"/>
      <c r="K6675" s="21"/>
      <c r="M6675" s="21"/>
      <c r="P6675" s="21"/>
      <c r="R6675" s="21"/>
      <c r="T6675" s="28"/>
      <c r="U6675" s="28"/>
      <c r="W6675" s="28"/>
      <c r="Y6675" s="28"/>
      <c r="Z6675" s="28"/>
      <c r="AB6675" s="28"/>
    </row>
    <row r="6676" spans="1:28">
      <c r="A6676" s="70"/>
      <c r="B6676" s="28"/>
      <c r="C6676" s="28"/>
      <c r="D6676" s="28"/>
      <c r="F6676" s="28"/>
      <c r="G6676" s="28"/>
      <c r="H6676" s="28"/>
      <c r="J6676" s="21"/>
      <c r="K6676" s="21"/>
      <c r="M6676" s="21"/>
      <c r="P6676" s="21"/>
      <c r="R6676" s="21"/>
      <c r="T6676" s="28"/>
      <c r="U6676" s="28"/>
      <c r="W6676" s="28"/>
      <c r="Y6676" s="28"/>
      <c r="Z6676" s="28"/>
      <c r="AB6676" s="28"/>
    </row>
    <row r="6677" spans="1:28">
      <c r="A6677" s="70"/>
      <c r="B6677" s="28"/>
      <c r="C6677" s="28"/>
      <c r="D6677" s="28"/>
      <c r="F6677" s="28"/>
      <c r="G6677" s="28"/>
      <c r="H6677" s="28"/>
      <c r="J6677" s="21"/>
      <c r="K6677" s="21"/>
      <c r="M6677" s="21"/>
      <c r="P6677" s="21"/>
      <c r="R6677" s="21"/>
      <c r="T6677" s="28"/>
      <c r="U6677" s="28"/>
      <c r="W6677" s="28"/>
      <c r="Y6677" s="28"/>
      <c r="Z6677" s="28"/>
      <c r="AB6677" s="28"/>
    </row>
    <row r="6678" spans="1:28">
      <c r="A6678" s="70"/>
      <c r="B6678" s="28"/>
      <c r="C6678" s="28"/>
      <c r="D6678" s="28"/>
      <c r="F6678" s="28"/>
      <c r="G6678" s="28"/>
      <c r="H6678" s="28"/>
      <c r="J6678" s="21"/>
      <c r="K6678" s="21"/>
      <c r="M6678" s="21"/>
      <c r="P6678" s="21"/>
      <c r="R6678" s="21"/>
      <c r="T6678" s="28"/>
      <c r="U6678" s="28"/>
      <c r="W6678" s="28"/>
      <c r="Y6678" s="28"/>
      <c r="Z6678" s="28"/>
      <c r="AB6678" s="28"/>
    </row>
    <row r="6679" spans="1:28">
      <c r="A6679" s="70"/>
      <c r="B6679" s="28"/>
      <c r="C6679" s="28"/>
      <c r="D6679" s="28"/>
      <c r="F6679" s="28"/>
      <c r="G6679" s="28"/>
      <c r="H6679" s="28"/>
      <c r="J6679" s="21"/>
      <c r="K6679" s="21"/>
      <c r="M6679" s="21"/>
      <c r="P6679" s="21"/>
      <c r="R6679" s="21"/>
      <c r="T6679" s="28"/>
      <c r="U6679" s="28"/>
      <c r="W6679" s="28"/>
      <c r="Y6679" s="28"/>
      <c r="Z6679" s="28"/>
      <c r="AB6679" s="28"/>
    </row>
    <row r="6680" spans="1:28">
      <c r="A6680" s="70"/>
      <c r="B6680" s="28"/>
      <c r="C6680" s="28"/>
      <c r="D6680" s="28"/>
      <c r="F6680" s="28"/>
      <c r="G6680" s="28"/>
      <c r="H6680" s="28"/>
      <c r="J6680" s="21"/>
      <c r="K6680" s="21"/>
      <c r="M6680" s="21"/>
      <c r="P6680" s="21"/>
      <c r="R6680" s="21"/>
      <c r="T6680" s="28"/>
      <c r="U6680" s="28"/>
      <c r="W6680" s="28"/>
      <c r="Y6680" s="28"/>
      <c r="Z6680" s="28"/>
      <c r="AB6680" s="28"/>
    </row>
    <row r="6681" spans="1:28">
      <c r="A6681" s="70"/>
      <c r="B6681" s="28"/>
      <c r="C6681" s="28"/>
      <c r="D6681" s="28"/>
      <c r="F6681" s="28"/>
      <c r="G6681" s="28"/>
      <c r="H6681" s="28"/>
      <c r="J6681" s="21"/>
      <c r="K6681" s="21"/>
      <c r="M6681" s="21"/>
      <c r="P6681" s="21"/>
      <c r="R6681" s="21"/>
      <c r="T6681" s="28"/>
      <c r="U6681" s="28"/>
      <c r="W6681" s="28"/>
      <c r="Y6681" s="28"/>
      <c r="Z6681" s="28"/>
      <c r="AB6681" s="28"/>
    </row>
    <row r="6682" spans="1:28">
      <c r="A6682" s="70"/>
      <c r="B6682" s="28"/>
      <c r="C6682" s="28"/>
      <c r="D6682" s="28"/>
      <c r="F6682" s="28"/>
      <c r="G6682" s="28"/>
      <c r="H6682" s="28"/>
      <c r="J6682" s="21"/>
      <c r="K6682" s="21"/>
      <c r="M6682" s="21"/>
      <c r="P6682" s="21"/>
      <c r="R6682" s="21"/>
      <c r="T6682" s="28"/>
      <c r="U6682" s="28"/>
      <c r="W6682" s="28"/>
      <c r="Y6682" s="28"/>
      <c r="Z6682" s="28"/>
      <c r="AB6682" s="28"/>
    </row>
    <row r="6683" spans="1:28">
      <c r="A6683" s="70"/>
      <c r="B6683" s="28"/>
      <c r="C6683" s="28"/>
      <c r="D6683" s="28"/>
      <c r="F6683" s="28"/>
      <c r="G6683" s="28"/>
      <c r="H6683" s="28"/>
      <c r="J6683" s="21"/>
      <c r="K6683" s="21"/>
      <c r="M6683" s="21"/>
      <c r="P6683" s="21"/>
      <c r="R6683" s="21"/>
      <c r="T6683" s="28"/>
      <c r="U6683" s="28"/>
      <c r="W6683" s="28"/>
      <c r="Y6683" s="28"/>
      <c r="Z6683" s="28"/>
      <c r="AB6683" s="28"/>
    </row>
    <row r="6684" spans="1:28">
      <c r="A6684" s="70"/>
      <c r="B6684" s="28"/>
      <c r="C6684" s="28"/>
      <c r="D6684" s="28"/>
      <c r="F6684" s="28"/>
      <c r="G6684" s="28"/>
      <c r="H6684" s="28"/>
      <c r="J6684" s="21"/>
      <c r="K6684" s="21"/>
      <c r="M6684" s="21"/>
      <c r="P6684" s="21"/>
      <c r="R6684" s="21"/>
      <c r="T6684" s="28"/>
      <c r="U6684" s="28"/>
      <c r="W6684" s="28"/>
      <c r="Y6684" s="28"/>
      <c r="Z6684" s="28"/>
      <c r="AB6684" s="28"/>
    </row>
    <row r="6685" spans="1:28">
      <c r="A6685" s="70"/>
      <c r="B6685" s="28"/>
      <c r="C6685" s="28"/>
      <c r="D6685" s="28"/>
      <c r="F6685" s="28"/>
      <c r="G6685" s="28"/>
      <c r="H6685" s="28"/>
      <c r="J6685" s="21"/>
      <c r="K6685" s="21"/>
      <c r="M6685" s="21"/>
      <c r="P6685" s="21"/>
      <c r="R6685" s="21"/>
      <c r="T6685" s="28"/>
      <c r="U6685" s="28"/>
      <c r="W6685" s="28"/>
      <c r="Y6685" s="28"/>
      <c r="Z6685" s="28"/>
      <c r="AB6685" s="28"/>
    </row>
    <row r="6686" spans="1:28">
      <c r="A6686" s="70"/>
      <c r="B6686" s="28"/>
      <c r="C6686" s="28"/>
      <c r="D6686" s="28"/>
      <c r="F6686" s="28"/>
      <c r="G6686" s="28"/>
      <c r="H6686" s="28"/>
      <c r="J6686" s="21"/>
      <c r="K6686" s="21"/>
      <c r="M6686" s="21"/>
      <c r="P6686" s="21"/>
      <c r="R6686" s="21"/>
      <c r="T6686" s="28"/>
      <c r="U6686" s="28"/>
      <c r="W6686" s="28"/>
      <c r="Y6686" s="28"/>
      <c r="Z6686" s="28"/>
      <c r="AB6686" s="28"/>
    </row>
    <row r="6687" spans="1:28">
      <c r="A6687" s="70"/>
      <c r="B6687" s="28"/>
      <c r="C6687" s="28"/>
      <c r="D6687" s="28"/>
      <c r="F6687" s="28"/>
      <c r="G6687" s="28"/>
      <c r="H6687" s="28"/>
      <c r="J6687" s="21"/>
      <c r="K6687" s="21"/>
      <c r="M6687" s="21"/>
      <c r="P6687" s="21"/>
      <c r="R6687" s="21"/>
      <c r="T6687" s="28"/>
      <c r="U6687" s="28"/>
      <c r="W6687" s="28"/>
      <c r="Y6687" s="28"/>
      <c r="Z6687" s="28"/>
      <c r="AB6687" s="28"/>
    </row>
    <row r="6688" spans="1:28">
      <c r="A6688" s="70"/>
      <c r="B6688" s="28"/>
      <c r="C6688" s="28"/>
      <c r="D6688" s="28"/>
      <c r="F6688" s="28"/>
      <c r="G6688" s="28"/>
      <c r="H6688" s="28"/>
      <c r="J6688" s="21"/>
      <c r="K6688" s="21"/>
      <c r="M6688" s="21"/>
      <c r="P6688" s="21"/>
      <c r="R6688" s="21"/>
      <c r="T6688" s="28"/>
      <c r="U6688" s="28"/>
      <c r="W6688" s="28"/>
      <c r="Y6688" s="28"/>
      <c r="Z6688" s="28"/>
      <c r="AB6688" s="28"/>
    </row>
    <row r="6689" spans="1:28">
      <c r="A6689" s="70"/>
      <c r="B6689" s="28"/>
      <c r="C6689" s="28"/>
      <c r="D6689" s="28"/>
      <c r="F6689" s="28"/>
      <c r="G6689" s="28"/>
      <c r="H6689" s="28"/>
      <c r="J6689" s="21"/>
      <c r="K6689" s="21"/>
      <c r="M6689" s="21"/>
      <c r="P6689" s="21"/>
      <c r="R6689" s="21"/>
      <c r="T6689" s="28"/>
      <c r="U6689" s="28"/>
      <c r="W6689" s="28"/>
      <c r="Y6689" s="28"/>
      <c r="Z6689" s="28"/>
      <c r="AB6689" s="28"/>
    </row>
    <row r="6690" spans="1:28">
      <c r="A6690" s="70"/>
      <c r="B6690" s="28"/>
      <c r="C6690" s="28"/>
      <c r="D6690" s="28"/>
      <c r="F6690" s="28"/>
      <c r="G6690" s="28"/>
      <c r="H6690" s="28"/>
      <c r="J6690" s="21"/>
      <c r="K6690" s="21"/>
      <c r="M6690" s="21"/>
      <c r="P6690" s="21"/>
      <c r="R6690" s="21"/>
      <c r="T6690" s="28"/>
      <c r="U6690" s="28"/>
      <c r="W6690" s="28"/>
      <c r="Y6690" s="28"/>
      <c r="Z6690" s="28"/>
      <c r="AB6690" s="28"/>
    </row>
    <row r="6691" spans="1:28">
      <c r="A6691" s="70"/>
      <c r="B6691" s="28"/>
      <c r="C6691" s="28"/>
      <c r="D6691" s="28"/>
      <c r="F6691" s="28"/>
      <c r="G6691" s="28"/>
      <c r="H6691" s="28"/>
      <c r="J6691" s="21"/>
      <c r="K6691" s="21"/>
      <c r="M6691" s="21"/>
      <c r="P6691" s="21"/>
      <c r="R6691" s="21"/>
      <c r="T6691" s="28"/>
      <c r="U6691" s="28"/>
      <c r="W6691" s="28"/>
      <c r="Y6691" s="28"/>
      <c r="Z6691" s="28"/>
      <c r="AB6691" s="28"/>
    </row>
    <row r="6692" spans="1:28">
      <c r="A6692" s="70"/>
      <c r="B6692" s="28"/>
      <c r="C6692" s="28"/>
      <c r="D6692" s="28"/>
      <c r="F6692" s="28"/>
      <c r="G6692" s="28"/>
      <c r="H6692" s="28"/>
      <c r="J6692" s="21"/>
      <c r="K6692" s="21"/>
      <c r="M6692" s="21"/>
      <c r="P6692" s="21"/>
      <c r="R6692" s="21"/>
      <c r="T6692" s="28"/>
      <c r="U6692" s="28"/>
      <c r="W6692" s="28"/>
      <c r="Y6692" s="28"/>
      <c r="Z6692" s="28"/>
      <c r="AB6692" s="28"/>
    </row>
    <row r="6693" spans="1:28">
      <c r="A6693" s="70"/>
      <c r="B6693" s="28"/>
      <c r="C6693" s="28"/>
      <c r="D6693" s="28"/>
      <c r="F6693" s="28"/>
      <c r="G6693" s="28"/>
      <c r="H6693" s="28"/>
      <c r="J6693" s="21"/>
      <c r="K6693" s="21"/>
      <c r="M6693" s="21"/>
      <c r="P6693" s="21"/>
      <c r="R6693" s="21"/>
      <c r="T6693" s="28"/>
      <c r="U6693" s="28"/>
      <c r="W6693" s="28"/>
      <c r="Y6693" s="28"/>
      <c r="Z6693" s="28"/>
      <c r="AB6693" s="28"/>
    </row>
    <row r="6694" spans="1:28">
      <c r="A6694" s="70"/>
      <c r="B6694" s="28"/>
      <c r="C6694" s="28"/>
      <c r="D6694" s="28"/>
      <c r="F6694" s="28"/>
      <c r="G6694" s="28"/>
      <c r="H6694" s="28"/>
      <c r="J6694" s="21"/>
      <c r="K6694" s="21"/>
      <c r="M6694" s="21"/>
      <c r="P6694" s="21"/>
      <c r="R6694" s="21"/>
      <c r="T6694" s="28"/>
      <c r="U6694" s="28"/>
      <c r="W6694" s="28"/>
      <c r="Y6694" s="28"/>
      <c r="Z6694" s="28"/>
      <c r="AB6694" s="28"/>
    </row>
    <row r="6695" spans="1:28">
      <c r="A6695" s="70"/>
      <c r="B6695" s="28"/>
      <c r="C6695" s="28"/>
      <c r="D6695" s="28"/>
      <c r="F6695" s="28"/>
      <c r="G6695" s="28"/>
      <c r="H6695" s="28"/>
      <c r="J6695" s="21"/>
      <c r="K6695" s="21"/>
      <c r="M6695" s="21"/>
      <c r="P6695" s="21"/>
      <c r="R6695" s="21"/>
      <c r="T6695" s="28"/>
      <c r="U6695" s="28"/>
      <c r="W6695" s="28"/>
      <c r="Y6695" s="28"/>
      <c r="Z6695" s="28"/>
      <c r="AB6695" s="28"/>
    </row>
    <row r="6696" spans="1:28">
      <c r="A6696" s="70"/>
      <c r="B6696" s="28"/>
      <c r="C6696" s="28"/>
      <c r="D6696" s="28"/>
      <c r="F6696" s="28"/>
      <c r="G6696" s="28"/>
      <c r="H6696" s="28"/>
      <c r="J6696" s="21"/>
      <c r="K6696" s="21"/>
      <c r="M6696" s="21"/>
      <c r="P6696" s="21"/>
      <c r="R6696" s="21"/>
      <c r="T6696" s="28"/>
      <c r="U6696" s="28"/>
      <c r="W6696" s="28"/>
      <c r="Y6696" s="28"/>
      <c r="Z6696" s="28"/>
      <c r="AB6696" s="28"/>
    </row>
    <row r="6697" spans="1:28">
      <c r="A6697" s="70"/>
      <c r="B6697" s="28"/>
      <c r="C6697" s="28"/>
      <c r="D6697" s="28"/>
      <c r="F6697" s="28"/>
      <c r="G6697" s="28"/>
      <c r="H6697" s="28"/>
      <c r="J6697" s="21"/>
      <c r="K6697" s="21"/>
      <c r="M6697" s="21"/>
      <c r="P6697" s="21"/>
      <c r="R6697" s="21"/>
      <c r="T6697" s="28"/>
      <c r="U6697" s="28"/>
      <c r="W6697" s="28"/>
      <c r="Y6697" s="28"/>
      <c r="Z6697" s="28"/>
      <c r="AB6697" s="28"/>
    </row>
    <row r="6698" spans="1:28">
      <c r="A6698" s="70"/>
      <c r="B6698" s="28"/>
      <c r="C6698" s="28"/>
      <c r="D6698" s="28"/>
      <c r="F6698" s="28"/>
      <c r="G6698" s="28"/>
      <c r="H6698" s="28"/>
      <c r="J6698" s="21"/>
      <c r="K6698" s="21"/>
      <c r="M6698" s="21"/>
      <c r="P6698" s="21"/>
      <c r="R6698" s="21"/>
      <c r="T6698" s="28"/>
      <c r="U6698" s="28"/>
      <c r="W6698" s="28"/>
      <c r="Y6698" s="28"/>
      <c r="Z6698" s="28"/>
      <c r="AB6698" s="28"/>
    </row>
    <row r="6699" spans="1:28">
      <c r="A6699" s="70"/>
      <c r="B6699" s="28"/>
      <c r="C6699" s="28"/>
      <c r="D6699" s="28"/>
      <c r="F6699" s="28"/>
      <c r="G6699" s="28"/>
      <c r="H6699" s="28"/>
      <c r="J6699" s="21"/>
      <c r="K6699" s="21"/>
      <c r="M6699" s="21"/>
      <c r="P6699" s="21"/>
      <c r="R6699" s="21"/>
      <c r="T6699" s="28"/>
      <c r="U6699" s="28"/>
      <c r="W6699" s="28"/>
      <c r="Y6699" s="28"/>
      <c r="Z6699" s="28"/>
      <c r="AB6699" s="28"/>
    </row>
    <row r="6700" spans="1:28">
      <c r="A6700" s="70"/>
      <c r="B6700" s="28"/>
      <c r="C6700" s="28"/>
      <c r="D6700" s="28"/>
      <c r="F6700" s="28"/>
      <c r="G6700" s="28"/>
      <c r="H6700" s="28"/>
      <c r="J6700" s="21"/>
      <c r="K6700" s="21"/>
      <c r="M6700" s="21"/>
      <c r="P6700" s="21"/>
      <c r="R6700" s="21"/>
      <c r="T6700" s="28"/>
      <c r="U6700" s="28"/>
      <c r="W6700" s="28"/>
      <c r="Y6700" s="28"/>
      <c r="Z6700" s="28"/>
      <c r="AB6700" s="28"/>
    </row>
    <row r="6701" spans="1:28">
      <c r="A6701" s="70"/>
      <c r="B6701" s="28"/>
      <c r="C6701" s="28"/>
      <c r="D6701" s="28"/>
      <c r="F6701" s="28"/>
      <c r="G6701" s="28"/>
      <c r="H6701" s="28"/>
      <c r="J6701" s="21"/>
      <c r="K6701" s="21"/>
      <c r="M6701" s="21"/>
      <c r="P6701" s="21"/>
      <c r="R6701" s="21"/>
      <c r="T6701" s="28"/>
      <c r="U6701" s="28"/>
      <c r="W6701" s="28"/>
      <c r="Y6701" s="28"/>
      <c r="Z6701" s="28"/>
      <c r="AB6701" s="28"/>
    </row>
    <row r="6702" spans="1:28">
      <c r="A6702" s="70"/>
      <c r="B6702" s="28"/>
      <c r="C6702" s="28"/>
      <c r="D6702" s="28"/>
      <c r="F6702" s="28"/>
      <c r="G6702" s="28"/>
      <c r="H6702" s="28"/>
      <c r="J6702" s="21"/>
      <c r="K6702" s="21"/>
      <c r="M6702" s="21"/>
      <c r="P6702" s="21"/>
      <c r="R6702" s="21"/>
      <c r="T6702" s="28"/>
      <c r="U6702" s="28"/>
      <c r="W6702" s="28"/>
      <c r="Y6702" s="28"/>
      <c r="Z6702" s="28"/>
      <c r="AB6702" s="28"/>
    </row>
    <row r="6703" spans="1:28">
      <c r="A6703" s="70"/>
      <c r="B6703" s="28"/>
      <c r="C6703" s="28"/>
      <c r="D6703" s="28"/>
      <c r="F6703" s="28"/>
      <c r="G6703" s="28"/>
      <c r="H6703" s="28"/>
      <c r="J6703" s="21"/>
      <c r="K6703" s="21"/>
      <c r="M6703" s="21"/>
      <c r="P6703" s="21"/>
      <c r="R6703" s="21"/>
      <c r="T6703" s="28"/>
      <c r="U6703" s="28"/>
      <c r="W6703" s="28"/>
      <c r="Y6703" s="28"/>
      <c r="Z6703" s="28"/>
      <c r="AB6703" s="28"/>
    </row>
    <row r="6704" spans="1:28">
      <c r="A6704" s="70"/>
      <c r="B6704" s="28"/>
      <c r="C6704" s="28"/>
      <c r="D6704" s="28"/>
      <c r="F6704" s="28"/>
      <c r="G6704" s="28"/>
      <c r="H6704" s="28"/>
      <c r="J6704" s="21"/>
      <c r="K6704" s="21"/>
      <c r="M6704" s="21"/>
      <c r="P6704" s="21"/>
      <c r="R6704" s="21"/>
      <c r="T6704" s="28"/>
      <c r="U6704" s="28"/>
      <c r="W6704" s="28"/>
      <c r="Y6704" s="28"/>
      <c r="Z6704" s="28"/>
      <c r="AB6704" s="28"/>
    </row>
    <row r="6705" spans="1:28">
      <c r="A6705" s="70"/>
      <c r="B6705" s="28"/>
      <c r="C6705" s="28"/>
      <c r="D6705" s="28"/>
      <c r="F6705" s="28"/>
      <c r="G6705" s="28"/>
      <c r="H6705" s="28"/>
      <c r="J6705" s="21"/>
      <c r="K6705" s="21"/>
      <c r="M6705" s="21"/>
      <c r="P6705" s="21"/>
      <c r="R6705" s="21"/>
      <c r="T6705" s="28"/>
      <c r="U6705" s="28"/>
      <c r="W6705" s="28"/>
      <c r="Y6705" s="28"/>
      <c r="Z6705" s="28"/>
      <c r="AB6705" s="28"/>
    </row>
    <row r="6706" spans="1:28">
      <c r="A6706" s="70"/>
      <c r="B6706" s="28"/>
      <c r="C6706" s="28"/>
      <c r="D6706" s="28"/>
      <c r="F6706" s="28"/>
      <c r="G6706" s="28"/>
      <c r="H6706" s="28"/>
      <c r="J6706" s="21"/>
      <c r="K6706" s="21"/>
      <c r="M6706" s="21"/>
      <c r="P6706" s="21"/>
      <c r="R6706" s="21"/>
      <c r="T6706" s="28"/>
      <c r="U6706" s="28"/>
      <c r="W6706" s="28"/>
      <c r="Y6706" s="28"/>
      <c r="Z6706" s="28"/>
      <c r="AB6706" s="28"/>
    </row>
    <row r="6707" spans="1:28">
      <c r="A6707" s="70"/>
      <c r="B6707" s="28"/>
      <c r="C6707" s="28"/>
      <c r="D6707" s="28"/>
      <c r="F6707" s="28"/>
      <c r="G6707" s="28"/>
      <c r="H6707" s="28"/>
      <c r="J6707" s="21"/>
      <c r="K6707" s="21"/>
      <c r="M6707" s="21"/>
      <c r="P6707" s="21"/>
      <c r="R6707" s="21"/>
      <c r="T6707" s="28"/>
      <c r="U6707" s="28"/>
      <c r="W6707" s="28"/>
      <c r="Y6707" s="28"/>
      <c r="Z6707" s="28"/>
      <c r="AB6707" s="28"/>
    </row>
    <row r="6708" spans="1:28">
      <c r="A6708" s="70"/>
      <c r="B6708" s="28"/>
      <c r="C6708" s="28"/>
      <c r="D6708" s="28"/>
      <c r="F6708" s="28"/>
      <c r="G6708" s="28"/>
      <c r="H6708" s="28"/>
      <c r="J6708" s="21"/>
      <c r="K6708" s="21"/>
      <c r="M6708" s="21"/>
      <c r="P6708" s="21"/>
      <c r="R6708" s="21"/>
      <c r="T6708" s="28"/>
      <c r="U6708" s="28"/>
      <c r="W6708" s="28"/>
      <c r="Y6708" s="28"/>
      <c r="Z6708" s="28"/>
      <c r="AB6708" s="28"/>
    </row>
    <row r="6709" spans="1:28">
      <c r="A6709" s="70"/>
      <c r="B6709" s="28"/>
      <c r="C6709" s="28"/>
      <c r="D6709" s="28"/>
      <c r="F6709" s="28"/>
      <c r="G6709" s="28"/>
      <c r="H6709" s="28"/>
      <c r="J6709" s="21"/>
      <c r="K6709" s="21"/>
      <c r="M6709" s="21"/>
      <c r="P6709" s="21"/>
      <c r="R6709" s="21"/>
      <c r="T6709" s="28"/>
      <c r="U6709" s="28"/>
      <c r="W6709" s="28"/>
      <c r="Y6709" s="28"/>
      <c r="Z6709" s="28"/>
      <c r="AB6709" s="28"/>
    </row>
    <row r="6710" spans="1:28">
      <c r="A6710" s="70"/>
      <c r="B6710" s="28"/>
      <c r="C6710" s="28"/>
      <c r="D6710" s="28"/>
      <c r="F6710" s="28"/>
      <c r="G6710" s="28"/>
      <c r="H6710" s="28"/>
      <c r="J6710" s="21"/>
      <c r="K6710" s="21"/>
      <c r="M6710" s="21"/>
      <c r="P6710" s="21"/>
      <c r="R6710" s="21"/>
      <c r="T6710" s="28"/>
      <c r="U6710" s="28"/>
      <c r="W6710" s="28"/>
      <c r="Y6710" s="28"/>
      <c r="Z6710" s="28"/>
      <c r="AB6710" s="28"/>
    </row>
    <row r="6711" spans="1:28">
      <c r="A6711" s="70"/>
      <c r="B6711" s="28"/>
      <c r="C6711" s="28"/>
      <c r="D6711" s="28"/>
      <c r="F6711" s="28"/>
      <c r="G6711" s="28"/>
      <c r="H6711" s="28"/>
      <c r="J6711" s="21"/>
      <c r="K6711" s="21"/>
      <c r="M6711" s="21"/>
      <c r="P6711" s="21"/>
      <c r="R6711" s="21"/>
      <c r="T6711" s="28"/>
      <c r="U6711" s="28"/>
      <c r="W6711" s="28"/>
      <c r="Y6711" s="28"/>
      <c r="Z6711" s="28"/>
      <c r="AB6711" s="28"/>
    </row>
    <row r="6712" spans="1:28">
      <c r="A6712" s="70"/>
      <c r="B6712" s="28"/>
      <c r="C6712" s="28"/>
      <c r="D6712" s="28"/>
      <c r="F6712" s="28"/>
      <c r="G6712" s="28"/>
      <c r="H6712" s="28"/>
      <c r="J6712" s="21"/>
      <c r="K6712" s="21"/>
      <c r="M6712" s="21"/>
      <c r="P6712" s="21"/>
      <c r="R6712" s="21"/>
      <c r="T6712" s="28"/>
      <c r="U6712" s="28"/>
      <c r="W6712" s="28"/>
      <c r="Y6712" s="28"/>
      <c r="Z6712" s="28"/>
      <c r="AB6712" s="28"/>
    </row>
    <row r="6713" spans="1:28">
      <c r="A6713" s="70"/>
      <c r="B6713" s="28"/>
      <c r="C6713" s="28"/>
      <c r="D6713" s="28"/>
      <c r="F6713" s="28"/>
      <c r="G6713" s="28"/>
      <c r="H6713" s="28"/>
      <c r="J6713" s="21"/>
      <c r="K6713" s="21"/>
      <c r="M6713" s="21"/>
      <c r="P6713" s="21"/>
      <c r="R6713" s="21"/>
      <c r="T6713" s="28"/>
      <c r="U6713" s="28"/>
      <c r="W6713" s="28"/>
      <c r="Y6713" s="28"/>
      <c r="Z6713" s="28"/>
      <c r="AB6713" s="28"/>
    </row>
    <row r="6714" spans="1:28">
      <c r="A6714" s="70"/>
      <c r="B6714" s="28"/>
      <c r="C6714" s="28"/>
      <c r="D6714" s="28"/>
      <c r="F6714" s="28"/>
      <c r="G6714" s="28"/>
      <c r="H6714" s="28"/>
      <c r="J6714" s="21"/>
      <c r="K6714" s="21"/>
      <c r="M6714" s="21"/>
      <c r="P6714" s="21"/>
      <c r="R6714" s="21"/>
      <c r="T6714" s="28"/>
      <c r="U6714" s="28"/>
      <c r="W6714" s="28"/>
      <c r="Y6714" s="28"/>
      <c r="Z6714" s="28"/>
      <c r="AB6714" s="28"/>
    </row>
    <row r="6715" spans="1:28">
      <c r="A6715" s="70"/>
      <c r="B6715" s="28"/>
      <c r="C6715" s="28"/>
      <c r="D6715" s="28"/>
      <c r="F6715" s="28"/>
      <c r="G6715" s="28"/>
      <c r="H6715" s="28"/>
      <c r="J6715" s="21"/>
      <c r="K6715" s="21"/>
      <c r="M6715" s="21"/>
      <c r="P6715" s="21"/>
      <c r="R6715" s="21"/>
      <c r="T6715" s="28"/>
      <c r="U6715" s="28"/>
      <c r="W6715" s="28"/>
      <c r="Y6715" s="28"/>
      <c r="Z6715" s="28"/>
      <c r="AB6715" s="28"/>
    </row>
    <row r="6716" spans="1:28">
      <c r="A6716" s="70"/>
      <c r="B6716" s="28"/>
      <c r="C6716" s="28"/>
      <c r="D6716" s="28"/>
      <c r="F6716" s="28"/>
      <c r="G6716" s="28"/>
      <c r="H6716" s="28"/>
      <c r="J6716" s="21"/>
      <c r="K6716" s="21"/>
      <c r="M6716" s="21"/>
      <c r="P6716" s="21"/>
      <c r="R6716" s="21"/>
      <c r="T6716" s="28"/>
      <c r="U6716" s="28"/>
      <c r="W6716" s="28"/>
      <c r="Y6716" s="28"/>
      <c r="Z6716" s="28"/>
      <c r="AB6716" s="28"/>
    </row>
    <row r="6717" spans="1:28">
      <c r="A6717" s="70"/>
      <c r="B6717" s="28"/>
      <c r="C6717" s="28"/>
      <c r="D6717" s="28"/>
      <c r="F6717" s="28"/>
      <c r="G6717" s="28"/>
      <c r="H6717" s="28"/>
      <c r="J6717" s="21"/>
      <c r="K6717" s="21"/>
      <c r="M6717" s="21"/>
      <c r="P6717" s="21"/>
      <c r="R6717" s="21"/>
      <c r="T6717" s="28"/>
      <c r="U6717" s="28"/>
      <c r="W6717" s="28"/>
      <c r="Y6717" s="28"/>
      <c r="Z6717" s="28"/>
      <c r="AB6717" s="28"/>
    </row>
    <row r="6718" spans="1:28">
      <c r="A6718" s="70"/>
      <c r="B6718" s="28"/>
      <c r="C6718" s="28"/>
      <c r="D6718" s="28"/>
      <c r="F6718" s="28"/>
      <c r="G6718" s="28"/>
      <c r="H6718" s="28"/>
      <c r="J6718" s="21"/>
      <c r="K6718" s="21"/>
      <c r="M6718" s="21"/>
      <c r="P6718" s="21"/>
      <c r="R6718" s="21"/>
      <c r="T6718" s="28"/>
      <c r="U6718" s="28"/>
      <c r="W6718" s="28"/>
      <c r="Y6718" s="28"/>
      <c r="Z6718" s="28"/>
      <c r="AB6718" s="28"/>
    </row>
    <row r="6719" spans="1:28">
      <c r="A6719" s="70"/>
      <c r="B6719" s="28"/>
      <c r="C6719" s="28"/>
      <c r="D6719" s="28"/>
      <c r="F6719" s="28"/>
      <c r="G6719" s="28"/>
      <c r="H6719" s="28"/>
      <c r="J6719" s="21"/>
      <c r="K6719" s="21"/>
      <c r="M6719" s="21"/>
      <c r="P6719" s="21"/>
      <c r="R6719" s="21"/>
      <c r="T6719" s="28"/>
      <c r="U6719" s="28"/>
      <c r="W6719" s="28"/>
      <c r="Y6719" s="28"/>
      <c r="Z6719" s="28"/>
      <c r="AB6719" s="28"/>
    </row>
    <row r="6720" spans="1:28">
      <c r="A6720" s="70"/>
      <c r="B6720" s="28"/>
      <c r="C6720" s="28"/>
      <c r="D6720" s="28"/>
      <c r="F6720" s="28"/>
      <c r="G6720" s="28"/>
      <c r="H6720" s="28"/>
      <c r="J6720" s="21"/>
      <c r="K6720" s="21"/>
      <c r="M6720" s="21"/>
      <c r="P6720" s="21"/>
      <c r="R6720" s="21"/>
      <c r="T6720" s="28"/>
      <c r="U6720" s="28"/>
      <c r="W6720" s="28"/>
      <c r="Y6720" s="28"/>
      <c r="Z6720" s="28"/>
      <c r="AB6720" s="28"/>
    </row>
    <row r="6721" spans="1:28">
      <c r="A6721" s="70"/>
      <c r="B6721" s="28"/>
      <c r="C6721" s="28"/>
      <c r="D6721" s="28"/>
      <c r="F6721" s="28"/>
      <c r="G6721" s="28"/>
      <c r="H6721" s="28"/>
      <c r="J6721" s="21"/>
      <c r="K6721" s="21"/>
      <c r="M6721" s="21"/>
      <c r="P6721" s="21"/>
      <c r="R6721" s="21"/>
      <c r="T6721" s="28"/>
      <c r="U6721" s="28"/>
      <c r="W6721" s="28"/>
      <c r="Y6721" s="28"/>
      <c r="Z6721" s="28"/>
      <c r="AB6721" s="28"/>
    </row>
    <row r="6722" spans="1:28">
      <c r="A6722" s="70"/>
      <c r="B6722" s="28"/>
      <c r="C6722" s="28"/>
      <c r="D6722" s="28"/>
      <c r="F6722" s="28"/>
      <c r="G6722" s="28"/>
      <c r="H6722" s="28"/>
      <c r="J6722" s="21"/>
      <c r="K6722" s="21"/>
      <c r="M6722" s="21"/>
      <c r="P6722" s="21"/>
      <c r="R6722" s="21"/>
      <c r="T6722" s="28"/>
      <c r="U6722" s="28"/>
      <c r="W6722" s="28"/>
      <c r="Y6722" s="28"/>
      <c r="Z6722" s="28"/>
      <c r="AB6722" s="28"/>
    </row>
    <row r="6723" spans="1:28">
      <c r="A6723" s="70"/>
      <c r="B6723" s="28"/>
      <c r="C6723" s="28"/>
      <c r="D6723" s="28"/>
      <c r="F6723" s="28"/>
      <c r="G6723" s="28"/>
      <c r="H6723" s="28"/>
      <c r="J6723" s="21"/>
      <c r="K6723" s="21"/>
      <c r="M6723" s="21"/>
      <c r="P6723" s="21"/>
      <c r="R6723" s="21"/>
      <c r="T6723" s="28"/>
      <c r="U6723" s="28"/>
      <c r="W6723" s="28"/>
      <c r="Y6723" s="28"/>
      <c r="Z6723" s="28"/>
      <c r="AB6723" s="28"/>
    </row>
    <row r="6724" spans="1:28">
      <c r="A6724" s="70"/>
      <c r="B6724" s="28"/>
      <c r="C6724" s="28"/>
      <c r="D6724" s="28"/>
      <c r="F6724" s="28"/>
      <c r="G6724" s="28"/>
      <c r="H6724" s="28"/>
      <c r="J6724" s="21"/>
      <c r="K6724" s="21"/>
      <c r="M6724" s="21"/>
      <c r="P6724" s="21"/>
      <c r="R6724" s="21"/>
      <c r="T6724" s="28"/>
      <c r="U6724" s="28"/>
      <c r="W6724" s="28"/>
      <c r="Y6724" s="28"/>
      <c r="Z6724" s="28"/>
      <c r="AB6724" s="28"/>
    </row>
    <row r="6725" spans="1:28">
      <c r="A6725" s="70"/>
      <c r="B6725" s="28"/>
      <c r="C6725" s="28"/>
      <c r="D6725" s="28"/>
      <c r="F6725" s="28"/>
      <c r="G6725" s="28"/>
      <c r="H6725" s="28"/>
      <c r="J6725" s="21"/>
      <c r="K6725" s="21"/>
      <c r="M6725" s="21"/>
      <c r="P6725" s="21"/>
      <c r="R6725" s="21"/>
      <c r="T6725" s="28"/>
      <c r="U6725" s="28"/>
      <c r="W6725" s="28"/>
      <c r="Y6725" s="28"/>
      <c r="Z6725" s="28"/>
      <c r="AB6725" s="28"/>
    </row>
    <row r="6726" spans="1:28">
      <c r="A6726" s="70"/>
      <c r="B6726" s="28"/>
      <c r="C6726" s="28"/>
      <c r="D6726" s="28"/>
      <c r="F6726" s="28"/>
      <c r="G6726" s="28"/>
      <c r="H6726" s="28"/>
      <c r="J6726" s="21"/>
      <c r="K6726" s="21"/>
      <c r="M6726" s="21"/>
      <c r="P6726" s="21"/>
      <c r="R6726" s="21"/>
      <c r="T6726" s="28"/>
      <c r="U6726" s="28"/>
      <c r="W6726" s="28"/>
      <c r="Y6726" s="28"/>
      <c r="Z6726" s="28"/>
      <c r="AB6726" s="28"/>
    </row>
    <row r="6727" spans="1:28">
      <c r="A6727" s="70"/>
      <c r="B6727" s="28"/>
      <c r="C6727" s="28"/>
      <c r="D6727" s="28"/>
      <c r="F6727" s="28"/>
      <c r="G6727" s="28"/>
      <c r="H6727" s="28"/>
      <c r="J6727" s="21"/>
      <c r="K6727" s="21"/>
      <c r="M6727" s="21"/>
      <c r="P6727" s="21"/>
      <c r="R6727" s="21"/>
      <c r="T6727" s="28"/>
      <c r="U6727" s="28"/>
      <c r="W6727" s="28"/>
      <c r="Y6727" s="28"/>
      <c r="Z6727" s="28"/>
      <c r="AB6727" s="28"/>
    </row>
    <row r="6728" spans="1:28">
      <c r="A6728" s="70"/>
      <c r="B6728" s="28"/>
      <c r="C6728" s="28"/>
      <c r="D6728" s="28"/>
      <c r="F6728" s="28"/>
      <c r="G6728" s="28"/>
      <c r="H6728" s="28"/>
      <c r="J6728" s="21"/>
      <c r="K6728" s="21"/>
      <c r="M6728" s="21"/>
      <c r="P6728" s="21"/>
      <c r="R6728" s="21"/>
      <c r="T6728" s="28"/>
      <c r="U6728" s="28"/>
      <c r="W6728" s="28"/>
      <c r="Y6728" s="28"/>
      <c r="Z6728" s="28"/>
      <c r="AB6728" s="28"/>
    </row>
    <row r="6729" spans="1:28">
      <c r="A6729" s="70"/>
      <c r="B6729" s="28"/>
      <c r="C6729" s="28"/>
      <c r="D6729" s="28"/>
      <c r="F6729" s="28"/>
      <c r="G6729" s="28"/>
      <c r="H6729" s="28"/>
      <c r="J6729" s="21"/>
      <c r="K6729" s="21"/>
      <c r="M6729" s="21"/>
      <c r="P6729" s="21"/>
      <c r="R6729" s="21"/>
      <c r="T6729" s="28"/>
      <c r="U6729" s="28"/>
      <c r="W6729" s="28"/>
      <c r="Y6729" s="28"/>
      <c r="Z6729" s="28"/>
      <c r="AB6729" s="28"/>
    </row>
    <row r="6730" spans="1:28">
      <c r="A6730" s="70"/>
      <c r="B6730" s="28"/>
      <c r="C6730" s="28"/>
      <c r="D6730" s="28"/>
      <c r="F6730" s="28"/>
      <c r="G6730" s="28"/>
      <c r="H6730" s="28"/>
      <c r="J6730" s="21"/>
      <c r="K6730" s="21"/>
      <c r="M6730" s="21"/>
      <c r="P6730" s="21"/>
      <c r="R6730" s="21"/>
      <c r="T6730" s="28"/>
      <c r="U6730" s="28"/>
      <c r="W6730" s="28"/>
      <c r="Y6730" s="28"/>
      <c r="Z6730" s="28"/>
      <c r="AB6730" s="28"/>
    </row>
    <row r="6731" spans="1:28">
      <c r="A6731" s="70"/>
      <c r="B6731" s="28"/>
      <c r="C6731" s="28"/>
      <c r="D6731" s="28"/>
      <c r="F6731" s="28"/>
      <c r="G6731" s="28"/>
      <c r="H6731" s="28"/>
      <c r="J6731" s="21"/>
      <c r="K6731" s="21"/>
      <c r="M6731" s="21"/>
      <c r="P6731" s="21"/>
      <c r="R6731" s="21"/>
      <c r="T6731" s="28"/>
      <c r="U6731" s="28"/>
      <c r="W6731" s="28"/>
      <c r="Y6731" s="28"/>
      <c r="Z6731" s="28"/>
      <c r="AB6731" s="28"/>
    </row>
    <row r="6732" spans="1:28">
      <c r="A6732" s="70"/>
      <c r="B6732" s="28"/>
      <c r="C6732" s="28"/>
      <c r="D6732" s="28"/>
      <c r="F6732" s="28"/>
      <c r="G6732" s="28"/>
      <c r="H6732" s="28"/>
      <c r="J6732" s="21"/>
      <c r="K6732" s="21"/>
      <c r="M6732" s="21"/>
      <c r="P6732" s="21"/>
      <c r="R6732" s="21"/>
      <c r="T6732" s="28"/>
      <c r="U6732" s="28"/>
      <c r="W6732" s="28"/>
      <c r="Y6732" s="28"/>
      <c r="Z6732" s="28"/>
      <c r="AB6732" s="28"/>
    </row>
    <row r="6733" spans="1:28">
      <c r="A6733" s="70"/>
      <c r="B6733" s="28"/>
      <c r="C6733" s="28"/>
      <c r="D6733" s="28"/>
      <c r="F6733" s="28"/>
      <c r="G6733" s="28"/>
      <c r="H6733" s="28"/>
      <c r="J6733" s="21"/>
      <c r="K6733" s="21"/>
      <c r="M6733" s="21"/>
      <c r="P6733" s="21"/>
      <c r="R6733" s="21"/>
      <c r="T6733" s="28"/>
      <c r="U6733" s="28"/>
      <c r="W6733" s="28"/>
      <c r="Y6733" s="28"/>
      <c r="Z6733" s="28"/>
      <c r="AB6733" s="28"/>
    </row>
    <row r="6734" spans="1:28">
      <c r="A6734" s="70"/>
      <c r="B6734" s="28"/>
      <c r="C6734" s="28"/>
      <c r="D6734" s="28"/>
      <c r="F6734" s="28"/>
      <c r="G6734" s="28"/>
      <c r="H6734" s="28"/>
      <c r="J6734" s="21"/>
      <c r="K6734" s="21"/>
      <c r="M6734" s="21"/>
      <c r="P6734" s="21"/>
      <c r="R6734" s="21"/>
      <c r="T6734" s="28"/>
      <c r="U6734" s="28"/>
      <c r="W6734" s="28"/>
      <c r="Y6734" s="28"/>
      <c r="Z6734" s="28"/>
      <c r="AB6734" s="28"/>
    </row>
    <row r="6735" spans="1:28">
      <c r="A6735" s="70"/>
      <c r="B6735" s="28"/>
      <c r="C6735" s="28"/>
      <c r="D6735" s="28"/>
      <c r="F6735" s="28"/>
      <c r="G6735" s="28"/>
      <c r="H6735" s="28"/>
      <c r="J6735" s="21"/>
      <c r="K6735" s="21"/>
      <c r="M6735" s="21"/>
      <c r="P6735" s="21"/>
      <c r="R6735" s="21"/>
      <c r="T6735" s="28"/>
      <c r="U6735" s="28"/>
      <c r="W6735" s="28"/>
      <c r="Y6735" s="28"/>
      <c r="Z6735" s="28"/>
      <c r="AB6735" s="28"/>
    </row>
    <row r="6736" spans="1:28">
      <c r="A6736" s="70"/>
      <c r="B6736" s="28"/>
      <c r="C6736" s="28"/>
      <c r="D6736" s="28"/>
      <c r="F6736" s="28"/>
      <c r="G6736" s="28"/>
      <c r="H6736" s="28"/>
      <c r="J6736" s="21"/>
      <c r="K6736" s="21"/>
      <c r="M6736" s="21"/>
      <c r="P6736" s="21"/>
      <c r="R6736" s="21"/>
      <c r="T6736" s="28"/>
      <c r="U6736" s="28"/>
      <c r="W6736" s="28"/>
      <c r="Y6736" s="28"/>
      <c r="Z6736" s="28"/>
      <c r="AB6736" s="28"/>
    </row>
    <row r="6737" spans="1:28">
      <c r="A6737" s="70"/>
      <c r="B6737" s="28"/>
      <c r="C6737" s="28"/>
      <c r="D6737" s="28"/>
      <c r="F6737" s="28"/>
      <c r="G6737" s="28"/>
      <c r="H6737" s="28"/>
      <c r="J6737" s="21"/>
      <c r="K6737" s="21"/>
      <c r="M6737" s="21"/>
      <c r="P6737" s="21"/>
      <c r="R6737" s="21"/>
      <c r="T6737" s="28"/>
      <c r="U6737" s="28"/>
      <c r="W6737" s="28"/>
      <c r="Y6737" s="28"/>
      <c r="Z6737" s="28"/>
      <c r="AB6737" s="28"/>
    </row>
    <row r="6738" spans="1:28">
      <c r="A6738" s="70"/>
      <c r="B6738" s="28"/>
      <c r="C6738" s="28"/>
      <c r="D6738" s="28"/>
      <c r="F6738" s="28"/>
      <c r="G6738" s="28"/>
      <c r="H6738" s="28"/>
      <c r="J6738" s="21"/>
      <c r="K6738" s="21"/>
      <c r="M6738" s="21"/>
      <c r="P6738" s="21"/>
      <c r="R6738" s="21"/>
      <c r="T6738" s="28"/>
      <c r="U6738" s="28"/>
      <c r="W6738" s="28"/>
      <c r="Y6738" s="28"/>
      <c r="Z6738" s="28"/>
      <c r="AB6738" s="28"/>
    </row>
    <row r="6739" spans="1:28">
      <c r="A6739" s="70"/>
      <c r="B6739" s="28"/>
      <c r="C6739" s="28"/>
      <c r="D6739" s="28"/>
      <c r="F6739" s="28"/>
      <c r="G6739" s="28"/>
      <c r="H6739" s="28"/>
      <c r="J6739" s="21"/>
      <c r="K6739" s="21"/>
      <c r="M6739" s="21"/>
      <c r="P6739" s="21"/>
      <c r="R6739" s="21"/>
      <c r="T6739" s="28"/>
      <c r="U6739" s="28"/>
      <c r="W6739" s="28"/>
      <c r="Y6739" s="28"/>
      <c r="Z6739" s="28"/>
      <c r="AB6739" s="28"/>
    </row>
    <row r="6740" spans="1:28">
      <c r="A6740" s="70"/>
      <c r="B6740" s="28"/>
      <c r="C6740" s="28"/>
      <c r="D6740" s="28"/>
      <c r="F6740" s="28"/>
      <c r="G6740" s="28"/>
      <c r="H6740" s="28"/>
      <c r="J6740" s="21"/>
      <c r="K6740" s="21"/>
      <c r="M6740" s="21"/>
      <c r="P6740" s="21"/>
      <c r="R6740" s="21"/>
      <c r="T6740" s="28"/>
      <c r="U6740" s="28"/>
      <c r="W6740" s="28"/>
      <c r="Y6740" s="28"/>
      <c r="Z6740" s="28"/>
      <c r="AB6740" s="28"/>
    </row>
    <row r="6741" spans="1:28">
      <c r="A6741" s="70"/>
      <c r="B6741" s="28"/>
      <c r="C6741" s="28"/>
      <c r="D6741" s="28"/>
      <c r="F6741" s="28"/>
      <c r="G6741" s="28"/>
      <c r="H6741" s="28"/>
      <c r="J6741" s="21"/>
      <c r="K6741" s="21"/>
      <c r="M6741" s="21"/>
      <c r="P6741" s="21"/>
      <c r="R6741" s="21"/>
      <c r="T6741" s="28"/>
      <c r="U6741" s="28"/>
      <c r="W6741" s="28"/>
      <c r="Y6741" s="28"/>
      <c r="Z6741" s="28"/>
      <c r="AB6741" s="28"/>
    </row>
    <row r="6742" spans="1:28">
      <c r="A6742" s="70"/>
      <c r="B6742" s="28"/>
      <c r="C6742" s="28"/>
      <c r="D6742" s="28"/>
      <c r="F6742" s="28"/>
      <c r="G6742" s="28"/>
      <c r="H6742" s="28"/>
      <c r="J6742" s="21"/>
      <c r="K6742" s="21"/>
      <c r="M6742" s="21"/>
      <c r="P6742" s="21"/>
      <c r="R6742" s="21"/>
      <c r="T6742" s="28"/>
      <c r="U6742" s="28"/>
      <c r="W6742" s="28"/>
      <c r="Y6742" s="28"/>
      <c r="Z6742" s="28"/>
      <c r="AB6742" s="28"/>
    </row>
    <row r="6743" spans="1:28">
      <c r="A6743" s="70"/>
      <c r="B6743" s="28"/>
      <c r="C6743" s="28"/>
      <c r="D6743" s="28"/>
      <c r="F6743" s="28"/>
      <c r="G6743" s="28"/>
      <c r="H6743" s="28"/>
      <c r="J6743" s="21"/>
      <c r="K6743" s="21"/>
      <c r="M6743" s="21"/>
      <c r="P6743" s="21"/>
      <c r="R6743" s="21"/>
      <c r="T6743" s="28"/>
      <c r="U6743" s="28"/>
      <c r="W6743" s="28"/>
      <c r="Y6743" s="28"/>
      <c r="Z6743" s="28"/>
      <c r="AB6743" s="28"/>
    </row>
    <row r="6744" spans="1:28">
      <c r="A6744" s="70"/>
      <c r="B6744" s="28"/>
      <c r="C6744" s="28"/>
      <c r="D6744" s="28"/>
      <c r="F6744" s="28"/>
      <c r="G6744" s="28"/>
      <c r="H6744" s="28"/>
      <c r="J6744" s="21"/>
      <c r="K6744" s="21"/>
      <c r="M6744" s="21"/>
      <c r="P6744" s="21"/>
      <c r="R6744" s="21"/>
      <c r="T6744" s="28"/>
      <c r="U6744" s="28"/>
      <c r="W6744" s="28"/>
      <c r="Y6744" s="28"/>
      <c r="Z6744" s="28"/>
      <c r="AB6744" s="28"/>
    </row>
    <row r="6745" spans="1:28">
      <c r="A6745" s="70"/>
      <c r="B6745" s="28"/>
      <c r="C6745" s="28"/>
      <c r="D6745" s="28"/>
      <c r="F6745" s="28"/>
      <c r="G6745" s="28"/>
      <c r="H6745" s="28"/>
      <c r="J6745" s="21"/>
      <c r="K6745" s="21"/>
      <c r="M6745" s="21"/>
      <c r="P6745" s="21"/>
      <c r="R6745" s="21"/>
      <c r="T6745" s="28"/>
      <c r="U6745" s="28"/>
      <c r="W6745" s="28"/>
      <c r="Y6745" s="28"/>
      <c r="Z6745" s="28"/>
      <c r="AB6745" s="28"/>
    </row>
    <row r="6746" spans="1:28">
      <c r="A6746" s="70"/>
      <c r="B6746" s="28"/>
      <c r="C6746" s="28"/>
      <c r="D6746" s="28"/>
      <c r="F6746" s="28"/>
      <c r="G6746" s="28"/>
      <c r="H6746" s="28"/>
      <c r="J6746" s="21"/>
      <c r="K6746" s="21"/>
      <c r="M6746" s="21"/>
      <c r="P6746" s="21"/>
      <c r="R6746" s="21"/>
      <c r="T6746" s="28"/>
      <c r="U6746" s="28"/>
      <c r="W6746" s="28"/>
      <c r="Y6746" s="28"/>
      <c r="Z6746" s="28"/>
      <c r="AB6746" s="28"/>
    </row>
    <row r="6747" spans="1:28">
      <c r="A6747" s="70"/>
      <c r="B6747" s="28"/>
      <c r="C6747" s="28"/>
      <c r="D6747" s="28"/>
      <c r="F6747" s="28"/>
      <c r="G6747" s="28"/>
      <c r="H6747" s="28"/>
      <c r="J6747" s="21"/>
      <c r="K6747" s="21"/>
      <c r="M6747" s="21"/>
      <c r="P6747" s="21"/>
      <c r="R6747" s="21"/>
      <c r="T6747" s="28"/>
      <c r="U6747" s="28"/>
      <c r="W6747" s="28"/>
      <c r="Y6747" s="28"/>
      <c r="Z6747" s="28"/>
      <c r="AB6747" s="28"/>
    </row>
    <row r="6748" spans="1:28">
      <c r="A6748" s="70"/>
      <c r="B6748" s="28"/>
      <c r="C6748" s="28"/>
      <c r="D6748" s="28"/>
      <c r="F6748" s="28"/>
      <c r="G6748" s="28"/>
      <c r="H6748" s="28"/>
      <c r="J6748" s="21"/>
      <c r="K6748" s="21"/>
      <c r="M6748" s="21"/>
      <c r="P6748" s="21"/>
      <c r="R6748" s="21"/>
      <c r="T6748" s="28"/>
      <c r="U6748" s="28"/>
      <c r="W6748" s="28"/>
      <c r="Y6748" s="28"/>
      <c r="Z6748" s="28"/>
      <c r="AB6748" s="28"/>
    </row>
    <row r="6749" spans="1:28">
      <c r="A6749" s="70"/>
      <c r="B6749" s="28"/>
      <c r="C6749" s="28"/>
      <c r="D6749" s="28"/>
      <c r="F6749" s="28"/>
      <c r="G6749" s="28"/>
      <c r="H6749" s="28"/>
      <c r="J6749" s="21"/>
      <c r="K6749" s="21"/>
      <c r="M6749" s="21"/>
      <c r="P6749" s="21"/>
      <c r="R6749" s="21"/>
      <c r="T6749" s="28"/>
      <c r="U6749" s="28"/>
      <c r="W6749" s="28"/>
      <c r="Y6749" s="28"/>
      <c r="Z6749" s="28"/>
      <c r="AB6749" s="28"/>
    </row>
    <row r="6750" spans="1:28">
      <c r="A6750" s="70"/>
      <c r="B6750" s="28"/>
      <c r="C6750" s="28"/>
      <c r="D6750" s="28"/>
      <c r="F6750" s="28"/>
      <c r="G6750" s="28"/>
      <c r="H6750" s="28"/>
      <c r="J6750" s="21"/>
      <c r="K6750" s="21"/>
      <c r="M6750" s="21"/>
      <c r="P6750" s="21"/>
      <c r="R6750" s="21"/>
      <c r="T6750" s="28"/>
      <c r="U6750" s="28"/>
      <c r="W6750" s="28"/>
      <c r="Y6750" s="28"/>
      <c r="Z6750" s="28"/>
      <c r="AB6750" s="28"/>
    </row>
    <row r="6751" spans="1:28">
      <c r="A6751" s="70"/>
      <c r="B6751" s="28"/>
      <c r="C6751" s="28"/>
      <c r="D6751" s="28"/>
      <c r="F6751" s="28"/>
      <c r="G6751" s="28"/>
      <c r="H6751" s="28"/>
      <c r="J6751" s="21"/>
      <c r="K6751" s="21"/>
      <c r="M6751" s="21"/>
      <c r="P6751" s="21"/>
      <c r="R6751" s="21"/>
      <c r="T6751" s="28"/>
      <c r="U6751" s="28"/>
      <c r="W6751" s="28"/>
      <c r="Y6751" s="28"/>
      <c r="Z6751" s="28"/>
      <c r="AB6751" s="28"/>
    </row>
    <row r="6752" spans="1:28">
      <c r="A6752" s="70"/>
      <c r="B6752" s="28"/>
      <c r="C6752" s="28"/>
      <c r="D6752" s="28"/>
      <c r="F6752" s="28"/>
      <c r="G6752" s="28"/>
      <c r="H6752" s="28"/>
      <c r="J6752" s="21"/>
      <c r="K6752" s="21"/>
      <c r="M6752" s="21"/>
      <c r="P6752" s="21"/>
      <c r="R6752" s="21"/>
      <c r="T6752" s="28"/>
      <c r="U6752" s="28"/>
      <c r="W6752" s="28"/>
      <c r="Y6752" s="28"/>
      <c r="Z6752" s="28"/>
      <c r="AB6752" s="28"/>
    </row>
    <row r="6753" spans="1:28">
      <c r="A6753" s="70"/>
      <c r="B6753" s="28"/>
      <c r="C6753" s="28"/>
      <c r="D6753" s="28"/>
      <c r="F6753" s="28"/>
      <c r="G6753" s="28"/>
      <c r="H6753" s="28"/>
      <c r="J6753" s="21"/>
      <c r="K6753" s="21"/>
      <c r="M6753" s="21"/>
      <c r="P6753" s="21"/>
      <c r="R6753" s="21"/>
      <c r="T6753" s="28"/>
      <c r="U6753" s="28"/>
      <c r="W6753" s="28"/>
      <c r="Y6753" s="28"/>
      <c r="Z6753" s="28"/>
      <c r="AB6753" s="28"/>
    </row>
    <row r="6754" spans="1:28">
      <c r="A6754" s="70"/>
      <c r="B6754" s="28"/>
      <c r="C6754" s="28"/>
      <c r="D6754" s="28"/>
      <c r="F6754" s="28"/>
      <c r="G6754" s="28"/>
      <c r="H6754" s="28"/>
      <c r="J6754" s="21"/>
      <c r="K6754" s="21"/>
      <c r="M6754" s="21"/>
      <c r="P6754" s="21"/>
      <c r="R6754" s="21"/>
      <c r="T6754" s="28"/>
      <c r="U6754" s="28"/>
      <c r="W6754" s="28"/>
      <c r="Y6754" s="28"/>
      <c r="Z6754" s="28"/>
      <c r="AB6754" s="28"/>
    </row>
    <row r="6755" spans="1:28">
      <c r="A6755" s="70"/>
      <c r="B6755" s="28"/>
      <c r="C6755" s="28"/>
      <c r="D6755" s="28"/>
      <c r="F6755" s="28"/>
      <c r="G6755" s="28"/>
      <c r="H6755" s="28"/>
      <c r="J6755" s="21"/>
      <c r="K6755" s="21"/>
      <c r="M6755" s="21"/>
      <c r="P6755" s="21"/>
      <c r="R6755" s="21"/>
      <c r="T6755" s="28"/>
      <c r="U6755" s="28"/>
      <c r="W6755" s="28"/>
      <c r="Y6755" s="28"/>
      <c r="Z6755" s="28"/>
      <c r="AB6755" s="28"/>
    </row>
    <row r="6756" spans="1:28">
      <c r="A6756" s="70"/>
      <c r="B6756" s="28"/>
      <c r="C6756" s="28"/>
      <c r="D6756" s="28"/>
      <c r="F6756" s="28"/>
      <c r="G6756" s="28"/>
      <c r="H6756" s="28"/>
      <c r="J6756" s="21"/>
      <c r="K6756" s="21"/>
      <c r="M6756" s="21"/>
      <c r="P6756" s="21"/>
      <c r="R6756" s="21"/>
      <c r="T6756" s="28"/>
      <c r="U6756" s="28"/>
      <c r="W6756" s="28"/>
      <c r="Y6756" s="28"/>
      <c r="Z6756" s="28"/>
      <c r="AB6756" s="28"/>
    </row>
    <row r="6757" spans="1:28">
      <c r="A6757" s="70"/>
      <c r="B6757" s="28"/>
      <c r="C6757" s="28"/>
      <c r="D6757" s="28"/>
      <c r="F6757" s="28"/>
      <c r="G6757" s="28"/>
      <c r="H6757" s="28"/>
      <c r="J6757" s="21"/>
      <c r="K6757" s="21"/>
      <c r="M6757" s="21"/>
      <c r="P6757" s="21"/>
      <c r="R6757" s="21"/>
      <c r="T6757" s="28"/>
      <c r="U6757" s="28"/>
      <c r="W6757" s="28"/>
      <c r="Y6757" s="28"/>
      <c r="Z6757" s="28"/>
      <c r="AB6757" s="28"/>
    </row>
    <row r="6758" spans="1:28">
      <c r="A6758" s="70"/>
      <c r="B6758" s="28"/>
      <c r="C6758" s="28"/>
      <c r="D6758" s="28"/>
      <c r="F6758" s="28"/>
      <c r="G6758" s="28"/>
      <c r="H6758" s="28"/>
      <c r="J6758" s="21"/>
      <c r="K6758" s="21"/>
      <c r="M6758" s="21"/>
      <c r="P6758" s="21"/>
      <c r="R6758" s="21"/>
      <c r="T6758" s="28"/>
      <c r="U6758" s="28"/>
      <c r="W6758" s="28"/>
      <c r="Y6758" s="28"/>
      <c r="Z6758" s="28"/>
      <c r="AB6758" s="28"/>
    </row>
    <row r="6759" spans="1:28">
      <c r="A6759" s="70"/>
      <c r="B6759" s="28"/>
      <c r="C6759" s="28"/>
      <c r="D6759" s="28"/>
      <c r="F6759" s="28"/>
      <c r="G6759" s="28"/>
      <c r="H6759" s="28"/>
      <c r="J6759" s="21"/>
      <c r="K6759" s="21"/>
      <c r="M6759" s="21"/>
      <c r="P6759" s="21"/>
      <c r="R6759" s="21"/>
      <c r="T6759" s="28"/>
      <c r="U6759" s="28"/>
      <c r="W6759" s="28"/>
      <c r="Y6759" s="28"/>
      <c r="Z6759" s="28"/>
      <c r="AB6759" s="28"/>
    </row>
    <row r="6760" spans="1:28">
      <c r="A6760" s="70"/>
      <c r="B6760" s="28"/>
      <c r="C6760" s="28"/>
      <c r="D6760" s="28"/>
      <c r="F6760" s="28"/>
      <c r="G6760" s="28"/>
      <c r="H6760" s="28"/>
      <c r="J6760" s="21"/>
      <c r="K6760" s="21"/>
      <c r="M6760" s="21"/>
      <c r="P6760" s="21"/>
      <c r="R6760" s="21"/>
      <c r="T6760" s="28"/>
      <c r="U6760" s="28"/>
      <c r="W6760" s="28"/>
      <c r="Y6760" s="28"/>
      <c r="Z6760" s="28"/>
      <c r="AB6760" s="28"/>
    </row>
    <row r="6761" spans="1:28">
      <c r="A6761" s="70"/>
      <c r="B6761" s="28"/>
      <c r="C6761" s="28"/>
      <c r="D6761" s="28"/>
      <c r="F6761" s="28"/>
      <c r="G6761" s="28"/>
      <c r="H6761" s="28"/>
      <c r="J6761" s="21"/>
      <c r="K6761" s="21"/>
      <c r="M6761" s="21"/>
      <c r="P6761" s="21"/>
      <c r="R6761" s="21"/>
      <c r="T6761" s="28"/>
      <c r="U6761" s="28"/>
      <c r="W6761" s="28"/>
      <c r="Y6761" s="28"/>
      <c r="Z6761" s="28"/>
      <c r="AB6761" s="28"/>
    </row>
    <row r="6762" spans="1:28">
      <c r="A6762" s="70"/>
      <c r="B6762" s="28"/>
      <c r="C6762" s="28"/>
      <c r="D6762" s="28"/>
      <c r="F6762" s="28"/>
      <c r="G6762" s="28"/>
      <c r="H6762" s="28"/>
      <c r="J6762" s="21"/>
      <c r="K6762" s="21"/>
      <c r="M6762" s="21"/>
      <c r="P6762" s="21"/>
      <c r="R6762" s="21"/>
      <c r="T6762" s="28"/>
      <c r="U6762" s="28"/>
      <c r="W6762" s="28"/>
      <c r="Y6762" s="28"/>
      <c r="Z6762" s="28"/>
      <c r="AB6762" s="28"/>
    </row>
    <row r="6763" spans="1:28">
      <c r="A6763" s="70"/>
      <c r="B6763" s="28"/>
      <c r="C6763" s="28"/>
      <c r="D6763" s="28"/>
      <c r="F6763" s="28"/>
      <c r="G6763" s="28"/>
      <c r="H6763" s="28"/>
      <c r="J6763" s="21"/>
      <c r="K6763" s="21"/>
      <c r="M6763" s="21"/>
      <c r="P6763" s="21"/>
      <c r="R6763" s="21"/>
      <c r="T6763" s="28"/>
      <c r="U6763" s="28"/>
      <c r="W6763" s="28"/>
      <c r="Y6763" s="28"/>
      <c r="Z6763" s="28"/>
      <c r="AB6763" s="28"/>
    </row>
    <row r="6764" spans="1:28">
      <c r="A6764" s="70"/>
      <c r="B6764" s="28"/>
      <c r="C6764" s="28"/>
      <c r="D6764" s="28"/>
      <c r="F6764" s="28"/>
      <c r="G6764" s="28"/>
      <c r="H6764" s="28"/>
      <c r="J6764" s="21"/>
      <c r="K6764" s="21"/>
      <c r="M6764" s="21"/>
      <c r="P6764" s="21"/>
      <c r="R6764" s="21"/>
      <c r="T6764" s="28"/>
      <c r="U6764" s="28"/>
      <c r="W6764" s="28"/>
      <c r="Y6764" s="28"/>
      <c r="Z6764" s="28"/>
      <c r="AB6764" s="28"/>
    </row>
    <row r="6765" spans="1:28">
      <c r="A6765" s="70"/>
      <c r="B6765" s="28"/>
      <c r="C6765" s="28"/>
      <c r="D6765" s="28"/>
      <c r="F6765" s="28"/>
      <c r="G6765" s="28"/>
      <c r="H6765" s="28"/>
      <c r="J6765" s="21"/>
      <c r="K6765" s="21"/>
      <c r="M6765" s="21"/>
      <c r="P6765" s="21"/>
      <c r="R6765" s="21"/>
      <c r="T6765" s="28"/>
      <c r="U6765" s="28"/>
      <c r="W6765" s="28"/>
      <c r="Y6765" s="28"/>
      <c r="Z6765" s="28"/>
      <c r="AB6765" s="28"/>
    </row>
    <row r="6766" spans="1:28">
      <c r="A6766" s="70"/>
      <c r="B6766" s="28"/>
      <c r="C6766" s="28"/>
      <c r="D6766" s="28"/>
      <c r="F6766" s="28"/>
      <c r="G6766" s="28"/>
      <c r="H6766" s="28"/>
      <c r="J6766" s="21"/>
      <c r="K6766" s="21"/>
      <c r="M6766" s="21"/>
      <c r="P6766" s="21"/>
      <c r="R6766" s="21"/>
      <c r="T6766" s="28"/>
      <c r="U6766" s="28"/>
      <c r="W6766" s="28"/>
      <c r="Y6766" s="28"/>
      <c r="Z6766" s="28"/>
      <c r="AB6766" s="28"/>
    </row>
    <row r="6767" spans="1:28">
      <c r="A6767" s="70"/>
      <c r="B6767" s="28"/>
      <c r="C6767" s="28"/>
      <c r="D6767" s="28"/>
      <c r="F6767" s="28"/>
      <c r="G6767" s="28"/>
      <c r="H6767" s="28"/>
      <c r="J6767" s="21"/>
      <c r="K6767" s="21"/>
      <c r="M6767" s="21"/>
      <c r="P6767" s="21"/>
      <c r="R6767" s="21"/>
      <c r="T6767" s="28"/>
      <c r="U6767" s="28"/>
      <c r="W6767" s="28"/>
      <c r="Y6767" s="28"/>
      <c r="Z6767" s="28"/>
      <c r="AB6767" s="28"/>
    </row>
    <row r="6768" spans="1:28">
      <c r="A6768" s="70"/>
      <c r="B6768" s="28"/>
      <c r="C6768" s="28"/>
      <c r="D6768" s="28"/>
      <c r="F6768" s="28"/>
      <c r="G6768" s="28"/>
      <c r="H6768" s="28"/>
      <c r="J6768" s="21"/>
      <c r="K6768" s="21"/>
      <c r="M6768" s="21"/>
      <c r="P6768" s="21"/>
      <c r="R6768" s="21"/>
      <c r="T6768" s="28"/>
      <c r="U6768" s="28"/>
      <c r="W6768" s="28"/>
      <c r="Y6768" s="28"/>
      <c r="Z6768" s="28"/>
      <c r="AB6768" s="28"/>
    </row>
    <row r="6769" spans="1:28">
      <c r="A6769" s="70"/>
      <c r="B6769" s="28"/>
      <c r="C6769" s="28"/>
      <c r="D6769" s="28"/>
      <c r="F6769" s="28"/>
      <c r="G6769" s="28"/>
      <c r="H6769" s="28"/>
      <c r="J6769" s="21"/>
      <c r="K6769" s="21"/>
      <c r="M6769" s="21"/>
      <c r="P6769" s="21"/>
      <c r="R6769" s="21"/>
      <c r="T6769" s="28"/>
      <c r="U6769" s="28"/>
      <c r="W6769" s="28"/>
      <c r="Y6769" s="28"/>
      <c r="Z6769" s="28"/>
      <c r="AB6769" s="28"/>
    </row>
    <row r="6770" spans="1:28">
      <c r="A6770" s="70"/>
      <c r="B6770" s="28"/>
      <c r="C6770" s="28"/>
      <c r="D6770" s="28"/>
      <c r="F6770" s="28"/>
      <c r="G6770" s="28"/>
      <c r="H6770" s="28"/>
      <c r="J6770" s="21"/>
      <c r="K6770" s="21"/>
      <c r="M6770" s="21"/>
      <c r="P6770" s="21"/>
      <c r="R6770" s="21"/>
      <c r="T6770" s="28"/>
      <c r="U6770" s="28"/>
      <c r="W6770" s="28"/>
      <c r="Y6770" s="28"/>
      <c r="Z6770" s="28"/>
      <c r="AB6770" s="28"/>
    </row>
    <row r="6771" spans="1:28">
      <c r="A6771" s="70"/>
      <c r="B6771" s="28"/>
      <c r="C6771" s="28"/>
      <c r="D6771" s="28"/>
      <c r="F6771" s="28"/>
      <c r="G6771" s="28"/>
      <c r="H6771" s="28"/>
      <c r="J6771" s="21"/>
      <c r="K6771" s="21"/>
      <c r="M6771" s="21"/>
      <c r="P6771" s="21"/>
      <c r="R6771" s="21"/>
      <c r="T6771" s="28"/>
      <c r="U6771" s="28"/>
      <c r="W6771" s="28"/>
      <c r="Y6771" s="28"/>
      <c r="Z6771" s="28"/>
      <c r="AB6771" s="28"/>
    </row>
    <row r="6772" spans="1:28">
      <c r="A6772" s="70"/>
      <c r="B6772" s="28"/>
      <c r="C6772" s="28"/>
      <c r="D6772" s="28"/>
      <c r="F6772" s="28"/>
      <c r="G6772" s="28"/>
      <c r="H6772" s="28"/>
      <c r="J6772" s="21"/>
      <c r="K6772" s="21"/>
      <c r="M6772" s="21"/>
      <c r="P6772" s="21"/>
      <c r="R6772" s="21"/>
      <c r="T6772" s="28"/>
      <c r="U6772" s="28"/>
      <c r="W6772" s="28"/>
      <c r="Y6772" s="28"/>
      <c r="Z6772" s="28"/>
      <c r="AB6772" s="28"/>
    </row>
    <row r="6773" spans="1:28">
      <c r="A6773" s="70"/>
      <c r="B6773" s="28"/>
      <c r="C6773" s="28"/>
      <c r="D6773" s="28"/>
      <c r="F6773" s="28"/>
      <c r="G6773" s="28"/>
      <c r="H6773" s="28"/>
      <c r="J6773" s="21"/>
      <c r="K6773" s="21"/>
      <c r="M6773" s="21"/>
      <c r="P6773" s="21"/>
      <c r="R6773" s="21"/>
      <c r="T6773" s="28"/>
      <c r="U6773" s="28"/>
      <c r="W6773" s="28"/>
      <c r="Y6773" s="28"/>
      <c r="Z6773" s="28"/>
      <c r="AB6773" s="28"/>
    </row>
    <row r="6774" spans="1:28">
      <c r="A6774" s="70"/>
      <c r="B6774" s="28"/>
      <c r="C6774" s="28"/>
      <c r="D6774" s="28"/>
      <c r="F6774" s="28"/>
      <c r="G6774" s="28"/>
      <c r="H6774" s="28"/>
      <c r="J6774" s="21"/>
      <c r="K6774" s="21"/>
      <c r="M6774" s="21"/>
      <c r="P6774" s="21"/>
      <c r="R6774" s="21"/>
      <c r="T6774" s="28"/>
      <c r="U6774" s="28"/>
      <c r="W6774" s="28"/>
      <c r="Y6774" s="28"/>
      <c r="Z6774" s="28"/>
      <c r="AB6774" s="28"/>
    </row>
    <row r="6775" spans="1:28">
      <c r="A6775" s="70"/>
      <c r="B6775" s="28"/>
      <c r="C6775" s="28"/>
      <c r="D6775" s="28"/>
      <c r="F6775" s="28"/>
      <c r="G6775" s="28"/>
      <c r="H6775" s="28"/>
      <c r="J6775" s="21"/>
      <c r="K6775" s="21"/>
      <c r="M6775" s="21"/>
      <c r="P6775" s="21"/>
      <c r="R6775" s="21"/>
      <c r="T6775" s="28"/>
      <c r="U6775" s="28"/>
      <c r="W6775" s="28"/>
      <c r="Y6775" s="28"/>
      <c r="Z6775" s="28"/>
      <c r="AB6775" s="28"/>
    </row>
    <row r="6776" spans="1:28">
      <c r="A6776" s="70"/>
      <c r="B6776" s="28"/>
      <c r="C6776" s="28"/>
      <c r="D6776" s="28"/>
      <c r="F6776" s="28"/>
      <c r="G6776" s="28"/>
      <c r="H6776" s="28"/>
      <c r="J6776" s="21"/>
      <c r="K6776" s="21"/>
      <c r="M6776" s="21"/>
      <c r="P6776" s="21"/>
      <c r="R6776" s="21"/>
      <c r="T6776" s="28"/>
      <c r="U6776" s="28"/>
      <c r="W6776" s="28"/>
      <c r="Y6776" s="28"/>
      <c r="Z6776" s="28"/>
      <c r="AB6776" s="28"/>
    </row>
    <row r="6777" spans="1:28">
      <c r="A6777" s="70"/>
      <c r="B6777" s="28"/>
      <c r="C6777" s="28"/>
      <c r="D6777" s="28"/>
      <c r="F6777" s="28"/>
      <c r="G6777" s="28"/>
      <c r="H6777" s="28"/>
      <c r="J6777" s="21"/>
      <c r="K6777" s="21"/>
      <c r="M6777" s="21"/>
      <c r="P6777" s="21"/>
      <c r="R6777" s="21"/>
      <c r="T6777" s="28"/>
      <c r="U6777" s="28"/>
      <c r="W6777" s="28"/>
      <c r="Y6777" s="28"/>
      <c r="Z6777" s="28"/>
      <c r="AB6777" s="28"/>
    </row>
    <row r="6778" spans="1:28">
      <c r="A6778" s="70"/>
      <c r="B6778" s="28"/>
      <c r="C6778" s="28"/>
      <c r="D6778" s="28"/>
      <c r="F6778" s="28"/>
      <c r="G6778" s="28"/>
      <c r="H6778" s="28"/>
      <c r="J6778" s="21"/>
      <c r="K6778" s="21"/>
      <c r="M6778" s="21"/>
      <c r="P6778" s="21"/>
      <c r="R6778" s="21"/>
      <c r="T6778" s="28"/>
      <c r="U6778" s="28"/>
      <c r="W6778" s="28"/>
      <c r="Y6778" s="28"/>
      <c r="Z6778" s="28"/>
      <c r="AB6778" s="28"/>
    </row>
    <row r="6779" spans="1:28">
      <c r="A6779" s="70"/>
      <c r="B6779" s="28"/>
      <c r="C6779" s="28"/>
      <c r="D6779" s="28"/>
      <c r="F6779" s="28"/>
      <c r="G6779" s="28"/>
      <c r="H6779" s="28"/>
      <c r="J6779" s="21"/>
      <c r="K6779" s="21"/>
      <c r="M6779" s="21"/>
      <c r="P6779" s="21"/>
      <c r="R6779" s="21"/>
      <c r="T6779" s="28"/>
      <c r="U6779" s="28"/>
      <c r="W6779" s="28"/>
      <c r="Y6779" s="28"/>
      <c r="Z6779" s="28"/>
      <c r="AB6779" s="28"/>
    </row>
    <row r="6780" spans="1:28">
      <c r="A6780" s="70"/>
      <c r="B6780" s="28"/>
      <c r="C6780" s="28"/>
      <c r="D6780" s="28"/>
      <c r="F6780" s="28"/>
      <c r="G6780" s="28"/>
      <c r="H6780" s="28"/>
      <c r="J6780" s="21"/>
      <c r="K6780" s="21"/>
      <c r="M6780" s="21"/>
      <c r="P6780" s="21"/>
      <c r="R6780" s="21"/>
      <c r="T6780" s="28"/>
      <c r="U6780" s="28"/>
      <c r="W6780" s="28"/>
      <c r="Y6780" s="28"/>
      <c r="Z6780" s="28"/>
      <c r="AB6780" s="28"/>
    </row>
    <row r="6781" spans="1:28">
      <c r="A6781" s="70"/>
      <c r="B6781" s="28"/>
      <c r="C6781" s="28"/>
      <c r="D6781" s="28"/>
      <c r="F6781" s="28"/>
      <c r="G6781" s="28"/>
      <c r="H6781" s="28"/>
      <c r="J6781" s="21"/>
      <c r="K6781" s="21"/>
      <c r="M6781" s="21"/>
      <c r="P6781" s="21"/>
      <c r="R6781" s="21"/>
      <c r="T6781" s="28"/>
      <c r="U6781" s="28"/>
      <c r="W6781" s="28"/>
      <c r="Y6781" s="28"/>
      <c r="Z6781" s="28"/>
      <c r="AB6781" s="28"/>
    </row>
    <row r="6782" spans="1:28">
      <c r="A6782" s="70"/>
      <c r="B6782" s="28"/>
      <c r="C6782" s="28"/>
      <c r="D6782" s="28"/>
      <c r="F6782" s="28"/>
      <c r="G6782" s="28"/>
      <c r="H6782" s="28"/>
      <c r="J6782" s="21"/>
      <c r="K6782" s="21"/>
      <c r="M6782" s="21"/>
      <c r="P6782" s="21"/>
      <c r="R6782" s="21"/>
      <c r="T6782" s="28"/>
      <c r="U6782" s="28"/>
      <c r="W6782" s="28"/>
      <c r="Y6782" s="28"/>
      <c r="Z6782" s="28"/>
      <c r="AB6782" s="28"/>
    </row>
    <row r="6783" spans="1:28">
      <c r="A6783" s="70"/>
      <c r="B6783" s="28"/>
      <c r="C6783" s="28"/>
      <c r="D6783" s="28"/>
      <c r="F6783" s="28"/>
      <c r="G6783" s="28"/>
      <c r="H6783" s="28"/>
      <c r="J6783" s="21"/>
      <c r="K6783" s="21"/>
      <c r="M6783" s="21"/>
      <c r="P6783" s="21"/>
      <c r="R6783" s="21"/>
      <c r="T6783" s="28"/>
      <c r="U6783" s="28"/>
      <c r="W6783" s="28"/>
      <c r="Y6783" s="28"/>
      <c r="Z6783" s="28"/>
      <c r="AB6783" s="28"/>
    </row>
    <row r="6784" spans="1:28">
      <c r="A6784" s="70"/>
      <c r="B6784" s="28"/>
      <c r="C6784" s="28"/>
      <c r="D6784" s="28"/>
      <c r="F6784" s="28"/>
      <c r="G6784" s="28"/>
      <c r="H6784" s="28"/>
      <c r="J6784" s="21"/>
      <c r="K6784" s="21"/>
      <c r="M6784" s="21"/>
      <c r="P6784" s="21"/>
      <c r="R6784" s="21"/>
      <c r="T6784" s="28"/>
      <c r="U6784" s="28"/>
      <c r="W6784" s="28"/>
      <c r="Y6784" s="28"/>
      <c r="Z6784" s="28"/>
      <c r="AB6784" s="28"/>
    </row>
    <row r="6785" spans="1:28">
      <c r="A6785" s="70"/>
      <c r="B6785" s="28"/>
      <c r="C6785" s="28"/>
      <c r="D6785" s="28"/>
      <c r="F6785" s="28"/>
      <c r="G6785" s="28"/>
      <c r="H6785" s="28"/>
      <c r="J6785" s="21"/>
      <c r="K6785" s="21"/>
      <c r="M6785" s="21"/>
      <c r="P6785" s="21"/>
      <c r="R6785" s="21"/>
      <c r="T6785" s="28"/>
      <c r="U6785" s="28"/>
      <c r="W6785" s="28"/>
      <c r="Y6785" s="28"/>
      <c r="Z6785" s="28"/>
      <c r="AB6785" s="28"/>
    </row>
    <row r="6786" spans="1:28">
      <c r="A6786" s="70"/>
      <c r="B6786" s="28"/>
      <c r="C6786" s="28"/>
      <c r="D6786" s="28"/>
      <c r="F6786" s="28"/>
      <c r="G6786" s="28"/>
      <c r="H6786" s="28"/>
      <c r="J6786" s="21"/>
      <c r="K6786" s="21"/>
      <c r="M6786" s="21"/>
      <c r="P6786" s="21"/>
      <c r="R6786" s="21"/>
      <c r="T6786" s="28"/>
      <c r="U6786" s="28"/>
      <c r="W6786" s="28"/>
      <c r="Y6786" s="28"/>
      <c r="Z6786" s="28"/>
      <c r="AB6786" s="28"/>
    </row>
    <row r="6787" spans="1:28">
      <c r="A6787" s="70"/>
      <c r="B6787" s="28"/>
      <c r="C6787" s="28"/>
      <c r="D6787" s="28"/>
      <c r="F6787" s="28"/>
      <c r="G6787" s="28"/>
      <c r="H6787" s="28"/>
      <c r="J6787" s="21"/>
      <c r="K6787" s="21"/>
      <c r="M6787" s="21"/>
      <c r="P6787" s="21"/>
      <c r="R6787" s="21"/>
      <c r="T6787" s="28"/>
      <c r="U6787" s="28"/>
      <c r="W6787" s="28"/>
      <c r="Y6787" s="28"/>
      <c r="Z6787" s="28"/>
      <c r="AB6787" s="28"/>
    </row>
    <row r="6788" spans="1:28">
      <c r="A6788" s="70"/>
      <c r="B6788" s="28"/>
      <c r="C6788" s="28"/>
      <c r="D6788" s="28"/>
      <c r="F6788" s="28"/>
      <c r="G6788" s="28"/>
      <c r="H6788" s="28"/>
      <c r="J6788" s="21"/>
      <c r="K6788" s="21"/>
      <c r="M6788" s="21"/>
      <c r="P6788" s="21"/>
      <c r="R6788" s="21"/>
      <c r="T6788" s="28"/>
      <c r="U6788" s="28"/>
      <c r="W6788" s="28"/>
      <c r="Y6788" s="28"/>
      <c r="Z6788" s="28"/>
      <c r="AB6788" s="28"/>
    </row>
    <row r="6789" spans="1:28">
      <c r="A6789" s="70"/>
      <c r="B6789" s="28"/>
      <c r="C6789" s="28"/>
      <c r="D6789" s="28"/>
      <c r="F6789" s="28"/>
      <c r="G6789" s="28"/>
      <c r="H6789" s="28"/>
      <c r="J6789" s="21"/>
      <c r="K6789" s="21"/>
      <c r="M6789" s="21"/>
      <c r="P6789" s="21"/>
      <c r="R6789" s="21"/>
      <c r="T6789" s="28"/>
      <c r="U6789" s="28"/>
      <c r="W6789" s="28"/>
      <c r="Y6789" s="28"/>
      <c r="Z6789" s="28"/>
      <c r="AB6789" s="28"/>
    </row>
    <row r="6790" spans="1:28">
      <c r="A6790" s="70"/>
      <c r="B6790" s="28"/>
      <c r="C6790" s="28"/>
      <c r="D6790" s="28"/>
      <c r="F6790" s="28"/>
      <c r="G6790" s="28"/>
      <c r="H6790" s="28"/>
      <c r="J6790" s="21"/>
      <c r="K6790" s="21"/>
      <c r="M6790" s="21"/>
      <c r="P6790" s="21"/>
      <c r="R6790" s="21"/>
      <c r="T6790" s="28"/>
      <c r="U6790" s="28"/>
      <c r="W6790" s="28"/>
      <c r="Y6790" s="28"/>
      <c r="Z6790" s="28"/>
      <c r="AB6790" s="28"/>
    </row>
    <row r="6791" spans="1:28">
      <c r="A6791" s="70"/>
      <c r="B6791" s="28"/>
      <c r="C6791" s="28"/>
      <c r="D6791" s="28"/>
      <c r="F6791" s="28"/>
      <c r="G6791" s="28"/>
      <c r="H6791" s="28"/>
      <c r="J6791" s="21"/>
      <c r="K6791" s="21"/>
      <c r="M6791" s="21"/>
      <c r="P6791" s="21"/>
      <c r="R6791" s="21"/>
      <c r="T6791" s="28"/>
      <c r="U6791" s="28"/>
      <c r="W6791" s="28"/>
      <c r="Y6791" s="28"/>
      <c r="Z6791" s="28"/>
      <c r="AB6791" s="28"/>
    </row>
    <row r="6792" spans="1:28">
      <c r="A6792" s="70"/>
      <c r="B6792" s="28"/>
      <c r="C6792" s="28"/>
      <c r="D6792" s="28"/>
      <c r="F6792" s="28"/>
      <c r="G6792" s="28"/>
      <c r="H6792" s="28"/>
      <c r="J6792" s="21"/>
      <c r="K6792" s="21"/>
      <c r="M6792" s="21"/>
      <c r="P6792" s="21"/>
      <c r="R6792" s="21"/>
      <c r="T6792" s="28"/>
      <c r="U6792" s="28"/>
      <c r="W6792" s="28"/>
      <c r="Y6792" s="28"/>
      <c r="Z6792" s="28"/>
      <c r="AB6792" s="28"/>
    </row>
    <row r="6793" spans="1:28">
      <c r="A6793" s="70"/>
      <c r="B6793" s="28"/>
      <c r="C6793" s="28"/>
      <c r="D6793" s="28"/>
      <c r="F6793" s="28"/>
      <c r="G6793" s="28"/>
      <c r="H6793" s="28"/>
      <c r="J6793" s="21"/>
      <c r="K6793" s="21"/>
      <c r="M6793" s="21"/>
      <c r="P6793" s="21"/>
      <c r="R6793" s="21"/>
      <c r="T6793" s="28"/>
      <c r="U6793" s="28"/>
      <c r="W6793" s="28"/>
      <c r="Y6793" s="28"/>
      <c r="Z6793" s="28"/>
      <c r="AB6793" s="28"/>
    </row>
    <row r="6794" spans="1:28">
      <c r="A6794" s="70"/>
      <c r="B6794" s="28"/>
      <c r="C6794" s="28"/>
      <c r="D6794" s="28"/>
      <c r="F6794" s="28"/>
      <c r="G6794" s="28"/>
      <c r="H6794" s="28"/>
      <c r="J6794" s="21"/>
      <c r="K6794" s="21"/>
      <c r="M6794" s="21"/>
      <c r="P6794" s="21"/>
      <c r="R6794" s="21"/>
      <c r="T6794" s="28"/>
      <c r="U6794" s="28"/>
      <c r="W6794" s="28"/>
      <c r="Y6794" s="28"/>
      <c r="Z6794" s="28"/>
      <c r="AB6794" s="28"/>
    </row>
    <row r="6795" spans="1:28">
      <c r="A6795" s="70"/>
      <c r="B6795" s="28"/>
      <c r="C6795" s="28"/>
      <c r="D6795" s="28"/>
      <c r="F6795" s="28"/>
      <c r="G6795" s="28"/>
      <c r="H6795" s="28"/>
      <c r="J6795" s="21"/>
      <c r="K6795" s="21"/>
      <c r="M6795" s="21"/>
      <c r="P6795" s="21"/>
      <c r="R6795" s="21"/>
      <c r="T6795" s="28"/>
      <c r="U6795" s="28"/>
      <c r="W6795" s="28"/>
      <c r="Y6795" s="28"/>
      <c r="Z6795" s="28"/>
      <c r="AB6795" s="28"/>
    </row>
    <row r="6796" spans="1:28">
      <c r="A6796" s="70"/>
      <c r="B6796" s="28"/>
      <c r="C6796" s="28"/>
      <c r="D6796" s="28"/>
      <c r="F6796" s="28"/>
      <c r="G6796" s="28"/>
      <c r="H6796" s="28"/>
      <c r="J6796" s="21"/>
      <c r="K6796" s="21"/>
      <c r="M6796" s="21"/>
      <c r="P6796" s="21"/>
      <c r="R6796" s="21"/>
      <c r="T6796" s="28"/>
      <c r="U6796" s="28"/>
      <c r="W6796" s="28"/>
      <c r="Y6796" s="28"/>
      <c r="Z6796" s="28"/>
      <c r="AB6796" s="28"/>
    </row>
    <row r="6797" spans="1:28">
      <c r="A6797" s="70"/>
      <c r="B6797" s="28"/>
      <c r="C6797" s="28"/>
      <c r="D6797" s="28"/>
      <c r="F6797" s="28"/>
      <c r="G6797" s="28"/>
      <c r="H6797" s="28"/>
      <c r="J6797" s="21"/>
      <c r="K6797" s="21"/>
      <c r="M6797" s="21"/>
      <c r="P6797" s="21"/>
      <c r="R6797" s="21"/>
      <c r="T6797" s="28"/>
      <c r="U6797" s="28"/>
      <c r="W6797" s="28"/>
      <c r="Y6797" s="28"/>
      <c r="Z6797" s="28"/>
      <c r="AB6797" s="28"/>
    </row>
    <row r="6798" spans="1:28">
      <c r="A6798" s="70"/>
      <c r="B6798" s="28"/>
      <c r="C6798" s="28"/>
      <c r="D6798" s="28"/>
      <c r="F6798" s="28"/>
      <c r="G6798" s="28"/>
      <c r="H6798" s="28"/>
      <c r="J6798" s="21"/>
      <c r="K6798" s="21"/>
      <c r="M6798" s="21"/>
      <c r="P6798" s="21"/>
      <c r="R6798" s="21"/>
      <c r="T6798" s="28"/>
      <c r="U6798" s="28"/>
      <c r="W6798" s="28"/>
      <c r="Y6798" s="28"/>
      <c r="Z6798" s="28"/>
      <c r="AB6798" s="28"/>
    </row>
    <row r="6799" spans="1:28">
      <c r="A6799" s="70"/>
      <c r="B6799" s="28"/>
      <c r="C6799" s="28"/>
      <c r="D6799" s="28"/>
      <c r="F6799" s="28"/>
      <c r="G6799" s="28"/>
      <c r="H6799" s="28"/>
      <c r="J6799" s="21"/>
      <c r="K6799" s="21"/>
      <c r="M6799" s="21"/>
      <c r="P6799" s="21"/>
      <c r="R6799" s="21"/>
      <c r="T6799" s="28"/>
      <c r="U6799" s="28"/>
      <c r="W6799" s="28"/>
      <c r="Y6799" s="28"/>
      <c r="Z6799" s="28"/>
      <c r="AB6799" s="28"/>
    </row>
    <row r="6800" spans="1:28">
      <c r="A6800" s="70"/>
      <c r="B6800" s="28"/>
      <c r="C6800" s="28"/>
      <c r="D6800" s="28"/>
      <c r="F6800" s="28"/>
      <c r="G6800" s="28"/>
      <c r="H6800" s="28"/>
      <c r="J6800" s="21"/>
      <c r="K6800" s="21"/>
      <c r="M6800" s="21"/>
      <c r="P6800" s="21"/>
      <c r="R6800" s="21"/>
      <c r="T6800" s="28"/>
      <c r="U6800" s="28"/>
      <c r="W6800" s="28"/>
      <c r="Y6800" s="28"/>
      <c r="Z6800" s="28"/>
      <c r="AB6800" s="28"/>
    </row>
    <row r="6801" spans="1:28">
      <c r="A6801" s="70"/>
      <c r="B6801" s="28"/>
      <c r="C6801" s="28"/>
      <c r="D6801" s="28"/>
      <c r="F6801" s="28"/>
      <c r="G6801" s="28"/>
      <c r="H6801" s="28"/>
      <c r="J6801" s="21"/>
      <c r="K6801" s="21"/>
      <c r="M6801" s="21"/>
      <c r="P6801" s="21"/>
      <c r="R6801" s="21"/>
      <c r="T6801" s="28"/>
      <c r="U6801" s="28"/>
      <c r="W6801" s="28"/>
      <c r="Y6801" s="28"/>
      <c r="Z6801" s="28"/>
      <c r="AB6801" s="28"/>
    </row>
    <row r="6802" spans="1:28">
      <c r="A6802" s="70"/>
      <c r="B6802" s="28"/>
      <c r="C6802" s="28"/>
      <c r="D6802" s="28"/>
      <c r="F6802" s="28"/>
      <c r="G6802" s="28"/>
      <c r="H6802" s="28"/>
      <c r="J6802" s="21"/>
      <c r="K6802" s="21"/>
      <c r="M6802" s="21"/>
      <c r="P6802" s="21"/>
      <c r="R6802" s="21"/>
      <c r="T6802" s="28"/>
      <c r="U6802" s="28"/>
      <c r="W6802" s="28"/>
      <c r="Y6802" s="28"/>
      <c r="Z6802" s="28"/>
      <c r="AB6802" s="28"/>
    </row>
    <row r="6803" spans="1:28">
      <c r="A6803" s="70"/>
      <c r="B6803" s="28"/>
      <c r="C6803" s="28"/>
      <c r="D6803" s="28"/>
      <c r="F6803" s="28"/>
      <c r="G6803" s="28"/>
      <c r="H6803" s="28"/>
      <c r="J6803" s="21"/>
      <c r="K6803" s="21"/>
      <c r="M6803" s="21"/>
      <c r="P6803" s="21"/>
      <c r="R6803" s="21"/>
      <c r="T6803" s="28"/>
      <c r="U6803" s="28"/>
      <c r="W6803" s="28"/>
      <c r="Y6803" s="28"/>
      <c r="Z6803" s="28"/>
      <c r="AB6803" s="28"/>
    </row>
    <row r="6804" spans="1:28">
      <c r="A6804" s="70"/>
      <c r="B6804" s="28"/>
      <c r="C6804" s="28"/>
      <c r="D6804" s="28"/>
      <c r="F6804" s="28"/>
      <c r="G6804" s="28"/>
      <c r="H6804" s="28"/>
      <c r="J6804" s="21"/>
      <c r="K6804" s="21"/>
      <c r="M6804" s="21"/>
      <c r="P6804" s="21"/>
      <c r="R6804" s="21"/>
      <c r="T6804" s="28"/>
      <c r="U6804" s="28"/>
      <c r="W6804" s="28"/>
      <c r="Y6804" s="28"/>
      <c r="Z6804" s="28"/>
      <c r="AB6804" s="28"/>
    </row>
    <row r="6805" spans="1:28">
      <c r="A6805" s="70"/>
      <c r="B6805" s="28"/>
      <c r="C6805" s="28"/>
      <c r="D6805" s="28"/>
      <c r="F6805" s="28"/>
      <c r="G6805" s="28"/>
      <c r="H6805" s="28"/>
      <c r="J6805" s="21"/>
      <c r="K6805" s="21"/>
      <c r="M6805" s="21"/>
      <c r="P6805" s="21"/>
      <c r="R6805" s="21"/>
      <c r="T6805" s="28"/>
      <c r="U6805" s="28"/>
      <c r="W6805" s="28"/>
      <c r="Y6805" s="28"/>
      <c r="Z6805" s="28"/>
      <c r="AB6805" s="28"/>
    </row>
    <row r="6806" spans="1:28">
      <c r="A6806" s="70"/>
      <c r="B6806" s="28"/>
      <c r="C6806" s="28"/>
      <c r="D6806" s="28"/>
      <c r="F6806" s="28"/>
      <c r="G6806" s="28"/>
      <c r="H6806" s="28"/>
      <c r="J6806" s="21"/>
      <c r="K6806" s="21"/>
      <c r="M6806" s="21"/>
      <c r="P6806" s="21"/>
      <c r="R6806" s="21"/>
      <c r="T6806" s="28"/>
      <c r="U6806" s="28"/>
      <c r="W6806" s="28"/>
      <c r="Y6806" s="28"/>
      <c r="Z6806" s="28"/>
      <c r="AB6806" s="28"/>
    </row>
    <row r="6807" spans="1:28">
      <c r="A6807" s="70"/>
      <c r="B6807" s="28"/>
      <c r="C6807" s="28"/>
      <c r="D6807" s="28"/>
      <c r="F6807" s="28"/>
      <c r="G6807" s="28"/>
      <c r="H6807" s="28"/>
      <c r="J6807" s="21"/>
      <c r="K6807" s="21"/>
      <c r="M6807" s="21"/>
      <c r="P6807" s="21"/>
      <c r="R6807" s="21"/>
      <c r="T6807" s="28"/>
      <c r="U6807" s="28"/>
      <c r="W6807" s="28"/>
      <c r="Y6807" s="28"/>
      <c r="Z6807" s="28"/>
      <c r="AB6807" s="28"/>
    </row>
    <row r="6808" spans="1:28">
      <c r="A6808" s="70"/>
      <c r="B6808" s="28"/>
      <c r="C6808" s="28"/>
      <c r="D6808" s="28"/>
      <c r="F6808" s="28"/>
      <c r="G6808" s="28"/>
      <c r="H6808" s="28"/>
      <c r="J6808" s="21"/>
      <c r="K6808" s="21"/>
      <c r="M6808" s="21"/>
      <c r="P6808" s="21"/>
      <c r="R6808" s="21"/>
      <c r="T6808" s="28"/>
      <c r="U6808" s="28"/>
      <c r="W6808" s="28"/>
      <c r="Y6808" s="28"/>
      <c r="Z6808" s="28"/>
      <c r="AB6808" s="28"/>
    </row>
    <row r="6809" spans="1:28">
      <c r="A6809" s="70"/>
      <c r="B6809" s="28"/>
      <c r="C6809" s="28"/>
      <c r="D6809" s="28"/>
      <c r="F6809" s="28"/>
      <c r="G6809" s="28"/>
      <c r="H6809" s="28"/>
      <c r="J6809" s="21"/>
      <c r="K6809" s="21"/>
      <c r="M6809" s="21"/>
      <c r="P6809" s="21"/>
      <c r="R6809" s="21"/>
      <c r="T6809" s="28"/>
      <c r="U6809" s="28"/>
      <c r="W6809" s="28"/>
      <c r="Y6809" s="28"/>
      <c r="Z6809" s="28"/>
      <c r="AB6809" s="28"/>
    </row>
    <row r="6810" spans="1:28">
      <c r="A6810" s="70"/>
      <c r="B6810" s="28"/>
      <c r="C6810" s="28"/>
      <c r="D6810" s="28"/>
      <c r="F6810" s="28"/>
      <c r="G6810" s="28"/>
      <c r="H6810" s="28"/>
      <c r="J6810" s="21"/>
      <c r="K6810" s="21"/>
      <c r="M6810" s="21"/>
      <c r="P6810" s="21"/>
      <c r="R6810" s="21"/>
      <c r="T6810" s="28"/>
      <c r="U6810" s="28"/>
      <c r="W6810" s="28"/>
      <c r="Y6810" s="28"/>
      <c r="Z6810" s="28"/>
      <c r="AB6810" s="28"/>
    </row>
    <row r="6811" spans="1:28">
      <c r="A6811" s="70"/>
      <c r="B6811" s="28"/>
      <c r="C6811" s="28"/>
      <c r="D6811" s="28"/>
      <c r="F6811" s="28"/>
      <c r="G6811" s="28"/>
      <c r="H6811" s="28"/>
      <c r="J6811" s="21"/>
      <c r="K6811" s="21"/>
      <c r="M6811" s="21"/>
      <c r="P6811" s="21"/>
      <c r="R6811" s="21"/>
      <c r="T6811" s="28"/>
      <c r="U6811" s="28"/>
      <c r="W6811" s="28"/>
      <c r="Y6811" s="28"/>
      <c r="Z6811" s="28"/>
      <c r="AB6811" s="28"/>
    </row>
    <row r="6812" spans="1:28">
      <c r="A6812" s="70"/>
      <c r="B6812" s="28"/>
      <c r="C6812" s="28"/>
      <c r="D6812" s="28"/>
      <c r="F6812" s="28"/>
      <c r="G6812" s="28"/>
      <c r="H6812" s="28"/>
      <c r="J6812" s="21"/>
      <c r="K6812" s="21"/>
      <c r="M6812" s="21"/>
      <c r="P6812" s="21"/>
      <c r="R6812" s="21"/>
      <c r="T6812" s="28"/>
      <c r="U6812" s="28"/>
      <c r="W6812" s="28"/>
      <c r="Y6812" s="28"/>
      <c r="Z6812" s="28"/>
      <c r="AB6812" s="28"/>
    </row>
    <row r="6813" spans="1:28">
      <c r="A6813" s="70"/>
      <c r="B6813" s="28"/>
      <c r="C6813" s="28"/>
      <c r="D6813" s="28"/>
      <c r="F6813" s="28"/>
      <c r="G6813" s="28"/>
      <c r="H6813" s="28"/>
      <c r="J6813" s="21"/>
      <c r="K6813" s="21"/>
      <c r="M6813" s="21"/>
      <c r="P6813" s="21"/>
      <c r="R6813" s="21"/>
      <c r="T6813" s="28"/>
      <c r="U6813" s="28"/>
      <c r="W6813" s="28"/>
      <c r="Y6813" s="28"/>
      <c r="Z6813" s="28"/>
      <c r="AB6813" s="28"/>
    </row>
    <row r="6814" spans="1:28">
      <c r="A6814" s="70"/>
      <c r="B6814" s="28"/>
      <c r="C6814" s="28"/>
      <c r="D6814" s="28"/>
      <c r="F6814" s="28"/>
      <c r="G6814" s="28"/>
      <c r="H6814" s="28"/>
      <c r="J6814" s="21"/>
      <c r="K6814" s="21"/>
      <c r="M6814" s="21"/>
      <c r="P6814" s="21"/>
      <c r="R6814" s="21"/>
      <c r="T6814" s="28"/>
      <c r="U6814" s="28"/>
      <c r="W6814" s="28"/>
      <c r="Y6814" s="28"/>
      <c r="Z6814" s="28"/>
      <c r="AB6814" s="28"/>
    </row>
    <row r="6815" spans="1:28">
      <c r="A6815" s="70"/>
      <c r="B6815" s="28"/>
      <c r="C6815" s="28"/>
      <c r="D6815" s="28"/>
      <c r="F6815" s="28"/>
      <c r="G6815" s="28"/>
      <c r="H6815" s="28"/>
      <c r="J6815" s="21"/>
      <c r="K6815" s="21"/>
      <c r="M6815" s="21"/>
      <c r="P6815" s="21"/>
      <c r="R6815" s="21"/>
      <c r="T6815" s="28"/>
      <c r="U6815" s="28"/>
      <c r="W6815" s="28"/>
      <c r="Y6815" s="28"/>
      <c r="Z6815" s="28"/>
      <c r="AB6815" s="28"/>
    </row>
    <row r="6816" spans="1:28">
      <c r="A6816" s="70"/>
      <c r="B6816" s="28"/>
      <c r="C6816" s="28"/>
      <c r="D6816" s="28"/>
      <c r="F6816" s="28"/>
      <c r="G6816" s="28"/>
      <c r="H6816" s="28"/>
      <c r="J6816" s="21"/>
      <c r="K6816" s="21"/>
      <c r="M6816" s="21"/>
      <c r="P6816" s="21"/>
      <c r="R6816" s="21"/>
      <c r="T6816" s="28"/>
      <c r="U6816" s="28"/>
      <c r="W6816" s="28"/>
      <c r="Y6816" s="28"/>
      <c r="Z6816" s="28"/>
      <c r="AB6816" s="28"/>
    </row>
    <row r="6817" spans="1:28">
      <c r="A6817" s="70"/>
      <c r="B6817" s="28"/>
      <c r="C6817" s="28"/>
      <c r="D6817" s="28"/>
      <c r="F6817" s="28"/>
      <c r="G6817" s="28"/>
      <c r="H6817" s="28"/>
      <c r="J6817" s="21"/>
      <c r="K6817" s="21"/>
      <c r="M6817" s="21"/>
      <c r="P6817" s="21"/>
      <c r="R6817" s="21"/>
      <c r="T6817" s="28"/>
      <c r="U6817" s="28"/>
      <c r="W6817" s="28"/>
      <c r="Y6817" s="28"/>
      <c r="Z6817" s="28"/>
      <c r="AB6817" s="28"/>
    </row>
    <row r="6818" spans="1:28">
      <c r="A6818" s="70"/>
      <c r="B6818" s="28"/>
      <c r="C6818" s="28"/>
      <c r="D6818" s="28"/>
      <c r="F6818" s="28"/>
      <c r="G6818" s="28"/>
      <c r="H6818" s="28"/>
      <c r="J6818" s="21"/>
      <c r="K6818" s="21"/>
      <c r="M6818" s="21"/>
      <c r="P6818" s="21"/>
      <c r="R6818" s="21"/>
      <c r="T6818" s="28"/>
      <c r="U6818" s="28"/>
      <c r="W6818" s="28"/>
      <c r="Y6818" s="28"/>
      <c r="Z6818" s="28"/>
      <c r="AB6818" s="28"/>
    </row>
    <row r="6819" spans="1:28">
      <c r="A6819" s="70"/>
      <c r="B6819" s="28"/>
      <c r="C6819" s="28"/>
      <c r="D6819" s="28"/>
      <c r="F6819" s="28"/>
      <c r="G6819" s="28"/>
      <c r="H6819" s="28"/>
      <c r="J6819" s="21"/>
      <c r="K6819" s="21"/>
      <c r="M6819" s="21"/>
      <c r="P6819" s="21"/>
      <c r="R6819" s="21"/>
      <c r="T6819" s="28"/>
      <c r="U6819" s="28"/>
      <c r="W6819" s="28"/>
      <c r="Y6819" s="28"/>
      <c r="Z6819" s="28"/>
      <c r="AB6819" s="28"/>
    </row>
    <row r="6820" spans="1:28">
      <c r="A6820" s="70"/>
      <c r="B6820" s="28"/>
      <c r="C6820" s="28"/>
      <c r="D6820" s="28"/>
      <c r="F6820" s="28"/>
      <c r="G6820" s="28"/>
      <c r="H6820" s="28"/>
      <c r="J6820" s="21"/>
      <c r="K6820" s="21"/>
      <c r="M6820" s="21"/>
      <c r="P6820" s="21"/>
      <c r="R6820" s="21"/>
      <c r="T6820" s="28"/>
      <c r="U6820" s="28"/>
      <c r="W6820" s="28"/>
      <c r="Y6820" s="28"/>
      <c r="Z6820" s="28"/>
      <c r="AB6820" s="28"/>
    </row>
    <row r="6821" spans="1:28">
      <c r="A6821" s="70"/>
      <c r="B6821" s="28"/>
      <c r="C6821" s="28"/>
      <c r="D6821" s="28"/>
      <c r="F6821" s="28"/>
      <c r="G6821" s="28"/>
      <c r="H6821" s="28"/>
      <c r="J6821" s="21"/>
      <c r="K6821" s="21"/>
      <c r="M6821" s="21"/>
      <c r="P6821" s="21"/>
      <c r="R6821" s="21"/>
      <c r="T6821" s="28"/>
      <c r="U6821" s="28"/>
      <c r="W6821" s="28"/>
      <c r="Y6821" s="28"/>
      <c r="Z6821" s="28"/>
      <c r="AB6821" s="28"/>
    </row>
    <row r="6822" spans="1:28">
      <c r="A6822" s="70"/>
      <c r="B6822" s="28"/>
      <c r="C6822" s="28"/>
      <c r="D6822" s="28"/>
      <c r="F6822" s="28"/>
      <c r="G6822" s="28"/>
      <c r="H6822" s="28"/>
      <c r="J6822" s="21"/>
      <c r="K6822" s="21"/>
      <c r="M6822" s="21"/>
      <c r="P6822" s="21"/>
      <c r="R6822" s="21"/>
      <c r="T6822" s="28"/>
      <c r="U6822" s="28"/>
      <c r="W6822" s="28"/>
      <c r="Y6822" s="28"/>
      <c r="Z6822" s="28"/>
      <c r="AB6822" s="28"/>
    </row>
    <row r="6823" spans="1:28">
      <c r="A6823" s="70"/>
      <c r="B6823" s="28"/>
      <c r="C6823" s="28"/>
      <c r="D6823" s="28"/>
      <c r="F6823" s="28"/>
      <c r="G6823" s="28"/>
      <c r="H6823" s="28"/>
      <c r="J6823" s="21"/>
      <c r="K6823" s="21"/>
      <c r="M6823" s="21"/>
      <c r="P6823" s="21"/>
      <c r="R6823" s="21"/>
      <c r="T6823" s="28"/>
      <c r="U6823" s="28"/>
      <c r="W6823" s="28"/>
      <c r="Y6823" s="28"/>
      <c r="Z6823" s="28"/>
      <c r="AB6823" s="28"/>
    </row>
    <row r="6824" spans="1:28">
      <c r="A6824" s="70"/>
      <c r="B6824" s="28"/>
      <c r="C6824" s="28"/>
      <c r="D6824" s="28"/>
      <c r="F6824" s="28"/>
      <c r="G6824" s="28"/>
      <c r="H6824" s="28"/>
      <c r="J6824" s="21"/>
      <c r="K6824" s="21"/>
      <c r="M6824" s="21"/>
      <c r="P6824" s="21"/>
      <c r="R6824" s="21"/>
      <c r="T6824" s="28"/>
      <c r="U6824" s="28"/>
      <c r="W6824" s="28"/>
      <c r="Y6824" s="28"/>
      <c r="Z6824" s="28"/>
      <c r="AB6824" s="28"/>
    </row>
    <row r="6825" spans="1:28">
      <c r="A6825" s="70"/>
      <c r="B6825" s="28"/>
      <c r="C6825" s="28"/>
      <c r="D6825" s="28"/>
      <c r="F6825" s="28"/>
      <c r="G6825" s="28"/>
      <c r="H6825" s="28"/>
      <c r="J6825" s="21"/>
      <c r="K6825" s="21"/>
      <c r="M6825" s="21"/>
      <c r="P6825" s="21"/>
      <c r="R6825" s="21"/>
      <c r="T6825" s="28"/>
      <c r="U6825" s="28"/>
      <c r="W6825" s="28"/>
      <c r="Y6825" s="28"/>
      <c r="Z6825" s="28"/>
      <c r="AB6825" s="28"/>
    </row>
    <row r="6826" spans="1:28">
      <c r="A6826" s="70"/>
      <c r="B6826" s="28"/>
      <c r="C6826" s="28"/>
      <c r="D6826" s="28"/>
      <c r="F6826" s="28"/>
      <c r="G6826" s="28"/>
      <c r="H6826" s="28"/>
      <c r="J6826" s="21"/>
      <c r="K6826" s="21"/>
      <c r="M6826" s="21"/>
      <c r="P6826" s="21"/>
      <c r="R6826" s="21"/>
      <c r="T6826" s="28"/>
      <c r="U6826" s="28"/>
      <c r="W6826" s="28"/>
      <c r="Y6826" s="28"/>
      <c r="Z6826" s="28"/>
      <c r="AB6826" s="28"/>
    </row>
    <row r="6827" spans="1:28">
      <c r="A6827" s="70"/>
      <c r="B6827" s="28"/>
      <c r="C6827" s="28"/>
      <c r="D6827" s="28"/>
      <c r="F6827" s="28"/>
      <c r="G6827" s="28"/>
      <c r="H6827" s="28"/>
      <c r="J6827" s="21"/>
      <c r="K6827" s="21"/>
      <c r="M6827" s="21"/>
      <c r="P6827" s="21"/>
      <c r="R6827" s="21"/>
      <c r="T6827" s="28"/>
      <c r="U6827" s="28"/>
      <c r="W6827" s="28"/>
      <c r="Y6827" s="28"/>
      <c r="Z6827" s="28"/>
      <c r="AB6827" s="28"/>
    </row>
    <row r="6828" spans="1:28">
      <c r="A6828" s="70"/>
      <c r="B6828" s="28"/>
      <c r="C6828" s="28"/>
      <c r="D6828" s="28"/>
      <c r="F6828" s="28"/>
      <c r="G6828" s="28"/>
      <c r="H6828" s="28"/>
      <c r="J6828" s="21"/>
      <c r="K6828" s="21"/>
      <c r="M6828" s="21"/>
      <c r="P6828" s="21"/>
      <c r="R6828" s="21"/>
      <c r="T6828" s="28"/>
      <c r="U6828" s="28"/>
      <c r="W6828" s="28"/>
      <c r="Y6828" s="28"/>
      <c r="Z6828" s="28"/>
      <c r="AB6828" s="28"/>
    </row>
    <row r="6829" spans="1:28">
      <c r="A6829" s="70"/>
      <c r="B6829" s="28"/>
      <c r="C6829" s="28"/>
      <c r="D6829" s="28"/>
      <c r="F6829" s="28"/>
      <c r="G6829" s="28"/>
      <c r="H6829" s="28"/>
      <c r="J6829" s="21"/>
      <c r="K6829" s="21"/>
      <c r="M6829" s="21"/>
      <c r="P6829" s="21"/>
      <c r="R6829" s="21"/>
      <c r="T6829" s="28"/>
      <c r="U6829" s="28"/>
      <c r="W6829" s="28"/>
      <c r="Y6829" s="28"/>
      <c r="Z6829" s="28"/>
      <c r="AB6829" s="28"/>
    </row>
    <row r="6830" spans="1:28">
      <c r="A6830" s="70"/>
      <c r="B6830" s="28"/>
      <c r="C6830" s="28"/>
      <c r="D6830" s="28"/>
      <c r="F6830" s="28"/>
      <c r="G6830" s="28"/>
      <c r="H6830" s="28"/>
      <c r="J6830" s="21"/>
      <c r="K6830" s="21"/>
      <c r="M6830" s="21"/>
      <c r="P6830" s="21"/>
      <c r="R6830" s="21"/>
      <c r="T6830" s="28"/>
      <c r="U6830" s="28"/>
      <c r="W6830" s="28"/>
      <c r="Y6830" s="28"/>
      <c r="Z6830" s="28"/>
      <c r="AB6830" s="28"/>
    </row>
    <row r="6831" spans="1:28">
      <c r="A6831" s="70"/>
      <c r="B6831" s="28"/>
      <c r="C6831" s="28"/>
      <c r="D6831" s="28"/>
      <c r="F6831" s="28"/>
      <c r="G6831" s="28"/>
      <c r="H6831" s="28"/>
      <c r="J6831" s="21"/>
      <c r="K6831" s="21"/>
      <c r="M6831" s="21"/>
      <c r="P6831" s="21"/>
      <c r="R6831" s="21"/>
      <c r="T6831" s="28"/>
      <c r="U6831" s="28"/>
      <c r="W6831" s="28"/>
      <c r="Y6831" s="28"/>
      <c r="Z6831" s="28"/>
      <c r="AB6831" s="28"/>
    </row>
    <row r="6832" spans="1:28">
      <c r="A6832" s="70"/>
      <c r="B6832" s="28"/>
      <c r="C6832" s="28"/>
      <c r="D6832" s="28"/>
      <c r="F6832" s="28"/>
      <c r="G6832" s="28"/>
      <c r="H6832" s="28"/>
      <c r="J6832" s="21"/>
      <c r="K6832" s="21"/>
      <c r="M6832" s="21"/>
      <c r="P6832" s="21"/>
      <c r="R6832" s="21"/>
      <c r="T6832" s="28"/>
      <c r="U6832" s="28"/>
      <c r="W6832" s="28"/>
      <c r="Y6832" s="28"/>
      <c r="Z6832" s="28"/>
      <c r="AB6832" s="28"/>
    </row>
    <row r="6833" spans="1:28">
      <c r="A6833" s="70"/>
      <c r="B6833" s="28"/>
      <c r="C6833" s="28"/>
      <c r="D6833" s="28"/>
      <c r="F6833" s="28"/>
      <c r="G6833" s="28"/>
      <c r="H6833" s="28"/>
      <c r="J6833" s="21"/>
      <c r="K6833" s="21"/>
      <c r="M6833" s="21"/>
      <c r="P6833" s="21"/>
      <c r="R6833" s="21"/>
      <c r="T6833" s="28"/>
      <c r="U6833" s="28"/>
      <c r="W6833" s="28"/>
      <c r="Y6833" s="28"/>
      <c r="Z6833" s="28"/>
      <c r="AB6833" s="28"/>
    </row>
    <row r="6834" spans="1:28">
      <c r="A6834" s="70"/>
      <c r="B6834" s="28"/>
      <c r="C6834" s="28"/>
      <c r="D6834" s="28"/>
      <c r="F6834" s="28"/>
      <c r="G6834" s="28"/>
      <c r="H6834" s="28"/>
      <c r="J6834" s="21"/>
      <c r="K6834" s="21"/>
      <c r="M6834" s="21"/>
      <c r="P6834" s="21"/>
      <c r="R6834" s="21"/>
      <c r="T6834" s="28"/>
      <c r="U6834" s="28"/>
      <c r="W6834" s="28"/>
      <c r="Y6834" s="28"/>
      <c r="Z6834" s="28"/>
      <c r="AB6834" s="28"/>
    </row>
    <row r="6835" spans="1:28">
      <c r="A6835" s="70"/>
      <c r="B6835" s="28"/>
      <c r="C6835" s="28"/>
      <c r="D6835" s="28"/>
      <c r="F6835" s="28"/>
      <c r="G6835" s="28"/>
      <c r="H6835" s="28"/>
      <c r="J6835" s="21"/>
      <c r="K6835" s="21"/>
      <c r="M6835" s="21"/>
      <c r="P6835" s="21"/>
      <c r="R6835" s="21"/>
      <c r="T6835" s="28"/>
      <c r="U6835" s="28"/>
      <c r="W6835" s="28"/>
      <c r="Y6835" s="28"/>
      <c r="Z6835" s="28"/>
      <c r="AB6835" s="28"/>
    </row>
    <row r="6836" spans="1:28">
      <c r="A6836" s="70"/>
      <c r="B6836" s="28"/>
      <c r="C6836" s="28"/>
      <c r="D6836" s="28"/>
      <c r="F6836" s="28"/>
      <c r="G6836" s="28"/>
      <c r="H6836" s="28"/>
      <c r="J6836" s="21"/>
      <c r="K6836" s="21"/>
      <c r="M6836" s="21"/>
      <c r="P6836" s="21"/>
      <c r="R6836" s="21"/>
      <c r="T6836" s="28"/>
      <c r="U6836" s="28"/>
      <c r="W6836" s="28"/>
      <c r="Y6836" s="28"/>
      <c r="Z6836" s="28"/>
      <c r="AB6836" s="28"/>
    </row>
    <row r="6837" spans="1:28">
      <c r="A6837" s="70"/>
      <c r="B6837" s="28"/>
      <c r="C6837" s="28"/>
      <c r="D6837" s="28"/>
      <c r="F6837" s="28"/>
      <c r="G6837" s="28"/>
      <c r="H6837" s="28"/>
      <c r="J6837" s="21"/>
      <c r="K6837" s="21"/>
      <c r="M6837" s="21"/>
      <c r="P6837" s="21"/>
      <c r="R6837" s="21"/>
      <c r="T6837" s="28"/>
      <c r="U6837" s="28"/>
      <c r="W6837" s="28"/>
      <c r="Y6837" s="28"/>
      <c r="Z6837" s="28"/>
      <c r="AB6837" s="28"/>
    </row>
    <row r="6838" spans="1:28">
      <c r="A6838" s="70"/>
      <c r="B6838" s="28"/>
      <c r="C6838" s="28"/>
      <c r="D6838" s="28"/>
      <c r="F6838" s="28"/>
      <c r="G6838" s="28"/>
      <c r="H6838" s="28"/>
      <c r="J6838" s="21"/>
      <c r="K6838" s="21"/>
      <c r="M6838" s="21"/>
      <c r="P6838" s="21"/>
      <c r="R6838" s="21"/>
      <c r="T6838" s="28"/>
      <c r="U6838" s="28"/>
      <c r="W6838" s="28"/>
      <c r="Y6838" s="28"/>
      <c r="Z6838" s="28"/>
      <c r="AB6838" s="28"/>
    </row>
    <row r="6839" spans="1:28">
      <c r="A6839" s="70"/>
      <c r="B6839" s="28"/>
      <c r="C6839" s="28"/>
      <c r="D6839" s="28"/>
      <c r="F6839" s="28"/>
      <c r="G6839" s="28"/>
      <c r="H6839" s="28"/>
      <c r="J6839" s="21"/>
      <c r="K6839" s="21"/>
      <c r="M6839" s="21"/>
      <c r="P6839" s="21"/>
      <c r="R6839" s="21"/>
      <c r="T6839" s="28"/>
      <c r="U6839" s="28"/>
      <c r="W6839" s="28"/>
      <c r="Y6839" s="28"/>
      <c r="Z6839" s="28"/>
      <c r="AB6839" s="28"/>
    </row>
    <row r="6840" spans="1:28">
      <c r="A6840" s="70"/>
      <c r="B6840" s="28"/>
      <c r="C6840" s="28"/>
      <c r="D6840" s="28"/>
      <c r="F6840" s="28"/>
      <c r="G6840" s="28"/>
      <c r="H6840" s="28"/>
      <c r="J6840" s="21"/>
      <c r="K6840" s="21"/>
      <c r="M6840" s="21"/>
      <c r="P6840" s="21"/>
      <c r="R6840" s="21"/>
      <c r="T6840" s="28"/>
      <c r="U6840" s="28"/>
      <c r="W6840" s="28"/>
      <c r="Y6840" s="28"/>
      <c r="Z6840" s="28"/>
      <c r="AB6840" s="28"/>
    </row>
    <row r="6841" spans="1:28">
      <c r="A6841" s="70"/>
      <c r="B6841" s="28"/>
      <c r="C6841" s="28"/>
      <c r="D6841" s="28"/>
      <c r="F6841" s="28"/>
      <c r="G6841" s="28"/>
      <c r="H6841" s="28"/>
      <c r="J6841" s="21"/>
      <c r="K6841" s="21"/>
      <c r="M6841" s="21"/>
      <c r="P6841" s="21"/>
      <c r="R6841" s="21"/>
      <c r="T6841" s="28"/>
      <c r="U6841" s="28"/>
      <c r="W6841" s="28"/>
      <c r="Y6841" s="28"/>
      <c r="Z6841" s="28"/>
      <c r="AB6841" s="28"/>
    </row>
    <row r="6842" spans="1:28">
      <c r="A6842" s="70"/>
      <c r="B6842" s="28"/>
      <c r="C6842" s="28"/>
      <c r="D6842" s="28"/>
      <c r="F6842" s="28"/>
      <c r="G6842" s="28"/>
      <c r="H6842" s="28"/>
      <c r="J6842" s="21"/>
      <c r="K6842" s="21"/>
      <c r="M6842" s="21"/>
      <c r="P6842" s="21"/>
      <c r="R6842" s="21"/>
      <c r="T6842" s="28"/>
      <c r="U6842" s="28"/>
      <c r="W6842" s="28"/>
      <c r="Y6842" s="28"/>
      <c r="Z6842" s="28"/>
      <c r="AB6842" s="28"/>
    </row>
    <row r="6843" spans="1:28">
      <c r="A6843" s="70"/>
      <c r="B6843" s="28"/>
      <c r="C6843" s="28"/>
      <c r="D6843" s="28"/>
      <c r="F6843" s="28"/>
      <c r="G6843" s="28"/>
      <c r="H6843" s="28"/>
      <c r="J6843" s="21"/>
      <c r="K6843" s="21"/>
      <c r="M6843" s="21"/>
      <c r="P6843" s="21"/>
      <c r="R6843" s="21"/>
      <c r="T6843" s="28"/>
      <c r="U6843" s="28"/>
      <c r="W6843" s="28"/>
      <c r="Y6843" s="28"/>
      <c r="Z6843" s="28"/>
      <c r="AB6843" s="28"/>
    </row>
    <row r="6844" spans="1:28">
      <c r="A6844" s="70"/>
      <c r="B6844" s="28"/>
      <c r="C6844" s="28"/>
      <c r="D6844" s="28"/>
      <c r="F6844" s="28"/>
      <c r="G6844" s="28"/>
      <c r="H6844" s="28"/>
      <c r="J6844" s="21"/>
      <c r="K6844" s="21"/>
      <c r="M6844" s="21"/>
      <c r="P6844" s="21"/>
      <c r="R6844" s="21"/>
      <c r="T6844" s="28"/>
      <c r="U6844" s="28"/>
      <c r="W6844" s="28"/>
      <c r="Y6844" s="28"/>
      <c r="Z6844" s="28"/>
      <c r="AB6844" s="28"/>
    </row>
    <row r="6845" spans="1:28">
      <c r="A6845" s="70"/>
      <c r="B6845" s="28"/>
      <c r="C6845" s="28"/>
      <c r="D6845" s="28"/>
      <c r="F6845" s="28"/>
      <c r="G6845" s="28"/>
      <c r="H6845" s="28"/>
      <c r="J6845" s="21"/>
      <c r="K6845" s="21"/>
      <c r="M6845" s="21"/>
      <c r="P6845" s="21"/>
      <c r="R6845" s="21"/>
      <c r="T6845" s="28"/>
      <c r="U6845" s="28"/>
      <c r="W6845" s="28"/>
      <c r="Y6845" s="28"/>
      <c r="Z6845" s="28"/>
      <c r="AB6845" s="28"/>
    </row>
    <row r="6846" spans="1:28">
      <c r="A6846" s="70"/>
      <c r="B6846" s="28"/>
      <c r="C6846" s="28"/>
      <c r="D6846" s="28"/>
      <c r="F6846" s="28"/>
      <c r="G6846" s="28"/>
      <c r="H6846" s="28"/>
      <c r="J6846" s="21"/>
      <c r="K6846" s="21"/>
      <c r="M6846" s="21"/>
      <c r="P6846" s="21"/>
      <c r="R6846" s="21"/>
      <c r="T6846" s="28"/>
      <c r="U6846" s="28"/>
      <c r="W6846" s="28"/>
      <c r="Y6846" s="28"/>
      <c r="Z6846" s="28"/>
      <c r="AB6846" s="28"/>
    </row>
    <row r="6847" spans="1:28">
      <c r="A6847" s="70"/>
      <c r="B6847" s="28"/>
      <c r="C6847" s="28"/>
      <c r="D6847" s="28"/>
      <c r="F6847" s="28"/>
      <c r="G6847" s="28"/>
      <c r="H6847" s="28"/>
      <c r="J6847" s="21"/>
      <c r="K6847" s="21"/>
      <c r="M6847" s="21"/>
      <c r="P6847" s="21"/>
      <c r="R6847" s="21"/>
      <c r="T6847" s="28"/>
      <c r="U6847" s="28"/>
      <c r="W6847" s="28"/>
      <c r="Y6847" s="28"/>
      <c r="Z6847" s="28"/>
      <c r="AB6847" s="28"/>
    </row>
    <row r="6848" spans="1:28">
      <c r="A6848" s="70"/>
      <c r="B6848" s="28"/>
      <c r="C6848" s="28"/>
      <c r="D6848" s="28"/>
      <c r="F6848" s="28"/>
      <c r="G6848" s="28"/>
      <c r="H6848" s="28"/>
      <c r="J6848" s="21"/>
      <c r="K6848" s="21"/>
      <c r="M6848" s="21"/>
      <c r="P6848" s="21"/>
      <c r="R6848" s="21"/>
      <c r="T6848" s="28"/>
      <c r="U6848" s="28"/>
      <c r="W6848" s="28"/>
      <c r="Y6848" s="28"/>
      <c r="Z6848" s="28"/>
      <c r="AB6848" s="28"/>
    </row>
    <row r="6849" spans="1:28">
      <c r="A6849" s="70"/>
      <c r="B6849" s="28"/>
      <c r="C6849" s="28"/>
      <c r="D6849" s="28"/>
      <c r="F6849" s="28"/>
      <c r="G6849" s="28"/>
      <c r="H6849" s="28"/>
      <c r="J6849" s="21"/>
      <c r="K6849" s="21"/>
      <c r="M6849" s="21"/>
      <c r="P6849" s="21"/>
      <c r="R6849" s="21"/>
      <c r="T6849" s="28"/>
      <c r="U6849" s="28"/>
      <c r="W6849" s="28"/>
      <c r="Y6849" s="28"/>
      <c r="Z6849" s="28"/>
      <c r="AB6849" s="28"/>
    </row>
    <row r="6850" spans="1:28">
      <c r="A6850" s="70"/>
      <c r="B6850" s="28"/>
      <c r="C6850" s="28"/>
      <c r="D6850" s="28"/>
      <c r="F6850" s="28"/>
      <c r="G6850" s="28"/>
      <c r="H6850" s="28"/>
      <c r="J6850" s="21"/>
      <c r="K6850" s="21"/>
      <c r="M6850" s="21"/>
      <c r="P6850" s="21"/>
      <c r="R6850" s="21"/>
      <c r="T6850" s="28"/>
      <c r="U6850" s="28"/>
      <c r="W6850" s="28"/>
      <c r="Y6850" s="28"/>
      <c r="Z6850" s="28"/>
      <c r="AB6850" s="28"/>
    </row>
    <row r="6851" spans="1:28">
      <c r="A6851" s="70"/>
      <c r="B6851" s="28"/>
      <c r="C6851" s="28"/>
      <c r="D6851" s="28"/>
      <c r="F6851" s="28"/>
      <c r="G6851" s="28"/>
      <c r="H6851" s="28"/>
      <c r="J6851" s="21"/>
      <c r="K6851" s="21"/>
      <c r="M6851" s="21"/>
      <c r="P6851" s="21"/>
      <c r="R6851" s="21"/>
      <c r="T6851" s="28"/>
      <c r="U6851" s="28"/>
      <c r="W6851" s="28"/>
      <c r="Y6851" s="28"/>
      <c r="Z6851" s="28"/>
      <c r="AB6851" s="28"/>
    </row>
    <row r="6852" spans="1:28">
      <c r="A6852" s="70"/>
      <c r="B6852" s="28"/>
      <c r="C6852" s="28"/>
      <c r="D6852" s="28"/>
      <c r="F6852" s="28"/>
      <c r="G6852" s="28"/>
      <c r="H6852" s="28"/>
      <c r="J6852" s="21"/>
      <c r="K6852" s="21"/>
      <c r="M6852" s="21"/>
      <c r="P6852" s="21"/>
      <c r="R6852" s="21"/>
      <c r="T6852" s="28"/>
      <c r="U6852" s="28"/>
      <c r="W6852" s="28"/>
      <c r="Y6852" s="28"/>
      <c r="Z6852" s="28"/>
      <c r="AB6852" s="28"/>
    </row>
    <row r="6853" spans="1:28">
      <c r="A6853" s="70"/>
      <c r="B6853" s="28"/>
      <c r="C6853" s="28"/>
      <c r="D6853" s="28"/>
      <c r="F6853" s="28"/>
      <c r="G6853" s="28"/>
      <c r="H6853" s="28"/>
      <c r="J6853" s="21"/>
      <c r="K6853" s="21"/>
      <c r="M6853" s="21"/>
      <c r="P6853" s="21"/>
      <c r="R6853" s="21"/>
      <c r="T6853" s="28"/>
      <c r="U6853" s="28"/>
      <c r="W6853" s="28"/>
      <c r="Y6853" s="28"/>
      <c r="Z6853" s="28"/>
      <c r="AB6853" s="28"/>
    </row>
    <row r="6854" spans="1:28">
      <c r="A6854" s="70"/>
      <c r="B6854" s="28"/>
      <c r="C6854" s="28"/>
      <c r="D6854" s="28"/>
      <c r="F6854" s="28"/>
      <c r="G6854" s="28"/>
      <c r="H6854" s="28"/>
      <c r="J6854" s="21"/>
      <c r="K6854" s="21"/>
      <c r="M6854" s="21"/>
      <c r="P6854" s="21"/>
      <c r="R6854" s="21"/>
      <c r="T6854" s="28"/>
      <c r="U6854" s="28"/>
      <c r="W6854" s="28"/>
      <c r="Y6854" s="28"/>
      <c r="Z6854" s="28"/>
      <c r="AB6854" s="28"/>
    </row>
    <row r="6855" spans="1:28">
      <c r="A6855" s="70"/>
      <c r="B6855" s="28"/>
      <c r="C6855" s="28"/>
      <c r="D6855" s="28"/>
      <c r="F6855" s="28"/>
      <c r="G6855" s="28"/>
      <c r="H6855" s="28"/>
      <c r="J6855" s="21"/>
      <c r="K6855" s="21"/>
      <c r="M6855" s="21"/>
      <c r="P6855" s="21"/>
      <c r="R6855" s="21"/>
      <c r="T6855" s="28"/>
      <c r="U6855" s="28"/>
      <c r="W6855" s="28"/>
      <c r="Y6855" s="28"/>
      <c r="Z6855" s="28"/>
      <c r="AB6855" s="28"/>
    </row>
    <row r="6856" spans="1:28">
      <c r="A6856" s="70"/>
      <c r="B6856" s="28"/>
      <c r="C6856" s="28"/>
      <c r="D6856" s="28"/>
      <c r="F6856" s="28"/>
      <c r="G6856" s="28"/>
      <c r="H6856" s="28"/>
      <c r="J6856" s="21"/>
      <c r="K6856" s="21"/>
      <c r="M6856" s="21"/>
      <c r="P6856" s="21"/>
      <c r="R6856" s="21"/>
      <c r="T6856" s="28"/>
      <c r="U6856" s="28"/>
      <c r="W6856" s="28"/>
      <c r="Y6856" s="28"/>
      <c r="Z6856" s="28"/>
      <c r="AB6856" s="28"/>
    </row>
    <row r="6857" spans="1:28">
      <c r="A6857" s="70"/>
      <c r="B6857" s="28"/>
      <c r="C6857" s="28"/>
      <c r="D6857" s="28"/>
      <c r="F6857" s="28"/>
      <c r="G6857" s="28"/>
      <c r="H6857" s="28"/>
      <c r="J6857" s="21"/>
      <c r="K6857" s="21"/>
      <c r="M6857" s="21"/>
      <c r="P6857" s="21"/>
      <c r="R6857" s="21"/>
      <c r="T6857" s="28"/>
      <c r="U6857" s="28"/>
      <c r="W6857" s="28"/>
      <c r="Y6857" s="28"/>
      <c r="Z6857" s="28"/>
      <c r="AB6857" s="28"/>
    </row>
    <row r="6858" spans="1:28">
      <c r="A6858" s="70"/>
      <c r="B6858" s="28"/>
      <c r="C6858" s="28"/>
      <c r="D6858" s="28"/>
      <c r="F6858" s="28"/>
      <c r="G6858" s="28"/>
      <c r="H6858" s="28"/>
      <c r="J6858" s="21"/>
      <c r="K6858" s="21"/>
      <c r="M6858" s="21"/>
      <c r="P6858" s="21"/>
      <c r="R6858" s="21"/>
      <c r="T6858" s="28"/>
      <c r="U6858" s="28"/>
      <c r="W6858" s="28"/>
      <c r="Y6858" s="28"/>
      <c r="Z6858" s="28"/>
      <c r="AB6858" s="28"/>
    </row>
    <row r="6859" spans="1:28">
      <c r="A6859" s="70"/>
      <c r="B6859" s="28"/>
      <c r="C6859" s="28"/>
      <c r="D6859" s="28"/>
      <c r="F6859" s="28"/>
      <c r="G6859" s="28"/>
      <c r="H6859" s="28"/>
      <c r="J6859" s="21"/>
      <c r="K6859" s="21"/>
      <c r="M6859" s="21"/>
      <c r="P6859" s="21"/>
      <c r="R6859" s="21"/>
      <c r="T6859" s="28"/>
      <c r="U6859" s="28"/>
      <c r="W6859" s="28"/>
      <c r="Y6859" s="28"/>
      <c r="Z6859" s="28"/>
      <c r="AB6859" s="28"/>
    </row>
    <row r="6860" spans="1:28">
      <c r="A6860" s="70"/>
      <c r="B6860" s="28"/>
      <c r="C6860" s="28"/>
      <c r="D6860" s="28"/>
      <c r="F6860" s="28"/>
      <c r="G6860" s="28"/>
      <c r="H6860" s="28"/>
      <c r="J6860" s="21"/>
      <c r="K6860" s="21"/>
      <c r="M6860" s="21"/>
      <c r="P6860" s="21"/>
      <c r="R6860" s="21"/>
      <c r="T6860" s="28"/>
      <c r="U6860" s="28"/>
      <c r="W6860" s="28"/>
      <c r="Y6860" s="28"/>
      <c r="Z6860" s="28"/>
      <c r="AB6860" s="28"/>
    </row>
    <row r="6861" spans="1:28">
      <c r="A6861" s="70"/>
      <c r="B6861" s="28"/>
      <c r="C6861" s="28"/>
      <c r="D6861" s="28"/>
      <c r="F6861" s="28"/>
      <c r="G6861" s="28"/>
      <c r="H6861" s="28"/>
      <c r="J6861" s="21"/>
      <c r="K6861" s="21"/>
      <c r="M6861" s="21"/>
      <c r="P6861" s="21"/>
      <c r="R6861" s="21"/>
      <c r="T6861" s="28"/>
      <c r="U6861" s="28"/>
      <c r="W6861" s="28"/>
      <c r="Y6861" s="28"/>
      <c r="Z6861" s="28"/>
      <c r="AB6861" s="28"/>
    </row>
    <row r="6862" spans="1:28">
      <c r="A6862" s="70"/>
      <c r="B6862" s="28"/>
      <c r="C6862" s="28"/>
      <c r="D6862" s="28"/>
      <c r="F6862" s="28"/>
      <c r="G6862" s="28"/>
      <c r="H6862" s="28"/>
      <c r="J6862" s="21"/>
      <c r="K6862" s="21"/>
      <c r="M6862" s="21"/>
      <c r="P6862" s="21"/>
      <c r="R6862" s="21"/>
      <c r="T6862" s="28"/>
      <c r="U6862" s="28"/>
      <c r="W6862" s="28"/>
      <c r="Y6862" s="28"/>
      <c r="Z6862" s="28"/>
      <c r="AB6862" s="28"/>
    </row>
    <row r="6863" spans="1:28">
      <c r="A6863" s="70"/>
      <c r="B6863" s="28"/>
      <c r="C6863" s="28"/>
      <c r="D6863" s="28"/>
      <c r="F6863" s="28"/>
      <c r="G6863" s="28"/>
      <c r="H6863" s="28"/>
      <c r="J6863" s="21"/>
      <c r="K6863" s="21"/>
      <c r="M6863" s="21"/>
      <c r="P6863" s="21"/>
      <c r="R6863" s="21"/>
      <c r="T6863" s="28"/>
      <c r="U6863" s="28"/>
      <c r="W6863" s="28"/>
      <c r="Y6863" s="28"/>
      <c r="Z6863" s="28"/>
      <c r="AB6863" s="28"/>
    </row>
    <row r="6864" spans="1:28">
      <c r="A6864" s="70"/>
      <c r="B6864" s="28"/>
      <c r="C6864" s="28"/>
      <c r="D6864" s="28"/>
      <c r="F6864" s="28"/>
      <c r="G6864" s="28"/>
      <c r="H6864" s="28"/>
      <c r="J6864" s="21"/>
      <c r="K6864" s="21"/>
      <c r="M6864" s="21"/>
      <c r="P6864" s="21"/>
      <c r="R6864" s="21"/>
      <c r="T6864" s="28"/>
      <c r="U6864" s="28"/>
      <c r="W6864" s="28"/>
      <c r="Y6864" s="28"/>
      <c r="Z6864" s="28"/>
      <c r="AB6864" s="28"/>
    </row>
    <row r="6865" spans="1:28">
      <c r="A6865" s="70"/>
      <c r="B6865" s="28"/>
      <c r="C6865" s="28"/>
      <c r="D6865" s="28"/>
      <c r="F6865" s="28"/>
      <c r="G6865" s="28"/>
      <c r="H6865" s="28"/>
      <c r="J6865" s="21"/>
      <c r="K6865" s="21"/>
      <c r="M6865" s="21"/>
      <c r="P6865" s="21"/>
      <c r="R6865" s="21"/>
      <c r="T6865" s="28"/>
      <c r="U6865" s="28"/>
      <c r="W6865" s="28"/>
      <c r="Y6865" s="28"/>
      <c r="Z6865" s="28"/>
      <c r="AB6865" s="28"/>
    </row>
    <row r="6866" spans="1:28">
      <c r="A6866" s="70"/>
      <c r="B6866" s="28"/>
      <c r="C6866" s="28"/>
      <c r="D6866" s="28"/>
      <c r="F6866" s="28"/>
      <c r="G6866" s="28"/>
      <c r="H6866" s="28"/>
      <c r="J6866" s="21"/>
      <c r="K6866" s="21"/>
      <c r="M6866" s="21"/>
      <c r="P6866" s="21"/>
      <c r="R6866" s="21"/>
      <c r="T6866" s="28"/>
      <c r="U6866" s="28"/>
      <c r="W6866" s="28"/>
      <c r="Y6866" s="28"/>
      <c r="Z6866" s="28"/>
      <c r="AB6866" s="28"/>
    </row>
    <row r="6867" spans="1:28">
      <c r="A6867" s="70"/>
      <c r="B6867" s="28"/>
      <c r="C6867" s="28"/>
      <c r="D6867" s="28"/>
      <c r="F6867" s="28"/>
      <c r="G6867" s="28"/>
      <c r="H6867" s="28"/>
      <c r="J6867" s="21"/>
      <c r="K6867" s="21"/>
      <c r="M6867" s="21"/>
      <c r="P6867" s="21"/>
      <c r="R6867" s="21"/>
      <c r="T6867" s="28"/>
      <c r="U6867" s="28"/>
      <c r="W6867" s="28"/>
      <c r="Y6867" s="28"/>
      <c r="Z6867" s="28"/>
      <c r="AB6867" s="28"/>
    </row>
    <row r="6868" spans="1:28">
      <c r="A6868" s="70"/>
      <c r="B6868" s="28"/>
      <c r="C6868" s="28"/>
      <c r="D6868" s="28"/>
      <c r="F6868" s="28"/>
      <c r="G6868" s="28"/>
      <c r="H6868" s="28"/>
      <c r="J6868" s="21"/>
      <c r="K6868" s="21"/>
      <c r="M6868" s="21"/>
      <c r="P6868" s="21"/>
      <c r="R6868" s="21"/>
      <c r="T6868" s="28"/>
      <c r="U6868" s="28"/>
      <c r="W6868" s="28"/>
      <c r="Y6868" s="28"/>
      <c r="Z6868" s="28"/>
      <c r="AB6868" s="28"/>
    </row>
    <row r="6869" spans="1:28">
      <c r="A6869" s="70"/>
      <c r="B6869" s="28"/>
      <c r="C6869" s="28"/>
      <c r="D6869" s="28"/>
      <c r="F6869" s="28"/>
      <c r="G6869" s="28"/>
      <c r="H6869" s="28"/>
      <c r="J6869" s="21"/>
      <c r="K6869" s="21"/>
      <c r="M6869" s="21"/>
      <c r="P6869" s="21"/>
      <c r="R6869" s="21"/>
      <c r="T6869" s="28"/>
      <c r="U6869" s="28"/>
      <c r="W6869" s="28"/>
      <c r="Y6869" s="28"/>
      <c r="Z6869" s="28"/>
      <c r="AB6869" s="28"/>
    </row>
    <row r="6870" spans="1:28">
      <c r="A6870" s="70"/>
      <c r="B6870" s="28"/>
      <c r="C6870" s="28"/>
      <c r="D6870" s="28"/>
      <c r="F6870" s="28"/>
      <c r="G6870" s="28"/>
      <c r="H6870" s="28"/>
      <c r="J6870" s="21"/>
      <c r="K6870" s="21"/>
      <c r="M6870" s="21"/>
      <c r="P6870" s="21"/>
      <c r="R6870" s="21"/>
      <c r="T6870" s="28"/>
      <c r="U6870" s="28"/>
      <c r="W6870" s="28"/>
      <c r="Y6870" s="28"/>
      <c r="Z6870" s="28"/>
      <c r="AB6870" s="28"/>
    </row>
    <row r="6871" spans="1:28">
      <c r="A6871" s="70"/>
      <c r="B6871" s="28"/>
      <c r="C6871" s="28"/>
      <c r="D6871" s="28"/>
      <c r="F6871" s="28"/>
      <c r="G6871" s="28"/>
      <c r="H6871" s="28"/>
      <c r="J6871" s="21"/>
      <c r="K6871" s="21"/>
      <c r="M6871" s="21"/>
      <c r="P6871" s="21"/>
      <c r="R6871" s="21"/>
      <c r="T6871" s="28"/>
      <c r="U6871" s="28"/>
      <c r="W6871" s="28"/>
      <c r="Y6871" s="28"/>
      <c r="Z6871" s="28"/>
      <c r="AB6871" s="28"/>
    </row>
    <row r="6872" spans="1:28">
      <c r="A6872" s="70"/>
      <c r="B6872" s="28"/>
      <c r="C6872" s="28"/>
      <c r="D6872" s="28"/>
      <c r="F6872" s="28"/>
      <c r="G6872" s="28"/>
      <c r="H6872" s="28"/>
      <c r="J6872" s="21"/>
      <c r="K6872" s="21"/>
      <c r="M6872" s="21"/>
      <c r="P6872" s="21"/>
      <c r="R6872" s="21"/>
      <c r="T6872" s="28"/>
      <c r="U6872" s="28"/>
      <c r="W6872" s="28"/>
      <c r="Y6872" s="28"/>
      <c r="Z6872" s="28"/>
      <c r="AB6872" s="28"/>
    </row>
    <row r="6873" spans="1:28">
      <c r="A6873" s="70"/>
      <c r="B6873" s="28"/>
      <c r="C6873" s="28"/>
      <c r="D6873" s="28"/>
      <c r="F6873" s="28"/>
      <c r="G6873" s="28"/>
      <c r="H6873" s="28"/>
      <c r="J6873" s="21"/>
      <c r="K6873" s="21"/>
      <c r="M6873" s="21"/>
      <c r="P6873" s="21"/>
      <c r="R6873" s="21"/>
      <c r="T6873" s="28"/>
      <c r="U6873" s="28"/>
      <c r="W6873" s="28"/>
      <c r="Y6873" s="28"/>
      <c r="Z6873" s="28"/>
      <c r="AB6873" s="28"/>
    </row>
    <row r="6874" spans="1:28">
      <c r="A6874" s="70"/>
      <c r="B6874" s="28"/>
      <c r="C6874" s="28"/>
      <c r="D6874" s="28"/>
      <c r="F6874" s="28"/>
      <c r="G6874" s="28"/>
      <c r="H6874" s="28"/>
      <c r="J6874" s="21"/>
      <c r="K6874" s="21"/>
      <c r="M6874" s="21"/>
      <c r="P6874" s="21"/>
      <c r="R6874" s="21"/>
      <c r="T6874" s="28"/>
      <c r="U6874" s="28"/>
      <c r="W6874" s="28"/>
      <c r="Y6874" s="28"/>
      <c r="Z6874" s="28"/>
      <c r="AB6874" s="28"/>
    </row>
    <row r="6875" spans="1:28">
      <c r="A6875" s="70"/>
      <c r="B6875" s="28"/>
      <c r="C6875" s="28"/>
      <c r="D6875" s="28"/>
      <c r="F6875" s="28"/>
      <c r="G6875" s="28"/>
      <c r="H6875" s="28"/>
      <c r="J6875" s="21"/>
      <c r="K6875" s="21"/>
      <c r="M6875" s="21"/>
      <c r="P6875" s="21"/>
      <c r="R6875" s="21"/>
      <c r="T6875" s="28"/>
      <c r="U6875" s="28"/>
      <c r="W6875" s="28"/>
      <c r="Y6875" s="28"/>
      <c r="Z6875" s="28"/>
      <c r="AB6875" s="28"/>
    </row>
    <row r="6876" spans="1:28">
      <c r="A6876" s="70"/>
      <c r="B6876" s="28"/>
      <c r="C6876" s="28"/>
      <c r="D6876" s="28"/>
      <c r="F6876" s="28"/>
      <c r="G6876" s="28"/>
      <c r="H6876" s="28"/>
      <c r="J6876" s="21"/>
      <c r="K6876" s="21"/>
      <c r="M6876" s="21"/>
      <c r="P6876" s="21"/>
      <c r="R6876" s="21"/>
      <c r="T6876" s="28"/>
      <c r="U6876" s="28"/>
      <c r="W6876" s="28"/>
      <c r="Y6876" s="28"/>
      <c r="Z6876" s="28"/>
      <c r="AB6876" s="28"/>
    </row>
    <row r="6877" spans="1:28">
      <c r="A6877" s="70"/>
      <c r="B6877" s="28"/>
      <c r="C6877" s="28"/>
      <c r="D6877" s="28"/>
      <c r="F6877" s="28"/>
      <c r="G6877" s="28"/>
      <c r="H6877" s="28"/>
      <c r="J6877" s="21"/>
      <c r="K6877" s="21"/>
      <c r="M6877" s="21"/>
      <c r="P6877" s="21"/>
      <c r="R6877" s="21"/>
      <c r="T6877" s="28"/>
      <c r="U6877" s="28"/>
      <c r="W6877" s="28"/>
      <c r="Y6877" s="28"/>
      <c r="Z6877" s="28"/>
      <c r="AB6877" s="28"/>
    </row>
    <row r="6878" spans="1:28">
      <c r="A6878" s="70"/>
      <c r="B6878" s="28"/>
      <c r="C6878" s="28"/>
      <c r="D6878" s="28"/>
      <c r="F6878" s="28"/>
      <c r="G6878" s="28"/>
      <c r="H6878" s="28"/>
      <c r="J6878" s="21"/>
      <c r="K6878" s="21"/>
      <c r="M6878" s="21"/>
      <c r="P6878" s="21"/>
      <c r="R6878" s="21"/>
      <c r="T6878" s="28"/>
      <c r="U6878" s="28"/>
      <c r="W6878" s="28"/>
      <c r="Y6878" s="28"/>
      <c r="Z6878" s="28"/>
      <c r="AB6878" s="28"/>
    </row>
    <row r="6879" spans="1:28">
      <c r="A6879" s="70"/>
      <c r="B6879" s="28"/>
      <c r="C6879" s="28"/>
      <c r="D6879" s="28"/>
      <c r="F6879" s="28"/>
      <c r="G6879" s="28"/>
      <c r="H6879" s="28"/>
      <c r="J6879" s="21"/>
      <c r="K6879" s="21"/>
      <c r="M6879" s="21"/>
      <c r="P6879" s="21"/>
      <c r="R6879" s="21"/>
      <c r="T6879" s="28"/>
      <c r="U6879" s="28"/>
      <c r="W6879" s="28"/>
      <c r="Y6879" s="28"/>
      <c r="Z6879" s="28"/>
      <c r="AB6879" s="28"/>
    </row>
    <row r="6880" spans="1:28">
      <c r="A6880" s="70"/>
      <c r="B6880" s="28"/>
      <c r="C6880" s="28"/>
      <c r="D6880" s="28"/>
      <c r="F6880" s="28"/>
      <c r="G6880" s="28"/>
      <c r="H6880" s="28"/>
      <c r="J6880" s="21"/>
      <c r="K6880" s="21"/>
      <c r="M6880" s="21"/>
      <c r="P6880" s="21"/>
      <c r="R6880" s="21"/>
      <c r="T6880" s="28"/>
      <c r="U6880" s="28"/>
      <c r="W6880" s="28"/>
      <c r="Y6880" s="28"/>
      <c r="Z6880" s="28"/>
      <c r="AB6880" s="28"/>
    </row>
    <row r="6881" spans="1:28">
      <c r="A6881" s="70"/>
      <c r="B6881" s="28"/>
      <c r="C6881" s="28"/>
      <c r="D6881" s="28"/>
      <c r="F6881" s="28"/>
      <c r="G6881" s="28"/>
      <c r="H6881" s="28"/>
      <c r="J6881" s="21"/>
      <c r="K6881" s="21"/>
      <c r="M6881" s="21"/>
      <c r="P6881" s="21"/>
      <c r="R6881" s="21"/>
      <c r="T6881" s="28"/>
      <c r="U6881" s="28"/>
      <c r="W6881" s="28"/>
      <c r="Y6881" s="28"/>
      <c r="Z6881" s="28"/>
      <c r="AB6881" s="28"/>
    </row>
    <row r="6882" spans="1:28">
      <c r="A6882" s="70"/>
      <c r="B6882" s="28"/>
      <c r="C6882" s="28"/>
      <c r="D6882" s="28"/>
      <c r="F6882" s="28"/>
      <c r="G6882" s="28"/>
      <c r="H6882" s="28"/>
      <c r="J6882" s="21"/>
      <c r="K6882" s="21"/>
      <c r="M6882" s="21"/>
      <c r="P6882" s="21"/>
      <c r="R6882" s="21"/>
      <c r="T6882" s="28"/>
      <c r="U6882" s="28"/>
      <c r="W6882" s="28"/>
      <c r="Y6882" s="28"/>
      <c r="Z6882" s="28"/>
      <c r="AB6882" s="28"/>
    </row>
    <row r="6883" spans="1:28">
      <c r="A6883" s="70"/>
      <c r="B6883" s="28"/>
      <c r="C6883" s="28"/>
      <c r="D6883" s="28"/>
      <c r="F6883" s="28"/>
      <c r="G6883" s="28"/>
      <c r="H6883" s="28"/>
      <c r="J6883" s="21"/>
      <c r="K6883" s="21"/>
      <c r="M6883" s="21"/>
      <c r="P6883" s="21"/>
      <c r="R6883" s="21"/>
      <c r="T6883" s="28"/>
      <c r="U6883" s="28"/>
      <c r="W6883" s="28"/>
      <c r="Y6883" s="28"/>
      <c r="Z6883" s="28"/>
      <c r="AB6883" s="28"/>
    </row>
    <row r="6884" spans="1:28">
      <c r="A6884" s="70"/>
      <c r="B6884" s="28"/>
      <c r="C6884" s="28"/>
      <c r="D6884" s="28"/>
      <c r="F6884" s="28"/>
      <c r="G6884" s="28"/>
      <c r="H6884" s="28"/>
      <c r="J6884" s="21"/>
      <c r="K6884" s="21"/>
      <c r="M6884" s="21"/>
      <c r="P6884" s="21"/>
      <c r="R6884" s="21"/>
      <c r="T6884" s="28"/>
      <c r="U6884" s="28"/>
      <c r="W6884" s="28"/>
      <c r="Y6884" s="28"/>
      <c r="Z6884" s="28"/>
      <c r="AB6884" s="28"/>
    </row>
    <row r="6885" spans="1:28">
      <c r="A6885" s="70"/>
      <c r="B6885" s="28"/>
      <c r="C6885" s="28"/>
      <c r="D6885" s="28"/>
      <c r="F6885" s="28"/>
      <c r="G6885" s="28"/>
      <c r="H6885" s="28"/>
      <c r="J6885" s="21"/>
      <c r="K6885" s="21"/>
      <c r="M6885" s="21"/>
      <c r="P6885" s="21"/>
      <c r="R6885" s="21"/>
      <c r="T6885" s="28"/>
      <c r="U6885" s="28"/>
      <c r="W6885" s="28"/>
      <c r="Y6885" s="28"/>
      <c r="Z6885" s="28"/>
      <c r="AB6885" s="28"/>
    </row>
    <row r="6886" spans="1:28">
      <c r="A6886" s="70"/>
      <c r="B6886" s="28"/>
      <c r="C6886" s="28"/>
      <c r="D6886" s="28"/>
      <c r="F6886" s="28"/>
      <c r="G6886" s="28"/>
      <c r="H6886" s="28"/>
      <c r="J6886" s="21"/>
      <c r="K6886" s="21"/>
      <c r="M6886" s="21"/>
      <c r="P6886" s="21"/>
      <c r="R6886" s="21"/>
      <c r="T6886" s="28"/>
      <c r="U6886" s="28"/>
      <c r="W6886" s="28"/>
      <c r="Y6886" s="28"/>
      <c r="Z6886" s="28"/>
      <c r="AB6886" s="28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A12" sqref="A12"/>
    </sheetView>
  </sheetViews>
  <sheetFormatPr defaultColWidth="4.7109375" defaultRowHeight="12.75"/>
  <cols>
    <col min="1" max="1" width="32.85546875" customWidth="1"/>
    <col min="2" max="2" width="27.5703125" customWidth="1"/>
    <col min="3" max="3" width="17.7109375" customWidth="1"/>
    <col min="6" max="6" width="5.7109375" customWidth="1"/>
    <col min="7" max="7" width="6.5703125" customWidth="1"/>
    <col min="8" max="8" width="5.7109375" customWidth="1"/>
    <col min="9" max="9" width="8" customWidth="1"/>
    <col min="10" max="12" width="5.7109375" customWidth="1"/>
  </cols>
  <sheetData>
    <row r="1" spans="1:6" ht="26.25">
      <c r="A1" s="7" t="s">
        <v>19</v>
      </c>
    </row>
    <row r="2" spans="1:6">
      <c r="A2" s="32" t="s">
        <v>93</v>
      </c>
      <c r="B2" t="str">
        <f>IF(ENTRY!I2="","",ENTRY!I2)</f>
        <v>Sand Lake</v>
      </c>
    </row>
    <row r="3" spans="1:6">
      <c r="A3" s="32" t="s">
        <v>45</v>
      </c>
      <c r="B3" t="str">
        <f>IF(ENTRY!I3="","",ENTRY!I3)</f>
        <v>Barron</v>
      </c>
    </row>
    <row r="4" spans="1:6">
      <c r="A4" s="32" t="s">
        <v>94</v>
      </c>
      <c r="B4" s="35">
        <f>IF(ENTRY!I4="","",ENTRY!I4)</f>
        <v>2661100</v>
      </c>
    </row>
    <row r="5" spans="1:6">
      <c r="A5" s="33" t="s">
        <v>66</v>
      </c>
      <c r="B5" s="39" t="str">
        <f>IF(ENTRY!I5="","",ENTRY!I5)</f>
        <v>7/23-24/2017</v>
      </c>
    </row>
    <row r="6" spans="1:6">
      <c r="A6" s="33" t="s">
        <v>92</v>
      </c>
      <c r="B6" s="35" t="str">
        <f>IF(ENTRY!I6="","",ENTRY!I6)</f>
        <v>Matthew S. Berg</v>
      </c>
    </row>
    <row r="7" spans="1:6">
      <c r="A7" s="33"/>
      <c r="B7" s="35" t="str">
        <f>IF(ENTRY!I7="","",ENTRY!I7)</f>
        <v>Noah M. Berg</v>
      </c>
    </row>
    <row r="8" spans="1:6">
      <c r="A8" s="33"/>
      <c r="B8" s="35"/>
    </row>
    <row r="9" spans="1:6">
      <c r="A9" s="33"/>
      <c r="B9" s="35"/>
    </row>
    <row r="10" spans="1:6">
      <c r="A10" s="40" t="s">
        <v>84</v>
      </c>
      <c r="B10" s="40" t="s">
        <v>89</v>
      </c>
    </row>
    <row r="11" spans="1:6">
      <c r="A11">
        <v>491</v>
      </c>
      <c r="B11" s="301" t="s">
        <v>685</v>
      </c>
      <c r="C11" s="158"/>
    </row>
    <row r="12" spans="1:6">
      <c r="A12">
        <v>78</v>
      </c>
      <c r="B12" s="301" t="s">
        <v>673</v>
      </c>
    </row>
    <row r="14" spans="1:6">
      <c r="A14" s="34"/>
      <c r="B14" s="253"/>
      <c r="C14" s="303"/>
      <c r="D14" s="302"/>
      <c r="E14" s="302"/>
      <c r="F14" s="302"/>
    </row>
    <row r="15" spans="1:6">
      <c r="A15" s="34"/>
      <c r="B15" s="304" t="s">
        <v>672</v>
      </c>
      <c r="C15" s="303"/>
      <c r="D15" s="302"/>
      <c r="E15" s="302"/>
      <c r="F15" s="302"/>
    </row>
    <row r="16" spans="1:6">
      <c r="A16">
        <v>103</v>
      </c>
      <c r="B16" t="s">
        <v>655</v>
      </c>
      <c r="C16" s="256" t="s">
        <v>655</v>
      </c>
      <c r="D16" s="300"/>
      <c r="E16" s="300"/>
      <c r="F16" s="300"/>
    </row>
    <row r="17" spans="1:6">
      <c r="A17">
        <v>176</v>
      </c>
      <c r="B17" t="s">
        <v>655</v>
      </c>
      <c r="C17" s="256" t="s">
        <v>655</v>
      </c>
      <c r="D17" s="300"/>
      <c r="E17" s="300"/>
      <c r="F17" s="300"/>
    </row>
    <row r="18" spans="1:6">
      <c r="A18" s="34"/>
      <c r="B18" s="253"/>
      <c r="C18" s="253"/>
    </row>
    <row r="20" spans="1:6">
      <c r="B20" s="1" t="s">
        <v>667</v>
      </c>
    </row>
    <row r="21" spans="1:6">
      <c r="A21" s="301" t="s">
        <v>671</v>
      </c>
    </row>
    <row r="22" spans="1:6">
      <c r="A22" t="s">
        <v>668</v>
      </c>
    </row>
    <row r="23" spans="1:6">
      <c r="A23" t="s">
        <v>669</v>
      </c>
    </row>
  </sheetData>
  <printOptions headings="1" gridLines="1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11" activePane="bottomRight" state="frozen"/>
      <selection pane="topRight" activeCell="B1" sqref="B1"/>
      <selection pane="bottomLeft" activeCell="A2" sqref="A2"/>
      <selection pane="bottomRight" activeCell="C18" sqref="C18"/>
    </sheetView>
  </sheetViews>
  <sheetFormatPr defaultColWidth="5.7109375" defaultRowHeight="12.75"/>
  <cols>
    <col min="1" max="1" width="13.140625" style="158" customWidth="1"/>
    <col min="2" max="2" width="77.140625" style="158" bestFit="1" customWidth="1"/>
    <col min="3" max="3" width="10.28515625" style="181" bestFit="1" customWidth="1"/>
    <col min="4" max="5" width="6.7109375" style="177" customWidth="1"/>
    <col min="6" max="153" width="6.7109375" style="158" customWidth="1"/>
    <col min="154" max="154" width="5.7109375" style="158" customWidth="1"/>
    <col min="155" max="16384" width="5.7109375" style="161"/>
  </cols>
  <sheetData>
    <row r="1" spans="1:156" s="133" customFormat="1" ht="138.6" customHeight="1">
      <c r="A1" s="127"/>
      <c r="B1" s="128" t="s">
        <v>17</v>
      </c>
      <c r="C1" s="129" t="s">
        <v>14</v>
      </c>
      <c r="D1" s="130" t="s">
        <v>565</v>
      </c>
      <c r="E1" s="131" t="s">
        <v>566</v>
      </c>
      <c r="F1" s="132" t="str">
        <f>ENTRY!T1</f>
        <v>Acorus americanus,Sweet-flag</v>
      </c>
      <c r="G1" s="132" t="str">
        <f>ENTRY!U1</f>
        <v>Alisma triviale,Northern water-plantain</v>
      </c>
      <c r="H1" s="132" t="str">
        <f>ENTRY!V1</f>
        <v>Bidens beckii,Water marigold</v>
      </c>
      <c r="I1" s="132" t="str">
        <f>ENTRY!W1</f>
        <v>Bolboschoenus fluviatilis,River bulrush</v>
      </c>
      <c r="J1" s="132" t="str">
        <f>ENTRY!X1</f>
        <v>Brasenia schreberi,Watershield</v>
      </c>
      <c r="K1" s="132" t="str">
        <f>ENTRY!Y1</f>
        <v>Calla palustris,Wild calla</v>
      </c>
      <c r="L1" s="132" t="str">
        <f>ENTRY!Z1</f>
        <v>Callitriche hermaphroditica,Autumnal water-starwort</v>
      </c>
      <c r="M1" s="132" t="str">
        <f>ENTRY!AA1</f>
        <v>Callitriche heterophylla,Large water-starwort</v>
      </c>
      <c r="N1" s="132" t="str">
        <f>ENTRY!AB1</f>
        <v>Callitriche palustris,Common water-starwort</v>
      </c>
      <c r="O1" s="132" t="str">
        <f>ENTRY!AC1</f>
        <v>Carex comosa,Bottle brush sedge</v>
      </c>
      <c r="P1" s="132" t="str">
        <f>ENTRY!AD1</f>
        <v>Catabrosa aquatica,Brook grass</v>
      </c>
      <c r="Q1" s="132" t="str">
        <f>ENTRY!AE1</f>
        <v>Ceratophyllum demersum,Coontail</v>
      </c>
      <c r="R1" s="132" t="str">
        <f>ENTRY!AF1</f>
        <v>Ceratophyllum echinatum,Spiny hornwort</v>
      </c>
      <c r="S1" s="132" t="str">
        <f>ENTRY!AG1</f>
        <v>Chara sp.,Muskgrass</v>
      </c>
      <c r="T1" s="132" t="str">
        <f>ENTRY!AH1</f>
        <v>Comarum palustre,Marsh cinquefoil</v>
      </c>
      <c r="U1" s="132" t="str">
        <f>ENTRY!AI1</f>
        <v>Decodon verticillatus,Swamp loosestrife</v>
      </c>
      <c r="V1" s="132" t="str">
        <f>ENTRY!AJ1</f>
        <v>Dulichium arundinaceum,Three-way sedge</v>
      </c>
      <c r="W1" s="132" t="str">
        <f>ENTRY!AK1</f>
        <v>Elatine minima,Waterwort</v>
      </c>
      <c r="X1" s="132" t="str">
        <f>ENTRY!AL1</f>
        <v>Elatine triandra,Greater waterwort</v>
      </c>
      <c r="Y1" s="132" t="str">
        <f>ENTRY!AM1</f>
        <v>Eleocharis acicularis,Needle spikerush</v>
      </c>
      <c r="Z1" s="132" t="str">
        <f>ENTRY!AN1</f>
        <v>Eleocharis erythropoda,Bald spikerush</v>
      </c>
      <c r="AA1" s="132" t="str">
        <f>ENTRY!AO1</f>
        <v>Eleocharis palustris,Creeping spikerush</v>
      </c>
      <c r="AB1" s="132" t="str">
        <f>ENTRY!AP1</f>
        <v>Eleocharis robbinsii,Robbins' spikerush</v>
      </c>
      <c r="AC1" s="132" t="str">
        <f>ENTRY!AQ1</f>
        <v>Elodea canadensis,Common waterweed</v>
      </c>
      <c r="AD1" s="132" t="str">
        <f>ENTRY!AR1</f>
        <v>Elodea nuttallii,Slender waterweed</v>
      </c>
      <c r="AE1" s="132" t="str">
        <f>ENTRY!AS1</f>
        <v>Equisetum fluviatile,Water horsetail</v>
      </c>
      <c r="AF1" s="132" t="str">
        <f>ENTRY!AT1</f>
        <v>Eriocaulon aquaticum,Pipewort</v>
      </c>
      <c r="AG1" s="132" t="str">
        <f>ENTRY!AU1</f>
        <v>Glyceria borealis,Northern manna grass</v>
      </c>
      <c r="AH1" s="132" t="str">
        <f>ENTRY!AV1</f>
        <v>Gratiola aurea,Golden hedge-hyssop</v>
      </c>
      <c r="AI1" s="132" t="str">
        <f>ENTRY!AW1</f>
        <v>Heteranthera dubia,Water star-grass</v>
      </c>
      <c r="AJ1" s="132" t="str">
        <f>ENTRY!AX1</f>
        <v>Iris versicolor,Northern blue flag</v>
      </c>
      <c r="AK1" s="132" t="str">
        <f>ENTRY!AY1</f>
        <v>Iris virginica,Southern blue flag</v>
      </c>
      <c r="AL1" s="132" t="str">
        <f>ENTRY!AZ1</f>
        <v>Isoetes echinospora,Spiny spored-quillwort</v>
      </c>
      <c r="AM1" s="132" t="str">
        <f>ENTRY!BA1</f>
        <v>Isoetes lacustris,Lake quillwort</v>
      </c>
      <c r="AN1" s="132" t="str">
        <f>ENTRY!BB1</f>
        <v>Isoetes sp.,Quillwort</v>
      </c>
      <c r="AO1" s="132" t="str">
        <f>ENTRY!BC1</f>
        <v>Juncus pelocarpus f. submersus,Brown-fruited rush</v>
      </c>
      <c r="AP1" s="132" t="str">
        <f>ENTRY!BD1</f>
        <v>Juncus torreyi,Torrey's rush</v>
      </c>
      <c r="AQ1" s="132" t="str">
        <f>ENTRY!BE1</f>
        <v>Lemna minor,Small duckweed</v>
      </c>
      <c r="AR1" s="132" t="str">
        <f>ENTRY!BF1</f>
        <v>Lemna perpusilla,Least duckweed</v>
      </c>
      <c r="AS1" s="132" t="str">
        <f>ENTRY!BG1</f>
        <v>Lemna trisulca,Forked duckweed</v>
      </c>
      <c r="AT1" s="132" t="str">
        <f>ENTRY!BH1</f>
        <v>Littorella uniflora,Littorella</v>
      </c>
      <c r="AU1" s="132" t="str">
        <f>ENTRY!BI1</f>
        <v>Lobelia dortmanna,Water lobelia</v>
      </c>
      <c r="AV1" s="132" t="str">
        <f>ENTRY!BJ1</f>
        <v>Ludwigia palustris,Marsh purslane</v>
      </c>
      <c r="AW1" s="132" t="str">
        <f>ENTRY!BK1</f>
        <v>Lythrum salicaria,Purple loosestrife</v>
      </c>
      <c r="AX1" s="132" t="str">
        <f>ENTRY!BL1</f>
        <v>Myriophyllum alterniflorum,Alternate-flowered water-milfoil</v>
      </c>
      <c r="AY1" s="132" t="str">
        <f>ENTRY!BM1</f>
        <v>Myriophyllum farwellii,Farwell's water-milfoil</v>
      </c>
      <c r="AZ1" s="132" t="str">
        <f>ENTRY!BN1</f>
        <v>Myriophyllum heterophyllum,Various-leaved water-milfoil</v>
      </c>
      <c r="BA1" s="132" t="str">
        <f>ENTRY!BO1</f>
        <v>Myriophyllum sibiricum,Northern water-milfoil</v>
      </c>
      <c r="BB1" s="132" t="str">
        <f>ENTRY!BP1</f>
        <v>Myriophyllum tenellum,Dwarf water-milfoil</v>
      </c>
      <c r="BC1" s="132" t="str">
        <f>ENTRY!BQ1</f>
        <v>Myriophyllum verticillatum,Whorled water-milfoil</v>
      </c>
      <c r="BD1" s="132" t="str">
        <f>ENTRY!BR1</f>
        <v>Najas flexilis,Slender naiad</v>
      </c>
      <c r="BE1" s="132" t="str">
        <f>ENTRY!BS1</f>
        <v>Najas gracillima,Northern naiad</v>
      </c>
      <c r="BF1" s="132" t="str">
        <f>ENTRY!BT1</f>
        <v>Najas guadalupensis,Southern naiad</v>
      </c>
      <c r="BG1" s="132" t="str">
        <f>ENTRY!BU1</f>
        <v>Najas marina,Spiny naiad</v>
      </c>
      <c r="BH1" s="132" t="str">
        <f>ENTRY!BV1</f>
        <v>Nelumbo lutea,American lotus</v>
      </c>
      <c r="BI1" s="132" t="str">
        <f>ENTRY!BW1</f>
        <v>Nitella sp.,Nitella</v>
      </c>
      <c r="BJ1" s="132" t="str">
        <f>ENTRY!BX1</f>
        <v>Nuphar advena,Yellow pond lily</v>
      </c>
      <c r="BK1" s="132" t="str">
        <f>ENTRY!BY1</f>
        <v>Nuphar microphylla,Small pond lily</v>
      </c>
      <c r="BL1" s="132" t="str">
        <f>ENTRY!BZ1</f>
        <v>Nuphar X rubrodisca,Intermediate pond lily</v>
      </c>
      <c r="BM1" s="132" t="str">
        <f>ENTRY!CA1</f>
        <v>Nuphar variegata,Spatterdock</v>
      </c>
      <c r="BN1" s="132" t="str">
        <f>ENTRY!CB1</f>
        <v>Nymphaea odorata,White water lily</v>
      </c>
      <c r="BO1" s="132" t="str">
        <f>ENTRY!CC1</f>
        <v>Phalaris arundinacea,Reed canary grass</v>
      </c>
      <c r="BP1" s="132" t="str">
        <f>ENTRY!CD1</f>
        <v>Phragmites australis,Common reed</v>
      </c>
      <c r="BQ1" s="132" t="str">
        <f>ENTRY!CE1</f>
        <v>Polygonum amphibium,Water smartweed</v>
      </c>
      <c r="BR1" s="132" t="str">
        <f>ENTRY!CF1</f>
        <v>Polygonum punctatum,Dotted smartweed</v>
      </c>
      <c r="BS1" s="132" t="str">
        <f>ENTRY!CG1</f>
        <v>Pontederia cordata,Pickerelweed</v>
      </c>
      <c r="BT1" s="132" t="str">
        <f>ENTRY!CH1</f>
        <v>Potamogeton alpinus,Alpine pondweed</v>
      </c>
      <c r="BU1" s="132" t="str">
        <f>ENTRY!CI1</f>
        <v>Potamogeton amplifolius,Large-leaf pondweed</v>
      </c>
      <c r="BV1" s="132" t="str">
        <f>ENTRY!CJ1</f>
        <v>Potamogeton bicupulatus,Snail-seed pondweed</v>
      </c>
      <c r="BW1" s="132" t="str">
        <f>ENTRY!CK1</f>
        <v>Potamogeton confervoides,Algal-leaved pondweed</v>
      </c>
      <c r="BX1" s="132" t="str">
        <f>ENTRY!CL1</f>
        <v>Potamogeton diversifolius,Water-thread pondweed</v>
      </c>
      <c r="BY1" s="132" t="str">
        <f>ENTRY!CM1</f>
        <v>Potamogeton epihydrus,Ribbon-leaf pondweed</v>
      </c>
      <c r="BZ1" s="132" t="str">
        <f>ENTRY!CN1</f>
        <v>Potamogeton foliosus,Leafy pondweed</v>
      </c>
      <c r="CA1" s="132" t="str">
        <f>ENTRY!CO1</f>
        <v>Potamogeton friesii,Fries' pondweed</v>
      </c>
      <c r="CB1" s="132" t="str">
        <f>ENTRY!CP1</f>
        <v>Potamogeton gramineus,Variable pondweed</v>
      </c>
      <c r="CC1" s="132" t="str">
        <f>ENTRY!CQ1</f>
        <v>Potamogeton hillii,Hill's pondweed</v>
      </c>
      <c r="CD1" s="132" t="str">
        <f>ENTRY!CR1</f>
        <v>Potamogeton illinoensis,Illinois pondweed</v>
      </c>
      <c r="CE1" s="132" t="str">
        <f>ENTRY!CS1</f>
        <v>Potamogeton natans,Floating-leaf pondweed</v>
      </c>
      <c r="CF1" s="132" t="str">
        <f>ENTRY!CT1</f>
        <v>Potamogeton nodosus,Long-leaf pondweed</v>
      </c>
      <c r="CG1" s="132" t="str">
        <f>ENTRY!CU1</f>
        <v>Potamogeton oakesianus,Oakes' pondweed</v>
      </c>
      <c r="CH1" s="132" t="str">
        <f>ENTRY!CV1</f>
        <v>Potamogeton obtusifolius,Blunt-leaf pondweed</v>
      </c>
      <c r="CI1" s="132" t="str">
        <f>ENTRY!CW1</f>
        <v>Potamogeton praelongus,White-stem pondweed</v>
      </c>
      <c r="CJ1" s="132" t="str">
        <f>ENTRY!CX1</f>
        <v>Potamogeton pulcher,Spotted pondweed</v>
      </c>
      <c r="CK1" s="132" t="str">
        <f>ENTRY!CY1</f>
        <v>Potamogeton pusillus,Small pondweed</v>
      </c>
      <c r="CL1" s="132" t="str">
        <f>ENTRY!CZ1</f>
        <v>Potamogeton richardsonii,Clasping-leaf pondweed</v>
      </c>
      <c r="CM1" s="132" t="str">
        <f>ENTRY!DA1</f>
        <v>Potamogeton robbinsii,Fern pondweed</v>
      </c>
      <c r="CN1" s="132" t="str">
        <f>ENTRY!DB1</f>
        <v>Potamogeton spirillus,Spiral-fruited pondweed</v>
      </c>
      <c r="CO1" s="132" t="str">
        <f>ENTRY!DC1</f>
        <v>Potamogeton strictifolius,Stiff pondweed</v>
      </c>
      <c r="CP1" s="132" t="str">
        <f>ENTRY!DD1</f>
        <v>Potamogeton vaseyi,Vasey's pondweed</v>
      </c>
      <c r="CQ1" s="132" t="str">
        <f>ENTRY!DE1</f>
        <v>Potamogeton zosteriformis,Flat-stem pondweed</v>
      </c>
      <c r="CR1" s="132" t="str">
        <f>ENTRY!DF1</f>
        <v>Ranunculus aquatilis,White water crowfoot</v>
      </c>
      <c r="CS1" s="132" t="str">
        <f>ENTRY!DG1</f>
        <v>Ranunculus flabellaris,Yellow water crowfoot</v>
      </c>
      <c r="CT1" s="132" t="str">
        <f>ENTRY!DH1</f>
        <v>Ranunculus flammula,Creeping spearwort</v>
      </c>
      <c r="CU1" s="132" t="str">
        <f>ENTRY!DI1</f>
        <v>Ruppia cirrhosa,Ditch grass</v>
      </c>
      <c r="CV1" s="132" t="str">
        <f>ENTRY!DJ1</f>
        <v>Sagittaria brevirostra,Midwestern arrowhead</v>
      </c>
      <c r="CW1" s="132" t="str">
        <f>ENTRY!DK1</f>
        <v>Sagittaria cristata,Crested arrowhead</v>
      </c>
      <c r="CX1" s="132" t="str">
        <f>ENTRY!DL1</f>
        <v>Sagittaria cuneata,Arum-leaved arrowhead</v>
      </c>
      <c r="CY1" s="132" t="str">
        <f>ENTRY!DM1</f>
        <v>Sagittaria graminea,Grass-leaved arrowhead</v>
      </c>
      <c r="CZ1" s="132" t="str">
        <f>ENTRY!DN1</f>
        <v>Sagittaria latifolia,Common arrowhead</v>
      </c>
      <c r="DA1" s="132" t="str">
        <f>ENTRY!DO1</f>
        <v>Sagittaria rigida,Sessile-fruited arrowhead</v>
      </c>
      <c r="DB1" s="132" t="str">
        <f>ENTRY!DP1</f>
        <v>Sagittaria sp.,Arrowhead</v>
      </c>
      <c r="DC1" s="132" t="str">
        <f>ENTRY!DQ1</f>
        <v>Schoenoplectus acutus,Hardstem bulrush</v>
      </c>
      <c r="DD1" s="132" t="str">
        <f>ENTRY!DR1</f>
        <v>Schoenoplectus heterochaetus,Slender bulrush</v>
      </c>
      <c r="DE1" s="132" t="str">
        <f>ENTRY!DS1</f>
        <v>Schoenoplectus pungens,Three-square bulrush</v>
      </c>
      <c r="DF1" s="132" t="str">
        <f>ENTRY!DT1</f>
        <v>Schoenoplectus subterminalis,Water bulrush</v>
      </c>
      <c r="DG1" s="132" t="str">
        <f>ENTRY!DU1</f>
        <v>Schoenoplectus tabernaemontani,Softstem bulrush</v>
      </c>
      <c r="DH1" s="132" t="str">
        <f>ENTRY!DV1</f>
        <v>Sparganium americanum,American bur-reed</v>
      </c>
      <c r="DI1" s="132" t="str">
        <f>ENTRY!DW1</f>
        <v>Sparganium androcladum,Branched bur-reed</v>
      </c>
      <c r="DJ1" s="132" t="str">
        <f>ENTRY!DX1</f>
        <v>Sparganium angustifolium,Narrow-leaved bur-reed</v>
      </c>
      <c r="DK1" s="132" t="str">
        <f>ENTRY!DY1</f>
        <v>Sparganium emersum,Short-stemmed bur-reed</v>
      </c>
      <c r="DL1" s="132" t="str">
        <f>ENTRY!DZ1</f>
        <v>Sparganium eurycarpum,Common bur-reed</v>
      </c>
      <c r="DM1" s="132" t="str">
        <f>ENTRY!EA1</f>
        <v>Sparganium fluctuans,Floating-leaf bur-reed</v>
      </c>
      <c r="DN1" s="132" t="str">
        <f>ENTRY!EB1</f>
        <v>Sparganium natans,Small bur-reed</v>
      </c>
      <c r="DO1" s="132" t="str">
        <f>ENTRY!EC1</f>
        <v>Sparganium sp.,Bur-reed</v>
      </c>
      <c r="DP1" s="132" t="str">
        <f>ENTRY!ED1</f>
        <v>Spirodela polyrhiza,Large duckweed</v>
      </c>
      <c r="DQ1" s="132" t="str">
        <f>ENTRY!EE1</f>
        <v>Stuckenia filiformis,Fine-leaved pondweed</v>
      </c>
      <c r="DR1" s="132" t="str">
        <f>ENTRY!EF1</f>
        <v>Stuckenia pectinata,Sago pondweed</v>
      </c>
      <c r="DS1" s="132" t="str">
        <f>ENTRY!EG1</f>
        <v>Stuckenia vaginata,Sheathed pondweed</v>
      </c>
      <c r="DT1" s="132" t="str">
        <f>ENTRY!EH1</f>
        <v>Typha angustifolia,Narrow-leaved cattail</v>
      </c>
      <c r="DU1" s="132" t="str">
        <f>ENTRY!EI1</f>
        <v>Typha latifolia,Broad-leaved cattail</v>
      </c>
      <c r="DV1" s="132" t="str">
        <f>ENTRY!EJ1</f>
        <v>Typha sp.,Cattail</v>
      </c>
      <c r="DW1" s="132" t="str">
        <f>ENTRY!EK1</f>
        <v>Utricularia cornuta,Horned pondweed</v>
      </c>
      <c r="DX1" s="132" t="str">
        <f>ENTRY!EL1</f>
        <v>Utricularia geminiscapa,Twin-stemmed bladderwort</v>
      </c>
      <c r="DY1" s="132" t="str">
        <f>ENTRY!EM1</f>
        <v>Utricularia gibba,Creeping bladderwort</v>
      </c>
      <c r="DZ1" s="132" t="str">
        <f>ENTRY!EN1</f>
        <v>Utricularia intermedia,Flat-leaf bladderwort</v>
      </c>
      <c r="EA1" s="132" t="str">
        <f>ENTRY!EO1</f>
        <v>Utricularia minor,Small bladderwort</v>
      </c>
      <c r="EB1" s="132" t="str">
        <f>ENTRY!EP1</f>
        <v>Utricularia purpurea,Large purple bladderwort</v>
      </c>
      <c r="EC1" s="132" t="str">
        <f>ENTRY!EQ1</f>
        <v>Utricularia resupinata,Small purple bladderwort</v>
      </c>
      <c r="ED1" s="132" t="str">
        <f>ENTRY!ER1</f>
        <v>Utricularia vulgaris,Common bladderwort</v>
      </c>
      <c r="EE1" s="132" t="str">
        <f>ENTRY!ES1</f>
        <v>Vallisneria americana,Wild celery</v>
      </c>
      <c r="EF1" s="132" t="str">
        <f>ENTRY!ET1</f>
        <v>Wolffia borealis,Northern watermeal</v>
      </c>
      <c r="EG1" s="132" t="str">
        <f>ENTRY!EU1</f>
        <v>Wolffia columbiana,Common watermeal</v>
      </c>
      <c r="EH1" s="132" t="str">
        <f>ENTRY!EV1</f>
        <v>Zannichellia palustris,Horned pondweed</v>
      </c>
      <c r="EI1" s="132" t="str">
        <f>ENTRY!EW1</f>
        <v>Zizania aquatica,Southern wild rice</v>
      </c>
      <c r="EJ1" s="132" t="str">
        <f>ENTRY!EX1</f>
        <v>Zizania palustris,Northern wild rice</v>
      </c>
      <c r="EK1" s="132" t="str">
        <f>ENTRY!EY1</f>
        <v>Zizania sp.,Wild rice</v>
      </c>
      <c r="EL1" s="132" t="str">
        <f>ENTRY!EZ1</f>
        <v>,Aquatic moss</v>
      </c>
      <c r="EM1" s="132" t="str">
        <f>ENTRY!FA1</f>
        <v>,Freshwater sponge</v>
      </c>
      <c r="EN1" s="132" t="str">
        <f>ENTRY!FB1</f>
        <v>,Filamentous algae</v>
      </c>
      <c r="EO1" s="132" t="str">
        <f>ENTRY!FC1</f>
        <v>Riccia fluitans,Slender riccia</v>
      </c>
      <c r="EP1" s="132" t="str">
        <f>ENTRY!FD1</f>
        <v xml:space="preserve">Ricciocarpus natans,Purple-fringed riccia </v>
      </c>
      <c r="EQ1" s="132" t="str">
        <f>ENTRY!FE1</f>
        <v>Juncus effusus,Common rush</v>
      </c>
      <c r="ER1" s="132" t="str">
        <f>ENTRY!FF1</f>
        <v>Leersia oryzoides,Rice Cut-grass</v>
      </c>
      <c r="ES1" s="132" t="str">
        <f>ENTRY!FG1</f>
        <v>Scirpus cyperinus,Woolgrass</v>
      </c>
      <c r="ET1" s="132" t="str">
        <f>ENTRY!FH1</f>
        <v>sp4</v>
      </c>
      <c r="EU1" s="132" t="str">
        <f>ENTRY!FI1</f>
        <v>sp5</v>
      </c>
      <c r="EV1" s="132" t="str">
        <f>ENTRY!FJ1</f>
        <v>sp6</v>
      </c>
      <c r="EW1" s="132" t="str">
        <f>ENTRY!FK1</f>
        <v>sp7</v>
      </c>
      <c r="EX1" s="132" t="str">
        <f>ENTRY!FL1</f>
        <v>sp8</v>
      </c>
      <c r="EY1" s="132" t="str">
        <f>ENTRY!FM1</f>
        <v>sp9</v>
      </c>
      <c r="EZ1" s="132"/>
    </row>
    <row r="2" spans="1:156" s="133" customFormat="1" ht="12.75" customHeight="1">
      <c r="A2" s="134" t="s">
        <v>93</v>
      </c>
      <c r="B2" s="135" t="str">
        <f>IF(ENTRY!I2="","",ENTRY!I2)</f>
        <v>Sand Lake</v>
      </c>
      <c r="C2" s="136"/>
      <c r="D2" s="137"/>
      <c r="E2" s="138"/>
      <c r="F2" s="139"/>
      <c r="G2" s="139"/>
      <c r="H2" s="139"/>
      <c r="I2" s="139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9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</row>
    <row r="3" spans="1:156" s="133" customFormat="1" ht="12.75" customHeight="1">
      <c r="A3" s="134" t="s">
        <v>45</v>
      </c>
      <c r="B3" s="135" t="str">
        <f>IF(ENTRY!I3="","",ENTRY!I3)</f>
        <v>Barron</v>
      </c>
      <c r="C3" s="136"/>
      <c r="D3" s="137"/>
      <c r="E3" s="138"/>
      <c r="F3" s="139"/>
      <c r="G3" s="139"/>
      <c r="H3" s="139"/>
      <c r="I3" s="139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9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</row>
    <row r="4" spans="1:156" s="133" customFormat="1" ht="12.75" customHeight="1">
      <c r="A4" s="134" t="s">
        <v>47</v>
      </c>
      <c r="B4" s="135">
        <f>IF(ENTRY!I4="","",ENTRY!I4)</f>
        <v>2661100</v>
      </c>
      <c r="C4" s="136"/>
      <c r="D4" s="137"/>
      <c r="E4" s="138"/>
      <c r="F4" s="139"/>
      <c r="G4" s="139"/>
      <c r="H4" s="139"/>
      <c r="I4" s="139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9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</row>
    <row r="5" spans="1:156" s="133" customFormat="1" ht="12.75" customHeight="1">
      <c r="A5" s="140" t="s">
        <v>67</v>
      </c>
      <c r="B5" s="141" t="str">
        <f>IF(ENTRY!I5="","",ENTRY!I5)</f>
        <v>7/23-24/2017</v>
      </c>
      <c r="C5" s="136"/>
      <c r="D5" s="137"/>
      <c r="E5" s="138"/>
      <c r="F5" s="139"/>
      <c r="G5" s="139"/>
      <c r="H5" s="139"/>
      <c r="I5" s="139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9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</row>
    <row r="6" spans="1:156" s="133" customFormat="1" ht="15" customHeight="1">
      <c r="B6" s="142" t="s">
        <v>43</v>
      </c>
      <c r="C6" s="136"/>
      <c r="D6" s="137"/>
      <c r="E6" s="138"/>
      <c r="F6" s="137"/>
      <c r="G6" s="137"/>
      <c r="H6" s="137"/>
      <c r="I6" s="137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43"/>
      <c r="BO6" s="138"/>
      <c r="BP6" s="143"/>
      <c r="BQ6" s="138"/>
      <c r="BR6" s="138"/>
      <c r="BS6" s="138"/>
      <c r="BT6" s="143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43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7"/>
      <c r="EM6" s="138"/>
      <c r="EN6" s="138"/>
      <c r="EO6" s="138"/>
      <c r="EP6" s="138"/>
      <c r="EQ6" s="144"/>
      <c r="ER6" s="144"/>
      <c r="ES6" s="144"/>
      <c r="ET6" s="144"/>
      <c r="EU6" s="144"/>
      <c r="EV6" s="144"/>
      <c r="EW6" s="144"/>
      <c r="EX6" s="144"/>
      <c r="EY6" s="144"/>
    </row>
    <row r="7" spans="1:156">
      <c r="B7" s="159" t="s">
        <v>100</v>
      </c>
      <c r="C7" s="156"/>
      <c r="D7" s="160">
        <f>IF(SUM(ENTRY!R2:R519)=0,"",COUNT(ENTRY!R2:R519))</f>
        <v>20</v>
      </c>
      <c r="E7" s="160" t="str">
        <f>IF(SUM(ENTRY!S2:S519)=0,"",COUNT(ENTRY!S2:S519))</f>
        <v/>
      </c>
      <c r="F7" s="160" t="str">
        <f>IF(SUM(ENTRY!T2:T519)=0,"",COUNT(ENTRY!T2:T519))</f>
        <v/>
      </c>
      <c r="G7" s="160" t="str">
        <f>IF(SUM(ENTRY!U2:U519)=0,"",COUNT(ENTRY!U2:U519))</f>
        <v/>
      </c>
      <c r="H7" s="160">
        <f>IF(SUM(ENTRY!V2:V519)=0,"",COUNT(ENTRY!V2:V519))</f>
        <v>3</v>
      </c>
      <c r="I7" s="160" t="str">
        <f>IF(SUM(ENTRY!W2:W519)=0,"",COUNT(ENTRY!W2:W519))</f>
        <v/>
      </c>
      <c r="J7" s="160">
        <f>IF(SUM(ENTRY!X2:X519)=0,"",COUNT(ENTRY!X2:X519))</f>
        <v>3</v>
      </c>
      <c r="K7" s="160">
        <f>IF(SUM(ENTRY!Y2:Y519)=0,"",COUNT(ENTRY!Y2:Y519))</f>
        <v>5</v>
      </c>
      <c r="L7" s="160" t="str">
        <f>IF(SUM(ENTRY!Z2:Z519)=0,"",COUNT(ENTRY!Z2:Z519))</f>
        <v/>
      </c>
      <c r="M7" s="160" t="str">
        <f>IF(SUM(ENTRY!AA2:AA519)=0,"",COUNT(ENTRY!AA2:AA519))</f>
        <v/>
      </c>
      <c r="N7" s="160" t="str">
        <f>IF(SUM(ENTRY!AB2:AB519)=0,"",COUNT(ENTRY!AB2:AB519))</f>
        <v/>
      </c>
      <c r="O7" s="160" t="str">
        <f>IF(SUM(ENTRY!AC2:AC519)=0,"",COUNT(ENTRY!AC2:AC519))</f>
        <v/>
      </c>
      <c r="P7" s="160" t="str">
        <f>IF(SUM(ENTRY!AD2:AD519)=0,"",COUNT(ENTRY!AD2:AD519))</f>
        <v/>
      </c>
      <c r="Q7" s="160">
        <f>IF(SUM(ENTRY!AE2:AE519)=0,"",COUNT(ENTRY!AE2:AE519))</f>
        <v>251</v>
      </c>
      <c r="R7" s="160" t="str">
        <f>IF(SUM(ENTRY!AF2:AF519)=0,"",COUNT(ENTRY!AF2:AF519))</f>
        <v/>
      </c>
      <c r="S7" s="160">
        <f>IF(SUM(ENTRY!AG2:AG519)=0,"",COUNT(ENTRY!AG2:AG519))</f>
        <v>97</v>
      </c>
      <c r="T7" s="160" t="str">
        <f>IF(SUM(ENTRY!AH2:AH519)=0,"",COUNT(ENTRY!AH2:AH519))</f>
        <v/>
      </c>
      <c r="U7" s="160" t="str">
        <f>IF(SUM(ENTRY!AI2:AI519)=0,"",COUNT(ENTRY!AI2:AI519))</f>
        <v/>
      </c>
      <c r="V7" s="160" t="str">
        <f>IF(SUM(ENTRY!AJ2:AJ519)=0,"",COUNT(ENTRY!AJ2:AJ519))</f>
        <v/>
      </c>
      <c r="W7" s="160" t="str">
        <f>IF(SUM(ENTRY!AK2:AK519)=0,"",COUNT(ENTRY!AK2:AK519))</f>
        <v/>
      </c>
      <c r="X7" s="160" t="str">
        <f>IF(SUM(ENTRY!AL2:AL519)=0,"",COUNT(ENTRY!AL2:AL519))</f>
        <v/>
      </c>
      <c r="Y7" s="160">
        <f>IF(SUM(ENTRY!AM2:AM519)=0,"",COUNT(ENTRY!AM2:AM519))</f>
        <v>1</v>
      </c>
      <c r="Z7" s="160">
        <f>IF(SUM(ENTRY!AN2:AN519)=0,"",COUNT(ENTRY!AN2:AN519))</f>
        <v>3</v>
      </c>
      <c r="AA7" s="160" t="str">
        <f>IF(SUM(ENTRY!AO2:AO519)=0,"",COUNT(ENTRY!AO2:AO519))</f>
        <v/>
      </c>
      <c r="AB7" s="160" t="str">
        <f>IF(SUM(ENTRY!AP2:AP519)=0,"",COUNT(ENTRY!AP2:AP519))</f>
        <v/>
      </c>
      <c r="AC7" s="160">
        <f>IF(SUM(ENTRY!AQ2:AQ519)=0,"",COUNT(ENTRY!AQ2:AQ519))</f>
        <v>111</v>
      </c>
      <c r="AD7" s="160" t="str">
        <f>IF(SUM(ENTRY!AR2:AR519)=0,"",COUNT(ENTRY!AR2:AR519))</f>
        <v/>
      </c>
      <c r="AE7" s="160">
        <f>IF(SUM(ENTRY!AS2:AS519)=0,"",COUNT(ENTRY!AS2:AS519))</f>
        <v>2</v>
      </c>
      <c r="AF7" s="160" t="str">
        <f>IF(SUM(ENTRY!AT2:AT519)=0,"",COUNT(ENTRY!AT2:AT519))</f>
        <v/>
      </c>
      <c r="AG7" s="160" t="str">
        <f>IF(SUM(ENTRY!AU2:AU519)=0,"",COUNT(ENTRY!AU2:AU519))</f>
        <v/>
      </c>
      <c r="AH7" s="160" t="str">
        <f>IF(SUM(ENTRY!AV2:AV519)=0,"",COUNT(ENTRY!AV2:AV519))</f>
        <v/>
      </c>
      <c r="AI7" s="160">
        <f>IF(SUM(ENTRY!AW2:AW519)=0,"",COUNT(ENTRY!AW2:AW519))</f>
        <v>21</v>
      </c>
      <c r="AJ7" s="160" t="str">
        <f>IF(SUM(ENTRY!AX2:AX519)=0,"",COUNT(ENTRY!AX2:AX519))</f>
        <v/>
      </c>
      <c r="AK7" s="160" t="str">
        <f>IF(SUM(ENTRY!AY2:AY519)=0,"",COUNT(ENTRY!AY2:AY519))</f>
        <v/>
      </c>
      <c r="AL7" s="160" t="str">
        <f>IF(SUM(ENTRY!AZ2:AZ519)=0,"",COUNT(ENTRY!AZ2:AZ519))</f>
        <v/>
      </c>
      <c r="AM7" s="160" t="str">
        <f>IF(SUM(ENTRY!BA2:BA519)=0,"",COUNT(ENTRY!BA2:BA519))</f>
        <v/>
      </c>
      <c r="AN7" s="160" t="str">
        <f>IF(SUM(ENTRY!BB2:BB519)=0,"",COUNT(ENTRY!BB2:BB519))</f>
        <v/>
      </c>
      <c r="AO7" s="160" t="str">
        <f>IF(SUM(ENTRY!BC2:BC519)=0,"",COUNT(ENTRY!BC2:BC519))</f>
        <v/>
      </c>
      <c r="AP7" s="160" t="str">
        <f>IF(SUM(ENTRY!BD2:BD519)=0,"",COUNT(ENTRY!BD2:BD519))</f>
        <v/>
      </c>
      <c r="AQ7" s="160">
        <f>IF(SUM(ENTRY!BE2:BE519)=0,"",COUNT(ENTRY!BE2:BE519))</f>
        <v>40</v>
      </c>
      <c r="AR7" s="160" t="str">
        <f>IF(SUM(ENTRY!BF2:BF519)=0,"",COUNT(ENTRY!BF2:BF519))</f>
        <v/>
      </c>
      <c r="AS7" s="160">
        <f>IF(SUM(ENTRY!BG2:BG519)=0,"",COUNT(ENTRY!BG2:BG519))</f>
        <v>83</v>
      </c>
      <c r="AT7" s="160" t="str">
        <f>IF(SUM(ENTRY!BH2:BH519)=0,"",COUNT(ENTRY!BH2:BH519))</f>
        <v/>
      </c>
      <c r="AU7" s="160" t="str">
        <f>IF(SUM(ENTRY!BI2:BI519)=0,"",COUNT(ENTRY!BI2:BI519))</f>
        <v/>
      </c>
      <c r="AV7" s="160" t="str">
        <f>IF(SUM(ENTRY!BJ2:BJ519)=0,"",COUNT(ENTRY!BJ2:BJ519))</f>
        <v/>
      </c>
      <c r="AW7" s="160" t="str">
        <f>IF(SUM(ENTRY!BK2:BK519)=0,"",COUNT(ENTRY!BK2:BK519))</f>
        <v/>
      </c>
      <c r="AX7" s="160" t="str">
        <f>IF(SUM(ENTRY!BL2:BL519)=0,"",COUNT(ENTRY!BL2:BL519))</f>
        <v/>
      </c>
      <c r="AY7" s="160" t="str">
        <f>IF(SUM(ENTRY!BM2:BM519)=0,"",COUNT(ENTRY!BM2:BM519))</f>
        <v/>
      </c>
      <c r="AZ7" s="160" t="str">
        <f>IF(SUM(ENTRY!BN2:BN519)=0,"",COUNT(ENTRY!BN2:BN519))</f>
        <v/>
      </c>
      <c r="BA7" s="160">
        <f>IF(SUM(ENTRY!BO2:BO519)=0,"",COUNT(ENTRY!BO2:BO519))</f>
        <v>124</v>
      </c>
      <c r="BB7" s="160" t="str">
        <f>IF(SUM(ENTRY!BP2:BP519)=0,"",COUNT(ENTRY!BP2:BP519))</f>
        <v/>
      </c>
      <c r="BC7" s="160" t="str">
        <f>IF(SUM(ENTRY!BQ2:BQ519)=0,"",COUNT(ENTRY!BQ2:BQ519))</f>
        <v/>
      </c>
      <c r="BD7" s="160">
        <f>IF(SUM(ENTRY!BR2:BR519)=0,"",COUNT(ENTRY!BR2:BR519))</f>
        <v>46</v>
      </c>
      <c r="BE7" s="160" t="str">
        <f>IF(SUM(ENTRY!BS2:BS519)=0,"",COUNT(ENTRY!BS2:BS519))</f>
        <v/>
      </c>
      <c r="BF7" s="160" t="str">
        <f>IF(SUM(ENTRY!BT2:BT519)=0,"",COUNT(ENTRY!BT2:BT519))</f>
        <v/>
      </c>
      <c r="BG7" s="160" t="str">
        <f>IF(SUM(ENTRY!BU2:BU519)=0,"",COUNT(ENTRY!BU2:BU519))</f>
        <v/>
      </c>
      <c r="BH7" s="160" t="str">
        <f>IF(SUM(ENTRY!BV2:BV519)=0,"",COUNT(ENTRY!BV2:BV519))</f>
        <v/>
      </c>
      <c r="BI7" s="160">
        <f>IF(SUM(ENTRY!BW2:BW519)=0,"",COUNT(ENTRY!BW2:BW519))</f>
        <v>19</v>
      </c>
      <c r="BJ7" s="160" t="str">
        <f>IF(SUM(ENTRY!BX2:BX519)=0,"",COUNT(ENTRY!BX2:BX519))</f>
        <v/>
      </c>
      <c r="BK7" s="160" t="str">
        <f>IF(SUM(ENTRY!BY2:BY519)=0,"",COUNT(ENTRY!BY2:BY519))</f>
        <v/>
      </c>
      <c r="BL7" s="160" t="str">
        <f>IF(SUM(ENTRY!BZ2:BZ519)=0,"",COUNT(ENTRY!BZ2:BZ519))</f>
        <v/>
      </c>
      <c r="BM7" s="160">
        <f>IF(SUM(ENTRY!CA2:CA519)=0,"",COUNT(ENTRY!CA2:CA519))</f>
        <v>67</v>
      </c>
      <c r="BN7" s="160">
        <f>IF(SUM(ENTRY!CB2:CB519)=0,"",COUNT(ENTRY!CB2:CB519))</f>
        <v>43</v>
      </c>
      <c r="BO7" s="160" t="str">
        <f>IF(SUM(ENTRY!CC2:CC519)=0,"",COUNT(ENTRY!CC2:CC519))</f>
        <v/>
      </c>
      <c r="BP7" s="160" t="str">
        <f>IF(SUM(ENTRY!CD2:CD519)=0,"",COUNT(ENTRY!CD2:CD519))</f>
        <v/>
      </c>
      <c r="BQ7" s="160" t="str">
        <f>IF(SUM(ENTRY!CE2:CE519)=0,"",COUNT(ENTRY!CE2:CE519))</f>
        <v/>
      </c>
      <c r="BR7" s="160" t="str">
        <f>IF(SUM(ENTRY!CF2:CF519)=0,"",COUNT(ENTRY!CF2:CF519))</f>
        <v/>
      </c>
      <c r="BS7" s="160" t="str">
        <f>IF(SUM(ENTRY!CG2:CG519)=0,"",COUNT(ENTRY!CG2:CG519))</f>
        <v/>
      </c>
      <c r="BT7" s="160" t="str">
        <f>IF(SUM(ENTRY!CH2:CH519)=0,"",COUNT(ENTRY!CH2:CH519))</f>
        <v/>
      </c>
      <c r="BU7" s="160">
        <f>IF(SUM(ENTRY!CI2:CI519)=0,"",COUNT(ENTRY!CI2:CI519))</f>
        <v>46</v>
      </c>
      <c r="BV7" s="160" t="str">
        <f>IF(SUM(ENTRY!CJ2:CJ519)=0,"",COUNT(ENTRY!CJ2:CJ519))</f>
        <v/>
      </c>
      <c r="BW7" s="160" t="str">
        <f>IF(SUM(ENTRY!CK2:CK519)=0,"",COUNT(ENTRY!CK2:CK519))</f>
        <v/>
      </c>
      <c r="BX7" s="160" t="str">
        <f>IF(SUM(ENTRY!CL2:CL519)=0,"",COUNT(ENTRY!CL2:CL519))</f>
        <v/>
      </c>
      <c r="BY7" s="160">
        <f>IF(SUM(ENTRY!CM2:CM519)=0,"",COUNT(ENTRY!CM2:CM519))</f>
        <v>1</v>
      </c>
      <c r="BZ7" s="160">
        <f>IF(SUM(ENTRY!CN2:CN519)=0,"",COUNT(ENTRY!CN2:CN519))</f>
        <v>3</v>
      </c>
      <c r="CA7" s="160">
        <f>IF(SUM(ENTRY!CO2:CO519)=0,"",COUNT(ENTRY!CO2:CO519))</f>
        <v>80</v>
      </c>
      <c r="CB7" s="160">
        <f>IF(SUM(ENTRY!CP2:CP519)=0,"",COUNT(ENTRY!CP2:CP519))</f>
        <v>88</v>
      </c>
      <c r="CC7" s="160" t="str">
        <f>IF(SUM(ENTRY!CQ2:CQ519)=0,"",COUNT(ENTRY!CQ2:CQ519))</f>
        <v/>
      </c>
      <c r="CD7" s="160">
        <f>IF(SUM(ENTRY!CR2:CR519)=0,"",COUNT(ENTRY!CR2:CR519))</f>
        <v>33</v>
      </c>
      <c r="CE7" s="160">
        <f>IF(SUM(ENTRY!CS2:CS519)=0,"",COUNT(ENTRY!CS2:CS519))</f>
        <v>11</v>
      </c>
      <c r="CF7" s="160">
        <f>IF(SUM(ENTRY!CT2:CT519)=0,"",COUNT(ENTRY!CT2:CT519))</f>
        <v>5</v>
      </c>
      <c r="CG7" s="160" t="str">
        <f>IF(SUM(ENTRY!CU2:CU519)=0,"",COUNT(ENTRY!CU2:CU519))</f>
        <v/>
      </c>
      <c r="CH7" s="160" t="str">
        <f>IF(SUM(ENTRY!CV2:CV519)=0,"",COUNT(ENTRY!CV2:CV519))</f>
        <v/>
      </c>
      <c r="CI7" s="160">
        <f>IF(SUM(ENTRY!CW2:CW519)=0,"",COUNT(ENTRY!CW2:CW519))</f>
        <v>1</v>
      </c>
      <c r="CJ7" s="160" t="str">
        <f>IF(SUM(ENTRY!CX2:CX519)=0,"",COUNT(ENTRY!CX2:CX519))</f>
        <v/>
      </c>
      <c r="CK7" s="160">
        <f>IF(SUM(ENTRY!CY2:CY519)=0,"",COUNT(ENTRY!CY2:CY519))</f>
        <v>166</v>
      </c>
      <c r="CL7" s="160">
        <f>IF(SUM(ENTRY!CZ2:CZ519)=0,"",COUNT(ENTRY!CZ2:CZ519))</f>
        <v>89</v>
      </c>
      <c r="CM7" s="160">
        <f>IF(SUM(ENTRY!DA2:DA519)=0,"",COUNT(ENTRY!DA2:DA519))</f>
        <v>49</v>
      </c>
      <c r="CN7" s="160" t="str">
        <f>IF(SUM(ENTRY!DB2:DB519)=0,"",COUNT(ENTRY!DB2:DB519))</f>
        <v/>
      </c>
      <c r="CO7" s="160" t="str">
        <f>IF(SUM(ENTRY!DC2:DC519)=0,"",COUNT(ENTRY!DC2:DC519))</f>
        <v/>
      </c>
      <c r="CP7" s="160" t="str">
        <f>IF(SUM(ENTRY!DD2:DD519)=0,"",COUNT(ENTRY!DD2:DD519))</f>
        <v/>
      </c>
      <c r="CQ7" s="160">
        <f>IF(SUM(ENTRY!DE2:DE519)=0,"",COUNT(ENTRY!DE2:DE519))</f>
        <v>188</v>
      </c>
      <c r="CR7" s="160">
        <f>IF(SUM(ENTRY!DF2:DF519)=0,"",COUNT(ENTRY!DF2:DF519))</f>
        <v>30</v>
      </c>
      <c r="CS7" s="160" t="str">
        <f>IF(SUM(ENTRY!DG2:DG519)=0,"",COUNT(ENTRY!DG2:DG519))</f>
        <v/>
      </c>
      <c r="CT7" s="160" t="str">
        <f>IF(SUM(ENTRY!DH2:DH519)=0,"",COUNT(ENTRY!DH2:DH519))</f>
        <v/>
      </c>
      <c r="CU7" s="160" t="str">
        <f>IF(SUM(ENTRY!DI2:DI519)=0,"",COUNT(ENTRY!DI2:DI519))</f>
        <v/>
      </c>
      <c r="CV7" s="160" t="str">
        <f>IF(SUM(ENTRY!DJ2:DJ519)=0,"",COUNT(ENTRY!DJ2:DJ519))</f>
        <v/>
      </c>
      <c r="CW7" s="160">
        <f>IF(SUM(ENTRY!DK2:DK519)=0,"",COUNT(ENTRY!DK2:DK519))</f>
        <v>9</v>
      </c>
      <c r="CX7" s="160" t="str">
        <f>IF(SUM(ENTRY!DL2:DL519)=0,"",COUNT(ENTRY!DL2:DL519))</f>
        <v/>
      </c>
      <c r="CY7" s="160" t="str">
        <f>IF(SUM(ENTRY!DM2:DM519)=0,"",COUNT(ENTRY!DM2:DM519))</f>
        <v/>
      </c>
      <c r="CZ7" s="160" t="str">
        <f>IF(SUM(ENTRY!DN2:DN519)=0,"",COUNT(ENTRY!DN2:DN519))</f>
        <v/>
      </c>
      <c r="DA7" s="160" t="str">
        <f>IF(SUM(ENTRY!DO2:DO519)=0,"",COUNT(ENTRY!DO2:DO519))</f>
        <v/>
      </c>
      <c r="DB7" s="160" t="str">
        <f>IF(SUM(ENTRY!DP2:DP519)=0,"",COUNT(ENTRY!DP2:DP519))</f>
        <v/>
      </c>
      <c r="DC7" s="160">
        <f>IF(SUM(ENTRY!DQ2:DQ519)=0,"",COUNT(ENTRY!DQ2:DQ519))</f>
        <v>1</v>
      </c>
      <c r="DD7" s="160" t="str">
        <f>IF(SUM(ENTRY!DR2:DR519)=0,"",COUNT(ENTRY!DR2:DR519))</f>
        <v/>
      </c>
      <c r="DE7" s="160" t="str">
        <f>IF(SUM(ENTRY!DS2:DS519)=0,"",COUNT(ENTRY!DS2:DS519))</f>
        <v/>
      </c>
      <c r="DF7" s="160" t="str">
        <f>IF(SUM(ENTRY!DT2:DT519)=0,"",COUNT(ENTRY!DT2:DT519))</f>
        <v/>
      </c>
      <c r="DG7" s="160">
        <f>IF(SUM(ENTRY!DU2:DU519)=0,"",COUNT(ENTRY!DU2:DU519))</f>
        <v>2</v>
      </c>
      <c r="DH7" s="160" t="str">
        <f>IF(SUM(ENTRY!DV2:DV519)=0,"",COUNT(ENTRY!DV2:DV519))</f>
        <v/>
      </c>
      <c r="DI7" s="160" t="str">
        <f>IF(SUM(ENTRY!DW2:DW519)=0,"",COUNT(ENTRY!DW2:DW519))</f>
        <v/>
      </c>
      <c r="DJ7" s="160" t="str">
        <f>IF(SUM(ENTRY!DX2:DX519)=0,"",COUNT(ENTRY!DX2:DX519))</f>
        <v/>
      </c>
      <c r="DK7" s="160" t="str">
        <f>IF(SUM(ENTRY!DY2:DY519)=0,"",COUNT(ENTRY!DY2:DY519))</f>
        <v/>
      </c>
      <c r="DL7" s="160">
        <f>IF(SUM(ENTRY!DZ2:DZ519)=0,"",COUNT(ENTRY!DZ2:DZ519))</f>
        <v>5</v>
      </c>
      <c r="DM7" s="160" t="str">
        <f>IF(SUM(ENTRY!EA2:EA519)=0,"",COUNT(ENTRY!EA2:EA519))</f>
        <v/>
      </c>
      <c r="DN7" s="160" t="str">
        <f>IF(SUM(ENTRY!EB2:EB519)=0,"",COUNT(ENTRY!EB2:EB519))</f>
        <v/>
      </c>
      <c r="DO7" s="160" t="str">
        <f>IF(SUM(ENTRY!EC2:EC519)=0,"",COUNT(ENTRY!EC2:EC519))</f>
        <v/>
      </c>
      <c r="DP7" s="160">
        <f>IF(SUM(ENTRY!ED2:ED519)=0,"",COUNT(ENTRY!ED2:ED519))</f>
        <v>34</v>
      </c>
      <c r="DQ7" s="160" t="str">
        <f>IF(SUM(ENTRY!EE2:EE519)=0,"",COUNT(ENTRY!EE2:EE519))</f>
        <v/>
      </c>
      <c r="DR7" s="160">
        <f>IF(SUM(ENTRY!EF2:EF519)=0,"",COUNT(ENTRY!EF2:EF519))</f>
        <v>55</v>
      </c>
      <c r="DS7" s="160" t="str">
        <f>IF(SUM(ENTRY!EG2:EG519)=0,"",COUNT(ENTRY!EG2:EG519))</f>
        <v/>
      </c>
      <c r="DT7" s="160" t="str">
        <f>IF(SUM(ENTRY!EH2:EH519)=0,"",COUNT(ENTRY!EH2:EH519))</f>
        <v/>
      </c>
      <c r="DU7" s="160">
        <f>IF(SUM(ENTRY!EI2:EI519)=0,"",COUNT(ENTRY!EI2:EI519))</f>
        <v>4</v>
      </c>
      <c r="DV7" s="160" t="str">
        <f>IF(SUM(ENTRY!EJ2:EJ519)=0,"",COUNT(ENTRY!EJ2:EJ519))</f>
        <v/>
      </c>
      <c r="DW7" s="160" t="str">
        <f>IF(SUM(ENTRY!EK2:EK519)=0,"",COUNT(ENTRY!EK2:EK519))</f>
        <v/>
      </c>
      <c r="DX7" s="160" t="str">
        <f>IF(SUM(ENTRY!EL2:EL519)=0,"",COUNT(ENTRY!EL2:EL519))</f>
        <v/>
      </c>
      <c r="DY7" s="160">
        <f>IF(SUM(ENTRY!EM2:EM519)=0,"",COUNT(ENTRY!EM2:EM519))</f>
        <v>3</v>
      </c>
      <c r="DZ7" s="160" t="str">
        <f>IF(SUM(ENTRY!EN2:EN519)=0,"",COUNT(ENTRY!EN2:EN519))</f>
        <v/>
      </c>
      <c r="EA7" s="160" t="str">
        <f>IF(SUM(ENTRY!EO2:EO519)=0,"",COUNT(ENTRY!EO2:EO519))</f>
        <v/>
      </c>
      <c r="EB7" s="160" t="str">
        <f>IF(SUM(ENTRY!EP2:EP519)=0,"",COUNT(ENTRY!EP2:EP519))</f>
        <v/>
      </c>
      <c r="EC7" s="160" t="str">
        <f>IF(SUM(ENTRY!EQ2:EQ519)=0,"",COUNT(ENTRY!EQ2:EQ519))</f>
        <v/>
      </c>
      <c r="ED7" s="160">
        <f>IF(SUM(ENTRY!ER2:ER519)=0,"",COUNT(ENTRY!ER2:ER519))</f>
        <v>4</v>
      </c>
      <c r="EE7" s="160">
        <f>IF(SUM(ENTRY!ES2:ES519)=0,"",COUNT(ENTRY!ES2:ES519))</f>
        <v>48</v>
      </c>
      <c r="EF7" s="160" t="str">
        <f>IF(SUM(ENTRY!ET2:ET519)=0,"",COUNT(ENTRY!ET2:ET519))</f>
        <v/>
      </c>
      <c r="EG7" s="160">
        <f>IF(SUM(ENTRY!EU2:EU519)=0,"",COUNT(ENTRY!EU2:EU519))</f>
        <v>17</v>
      </c>
      <c r="EH7" s="160" t="str">
        <f>IF(SUM(ENTRY!EV2:EV519)=0,"",COUNT(ENTRY!EV2:EV519))</f>
        <v/>
      </c>
      <c r="EI7" s="160" t="str">
        <f>IF(SUM(ENTRY!EW2:EW519)=0,"",COUNT(ENTRY!EW2:EW519))</f>
        <v/>
      </c>
      <c r="EJ7" s="160" t="str">
        <f>IF(SUM(ENTRY!EX2:EX519)=0,"",COUNT(ENTRY!EX2:EX519))</f>
        <v/>
      </c>
      <c r="EK7" s="160" t="str">
        <f>IF(SUM(ENTRY!EY2:EY519)=0,"",COUNT(ENTRY!EY2:EY519))</f>
        <v/>
      </c>
      <c r="EL7" s="160" t="str">
        <f>IF(SUM(ENTRY!EZ2:EZ519)=0,"",COUNT(ENTRY!EZ2:EZ519))</f>
        <v/>
      </c>
      <c r="EM7" s="160" t="str">
        <f>IF(SUM(ENTRY!FA2:FA519)=0,"",COUNT(ENTRY!FA2:FA519))</f>
        <v/>
      </c>
      <c r="EN7" s="160">
        <f>IF(SUM(ENTRY!FB2:FB519)=0,"",COUNT(ENTRY!FB2:FB519))</f>
        <v>91</v>
      </c>
      <c r="EO7" s="160">
        <f>IF(SUM(ENTRY!FC2:FC519)=0,"",COUNT(ENTRY!FC2:FC519))</f>
        <v>2</v>
      </c>
      <c r="EP7" s="160" t="str">
        <f>IF(SUM(ENTRY!FD2:FD519)=0,"",COUNT(ENTRY!FD2:FD519))</f>
        <v/>
      </c>
      <c r="EQ7" s="160" t="str">
        <f>IF(SUM(ENTRY!FE2:FE519)=0,"",COUNT(ENTRY!FE2:FE519))</f>
        <v/>
      </c>
      <c r="ER7" s="160">
        <f>IF(SUM(ENTRY!FF2:FF519)=0,"",COUNT(ENTRY!FF2:FF519))</f>
        <v>1</v>
      </c>
      <c r="ES7" s="160" t="str">
        <f>IF(SUM(ENTRY!FG2:FG519)=0,"",COUNT(ENTRY!FG2:FG519))</f>
        <v/>
      </c>
      <c r="ET7" s="160" t="str">
        <f>IF(SUM(ENTRY!FH2:FH519)=0,"",COUNT(ENTRY!FH2:FH519))</f>
        <v/>
      </c>
      <c r="EU7" s="160" t="str">
        <f>IF(SUM(ENTRY!FI2:FI519)=0,"",COUNT(ENTRY!FI2:FI519))</f>
        <v/>
      </c>
      <c r="EV7" s="160" t="str">
        <f>IF(SUM(ENTRY!FJ2:FJ519)=0,"",COUNT(ENTRY!FJ2:FJ519))</f>
        <v/>
      </c>
      <c r="EW7" s="160" t="str">
        <f>IF(SUM(ENTRY!FK2:FK519)=0,"",COUNT(ENTRY!FK2:FK519))</f>
        <v/>
      </c>
      <c r="EX7" s="160" t="str">
        <f>IF(SUM(ENTRY!FL2:FL519)=0,"",COUNT(ENTRY!FL2:FL519))</f>
        <v/>
      </c>
      <c r="EY7" s="160" t="str">
        <f>IF(SUM(ENTRY!FM2:FM519)=0,"",COUNT(ENTRY!FM2:FM519))</f>
        <v/>
      </c>
    </row>
    <row r="8" spans="1:156" s="154" customFormat="1" ht="12.75" customHeight="1">
      <c r="A8" s="151"/>
      <c r="B8" s="152" t="s">
        <v>1</v>
      </c>
      <c r="C8" s="146"/>
      <c r="D8" s="153">
        <f t="shared" ref="D8:AI8" si="0">IF(D10="","",(D10/(SUM($D$10:$EK$10,$EQ$10:$EY$10)/100)))</f>
        <v>1.0460251046025104</v>
      </c>
      <c r="E8" s="153" t="str">
        <f t="shared" si="0"/>
        <v/>
      </c>
      <c r="F8" s="153" t="str">
        <f t="shared" si="0"/>
        <v/>
      </c>
      <c r="G8" s="153" t="str">
        <f t="shared" si="0"/>
        <v/>
      </c>
      <c r="H8" s="153">
        <f t="shared" si="0"/>
        <v>0.15690376569037659</v>
      </c>
      <c r="I8" s="153" t="str">
        <f t="shared" si="0"/>
        <v/>
      </c>
      <c r="J8" s="153">
        <f t="shared" si="0"/>
        <v>0.15690376569037659</v>
      </c>
      <c r="K8" s="153">
        <f t="shared" si="0"/>
        <v>0.2615062761506276</v>
      </c>
      <c r="L8" s="153" t="str">
        <f t="shared" si="0"/>
        <v/>
      </c>
      <c r="M8" s="153" t="str">
        <f t="shared" si="0"/>
        <v/>
      </c>
      <c r="N8" s="153" t="str">
        <f t="shared" si="0"/>
        <v/>
      </c>
      <c r="O8" s="153" t="str">
        <f t="shared" si="0"/>
        <v/>
      </c>
      <c r="P8" s="153" t="str">
        <f t="shared" si="0"/>
        <v/>
      </c>
      <c r="Q8" s="153">
        <f t="shared" si="0"/>
        <v>13.127615062761505</v>
      </c>
      <c r="R8" s="153" t="str">
        <f t="shared" si="0"/>
        <v/>
      </c>
      <c r="S8" s="153">
        <f t="shared" si="0"/>
        <v>5.0732217573221758</v>
      </c>
      <c r="T8" s="153" t="str">
        <f t="shared" si="0"/>
        <v/>
      </c>
      <c r="U8" s="153" t="str">
        <f t="shared" si="0"/>
        <v/>
      </c>
      <c r="V8" s="153" t="str">
        <f t="shared" si="0"/>
        <v/>
      </c>
      <c r="W8" s="153" t="str">
        <f t="shared" si="0"/>
        <v/>
      </c>
      <c r="X8" s="153" t="str">
        <f t="shared" si="0"/>
        <v/>
      </c>
      <c r="Y8" s="153">
        <f t="shared" si="0"/>
        <v>5.2301255230125528E-2</v>
      </c>
      <c r="Z8" s="153">
        <f t="shared" si="0"/>
        <v>0.15690376569037659</v>
      </c>
      <c r="AA8" s="153" t="str">
        <f t="shared" si="0"/>
        <v/>
      </c>
      <c r="AB8" s="153" t="str">
        <f t="shared" si="0"/>
        <v/>
      </c>
      <c r="AC8" s="153">
        <f t="shared" si="0"/>
        <v>5.8054393305439334</v>
      </c>
      <c r="AD8" s="153" t="str">
        <f t="shared" si="0"/>
        <v/>
      </c>
      <c r="AE8" s="153">
        <f t="shared" si="0"/>
        <v>0.10460251046025106</v>
      </c>
      <c r="AF8" s="153" t="str">
        <f t="shared" si="0"/>
        <v/>
      </c>
      <c r="AG8" s="153" t="str">
        <f t="shared" si="0"/>
        <v/>
      </c>
      <c r="AH8" s="153" t="str">
        <f t="shared" si="0"/>
        <v/>
      </c>
      <c r="AI8" s="153">
        <f t="shared" si="0"/>
        <v>1.098326359832636</v>
      </c>
      <c r="AJ8" s="153" t="str">
        <f t="shared" ref="AJ8:BO8" si="1">IF(AJ10="","",(AJ10/(SUM($D$10:$EK$10,$EQ$10:$EY$10)/100)))</f>
        <v/>
      </c>
      <c r="AK8" s="153" t="str">
        <f t="shared" si="1"/>
        <v/>
      </c>
      <c r="AL8" s="153" t="str">
        <f t="shared" si="1"/>
        <v/>
      </c>
      <c r="AM8" s="153" t="str">
        <f t="shared" si="1"/>
        <v/>
      </c>
      <c r="AN8" s="153" t="str">
        <f t="shared" si="1"/>
        <v/>
      </c>
      <c r="AO8" s="153" t="str">
        <f t="shared" si="1"/>
        <v/>
      </c>
      <c r="AP8" s="153" t="str">
        <f t="shared" si="1"/>
        <v/>
      </c>
      <c r="AQ8" s="153">
        <f t="shared" si="1"/>
        <v>2.0920502092050208</v>
      </c>
      <c r="AR8" s="153" t="str">
        <f t="shared" si="1"/>
        <v/>
      </c>
      <c r="AS8" s="153">
        <f t="shared" si="1"/>
        <v>4.3410041841004192</v>
      </c>
      <c r="AT8" s="153" t="str">
        <f t="shared" si="1"/>
        <v/>
      </c>
      <c r="AU8" s="153" t="str">
        <f t="shared" si="1"/>
        <v/>
      </c>
      <c r="AV8" s="153" t="str">
        <f t="shared" si="1"/>
        <v/>
      </c>
      <c r="AW8" s="153" t="str">
        <f t="shared" si="1"/>
        <v/>
      </c>
      <c r="AX8" s="153" t="str">
        <f t="shared" si="1"/>
        <v/>
      </c>
      <c r="AY8" s="153" t="str">
        <f t="shared" si="1"/>
        <v/>
      </c>
      <c r="AZ8" s="153" t="str">
        <f t="shared" si="1"/>
        <v/>
      </c>
      <c r="BA8" s="153">
        <f t="shared" si="1"/>
        <v>6.485355648535565</v>
      </c>
      <c r="BB8" s="153" t="str">
        <f t="shared" si="1"/>
        <v/>
      </c>
      <c r="BC8" s="153" t="str">
        <f t="shared" si="1"/>
        <v/>
      </c>
      <c r="BD8" s="153">
        <f t="shared" si="1"/>
        <v>2.4058577405857742</v>
      </c>
      <c r="BE8" s="153" t="str">
        <f t="shared" si="1"/>
        <v/>
      </c>
      <c r="BF8" s="153" t="str">
        <f t="shared" si="1"/>
        <v/>
      </c>
      <c r="BG8" s="153" t="str">
        <f t="shared" si="1"/>
        <v/>
      </c>
      <c r="BH8" s="153" t="str">
        <f t="shared" si="1"/>
        <v/>
      </c>
      <c r="BI8" s="153">
        <f t="shared" si="1"/>
        <v>0.993723849372385</v>
      </c>
      <c r="BJ8" s="153" t="str">
        <f t="shared" si="1"/>
        <v/>
      </c>
      <c r="BK8" s="153" t="str">
        <f t="shared" si="1"/>
        <v/>
      </c>
      <c r="BL8" s="153" t="str">
        <f t="shared" si="1"/>
        <v/>
      </c>
      <c r="BM8" s="153">
        <f t="shared" si="1"/>
        <v>3.50418410041841</v>
      </c>
      <c r="BN8" s="153">
        <f t="shared" si="1"/>
        <v>2.2489539748953971</v>
      </c>
      <c r="BO8" s="153" t="str">
        <f t="shared" si="1"/>
        <v/>
      </c>
      <c r="BP8" s="153" t="str">
        <f t="shared" ref="BP8:CU8" si="2">IF(BP10="","",(BP10/(SUM($D$10:$EK$10,$EQ$10:$EY$10)/100)))</f>
        <v/>
      </c>
      <c r="BQ8" s="153" t="str">
        <f t="shared" si="2"/>
        <v/>
      </c>
      <c r="BR8" s="153" t="str">
        <f t="shared" si="2"/>
        <v/>
      </c>
      <c r="BS8" s="153" t="str">
        <f t="shared" si="2"/>
        <v/>
      </c>
      <c r="BT8" s="153" t="str">
        <f t="shared" si="2"/>
        <v/>
      </c>
      <c r="BU8" s="153">
        <f t="shared" si="2"/>
        <v>2.4058577405857742</v>
      </c>
      <c r="BV8" s="153" t="str">
        <f t="shared" si="2"/>
        <v/>
      </c>
      <c r="BW8" s="153" t="str">
        <f t="shared" si="2"/>
        <v/>
      </c>
      <c r="BX8" s="153" t="str">
        <f t="shared" si="2"/>
        <v/>
      </c>
      <c r="BY8" s="153">
        <f t="shared" si="2"/>
        <v>5.2301255230125528E-2</v>
      </c>
      <c r="BZ8" s="153">
        <f t="shared" si="2"/>
        <v>0.15690376569037659</v>
      </c>
      <c r="CA8" s="153">
        <f t="shared" si="2"/>
        <v>4.1841004184100417</v>
      </c>
      <c r="CB8" s="153">
        <f t="shared" si="2"/>
        <v>4.6025104602510458</v>
      </c>
      <c r="CC8" s="153" t="str">
        <f t="shared" si="2"/>
        <v/>
      </c>
      <c r="CD8" s="153">
        <f t="shared" si="2"/>
        <v>1.7259414225941425</v>
      </c>
      <c r="CE8" s="153">
        <f t="shared" si="2"/>
        <v>0.57531380753138073</v>
      </c>
      <c r="CF8" s="153">
        <f t="shared" si="2"/>
        <v>0.2615062761506276</v>
      </c>
      <c r="CG8" s="153" t="str">
        <f t="shared" si="2"/>
        <v/>
      </c>
      <c r="CH8" s="153" t="str">
        <f t="shared" si="2"/>
        <v/>
      </c>
      <c r="CI8" s="153">
        <f t="shared" si="2"/>
        <v>5.2301255230125528E-2</v>
      </c>
      <c r="CJ8" s="153" t="str">
        <f t="shared" si="2"/>
        <v/>
      </c>
      <c r="CK8" s="153">
        <f t="shared" si="2"/>
        <v>8.6820083682008384</v>
      </c>
      <c r="CL8" s="153">
        <f t="shared" si="2"/>
        <v>4.6548117154811717</v>
      </c>
      <c r="CM8" s="153">
        <f t="shared" si="2"/>
        <v>2.5627615062761508</v>
      </c>
      <c r="CN8" s="153" t="str">
        <f t="shared" si="2"/>
        <v/>
      </c>
      <c r="CO8" s="153" t="str">
        <f t="shared" si="2"/>
        <v/>
      </c>
      <c r="CP8" s="153" t="str">
        <f t="shared" si="2"/>
        <v/>
      </c>
      <c r="CQ8" s="153">
        <f t="shared" si="2"/>
        <v>9.8326359832635983</v>
      </c>
      <c r="CR8" s="153">
        <f t="shared" si="2"/>
        <v>1.5690376569037656</v>
      </c>
      <c r="CS8" s="153" t="str">
        <f t="shared" si="2"/>
        <v/>
      </c>
      <c r="CT8" s="153" t="str">
        <f t="shared" si="2"/>
        <v/>
      </c>
      <c r="CU8" s="153" t="str">
        <f t="shared" si="2"/>
        <v/>
      </c>
      <c r="CV8" s="153" t="str">
        <f t="shared" ref="CV8:EA8" si="3">IF(CV10="","",(CV10/(SUM($D$10:$EK$10,$EQ$10:$EY$10)/100)))</f>
        <v/>
      </c>
      <c r="CW8" s="153">
        <f t="shared" si="3"/>
        <v>0.47071129707112974</v>
      </c>
      <c r="CX8" s="153" t="str">
        <f t="shared" si="3"/>
        <v/>
      </c>
      <c r="CY8" s="153" t="str">
        <f t="shared" si="3"/>
        <v/>
      </c>
      <c r="CZ8" s="153" t="str">
        <f t="shared" si="3"/>
        <v/>
      </c>
      <c r="DA8" s="153" t="str">
        <f t="shared" si="3"/>
        <v/>
      </c>
      <c r="DB8" s="153" t="str">
        <f t="shared" si="3"/>
        <v/>
      </c>
      <c r="DC8" s="153">
        <f t="shared" si="3"/>
        <v>5.2301255230125528E-2</v>
      </c>
      <c r="DD8" s="153" t="str">
        <f t="shared" si="3"/>
        <v/>
      </c>
      <c r="DE8" s="153" t="str">
        <f t="shared" si="3"/>
        <v/>
      </c>
      <c r="DF8" s="153" t="str">
        <f t="shared" si="3"/>
        <v/>
      </c>
      <c r="DG8" s="153">
        <f t="shared" si="3"/>
        <v>0.10460251046025106</v>
      </c>
      <c r="DH8" s="153" t="str">
        <f t="shared" si="3"/>
        <v/>
      </c>
      <c r="DI8" s="153" t="str">
        <f t="shared" si="3"/>
        <v/>
      </c>
      <c r="DJ8" s="153" t="str">
        <f t="shared" si="3"/>
        <v/>
      </c>
      <c r="DK8" s="153" t="str">
        <f t="shared" si="3"/>
        <v/>
      </c>
      <c r="DL8" s="153">
        <f t="shared" si="3"/>
        <v>0.2615062761506276</v>
      </c>
      <c r="DM8" s="153" t="str">
        <f t="shared" si="3"/>
        <v/>
      </c>
      <c r="DN8" s="153" t="str">
        <f t="shared" si="3"/>
        <v/>
      </c>
      <c r="DO8" s="153" t="str">
        <f t="shared" si="3"/>
        <v/>
      </c>
      <c r="DP8" s="153">
        <f t="shared" si="3"/>
        <v>1.7782426778242681</v>
      </c>
      <c r="DQ8" s="153" t="str">
        <f t="shared" si="3"/>
        <v/>
      </c>
      <c r="DR8" s="153">
        <f t="shared" si="3"/>
        <v>2.8765690376569037</v>
      </c>
      <c r="DS8" s="153" t="str">
        <f t="shared" si="3"/>
        <v/>
      </c>
      <c r="DT8" s="153" t="str">
        <f t="shared" si="3"/>
        <v/>
      </c>
      <c r="DU8" s="153">
        <f t="shared" si="3"/>
        <v>0.20920502092050211</v>
      </c>
      <c r="DV8" s="153" t="str">
        <f t="shared" si="3"/>
        <v/>
      </c>
      <c r="DW8" s="153" t="str">
        <f t="shared" si="3"/>
        <v/>
      </c>
      <c r="DX8" s="153" t="str">
        <f t="shared" si="3"/>
        <v/>
      </c>
      <c r="DY8" s="153">
        <f t="shared" si="3"/>
        <v>0.15690376569037659</v>
      </c>
      <c r="DZ8" s="153" t="str">
        <f t="shared" si="3"/>
        <v/>
      </c>
      <c r="EA8" s="153" t="str">
        <f t="shared" si="3"/>
        <v/>
      </c>
      <c r="EB8" s="153" t="str">
        <f t="shared" ref="EB8:EK8" si="4">IF(EB10="","",(EB10/(SUM($D$10:$EK$10,$EQ$10:$EY$10)/100)))</f>
        <v/>
      </c>
      <c r="EC8" s="153" t="str">
        <f t="shared" si="4"/>
        <v/>
      </c>
      <c r="ED8" s="153">
        <f t="shared" si="4"/>
        <v>0.20920502092050211</v>
      </c>
      <c r="EE8" s="153">
        <f t="shared" si="4"/>
        <v>2.5104602510460254</v>
      </c>
      <c r="EF8" s="153" t="str">
        <f t="shared" si="4"/>
        <v/>
      </c>
      <c r="EG8" s="153">
        <f t="shared" si="4"/>
        <v>0.88912133891213407</v>
      </c>
      <c r="EH8" s="153" t="str">
        <f t="shared" si="4"/>
        <v/>
      </c>
      <c r="EI8" s="153" t="str">
        <f t="shared" si="4"/>
        <v/>
      </c>
      <c r="EJ8" s="153" t="str">
        <f t="shared" si="4"/>
        <v/>
      </c>
      <c r="EK8" s="153" t="str">
        <f t="shared" si="4"/>
        <v/>
      </c>
      <c r="EL8" s="153"/>
      <c r="EM8" s="153"/>
      <c r="EN8" s="153"/>
      <c r="EO8" s="153"/>
      <c r="EP8" s="153"/>
      <c r="EQ8" s="153" t="str">
        <f t="shared" ref="EQ8:EY8" si="5">IF(EQ10="","",(EQ10/(SUM($D$10:$EK$10,$EQ$10:$EY$10)/100)))</f>
        <v/>
      </c>
      <c r="ER8" s="153">
        <f t="shared" si="5"/>
        <v>5.2301255230125528E-2</v>
      </c>
      <c r="ES8" s="153" t="str">
        <f t="shared" si="5"/>
        <v/>
      </c>
      <c r="ET8" s="153" t="str">
        <f t="shared" si="5"/>
        <v/>
      </c>
      <c r="EU8" s="153" t="str">
        <f t="shared" si="5"/>
        <v/>
      </c>
      <c r="EV8" s="153" t="str">
        <f t="shared" si="5"/>
        <v/>
      </c>
      <c r="EW8" s="153" t="str">
        <f t="shared" si="5"/>
        <v/>
      </c>
      <c r="EX8" s="153" t="str">
        <f t="shared" si="5"/>
        <v/>
      </c>
      <c r="EY8" s="153" t="str">
        <f t="shared" si="5"/>
        <v/>
      </c>
    </row>
    <row r="9" spans="1:156" s="149" customFormat="1" ht="12.75" customHeight="1">
      <c r="A9" s="145"/>
      <c r="B9" s="145" t="s">
        <v>16</v>
      </c>
      <c r="C9" s="146"/>
      <c r="D9" s="147">
        <f t="shared" ref="D9:AI9" si="6">IF(D7="","",(D7/$C$18)*100)</f>
        <v>4.2194092827004219</v>
      </c>
      <c r="E9" s="148" t="str">
        <f t="shared" si="6"/>
        <v/>
      </c>
      <c r="F9" s="148" t="str">
        <f t="shared" si="6"/>
        <v/>
      </c>
      <c r="G9" s="148" t="str">
        <f t="shared" si="6"/>
        <v/>
      </c>
      <c r="H9" s="148">
        <f t="shared" si="6"/>
        <v>0.63291139240506333</v>
      </c>
      <c r="I9" s="148" t="str">
        <f t="shared" si="6"/>
        <v/>
      </c>
      <c r="J9" s="148">
        <f t="shared" si="6"/>
        <v>0.63291139240506333</v>
      </c>
      <c r="K9" s="148">
        <f t="shared" si="6"/>
        <v>1.0548523206751055</v>
      </c>
      <c r="L9" s="148" t="str">
        <f t="shared" si="6"/>
        <v/>
      </c>
      <c r="M9" s="148" t="str">
        <f t="shared" si="6"/>
        <v/>
      </c>
      <c r="N9" s="148" t="str">
        <f t="shared" si="6"/>
        <v/>
      </c>
      <c r="O9" s="148" t="str">
        <f t="shared" si="6"/>
        <v/>
      </c>
      <c r="P9" s="148" t="str">
        <f t="shared" si="6"/>
        <v/>
      </c>
      <c r="Q9" s="148">
        <f t="shared" si="6"/>
        <v>52.953586497890292</v>
      </c>
      <c r="R9" s="148" t="str">
        <f t="shared" si="6"/>
        <v/>
      </c>
      <c r="S9" s="148">
        <f t="shared" si="6"/>
        <v>20.464135021097047</v>
      </c>
      <c r="T9" s="148" t="str">
        <f t="shared" si="6"/>
        <v/>
      </c>
      <c r="U9" s="148" t="str">
        <f t="shared" si="6"/>
        <v/>
      </c>
      <c r="V9" s="148" t="str">
        <f t="shared" si="6"/>
        <v/>
      </c>
      <c r="W9" s="148" t="str">
        <f t="shared" si="6"/>
        <v/>
      </c>
      <c r="X9" s="148" t="str">
        <f t="shared" si="6"/>
        <v/>
      </c>
      <c r="Y9" s="148">
        <f t="shared" si="6"/>
        <v>0.21097046413502107</v>
      </c>
      <c r="Z9" s="148">
        <f t="shared" si="6"/>
        <v>0.63291139240506333</v>
      </c>
      <c r="AA9" s="148" t="str">
        <f t="shared" si="6"/>
        <v/>
      </c>
      <c r="AB9" s="148" t="str">
        <f t="shared" si="6"/>
        <v/>
      </c>
      <c r="AC9" s="148">
        <f t="shared" si="6"/>
        <v>23.417721518987342</v>
      </c>
      <c r="AD9" s="148" t="str">
        <f t="shared" si="6"/>
        <v/>
      </c>
      <c r="AE9" s="148">
        <f t="shared" si="6"/>
        <v>0.42194092827004215</v>
      </c>
      <c r="AF9" s="148" t="str">
        <f t="shared" si="6"/>
        <v/>
      </c>
      <c r="AG9" s="148" t="str">
        <f t="shared" si="6"/>
        <v/>
      </c>
      <c r="AH9" s="148" t="str">
        <f t="shared" si="6"/>
        <v/>
      </c>
      <c r="AI9" s="148">
        <f t="shared" si="6"/>
        <v>4.4303797468354427</v>
      </c>
      <c r="AJ9" s="148" t="str">
        <f t="shared" ref="AJ9:BO9" si="7">IF(AJ7="","",(AJ7/$C$18)*100)</f>
        <v/>
      </c>
      <c r="AK9" s="148" t="str">
        <f t="shared" si="7"/>
        <v/>
      </c>
      <c r="AL9" s="148" t="str">
        <f t="shared" si="7"/>
        <v/>
      </c>
      <c r="AM9" s="148" t="str">
        <f t="shared" si="7"/>
        <v/>
      </c>
      <c r="AN9" s="148" t="str">
        <f t="shared" si="7"/>
        <v/>
      </c>
      <c r="AO9" s="148" t="str">
        <f t="shared" si="7"/>
        <v/>
      </c>
      <c r="AP9" s="148" t="str">
        <f t="shared" si="7"/>
        <v/>
      </c>
      <c r="AQ9" s="148">
        <f t="shared" si="7"/>
        <v>8.4388185654008439</v>
      </c>
      <c r="AR9" s="148" t="str">
        <f t="shared" si="7"/>
        <v/>
      </c>
      <c r="AS9" s="148">
        <f t="shared" si="7"/>
        <v>17.510548523206751</v>
      </c>
      <c r="AT9" s="148" t="str">
        <f t="shared" si="7"/>
        <v/>
      </c>
      <c r="AU9" s="148" t="str">
        <f t="shared" si="7"/>
        <v/>
      </c>
      <c r="AV9" s="148" t="str">
        <f t="shared" si="7"/>
        <v/>
      </c>
      <c r="AW9" s="148" t="str">
        <f t="shared" si="7"/>
        <v/>
      </c>
      <c r="AX9" s="148" t="str">
        <f t="shared" si="7"/>
        <v/>
      </c>
      <c r="AY9" s="148" t="str">
        <f t="shared" si="7"/>
        <v/>
      </c>
      <c r="AZ9" s="148" t="str">
        <f t="shared" si="7"/>
        <v/>
      </c>
      <c r="BA9" s="148">
        <f t="shared" si="7"/>
        <v>26.160337552742618</v>
      </c>
      <c r="BB9" s="148" t="str">
        <f t="shared" si="7"/>
        <v/>
      </c>
      <c r="BC9" s="148" t="str">
        <f t="shared" si="7"/>
        <v/>
      </c>
      <c r="BD9" s="148">
        <f t="shared" si="7"/>
        <v>9.7046413502109701</v>
      </c>
      <c r="BE9" s="148" t="str">
        <f t="shared" si="7"/>
        <v/>
      </c>
      <c r="BF9" s="148" t="str">
        <f t="shared" si="7"/>
        <v/>
      </c>
      <c r="BG9" s="148" t="str">
        <f t="shared" si="7"/>
        <v/>
      </c>
      <c r="BH9" s="148" t="str">
        <f t="shared" si="7"/>
        <v/>
      </c>
      <c r="BI9" s="148">
        <f t="shared" si="7"/>
        <v>4.0084388185654012</v>
      </c>
      <c r="BJ9" s="148" t="str">
        <f t="shared" si="7"/>
        <v/>
      </c>
      <c r="BK9" s="148" t="str">
        <f t="shared" si="7"/>
        <v/>
      </c>
      <c r="BL9" s="148" t="str">
        <f t="shared" si="7"/>
        <v/>
      </c>
      <c r="BM9" s="148">
        <f t="shared" si="7"/>
        <v>14.135021097046414</v>
      </c>
      <c r="BN9" s="148">
        <f t="shared" si="7"/>
        <v>9.071729957805907</v>
      </c>
      <c r="BO9" s="148" t="str">
        <f t="shared" si="7"/>
        <v/>
      </c>
      <c r="BP9" s="148" t="str">
        <f t="shared" ref="BP9:CU9" si="8">IF(BP7="","",(BP7/$C$18)*100)</f>
        <v/>
      </c>
      <c r="BQ9" s="148" t="str">
        <f t="shared" si="8"/>
        <v/>
      </c>
      <c r="BR9" s="148" t="str">
        <f t="shared" si="8"/>
        <v/>
      </c>
      <c r="BS9" s="148" t="str">
        <f t="shared" si="8"/>
        <v/>
      </c>
      <c r="BT9" s="148" t="str">
        <f t="shared" si="8"/>
        <v/>
      </c>
      <c r="BU9" s="148">
        <f t="shared" si="8"/>
        <v>9.7046413502109701</v>
      </c>
      <c r="BV9" s="148" t="str">
        <f t="shared" si="8"/>
        <v/>
      </c>
      <c r="BW9" s="148" t="str">
        <f t="shared" si="8"/>
        <v/>
      </c>
      <c r="BX9" s="148" t="str">
        <f t="shared" si="8"/>
        <v/>
      </c>
      <c r="BY9" s="148">
        <f t="shared" si="8"/>
        <v>0.21097046413502107</v>
      </c>
      <c r="BZ9" s="148">
        <f t="shared" si="8"/>
        <v>0.63291139240506333</v>
      </c>
      <c r="CA9" s="148">
        <f t="shared" si="8"/>
        <v>16.877637130801688</v>
      </c>
      <c r="CB9" s="148">
        <f t="shared" si="8"/>
        <v>18.565400843881857</v>
      </c>
      <c r="CC9" s="148" t="str">
        <f t="shared" si="8"/>
        <v/>
      </c>
      <c r="CD9" s="148">
        <f t="shared" si="8"/>
        <v>6.962025316455696</v>
      </c>
      <c r="CE9" s="148">
        <f t="shared" si="8"/>
        <v>2.3206751054852321</v>
      </c>
      <c r="CF9" s="148">
        <f t="shared" si="8"/>
        <v>1.0548523206751055</v>
      </c>
      <c r="CG9" s="148" t="str">
        <f t="shared" si="8"/>
        <v/>
      </c>
      <c r="CH9" s="148" t="str">
        <f t="shared" si="8"/>
        <v/>
      </c>
      <c r="CI9" s="148">
        <f t="shared" si="8"/>
        <v>0.21097046413502107</v>
      </c>
      <c r="CJ9" s="148" t="str">
        <f t="shared" si="8"/>
        <v/>
      </c>
      <c r="CK9" s="148">
        <f t="shared" si="8"/>
        <v>35.021097046413502</v>
      </c>
      <c r="CL9" s="148">
        <f t="shared" si="8"/>
        <v>18.776371308016877</v>
      </c>
      <c r="CM9" s="148">
        <f t="shared" si="8"/>
        <v>10.337552742616033</v>
      </c>
      <c r="CN9" s="148" t="str">
        <f t="shared" si="8"/>
        <v/>
      </c>
      <c r="CO9" s="148" t="str">
        <f t="shared" si="8"/>
        <v/>
      </c>
      <c r="CP9" s="148" t="str">
        <f t="shared" si="8"/>
        <v/>
      </c>
      <c r="CQ9" s="148">
        <f t="shared" si="8"/>
        <v>39.662447257383967</v>
      </c>
      <c r="CR9" s="148">
        <f t="shared" si="8"/>
        <v>6.3291139240506329</v>
      </c>
      <c r="CS9" s="148" t="str">
        <f t="shared" si="8"/>
        <v/>
      </c>
      <c r="CT9" s="148" t="str">
        <f t="shared" si="8"/>
        <v/>
      </c>
      <c r="CU9" s="148" t="str">
        <f t="shared" si="8"/>
        <v/>
      </c>
      <c r="CV9" s="148" t="str">
        <f t="shared" ref="CV9:EA9" si="9">IF(CV7="","",(CV7/$C$18)*100)</f>
        <v/>
      </c>
      <c r="CW9" s="148">
        <f t="shared" si="9"/>
        <v>1.89873417721519</v>
      </c>
      <c r="CX9" s="148" t="str">
        <f t="shared" si="9"/>
        <v/>
      </c>
      <c r="CY9" s="148" t="str">
        <f t="shared" si="9"/>
        <v/>
      </c>
      <c r="CZ9" s="148" t="str">
        <f t="shared" si="9"/>
        <v/>
      </c>
      <c r="DA9" s="148" t="str">
        <f t="shared" si="9"/>
        <v/>
      </c>
      <c r="DB9" s="148" t="str">
        <f t="shared" si="9"/>
        <v/>
      </c>
      <c r="DC9" s="148">
        <f t="shared" si="9"/>
        <v>0.21097046413502107</v>
      </c>
      <c r="DD9" s="148" t="str">
        <f t="shared" si="9"/>
        <v/>
      </c>
      <c r="DE9" s="148" t="str">
        <f t="shared" si="9"/>
        <v/>
      </c>
      <c r="DF9" s="148" t="str">
        <f t="shared" si="9"/>
        <v/>
      </c>
      <c r="DG9" s="148">
        <f t="shared" si="9"/>
        <v>0.42194092827004215</v>
      </c>
      <c r="DH9" s="148" t="str">
        <f t="shared" si="9"/>
        <v/>
      </c>
      <c r="DI9" s="148" t="str">
        <f t="shared" si="9"/>
        <v/>
      </c>
      <c r="DJ9" s="148" t="str">
        <f t="shared" si="9"/>
        <v/>
      </c>
      <c r="DK9" s="148" t="str">
        <f t="shared" si="9"/>
        <v/>
      </c>
      <c r="DL9" s="148">
        <f t="shared" si="9"/>
        <v>1.0548523206751055</v>
      </c>
      <c r="DM9" s="148" t="str">
        <f t="shared" si="9"/>
        <v/>
      </c>
      <c r="DN9" s="148" t="str">
        <f t="shared" si="9"/>
        <v/>
      </c>
      <c r="DO9" s="148" t="str">
        <f t="shared" si="9"/>
        <v/>
      </c>
      <c r="DP9" s="148">
        <f t="shared" si="9"/>
        <v>7.1729957805907167</v>
      </c>
      <c r="DQ9" s="148" t="str">
        <f t="shared" si="9"/>
        <v/>
      </c>
      <c r="DR9" s="148">
        <f t="shared" si="9"/>
        <v>11.603375527426159</v>
      </c>
      <c r="DS9" s="148" t="str">
        <f t="shared" si="9"/>
        <v/>
      </c>
      <c r="DT9" s="148" t="str">
        <f t="shared" si="9"/>
        <v/>
      </c>
      <c r="DU9" s="148">
        <f t="shared" si="9"/>
        <v>0.8438818565400843</v>
      </c>
      <c r="DV9" s="148" t="str">
        <f t="shared" si="9"/>
        <v/>
      </c>
      <c r="DW9" s="148" t="str">
        <f t="shared" si="9"/>
        <v/>
      </c>
      <c r="DX9" s="148" t="str">
        <f t="shared" si="9"/>
        <v/>
      </c>
      <c r="DY9" s="148">
        <f t="shared" si="9"/>
        <v>0.63291139240506333</v>
      </c>
      <c r="DZ9" s="148" t="str">
        <f t="shared" si="9"/>
        <v/>
      </c>
      <c r="EA9" s="148" t="str">
        <f t="shared" si="9"/>
        <v/>
      </c>
      <c r="EB9" s="148" t="str">
        <f t="shared" ref="EB9:EY9" si="10">IF(EB7="","",(EB7/$C$18)*100)</f>
        <v/>
      </c>
      <c r="EC9" s="148" t="str">
        <f t="shared" si="10"/>
        <v/>
      </c>
      <c r="ED9" s="148">
        <f t="shared" si="10"/>
        <v>0.8438818565400843</v>
      </c>
      <c r="EE9" s="148">
        <f t="shared" si="10"/>
        <v>10.126582278481013</v>
      </c>
      <c r="EF9" s="148" t="str">
        <f t="shared" si="10"/>
        <v/>
      </c>
      <c r="EG9" s="148">
        <f t="shared" si="10"/>
        <v>3.5864978902953584</v>
      </c>
      <c r="EH9" s="148" t="str">
        <f t="shared" si="10"/>
        <v/>
      </c>
      <c r="EI9" s="148" t="str">
        <f t="shared" si="10"/>
        <v/>
      </c>
      <c r="EJ9" s="148" t="str">
        <f t="shared" si="10"/>
        <v/>
      </c>
      <c r="EK9" s="148" t="str">
        <f t="shared" si="10"/>
        <v/>
      </c>
      <c r="EL9" s="148" t="str">
        <f t="shared" si="10"/>
        <v/>
      </c>
      <c r="EM9" s="148" t="str">
        <f t="shared" si="10"/>
        <v/>
      </c>
      <c r="EN9" s="148">
        <f t="shared" si="10"/>
        <v>19.198312236286917</v>
      </c>
      <c r="EO9" s="148">
        <f t="shared" si="10"/>
        <v>0.42194092827004215</v>
      </c>
      <c r="EP9" s="148" t="str">
        <f t="shared" si="10"/>
        <v/>
      </c>
      <c r="EQ9" s="148" t="str">
        <f t="shared" si="10"/>
        <v/>
      </c>
      <c r="ER9" s="148">
        <f t="shared" si="10"/>
        <v>0.21097046413502107</v>
      </c>
      <c r="ES9" s="148" t="str">
        <f t="shared" si="10"/>
        <v/>
      </c>
      <c r="ET9" s="148" t="str">
        <f t="shared" si="10"/>
        <v/>
      </c>
      <c r="EU9" s="148" t="str">
        <f t="shared" si="10"/>
        <v/>
      </c>
      <c r="EV9" s="148" t="str">
        <f t="shared" si="10"/>
        <v/>
      </c>
      <c r="EW9" s="148" t="str">
        <f t="shared" si="10"/>
        <v/>
      </c>
      <c r="EX9" s="148" t="str">
        <f t="shared" si="10"/>
        <v/>
      </c>
      <c r="EY9" s="148" t="str">
        <f t="shared" si="10"/>
        <v/>
      </c>
    </row>
    <row r="10" spans="1:156" s="149" customFormat="1" ht="11.25" customHeight="1">
      <c r="A10" s="145"/>
      <c r="B10" s="145" t="s">
        <v>24</v>
      </c>
      <c r="C10" s="150"/>
      <c r="D10" s="147">
        <f t="shared" ref="D10:AI10" si="11">IF(D7="","",(D7/$C$19)*100)</f>
        <v>3.8759689922480618</v>
      </c>
      <c r="E10" s="148" t="str">
        <f t="shared" si="11"/>
        <v/>
      </c>
      <c r="F10" s="148" t="str">
        <f t="shared" si="11"/>
        <v/>
      </c>
      <c r="G10" s="148" t="str">
        <f t="shared" si="11"/>
        <v/>
      </c>
      <c r="H10" s="148">
        <f t="shared" si="11"/>
        <v>0.58139534883720934</v>
      </c>
      <c r="I10" s="148" t="str">
        <f t="shared" si="11"/>
        <v/>
      </c>
      <c r="J10" s="148">
        <f t="shared" si="11"/>
        <v>0.58139534883720934</v>
      </c>
      <c r="K10" s="148">
        <f t="shared" si="11"/>
        <v>0.96899224806201545</v>
      </c>
      <c r="L10" s="148" t="str">
        <f t="shared" si="11"/>
        <v/>
      </c>
      <c r="M10" s="148" t="str">
        <f t="shared" si="11"/>
        <v/>
      </c>
      <c r="N10" s="148" t="str">
        <f t="shared" si="11"/>
        <v/>
      </c>
      <c r="O10" s="148" t="str">
        <f t="shared" si="11"/>
        <v/>
      </c>
      <c r="P10" s="148" t="str">
        <f t="shared" si="11"/>
        <v/>
      </c>
      <c r="Q10" s="148">
        <f t="shared" si="11"/>
        <v>48.643410852713174</v>
      </c>
      <c r="R10" s="148" t="str">
        <f t="shared" si="11"/>
        <v/>
      </c>
      <c r="S10" s="148">
        <f t="shared" si="11"/>
        <v>18.7984496124031</v>
      </c>
      <c r="T10" s="148" t="str">
        <f t="shared" si="11"/>
        <v/>
      </c>
      <c r="U10" s="148" t="str">
        <f t="shared" si="11"/>
        <v/>
      </c>
      <c r="V10" s="148" t="str">
        <f t="shared" si="11"/>
        <v/>
      </c>
      <c r="W10" s="148" t="str">
        <f t="shared" si="11"/>
        <v/>
      </c>
      <c r="X10" s="148" t="str">
        <f t="shared" si="11"/>
        <v/>
      </c>
      <c r="Y10" s="148">
        <f t="shared" si="11"/>
        <v>0.19379844961240311</v>
      </c>
      <c r="Z10" s="148">
        <f t="shared" si="11"/>
        <v>0.58139534883720934</v>
      </c>
      <c r="AA10" s="148" t="str">
        <f t="shared" si="11"/>
        <v/>
      </c>
      <c r="AB10" s="148" t="str">
        <f t="shared" si="11"/>
        <v/>
      </c>
      <c r="AC10" s="148">
        <f t="shared" si="11"/>
        <v>21.511627906976745</v>
      </c>
      <c r="AD10" s="148" t="str">
        <f t="shared" si="11"/>
        <v/>
      </c>
      <c r="AE10" s="148">
        <f t="shared" si="11"/>
        <v>0.38759689922480622</v>
      </c>
      <c r="AF10" s="148" t="str">
        <f t="shared" si="11"/>
        <v/>
      </c>
      <c r="AG10" s="148" t="str">
        <f t="shared" si="11"/>
        <v/>
      </c>
      <c r="AH10" s="148" t="str">
        <f t="shared" si="11"/>
        <v/>
      </c>
      <c r="AI10" s="148">
        <f t="shared" si="11"/>
        <v>4.0697674418604652</v>
      </c>
      <c r="AJ10" s="148" t="str">
        <f t="shared" ref="AJ10:BO10" si="12">IF(AJ7="","",(AJ7/$C$19)*100)</f>
        <v/>
      </c>
      <c r="AK10" s="148" t="str">
        <f t="shared" si="12"/>
        <v/>
      </c>
      <c r="AL10" s="148" t="str">
        <f t="shared" si="12"/>
        <v/>
      </c>
      <c r="AM10" s="148" t="str">
        <f t="shared" si="12"/>
        <v/>
      </c>
      <c r="AN10" s="148" t="str">
        <f t="shared" si="12"/>
        <v/>
      </c>
      <c r="AO10" s="148" t="str">
        <f t="shared" si="12"/>
        <v/>
      </c>
      <c r="AP10" s="148" t="str">
        <f t="shared" si="12"/>
        <v/>
      </c>
      <c r="AQ10" s="148">
        <f t="shared" si="12"/>
        <v>7.7519379844961236</v>
      </c>
      <c r="AR10" s="148" t="str">
        <f t="shared" si="12"/>
        <v/>
      </c>
      <c r="AS10" s="148">
        <f t="shared" si="12"/>
        <v>16.085271317829459</v>
      </c>
      <c r="AT10" s="148" t="str">
        <f t="shared" si="12"/>
        <v/>
      </c>
      <c r="AU10" s="148" t="str">
        <f t="shared" si="12"/>
        <v/>
      </c>
      <c r="AV10" s="148" t="str">
        <f t="shared" si="12"/>
        <v/>
      </c>
      <c r="AW10" s="148" t="str">
        <f t="shared" si="12"/>
        <v/>
      </c>
      <c r="AX10" s="148" t="str">
        <f t="shared" si="12"/>
        <v/>
      </c>
      <c r="AY10" s="148" t="str">
        <f t="shared" si="12"/>
        <v/>
      </c>
      <c r="AZ10" s="148" t="str">
        <f t="shared" si="12"/>
        <v/>
      </c>
      <c r="BA10" s="148">
        <f t="shared" si="12"/>
        <v>24.031007751937985</v>
      </c>
      <c r="BB10" s="148" t="str">
        <f t="shared" si="12"/>
        <v/>
      </c>
      <c r="BC10" s="148" t="str">
        <f t="shared" si="12"/>
        <v/>
      </c>
      <c r="BD10" s="148">
        <f t="shared" si="12"/>
        <v>8.9147286821705425</v>
      </c>
      <c r="BE10" s="148" t="str">
        <f t="shared" si="12"/>
        <v/>
      </c>
      <c r="BF10" s="148" t="str">
        <f t="shared" si="12"/>
        <v/>
      </c>
      <c r="BG10" s="148" t="str">
        <f t="shared" si="12"/>
        <v/>
      </c>
      <c r="BH10" s="148" t="str">
        <f t="shared" si="12"/>
        <v/>
      </c>
      <c r="BI10" s="148">
        <f t="shared" si="12"/>
        <v>3.6821705426356592</v>
      </c>
      <c r="BJ10" s="148" t="str">
        <f t="shared" si="12"/>
        <v/>
      </c>
      <c r="BK10" s="148" t="str">
        <f t="shared" si="12"/>
        <v/>
      </c>
      <c r="BL10" s="148" t="str">
        <f t="shared" si="12"/>
        <v/>
      </c>
      <c r="BM10" s="148">
        <f t="shared" si="12"/>
        <v>12.984496124031008</v>
      </c>
      <c r="BN10" s="148">
        <f t="shared" si="12"/>
        <v>8.3333333333333321</v>
      </c>
      <c r="BO10" s="148" t="str">
        <f t="shared" si="12"/>
        <v/>
      </c>
      <c r="BP10" s="148" t="str">
        <f t="shared" ref="BP10:CU10" si="13">IF(BP7="","",(BP7/$C$19)*100)</f>
        <v/>
      </c>
      <c r="BQ10" s="148" t="str">
        <f t="shared" si="13"/>
        <v/>
      </c>
      <c r="BR10" s="148" t="str">
        <f t="shared" si="13"/>
        <v/>
      </c>
      <c r="BS10" s="148" t="str">
        <f t="shared" si="13"/>
        <v/>
      </c>
      <c r="BT10" s="148" t="str">
        <f t="shared" si="13"/>
        <v/>
      </c>
      <c r="BU10" s="148">
        <f t="shared" si="13"/>
        <v>8.9147286821705425</v>
      </c>
      <c r="BV10" s="148" t="str">
        <f t="shared" si="13"/>
        <v/>
      </c>
      <c r="BW10" s="148" t="str">
        <f t="shared" si="13"/>
        <v/>
      </c>
      <c r="BX10" s="148" t="str">
        <f t="shared" si="13"/>
        <v/>
      </c>
      <c r="BY10" s="148">
        <f t="shared" si="13"/>
        <v>0.19379844961240311</v>
      </c>
      <c r="BZ10" s="148">
        <f t="shared" si="13"/>
        <v>0.58139534883720934</v>
      </c>
      <c r="CA10" s="148">
        <f t="shared" si="13"/>
        <v>15.503875968992247</v>
      </c>
      <c r="CB10" s="148">
        <f t="shared" si="13"/>
        <v>17.054263565891471</v>
      </c>
      <c r="CC10" s="148" t="str">
        <f t="shared" si="13"/>
        <v/>
      </c>
      <c r="CD10" s="148">
        <f t="shared" si="13"/>
        <v>6.395348837209303</v>
      </c>
      <c r="CE10" s="148">
        <f t="shared" si="13"/>
        <v>2.1317829457364339</v>
      </c>
      <c r="CF10" s="148">
        <f t="shared" si="13"/>
        <v>0.96899224806201545</v>
      </c>
      <c r="CG10" s="148" t="str">
        <f t="shared" si="13"/>
        <v/>
      </c>
      <c r="CH10" s="148" t="str">
        <f t="shared" si="13"/>
        <v/>
      </c>
      <c r="CI10" s="148">
        <f t="shared" si="13"/>
        <v>0.19379844961240311</v>
      </c>
      <c r="CJ10" s="148" t="str">
        <f t="shared" si="13"/>
        <v/>
      </c>
      <c r="CK10" s="148">
        <f t="shared" si="13"/>
        <v>32.170542635658919</v>
      </c>
      <c r="CL10" s="148">
        <f t="shared" si="13"/>
        <v>17.248062015503876</v>
      </c>
      <c r="CM10" s="148">
        <f t="shared" si="13"/>
        <v>9.4961240310077528</v>
      </c>
      <c r="CN10" s="148" t="str">
        <f t="shared" si="13"/>
        <v/>
      </c>
      <c r="CO10" s="148" t="str">
        <f t="shared" si="13"/>
        <v/>
      </c>
      <c r="CP10" s="148" t="str">
        <f t="shared" si="13"/>
        <v/>
      </c>
      <c r="CQ10" s="148">
        <f t="shared" si="13"/>
        <v>36.434108527131784</v>
      </c>
      <c r="CR10" s="148">
        <f t="shared" si="13"/>
        <v>5.8139534883720927</v>
      </c>
      <c r="CS10" s="148" t="str">
        <f t="shared" si="13"/>
        <v/>
      </c>
      <c r="CT10" s="148" t="str">
        <f t="shared" si="13"/>
        <v/>
      </c>
      <c r="CU10" s="148" t="str">
        <f t="shared" si="13"/>
        <v/>
      </c>
      <c r="CV10" s="148" t="str">
        <f t="shared" ref="CV10:EA10" si="14">IF(CV7="","",(CV7/$C$19)*100)</f>
        <v/>
      </c>
      <c r="CW10" s="148">
        <f t="shared" si="14"/>
        <v>1.7441860465116279</v>
      </c>
      <c r="CX10" s="148" t="str">
        <f t="shared" si="14"/>
        <v/>
      </c>
      <c r="CY10" s="148" t="str">
        <f t="shared" si="14"/>
        <v/>
      </c>
      <c r="CZ10" s="148" t="str">
        <f t="shared" si="14"/>
        <v/>
      </c>
      <c r="DA10" s="148" t="str">
        <f t="shared" si="14"/>
        <v/>
      </c>
      <c r="DB10" s="148" t="str">
        <f t="shared" si="14"/>
        <v/>
      </c>
      <c r="DC10" s="148">
        <f t="shared" si="14"/>
        <v>0.19379844961240311</v>
      </c>
      <c r="DD10" s="148" t="str">
        <f t="shared" si="14"/>
        <v/>
      </c>
      <c r="DE10" s="148" t="str">
        <f t="shared" si="14"/>
        <v/>
      </c>
      <c r="DF10" s="148" t="str">
        <f t="shared" si="14"/>
        <v/>
      </c>
      <c r="DG10" s="148">
        <f t="shared" si="14"/>
        <v>0.38759689922480622</v>
      </c>
      <c r="DH10" s="148" t="str">
        <f t="shared" si="14"/>
        <v/>
      </c>
      <c r="DI10" s="148" t="str">
        <f t="shared" si="14"/>
        <v/>
      </c>
      <c r="DJ10" s="148" t="str">
        <f t="shared" si="14"/>
        <v/>
      </c>
      <c r="DK10" s="148" t="str">
        <f t="shared" si="14"/>
        <v/>
      </c>
      <c r="DL10" s="148">
        <f t="shared" si="14"/>
        <v>0.96899224806201545</v>
      </c>
      <c r="DM10" s="148" t="str">
        <f t="shared" si="14"/>
        <v/>
      </c>
      <c r="DN10" s="148" t="str">
        <f t="shared" si="14"/>
        <v/>
      </c>
      <c r="DO10" s="148" t="str">
        <f t="shared" si="14"/>
        <v/>
      </c>
      <c r="DP10" s="148">
        <f t="shared" si="14"/>
        <v>6.5891472868217065</v>
      </c>
      <c r="DQ10" s="148" t="str">
        <f t="shared" si="14"/>
        <v/>
      </c>
      <c r="DR10" s="148">
        <f t="shared" si="14"/>
        <v>10.65891472868217</v>
      </c>
      <c r="DS10" s="148" t="str">
        <f t="shared" si="14"/>
        <v/>
      </c>
      <c r="DT10" s="148" t="str">
        <f t="shared" si="14"/>
        <v/>
      </c>
      <c r="DU10" s="148">
        <f t="shared" si="14"/>
        <v>0.77519379844961245</v>
      </c>
      <c r="DV10" s="148" t="str">
        <f t="shared" si="14"/>
        <v/>
      </c>
      <c r="DW10" s="148" t="str">
        <f t="shared" si="14"/>
        <v/>
      </c>
      <c r="DX10" s="148" t="str">
        <f t="shared" si="14"/>
        <v/>
      </c>
      <c r="DY10" s="148">
        <f t="shared" si="14"/>
        <v>0.58139534883720934</v>
      </c>
      <c r="DZ10" s="148" t="str">
        <f t="shared" si="14"/>
        <v/>
      </c>
      <c r="EA10" s="148" t="str">
        <f t="shared" si="14"/>
        <v/>
      </c>
      <c r="EB10" s="148" t="str">
        <f t="shared" ref="EB10:EY10" si="15">IF(EB7="","",(EB7/$C$19)*100)</f>
        <v/>
      </c>
      <c r="EC10" s="148" t="str">
        <f t="shared" si="15"/>
        <v/>
      </c>
      <c r="ED10" s="148">
        <f t="shared" si="15"/>
        <v>0.77519379844961245</v>
      </c>
      <c r="EE10" s="148">
        <f t="shared" si="15"/>
        <v>9.3023255813953494</v>
      </c>
      <c r="EF10" s="148" t="str">
        <f t="shared" si="15"/>
        <v/>
      </c>
      <c r="EG10" s="148">
        <f t="shared" si="15"/>
        <v>3.2945736434108532</v>
      </c>
      <c r="EH10" s="148" t="str">
        <f t="shared" si="15"/>
        <v/>
      </c>
      <c r="EI10" s="148" t="str">
        <f t="shared" si="15"/>
        <v/>
      </c>
      <c r="EJ10" s="148" t="str">
        <f t="shared" si="15"/>
        <v/>
      </c>
      <c r="EK10" s="148" t="str">
        <f t="shared" si="15"/>
        <v/>
      </c>
      <c r="EL10" s="148" t="str">
        <f t="shared" si="15"/>
        <v/>
      </c>
      <c r="EM10" s="148" t="str">
        <f t="shared" si="15"/>
        <v/>
      </c>
      <c r="EN10" s="148">
        <f t="shared" si="15"/>
        <v>17.635658914728683</v>
      </c>
      <c r="EO10" s="148">
        <f t="shared" si="15"/>
        <v>0.38759689922480622</v>
      </c>
      <c r="EP10" s="148" t="str">
        <f t="shared" si="15"/>
        <v/>
      </c>
      <c r="EQ10" s="148" t="str">
        <f t="shared" si="15"/>
        <v/>
      </c>
      <c r="ER10" s="148">
        <f t="shared" si="15"/>
        <v>0.19379844961240311</v>
      </c>
      <c r="ES10" s="148" t="str">
        <f t="shared" si="15"/>
        <v/>
      </c>
      <c r="ET10" s="148" t="str">
        <f t="shared" si="15"/>
        <v/>
      </c>
      <c r="EU10" s="148" t="str">
        <f t="shared" si="15"/>
        <v/>
      </c>
      <c r="EV10" s="148" t="str">
        <f t="shared" si="15"/>
        <v/>
      </c>
      <c r="EW10" s="148" t="str">
        <f t="shared" si="15"/>
        <v/>
      </c>
      <c r="EX10" s="148" t="str">
        <f t="shared" si="15"/>
        <v/>
      </c>
      <c r="EY10" s="148" t="str">
        <f t="shared" si="15"/>
        <v/>
      </c>
    </row>
    <row r="11" spans="1:156" s="157" customFormat="1">
      <c r="A11" s="155"/>
      <c r="B11" s="145" t="s">
        <v>65</v>
      </c>
      <c r="C11" s="156">
        <f>IF(C17="","",AVERAGE(ENTRY!Q2:Q519))</f>
        <v>2.1940928270042193</v>
      </c>
      <c r="D11" s="156">
        <f>IF(D7="","",AVERAGE(ENTRY!R2:R519))</f>
        <v>1.75</v>
      </c>
      <c r="E11" s="156" t="str">
        <f>IF(E7="","",AVERAGE(ENTRY!S2:S519))</f>
        <v/>
      </c>
      <c r="F11" s="156" t="str">
        <f>IF(F7="","",AVERAGE(ENTRY!T2:T519))</f>
        <v/>
      </c>
      <c r="G11" s="156" t="str">
        <f>IF(G7="","",AVERAGE(ENTRY!U2:U519))</f>
        <v/>
      </c>
      <c r="H11" s="156">
        <f>IF(H7="","",AVERAGE(ENTRY!V2:V519))</f>
        <v>1</v>
      </c>
      <c r="I11" s="156" t="str">
        <f>IF(I7="","",AVERAGE(ENTRY!W2:W519))</f>
        <v/>
      </c>
      <c r="J11" s="156">
        <f>IF(J7="","",AVERAGE(ENTRY!X2:X519))</f>
        <v>1.6666666666666667</v>
      </c>
      <c r="K11" s="156">
        <f>IF(K7="","",AVERAGE(ENTRY!Y2:Y519))</f>
        <v>2.2000000000000002</v>
      </c>
      <c r="L11" s="156" t="str">
        <f>IF(L7="","",AVERAGE(ENTRY!Z2:Z519))</f>
        <v/>
      </c>
      <c r="M11" s="156" t="str">
        <f>IF(M7="","",AVERAGE(ENTRY!AA2:AA519))</f>
        <v/>
      </c>
      <c r="N11" s="156" t="str">
        <f>IF(N7="","",AVERAGE(ENTRY!AB2:AB519))</f>
        <v/>
      </c>
      <c r="O11" s="156" t="str">
        <f>IF(O7="","",AVERAGE(ENTRY!AC2:AC519))</f>
        <v/>
      </c>
      <c r="P11" s="156" t="str">
        <f>IF(P7="","",AVERAGE(ENTRY!AD2:AD519))</f>
        <v/>
      </c>
      <c r="Q11" s="156">
        <f>IF(Q7="","",AVERAGE(ENTRY!AE2:AE519))</f>
        <v>1.346613545816733</v>
      </c>
      <c r="R11" s="156" t="str">
        <f>IF(R7="","",AVERAGE(ENTRY!AF2:AF519))</f>
        <v/>
      </c>
      <c r="S11" s="156">
        <f>IF(S7="","",AVERAGE(ENTRY!AG2:AG519))</f>
        <v>1.3711340206185567</v>
      </c>
      <c r="T11" s="156" t="str">
        <f>IF(T7="","",AVERAGE(ENTRY!AH2:AH519))</f>
        <v/>
      </c>
      <c r="U11" s="156" t="str">
        <f>IF(U7="","",AVERAGE(ENTRY!AI2:AI519))</f>
        <v/>
      </c>
      <c r="V11" s="156" t="str">
        <f>IF(V7="","",AVERAGE(ENTRY!AJ2:AJ519))</f>
        <v/>
      </c>
      <c r="W11" s="156" t="str">
        <f>IF(W7="","",AVERAGE(ENTRY!AK2:AK519))</f>
        <v/>
      </c>
      <c r="X11" s="156" t="str">
        <f>IF(X7="","",AVERAGE(ENTRY!AL2:AL519))</f>
        <v/>
      </c>
      <c r="Y11" s="156">
        <f>IF(Y7="","",AVERAGE(ENTRY!AM2:AM519))</f>
        <v>1</v>
      </c>
      <c r="Z11" s="156">
        <f>IF(Z7="","",AVERAGE(ENTRY!AN2:AN519))</f>
        <v>1.6666666666666667</v>
      </c>
      <c r="AA11" s="156" t="str">
        <f>IF(AA7="","",AVERAGE(ENTRY!AO2:AO519))</f>
        <v/>
      </c>
      <c r="AB11" s="156" t="str">
        <f>IF(AB7="","",AVERAGE(ENTRY!AP2:AP519))</f>
        <v/>
      </c>
      <c r="AC11" s="156">
        <f>IF(AC7="","",AVERAGE(ENTRY!AQ2:AQ519))</f>
        <v>1.1891891891891893</v>
      </c>
      <c r="AD11" s="156" t="str">
        <f>IF(AD7="","",AVERAGE(ENTRY!AR2:AR519))</f>
        <v/>
      </c>
      <c r="AE11" s="156">
        <f>IF(AE7="","",AVERAGE(ENTRY!AS2:AS519))</f>
        <v>1.5</v>
      </c>
      <c r="AF11" s="156" t="str">
        <f>IF(AF7="","",AVERAGE(ENTRY!AT2:AT519))</f>
        <v/>
      </c>
      <c r="AG11" s="156" t="str">
        <f>IF(AG7="","",AVERAGE(ENTRY!AU2:AU519))</f>
        <v/>
      </c>
      <c r="AH11" s="156" t="str">
        <f>IF(AH7="","",AVERAGE(ENTRY!AV2:AV519))</f>
        <v/>
      </c>
      <c r="AI11" s="156">
        <f>IF(AI7="","",AVERAGE(ENTRY!AW2:AW519))</f>
        <v>1</v>
      </c>
      <c r="AJ11" s="156" t="str">
        <f>IF(AJ7="","",AVERAGE(ENTRY!AX2:AX519))</f>
        <v/>
      </c>
      <c r="AK11" s="156" t="str">
        <f>IF(AK7="","",AVERAGE(ENTRY!AY2:AY519))</f>
        <v/>
      </c>
      <c r="AL11" s="156" t="str">
        <f>IF(AL7="","",AVERAGE(ENTRY!AZ2:AZ519))</f>
        <v/>
      </c>
      <c r="AM11" s="156" t="str">
        <f>IF(AM7="","",AVERAGE(ENTRY!BA2:BA519))</f>
        <v/>
      </c>
      <c r="AN11" s="156" t="str">
        <f>IF(AN7="","",AVERAGE(ENTRY!BB2:BB519))</f>
        <v/>
      </c>
      <c r="AO11" s="156" t="str">
        <f>IF(AO7="","",AVERAGE(ENTRY!BC2:BC519))</f>
        <v/>
      </c>
      <c r="AP11" s="156" t="str">
        <f>IF(AP7="","",AVERAGE(ENTRY!BD2:BD519))</f>
        <v/>
      </c>
      <c r="AQ11" s="156">
        <f>IF(AQ7="","",AVERAGE(ENTRY!BE2:BE519))</f>
        <v>1.35</v>
      </c>
      <c r="AR11" s="156" t="str">
        <f>IF(AR7="","",AVERAGE(ENTRY!BF2:BF519))</f>
        <v/>
      </c>
      <c r="AS11" s="156">
        <f>IF(AS7="","",AVERAGE(ENTRY!BG2:BG519))</f>
        <v>1.2530120481927711</v>
      </c>
      <c r="AT11" s="156" t="str">
        <f>IF(AT7="","",AVERAGE(ENTRY!BH2:BH519))</f>
        <v/>
      </c>
      <c r="AU11" s="156" t="str">
        <f>IF(AU7="","",AVERAGE(ENTRY!BI2:BI519))</f>
        <v/>
      </c>
      <c r="AV11" s="156" t="str">
        <f>IF(AV7="","",AVERAGE(ENTRY!BJ2:BJ519))</f>
        <v/>
      </c>
      <c r="AW11" s="156" t="str">
        <f>IF(AW7="","",AVERAGE(ENTRY!BK2:BK519))</f>
        <v/>
      </c>
      <c r="AX11" s="156" t="str">
        <f>IF(AX7="","",AVERAGE(ENTRY!BL2:BL519))</f>
        <v/>
      </c>
      <c r="AY11" s="156" t="str">
        <f>IF(AY7="","",AVERAGE(ENTRY!BM2:BM519))</f>
        <v/>
      </c>
      <c r="AZ11" s="156" t="str">
        <f>IF(AZ7="","",AVERAGE(ENTRY!BN2:BN519))</f>
        <v/>
      </c>
      <c r="BA11" s="156">
        <f>IF(BA7="","",AVERAGE(ENTRY!BO2:BO519))</f>
        <v>1.3306451612903225</v>
      </c>
      <c r="BB11" s="156" t="str">
        <f>IF(BB7="","",AVERAGE(ENTRY!BP2:BP519))</f>
        <v/>
      </c>
      <c r="BC11" s="156" t="str">
        <f>IF(BC7="","",AVERAGE(ENTRY!BQ2:BQ519))</f>
        <v/>
      </c>
      <c r="BD11" s="156">
        <f>IF(BD7="","",AVERAGE(ENTRY!BR2:BR519))</f>
        <v>1.0869565217391304</v>
      </c>
      <c r="BE11" s="156" t="str">
        <f>IF(BE7="","",AVERAGE(ENTRY!BS2:BS519))</f>
        <v/>
      </c>
      <c r="BF11" s="156" t="str">
        <f>IF(BF7="","",AVERAGE(ENTRY!BT2:BT519))</f>
        <v/>
      </c>
      <c r="BG11" s="156" t="str">
        <f>IF(BG7="","",AVERAGE(ENTRY!BU2:BU519))</f>
        <v/>
      </c>
      <c r="BH11" s="156" t="str">
        <f>IF(BH7="","",AVERAGE(ENTRY!BV2:BV519))</f>
        <v/>
      </c>
      <c r="BI11" s="156">
        <f>IF(BI7="","",AVERAGE(ENTRY!BW2:BW519))</f>
        <v>1.2105263157894737</v>
      </c>
      <c r="BJ11" s="156" t="str">
        <f>IF(BJ7="","",AVERAGE(ENTRY!BX2:BX519))</f>
        <v/>
      </c>
      <c r="BK11" s="156" t="str">
        <f>IF(BK7="","",AVERAGE(ENTRY!BY2:BY519))</f>
        <v/>
      </c>
      <c r="BL11" s="156" t="str">
        <f>IF(BL7="","",AVERAGE(ENTRY!BZ2:BZ519))</f>
        <v/>
      </c>
      <c r="BM11" s="156">
        <f>IF(BM7="","",AVERAGE(ENTRY!CA2:CA519))</f>
        <v>2.5820895522388061</v>
      </c>
      <c r="BN11" s="156">
        <f>IF(BN7="","",AVERAGE(ENTRY!CB2:CB519))</f>
        <v>1.6046511627906976</v>
      </c>
      <c r="BO11" s="156" t="str">
        <f>IF(BO7="","",AVERAGE(ENTRY!CC2:CC519))</f>
        <v/>
      </c>
      <c r="BP11" s="156" t="str">
        <f>IF(BP7="","",AVERAGE(ENTRY!CD2:CD519))</f>
        <v/>
      </c>
      <c r="BQ11" s="156" t="str">
        <f>IF(BQ7="","",AVERAGE(ENTRY!CE2:CE519))</f>
        <v/>
      </c>
      <c r="BR11" s="156" t="str">
        <f>IF(BR7="","",AVERAGE(ENTRY!CF2:CF519))</f>
        <v/>
      </c>
      <c r="BS11" s="156" t="str">
        <f>IF(BS7="","",AVERAGE(ENTRY!CG2:CG519))</f>
        <v/>
      </c>
      <c r="BT11" s="156" t="str">
        <f>IF(BT7="","",AVERAGE(ENTRY!CH2:CH519))</f>
        <v/>
      </c>
      <c r="BU11" s="156">
        <f>IF(BU7="","",AVERAGE(ENTRY!CI2:CI519))</f>
        <v>1.4782608695652173</v>
      </c>
      <c r="BV11" s="156" t="str">
        <f>IF(BV7="","",AVERAGE(ENTRY!CJ2:CJ519))</f>
        <v/>
      </c>
      <c r="BW11" s="156" t="str">
        <f>IF(BW7="","",AVERAGE(ENTRY!CK2:CK519))</f>
        <v/>
      </c>
      <c r="BX11" s="156" t="str">
        <f>IF(BX7="","",AVERAGE(ENTRY!CL2:CL519))</f>
        <v/>
      </c>
      <c r="BY11" s="156">
        <f>IF(BY7="","",AVERAGE(ENTRY!CM2:CM519))</f>
        <v>2</v>
      </c>
      <c r="BZ11" s="156">
        <f>IF(BZ7="","",AVERAGE(ENTRY!CN2:CN519))</f>
        <v>1.6666666666666667</v>
      </c>
      <c r="CA11" s="156">
        <f>IF(CA7="","",AVERAGE(ENTRY!CO2:CO519))</f>
        <v>1.1499999999999999</v>
      </c>
      <c r="CB11" s="156">
        <f>IF(CB7="","",AVERAGE(ENTRY!CP2:CP519))</f>
        <v>1.4772727272727273</v>
      </c>
      <c r="CC11" s="156" t="str">
        <f>IF(CC7="","",AVERAGE(ENTRY!CQ2:CQ519))</f>
        <v/>
      </c>
      <c r="CD11" s="156">
        <f>IF(CD7="","",AVERAGE(ENTRY!CR2:CR519))</f>
        <v>1.1515151515151516</v>
      </c>
      <c r="CE11" s="156">
        <f>IF(CE7="","",AVERAGE(ENTRY!CS2:CS519))</f>
        <v>1.1818181818181819</v>
      </c>
      <c r="CF11" s="156">
        <f>IF(CF7="","",AVERAGE(ENTRY!CT2:CT519))</f>
        <v>1.4</v>
      </c>
      <c r="CG11" s="156" t="str">
        <f>IF(CG7="","",AVERAGE(ENTRY!CU2:CU519))</f>
        <v/>
      </c>
      <c r="CH11" s="156" t="str">
        <f>IF(CH7="","",AVERAGE(ENTRY!CV2:CV519))</f>
        <v/>
      </c>
      <c r="CI11" s="156">
        <f>IF(CI7="","",AVERAGE(ENTRY!CW2:CW519))</f>
        <v>2</v>
      </c>
      <c r="CJ11" s="156" t="str">
        <f>IF(CJ7="","",AVERAGE(ENTRY!CX2:CX519))</f>
        <v/>
      </c>
      <c r="CK11" s="156">
        <f>IF(CK7="","",AVERAGE(ENTRY!CY2:CY519))</f>
        <v>1.5481927710843373</v>
      </c>
      <c r="CL11" s="156">
        <f>IF(CL7="","",AVERAGE(ENTRY!CZ2:CZ519))</f>
        <v>1.797752808988764</v>
      </c>
      <c r="CM11" s="156">
        <f>IF(CM7="","",AVERAGE(ENTRY!DA2:DA519))</f>
        <v>1.1224489795918366</v>
      </c>
      <c r="CN11" s="156" t="str">
        <f>IF(CN7="","",AVERAGE(ENTRY!DB2:DB519))</f>
        <v/>
      </c>
      <c r="CO11" s="156" t="str">
        <f>IF(CO7="","",AVERAGE(ENTRY!DC2:DC519))</f>
        <v/>
      </c>
      <c r="CP11" s="156" t="str">
        <f>IF(CP7="","",AVERAGE(ENTRY!DD2:DD519))</f>
        <v/>
      </c>
      <c r="CQ11" s="156">
        <f>IF(CQ7="","",AVERAGE(ENTRY!DE2:DE519))</f>
        <v>1.4148936170212767</v>
      </c>
      <c r="CR11" s="156">
        <f>IF(CR7="","",AVERAGE(ENTRY!DF2:DF519))</f>
        <v>1.0666666666666667</v>
      </c>
      <c r="CS11" s="156" t="str">
        <f>IF(CS7="","",AVERAGE(ENTRY!DG2:DG519))</f>
        <v/>
      </c>
      <c r="CT11" s="156" t="str">
        <f>IF(CT7="","",AVERAGE(ENTRY!DH2:DH519))</f>
        <v/>
      </c>
      <c r="CU11" s="156" t="str">
        <f>IF(CU7="","",AVERAGE(ENTRY!DI2:DI519))</f>
        <v/>
      </c>
      <c r="CV11" s="156" t="str">
        <f>IF(CV7="","",AVERAGE(ENTRY!DJ2:DJ519))</f>
        <v/>
      </c>
      <c r="CW11" s="156">
        <f>IF(CW7="","",AVERAGE(ENTRY!DK2:DK519))</f>
        <v>1.3333333333333333</v>
      </c>
      <c r="CX11" s="156" t="str">
        <f>IF(CX7="","",AVERAGE(ENTRY!DL2:DL519))</f>
        <v/>
      </c>
      <c r="CY11" s="156" t="str">
        <f>IF(CY7="","",AVERAGE(ENTRY!DM2:DM519))</f>
        <v/>
      </c>
      <c r="CZ11" s="156" t="str">
        <f>IF(CZ7="","",AVERAGE(ENTRY!DN2:DN519))</f>
        <v/>
      </c>
      <c r="DA11" s="156" t="str">
        <f>IF(DA7="","",AVERAGE(ENTRY!DO2:DO519))</f>
        <v/>
      </c>
      <c r="DB11" s="156" t="str">
        <f>IF(DB7="","",AVERAGE(ENTRY!DP2:DP519))</f>
        <v/>
      </c>
      <c r="DC11" s="156">
        <f>IF(DC7="","",AVERAGE(ENTRY!DQ2:DQ519))</f>
        <v>2</v>
      </c>
      <c r="DD11" s="156" t="str">
        <f>IF(DD7="","",AVERAGE(ENTRY!DR2:DR519))</f>
        <v/>
      </c>
      <c r="DE11" s="156" t="str">
        <f>IF(DE7="","",AVERAGE(ENTRY!DS2:DS519))</f>
        <v/>
      </c>
      <c r="DF11" s="156" t="str">
        <f>IF(DF7="","",AVERAGE(ENTRY!DT2:DT519))</f>
        <v/>
      </c>
      <c r="DG11" s="156">
        <f>IF(DG7="","",AVERAGE(ENTRY!DU2:DU519))</f>
        <v>1.5</v>
      </c>
      <c r="DH11" s="156" t="str">
        <f>IF(DH7="","",AVERAGE(ENTRY!DV2:DV519))</f>
        <v/>
      </c>
      <c r="DI11" s="156" t="str">
        <f>IF(DI7="","",AVERAGE(ENTRY!DW2:DW519))</f>
        <v/>
      </c>
      <c r="DJ11" s="156" t="str">
        <f>IF(DJ7="","",AVERAGE(ENTRY!DX2:DX519))</f>
        <v/>
      </c>
      <c r="DK11" s="156" t="str">
        <f>IF(DK7="","",AVERAGE(ENTRY!DY2:DY519))</f>
        <v/>
      </c>
      <c r="DL11" s="156">
        <f>IF(DL7="","",AVERAGE(ENTRY!DZ2:DZ519))</f>
        <v>1.6</v>
      </c>
      <c r="DM11" s="156" t="str">
        <f>IF(DM7="","",AVERAGE(ENTRY!EA2:EA519))</f>
        <v/>
      </c>
      <c r="DN11" s="156" t="str">
        <f>IF(DN7="","",AVERAGE(ENTRY!EB2:EB519))</f>
        <v/>
      </c>
      <c r="DO11" s="156" t="str">
        <f>IF(DO7="","",AVERAGE(ENTRY!EC2:EC519))</f>
        <v/>
      </c>
      <c r="DP11" s="156">
        <f>IF(DP7="","",AVERAGE(ENTRY!ED2:ED519))</f>
        <v>1.411764705882353</v>
      </c>
      <c r="DQ11" s="156" t="str">
        <f>IF(DQ7="","",AVERAGE(ENTRY!EE2:EE519))</f>
        <v/>
      </c>
      <c r="DR11" s="156">
        <f>IF(DR7="","",AVERAGE(ENTRY!EF2:EF519))</f>
        <v>1.3636363636363635</v>
      </c>
      <c r="DS11" s="156" t="str">
        <f>IF(DS7="","",AVERAGE(ENTRY!EG2:EG519))</f>
        <v/>
      </c>
      <c r="DT11" s="156" t="str">
        <f>IF(DT7="","",AVERAGE(ENTRY!EH2:EH519))</f>
        <v/>
      </c>
      <c r="DU11" s="156">
        <f>IF(DU7="","",AVERAGE(ENTRY!EI2:EI519))</f>
        <v>1.25</v>
      </c>
      <c r="DV11" s="156" t="str">
        <f>IF(DV7="","",AVERAGE(ENTRY!EJ2:EJ519))</f>
        <v/>
      </c>
      <c r="DW11" s="156" t="str">
        <f>IF(DW7="","",AVERAGE(ENTRY!EK2:EK519))</f>
        <v/>
      </c>
      <c r="DX11" s="156" t="str">
        <f>IF(DX7="","",AVERAGE(ENTRY!EL2:EL519))</f>
        <v/>
      </c>
      <c r="DY11" s="156">
        <f>IF(DY7="","",AVERAGE(ENTRY!EM2:EM519))</f>
        <v>1</v>
      </c>
      <c r="DZ11" s="156" t="str">
        <f>IF(DZ7="","",AVERAGE(ENTRY!EN2:EN519))</f>
        <v/>
      </c>
      <c r="EA11" s="156" t="str">
        <f>IF(EA7="","",AVERAGE(ENTRY!EO2:EO519))</f>
        <v/>
      </c>
      <c r="EB11" s="156" t="str">
        <f>IF(EB7="","",AVERAGE(ENTRY!EP2:EP519))</f>
        <v/>
      </c>
      <c r="EC11" s="156" t="str">
        <f>IF(EC7="","",AVERAGE(ENTRY!EQ2:EQ519))</f>
        <v/>
      </c>
      <c r="ED11" s="156">
        <f>IF(ED7="","",AVERAGE(ENTRY!ER2:ER519))</f>
        <v>1</v>
      </c>
      <c r="EE11" s="156">
        <f>IF(EE7="","",AVERAGE(ENTRY!ES2:ES519))</f>
        <v>1.0833333333333333</v>
      </c>
      <c r="EF11" s="156" t="str">
        <f>IF(EF7="","",AVERAGE(ENTRY!ET2:ET519))</f>
        <v/>
      </c>
      <c r="EG11" s="156">
        <f>IF(EG7="","",AVERAGE(ENTRY!EU2:EU519))</f>
        <v>1.2941176470588236</v>
      </c>
      <c r="EH11" s="156" t="str">
        <f>IF(EH7="","",AVERAGE(ENTRY!EV2:EV519))</f>
        <v/>
      </c>
      <c r="EI11" s="156" t="str">
        <f>IF(EI7="","",AVERAGE(ENTRY!EW2:EW519))</f>
        <v/>
      </c>
      <c r="EJ11" s="156" t="str">
        <f>IF(EJ7="","",AVERAGE(ENTRY!EX2:EX519))</f>
        <v/>
      </c>
      <c r="EK11" s="156" t="str">
        <f>IF(EK7="","",AVERAGE(ENTRY!EY2:EY519))</f>
        <v/>
      </c>
      <c r="EL11" s="156" t="str">
        <f>IF(EL7="","",AVERAGE(ENTRY!EZ2:EZ519))</f>
        <v/>
      </c>
      <c r="EM11" s="156" t="str">
        <f>IF(EM7="","",AVERAGE(ENTRY!FA2:FA519))</f>
        <v/>
      </c>
      <c r="EN11" s="156">
        <f>IF(EN7="","",AVERAGE(ENTRY!FB2:FB519))</f>
        <v>1.3076923076923077</v>
      </c>
      <c r="EO11" s="156">
        <f>IF(EO7="","",AVERAGE(ENTRY!FC2:FC519))</f>
        <v>1</v>
      </c>
      <c r="EP11" s="156" t="str">
        <f>IF(EP7="","",AVERAGE(ENTRY!FD2:FD519))</f>
        <v/>
      </c>
      <c r="EQ11" s="156" t="str">
        <f>IF(EQ7="","",AVERAGE(ENTRY!FE2:FE519))</f>
        <v/>
      </c>
      <c r="ER11" s="156">
        <f>IF(ER7="","",AVERAGE(ENTRY!FF2:FF519))</f>
        <v>1</v>
      </c>
      <c r="ES11" s="156" t="str">
        <f>IF(ES7="","",AVERAGE(ENTRY!FG2:FG519))</f>
        <v/>
      </c>
      <c r="ET11" s="156" t="str">
        <f>IF(ET7="","",AVERAGE(ENTRY!FH2:FH519))</f>
        <v/>
      </c>
      <c r="EU11" s="156" t="str">
        <f>IF(EU7="","",AVERAGE(ENTRY!FI2:FI519))</f>
        <v/>
      </c>
      <c r="EV11" s="156" t="str">
        <f>IF(EV7="","",AVERAGE(ENTRY!FJ2:FJ519))</f>
        <v/>
      </c>
      <c r="EW11" s="156" t="str">
        <f>IF(EW7="","",AVERAGE(ENTRY!FK2:FK519))</f>
        <v/>
      </c>
      <c r="EX11" s="156" t="str">
        <f>IF(EX7="","",AVERAGE(ENTRY!FL2:FL519))</f>
        <v/>
      </c>
      <c r="EY11" s="156" t="str">
        <f>IF(EY7="","",AVERAGE(ENTRY!FM2:FM519))</f>
        <v/>
      </c>
    </row>
    <row r="12" spans="1:156" s="165" customFormat="1">
      <c r="A12" s="162"/>
      <c r="B12" s="163" t="s">
        <v>63</v>
      </c>
      <c r="C12" s="164"/>
      <c r="D12" s="164">
        <f>IF(COUNTIF(ENTRY!R2:R519,"v")=0,"",(COUNTIF(ENTRY!R2:R519,"v")))</f>
        <v>5</v>
      </c>
      <c r="E12" s="164" t="str">
        <f>IF(COUNTIF(ENTRY!S2:S519,"v")=0,"",(COUNTIF(ENTRY!S2:S519,"v")))</f>
        <v/>
      </c>
      <c r="F12" s="164" t="str">
        <f>IF(COUNTIF(ENTRY!T2:T519,"v")=0,"",(COUNTIF(ENTRY!T2:T519,"v")))</f>
        <v/>
      </c>
      <c r="G12" s="164" t="str">
        <f>IF(COUNTIF(ENTRY!U2:U519,"v")=0,"",(COUNTIF(ENTRY!U2:U519,"v")))</f>
        <v/>
      </c>
      <c r="H12" s="164" t="str">
        <f>IF(COUNTIF(ENTRY!V2:V519,"v")=0,"",(COUNTIF(ENTRY!V2:V519,"v")))</f>
        <v/>
      </c>
      <c r="I12" s="164" t="str">
        <f>IF(COUNTIF(ENTRY!W2:W519,"v")=0,"",(COUNTIF(ENTRY!W2:W519,"v")))</f>
        <v/>
      </c>
      <c r="J12" s="164" t="str">
        <f>IF(COUNTIF(ENTRY!X2:X519,"v")=0,"",(COUNTIF(ENTRY!X2:X519,"v")))</f>
        <v/>
      </c>
      <c r="K12" s="164" t="str">
        <f>IF(COUNTIF(ENTRY!Y2:Y519,"v")=0,"",(COUNTIF(ENTRY!Y2:Y519,"v")))</f>
        <v/>
      </c>
      <c r="L12" s="164" t="str">
        <f>IF(COUNTIF(ENTRY!Z2:Z519,"v")=0,"",(COUNTIF(ENTRY!Z2:Z519,"v")))</f>
        <v/>
      </c>
      <c r="M12" s="164" t="str">
        <f>IF(COUNTIF(ENTRY!AA2:AA519,"v")=0,"",(COUNTIF(ENTRY!AA2:AA519,"v")))</f>
        <v/>
      </c>
      <c r="N12" s="164" t="str">
        <f>IF(COUNTIF(ENTRY!AB2:AB519,"v")=0,"",(COUNTIF(ENTRY!AB2:AB519,"v")))</f>
        <v/>
      </c>
      <c r="O12" s="164" t="str">
        <f>IF(COUNTIF(ENTRY!AC2:AC519,"v")=0,"",(COUNTIF(ENTRY!AC2:AC519,"v")))</f>
        <v/>
      </c>
      <c r="P12" s="164" t="str">
        <f>IF(COUNTIF(ENTRY!AD2:AD519,"v")=0,"",(COUNTIF(ENTRY!AD2:AD519,"v")))</f>
        <v/>
      </c>
      <c r="Q12" s="164">
        <f>IF(COUNTIF(ENTRY!AE2:AE519,"v")=0,"",(COUNTIF(ENTRY!AE2:AE519,"v")))</f>
        <v>1</v>
      </c>
      <c r="R12" s="164" t="str">
        <f>IF(COUNTIF(ENTRY!AF2:AF519,"v")=0,"",(COUNTIF(ENTRY!AF2:AF519,"v")))</f>
        <v/>
      </c>
      <c r="S12" s="164" t="str">
        <f>IF(COUNTIF(ENTRY!AG2:AG519,"v")=0,"",(COUNTIF(ENTRY!AG2:AG519,"v")))</f>
        <v/>
      </c>
      <c r="T12" s="164" t="str">
        <f>IF(COUNTIF(ENTRY!AH2:AH519,"v")=0,"",(COUNTIF(ENTRY!AH2:AH519,"v")))</f>
        <v/>
      </c>
      <c r="U12" s="164" t="str">
        <f>IF(COUNTIF(ENTRY!AI2:AI519,"v")=0,"",(COUNTIF(ENTRY!AI2:AI519,"v")))</f>
        <v/>
      </c>
      <c r="V12" s="164" t="str">
        <f>IF(COUNTIF(ENTRY!AJ2:AJ519,"v")=0,"",(COUNTIF(ENTRY!AJ2:AJ519,"v")))</f>
        <v/>
      </c>
      <c r="W12" s="164" t="str">
        <f>IF(COUNTIF(ENTRY!AK2:AK519,"v")=0,"",(COUNTIF(ENTRY!AK2:AK519,"v")))</f>
        <v/>
      </c>
      <c r="X12" s="164" t="str">
        <f>IF(COUNTIF(ENTRY!AL2:AL519,"v")=0,"",(COUNTIF(ENTRY!AL2:AL519,"v")))</f>
        <v/>
      </c>
      <c r="Y12" s="164" t="str">
        <f>IF(COUNTIF(ENTRY!AM2:AM519,"v")=0,"",(COUNTIF(ENTRY!AM2:AM519,"v")))</f>
        <v/>
      </c>
      <c r="Z12" s="164" t="str">
        <f>IF(COUNTIF(ENTRY!AN2:AN519,"v")=0,"",(COUNTIF(ENTRY!AN2:AN519,"v")))</f>
        <v/>
      </c>
      <c r="AA12" s="164" t="str">
        <f>IF(COUNTIF(ENTRY!AO2:AO519,"v")=0,"",(COUNTIF(ENTRY!AO2:AO519,"v")))</f>
        <v/>
      </c>
      <c r="AB12" s="164" t="str">
        <f>IF(COUNTIF(ENTRY!AP2:AP519,"v")=0,"",(COUNTIF(ENTRY!AP2:AP519,"v")))</f>
        <v/>
      </c>
      <c r="AC12" s="164" t="str">
        <f>IF(COUNTIF(ENTRY!AQ2:AQ519,"v")=0,"",(COUNTIF(ENTRY!AQ2:AQ519,"v")))</f>
        <v/>
      </c>
      <c r="AD12" s="164" t="str">
        <f>IF(COUNTIF(ENTRY!AR2:AR519,"v")=0,"",(COUNTIF(ENTRY!AR2:AR519,"v")))</f>
        <v/>
      </c>
      <c r="AE12" s="164">
        <f>IF(COUNTIF(ENTRY!AS2:AS519,"v")=0,"",(COUNTIF(ENTRY!AS2:AS519,"v")))</f>
        <v>2</v>
      </c>
      <c r="AF12" s="164" t="str">
        <f>IF(COUNTIF(ENTRY!AT2:AT519,"v")=0,"",(COUNTIF(ENTRY!AT2:AT519,"v")))</f>
        <v/>
      </c>
      <c r="AG12" s="164" t="str">
        <f>IF(COUNTIF(ENTRY!AU2:AU519,"v")=0,"",(COUNTIF(ENTRY!AU2:AU519,"v")))</f>
        <v/>
      </c>
      <c r="AH12" s="164" t="str">
        <f>IF(COUNTIF(ENTRY!AV2:AV519,"v")=0,"",(COUNTIF(ENTRY!AV2:AV519,"v")))</f>
        <v/>
      </c>
      <c r="AI12" s="164" t="str">
        <f>IF(COUNTIF(ENTRY!AW2:AW519,"v")=0,"",(COUNTIF(ENTRY!AW2:AW519,"v")))</f>
        <v/>
      </c>
      <c r="AJ12" s="164" t="str">
        <f>IF(COUNTIF(ENTRY!AX2:AX519,"v")=0,"",(COUNTIF(ENTRY!AX2:AX519,"v")))</f>
        <v/>
      </c>
      <c r="AK12" s="164" t="str">
        <f>IF(COUNTIF(ENTRY!AY2:AY519,"v")=0,"",(COUNTIF(ENTRY!AY2:AY519,"v")))</f>
        <v/>
      </c>
      <c r="AL12" s="164" t="str">
        <f>IF(COUNTIF(ENTRY!AZ2:AZ519,"v")=0,"",(COUNTIF(ENTRY!AZ2:AZ519,"v")))</f>
        <v/>
      </c>
      <c r="AM12" s="164" t="str">
        <f>IF(COUNTIF(ENTRY!BA2:BA519,"v")=0,"",(COUNTIF(ENTRY!BA2:BA519,"v")))</f>
        <v/>
      </c>
      <c r="AN12" s="164" t="str">
        <f>IF(COUNTIF(ENTRY!BB2:BB519,"v")=0,"",(COUNTIF(ENTRY!BB2:BB519,"v")))</f>
        <v/>
      </c>
      <c r="AO12" s="164" t="str">
        <f>IF(COUNTIF(ENTRY!BC2:BC519,"v")=0,"",(COUNTIF(ENTRY!BC2:BC519,"v")))</f>
        <v/>
      </c>
      <c r="AP12" s="164" t="str">
        <f>IF(COUNTIF(ENTRY!BD2:BD519,"v")=0,"",(COUNTIF(ENTRY!BD2:BD519,"v")))</f>
        <v/>
      </c>
      <c r="AQ12" s="164" t="str">
        <f>IF(COUNTIF(ENTRY!BE2:BE519,"v")=0,"",(COUNTIF(ENTRY!BE2:BE519,"v")))</f>
        <v/>
      </c>
      <c r="AR12" s="164" t="str">
        <f>IF(COUNTIF(ENTRY!BF2:BF519,"v")=0,"",(COUNTIF(ENTRY!BF2:BF519,"v")))</f>
        <v/>
      </c>
      <c r="AS12" s="164" t="str">
        <f>IF(COUNTIF(ENTRY!BG2:BG519,"v")=0,"",(COUNTIF(ENTRY!BG2:BG519,"v")))</f>
        <v/>
      </c>
      <c r="AT12" s="164" t="str">
        <f>IF(COUNTIF(ENTRY!BH2:BH519,"v")=0,"",(COUNTIF(ENTRY!BH2:BH519,"v")))</f>
        <v/>
      </c>
      <c r="AU12" s="164" t="str">
        <f>IF(COUNTIF(ENTRY!BI2:BI519,"v")=0,"",(COUNTIF(ENTRY!BI2:BI519,"v")))</f>
        <v/>
      </c>
      <c r="AV12" s="164" t="str">
        <f>IF(COUNTIF(ENTRY!BJ2:BJ519,"v")=0,"",(COUNTIF(ENTRY!BJ2:BJ519,"v")))</f>
        <v/>
      </c>
      <c r="AW12" s="164" t="str">
        <f>IF(COUNTIF(ENTRY!BK2:BK519,"v")=0,"",(COUNTIF(ENTRY!BK2:BK519,"v")))</f>
        <v/>
      </c>
      <c r="AX12" s="164" t="str">
        <f>IF(COUNTIF(ENTRY!BL2:BL519,"v")=0,"",(COUNTIF(ENTRY!BL2:BL519,"v")))</f>
        <v/>
      </c>
      <c r="AY12" s="164" t="str">
        <f>IF(COUNTIF(ENTRY!BM2:BM519,"v")=0,"",(COUNTIF(ENTRY!BM2:BM519,"v")))</f>
        <v/>
      </c>
      <c r="AZ12" s="164" t="str">
        <f>IF(COUNTIF(ENTRY!BN2:BN519,"v")=0,"",(COUNTIF(ENTRY!BN2:BN519,"v")))</f>
        <v/>
      </c>
      <c r="BA12" s="164">
        <f>IF(COUNTIF(ENTRY!BO2:BO519,"v")=0,"",(COUNTIF(ENTRY!BO2:BO519,"v")))</f>
        <v>16</v>
      </c>
      <c r="BB12" s="164" t="str">
        <f>IF(COUNTIF(ENTRY!BP2:BP519,"v")=0,"",(COUNTIF(ENTRY!BP2:BP519,"v")))</f>
        <v/>
      </c>
      <c r="BC12" s="164" t="str">
        <f>IF(COUNTIF(ENTRY!BQ2:BQ519,"v")=0,"",(COUNTIF(ENTRY!BQ2:BQ519,"v")))</f>
        <v/>
      </c>
      <c r="BD12" s="164">
        <f>IF(COUNTIF(ENTRY!BR2:BR519,"v")=0,"",(COUNTIF(ENTRY!BR2:BR519,"v")))</f>
        <v>4</v>
      </c>
      <c r="BE12" s="164" t="str">
        <f>IF(COUNTIF(ENTRY!BS2:BS519,"v")=0,"",(COUNTIF(ENTRY!BS2:BS519,"v")))</f>
        <v/>
      </c>
      <c r="BF12" s="164" t="str">
        <f>IF(COUNTIF(ENTRY!BT2:BT519,"v")=0,"",(COUNTIF(ENTRY!BT2:BT519,"v")))</f>
        <v/>
      </c>
      <c r="BG12" s="164" t="str">
        <f>IF(COUNTIF(ENTRY!BU2:BU519,"v")=0,"",(COUNTIF(ENTRY!BU2:BU519,"v")))</f>
        <v/>
      </c>
      <c r="BH12" s="164" t="str">
        <f>IF(COUNTIF(ENTRY!BV2:BV519,"v")=0,"",(COUNTIF(ENTRY!BV2:BV519,"v")))</f>
        <v/>
      </c>
      <c r="BI12" s="164" t="str">
        <f>IF(COUNTIF(ENTRY!BW2:BW519,"v")=0,"",(COUNTIF(ENTRY!BW2:BW519,"v")))</f>
        <v/>
      </c>
      <c r="BJ12" s="164" t="str">
        <f>IF(COUNTIF(ENTRY!BX2:BX519,"v")=0,"",(COUNTIF(ENTRY!BX2:BX519,"v")))</f>
        <v/>
      </c>
      <c r="BK12" s="164" t="str">
        <f>IF(COUNTIF(ENTRY!BY2:BY519,"v")=0,"",(COUNTIF(ENTRY!BY2:BY519,"v")))</f>
        <v/>
      </c>
      <c r="BL12" s="164" t="str">
        <f>IF(COUNTIF(ENTRY!BZ2:BZ519,"v")=0,"",(COUNTIF(ENTRY!BZ2:BZ519,"v")))</f>
        <v/>
      </c>
      <c r="BM12" s="164">
        <f>IF(COUNTIF(ENTRY!CA2:CA519,"v")=0,"",(COUNTIF(ENTRY!CA2:CA519,"v")))</f>
        <v>13</v>
      </c>
      <c r="BN12" s="164">
        <f>IF(COUNTIF(ENTRY!CB2:CB519,"v")=0,"",(COUNTIF(ENTRY!CB2:CB519,"v")))</f>
        <v>6</v>
      </c>
      <c r="BO12" s="164" t="str">
        <f>IF(COUNTIF(ENTRY!CC2:CC519,"v")=0,"",(COUNTIF(ENTRY!CC2:CC519,"v")))</f>
        <v/>
      </c>
      <c r="BP12" s="164" t="str">
        <f>IF(COUNTIF(ENTRY!CD2:CD519,"v")=0,"",(COUNTIF(ENTRY!CD2:CD519,"v")))</f>
        <v/>
      </c>
      <c r="BQ12" s="164">
        <f>IF(COUNTIF(ENTRY!CE2:CE519,"v")=0,"",(COUNTIF(ENTRY!CE2:CE519,"v")))</f>
        <v>1</v>
      </c>
      <c r="BR12" s="164" t="str">
        <f>IF(COUNTIF(ENTRY!CF2:CF519,"v")=0,"",(COUNTIF(ENTRY!CF2:CF519,"v")))</f>
        <v/>
      </c>
      <c r="BS12" s="164" t="str">
        <f>IF(COUNTIF(ENTRY!CG2:CG519,"v")=0,"",(COUNTIF(ENTRY!CG2:CG519,"v")))</f>
        <v/>
      </c>
      <c r="BT12" s="164" t="str">
        <f>IF(COUNTIF(ENTRY!CH2:CH519,"v")=0,"",(COUNTIF(ENTRY!CH2:CH519,"v")))</f>
        <v/>
      </c>
      <c r="BU12" s="164">
        <f>IF(COUNTIF(ENTRY!CI2:CI519,"v")=0,"",(COUNTIF(ENTRY!CI2:CI519,"v")))</f>
        <v>14</v>
      </c>
      <c r="BV12" s="164" t="str">
        <f>IF(COUNTIF(ENTRY!CJ2:CJ519,"v")=0,"",(COUNTIF(ENTRY!CJ2:CJ519,"v")))</f>
        <v/>
      </c>
      <c r="BW12" s="164" t="str">
        <f>IF(COUNTIF(ENTRY!CK2:CK519,"v")=0,"",(COUNTIF(ENTRY!CK2:CK519,"v")))</f>
        <v/>
      </c>
      <c r="BX12" s="164" t="str">
        <f>IF(COUNTIF(ENTRY!CL2:CL519,"v")=0,"",(COUNTIF(ENTRY!CL2:CL519,"v")))</f>
        <v/>
      </c>
      <c r="BY12" s="164">
        <f>IF(COUNTIF(ENTRY!CM2:CM519,"v")=0,"",(COUNTIF(ENTRY!CM2:CM519,"v")))</f>
        <v>1</v>
      </c>
      <c r="BZ12" s="164" t="str">
        <f>IF(COUNTIF(ENTRY!CN2:CN519,"v")=0,"",(COUNTIF(ENTRY!CN2:CN519,"v")))</f>
        <v/>
      </c>
      <c r="CA12" s="164" t="str">
        <f>IF(COUNTIF(ENTRY!CO2:CO519,"v")=0,"",(COUNTIF(ENTRY!CO2:CO519,"v")))</f>
        <v/>
      </c>
      <c r="CB12" s="164">
        <f>IF(COUNTIF(ENTRY!CP2:CP519,"v")=0,"",(COUNTIF(ENTRY!CP2:CP519,"v")))</f>
        <v>14</v>
      </c>
      <c r="CC12" s="164" t="str">
        <f>IF(COUNTIF(ENTRY!CQ2:CQ519,"v")=0,"",(COUNTIF(ENTRY!CQ2:CQ519,"v")))</f>
        <v/>
      </c>
      <c r="CD12" s="164">
        <f>IF(COUNTIF(ENTRY!CR2:CR519,"v")=0,"",(COUNTIF(ENTRY!CR2:CR519,"v")))</f>
        <v>3</v>
      </c>
      <c r="CE12" s="164">
        <f>IF(COUNTIF(ENTRY!CS2:CS519,"v")=0,"",(COUNTIF(ENTRY!CS2:CS519,"v")))</f>
        <v>4</v>
      </c>
      <c r="CF12" s="164">
        <f>IF(COUNTIF(ENTRY!CT2:CT519,"v")=0,"",(COUNTIF(ENTRY!CT2:CT519,"v")))</f>
        <v>1</v>
      </c>
      <c r="CG12" s="164" t="str">
        <f>IF(COUNTIF(ENTRY!CU2:CU519,"v")=0,"",(COUNTIF(ENTRY!CU2:CU519,"v")))</f>
        <v/>
      </c>
      <c r="CH12" s="164" t="str">
        <f>IF(COUNTIF(ENTRY!CV2:CV519,"v")=0,"",(COUNTIF(ENTRY!CV2:CV519,"v")))</f>
        <v/>
      </c>
      <c r="CI12" s="164">
        <f>IF(COUNTIF(ENTRY!CW2:CW519,"v")=0,"",(COUNTIF(ENTRY!CW2:CW519,"v")))</f>
        <v>1</v>
      </c>
      <c r="CJ12" s="164" t="str">
        <f>IF(COUNTIF(ENTRY!CX2:CX519,"v")=0,"",(COUNTIF(ENTRY!CX2:CX519,"v")))</f>
        <v/>
      </c>
      <c r="CK12" s="164">
        <f>IF(COUNTIF(ENTRY!CY2:CY519,"v")=0,"",(COUNTIF(ENTRY!CY2:CY519,"v")))</f>
        <v>3</v>
      </c>
      <c r="CL12" s="164">
        <f>IF(COUNTIF(ENTRY!CZ2:CZ519,"v")=0,"",(COUNTIF(ENTRY!CZ2:CZ519,"v")))</f>
        <v>13</v>
      </c>
      <c r="CM12" s="164">
        <f>IF(COUNTIF(ENTRY!DA2:DA519,"v")=0,"",(COUNTIF(ENTRY!DA2:DA519,"v")))</f>
        <v>2</v>
      </c>
      <c r="CN12" s="164" t="str">
        <f>IF(COUNTIF(ENTRY!DB2:DB519,"v")=0,"",(COUNTIF(ENTRY!DB2:DB519,"v")))</f>
        <v/>
      </c>
      <c r="CO12" s="164" t="str">
        <f>IF(COUNTIF(ENTRY!DC2:DC519,"v")=0,"",(COUNTIF(ENTRY!DC2:DC519,"v")))</f>
        <v/>
      </c>
      <c r="CP12" s="164" t="str">
        <f>IF(COUNTIF(ENTRY!DD2:DD519,"v")=0,"",(COUNTIF(ENTRY!DD2:DD519,"v")))</f>
        <v/>
      </c>
      <c r="CQ12" s="164">
        <f>IF(COUNTIF(ENTRY!DE2:DE519,"v")=0,"",(COUNTIF(ENTRY!DE2:DE519,"v")))</f>
        <v>12</v>
      </c>
      <c r="CR12" s="164">
        <f>IF(COUNTIF(ENTRY!DF2:DF519,"v")=0,"",(COUNTIF(ENTRY!DF2:DF519,"v")))</f>
        <v>2</v>
      </c>
      <c r="CS12" s="164" t="str">
        <f>IF(COUNTIF(ENTRY!DG2:DG519,"v")=0,"",(COUNTIF(ENTRY!DG2:DG519,"v")))</f>
        <v/>
      </c>
      <c r="CT12" s="164" t="str">
        <f>IF(COUNTIF(ENTRY!DH2:DH519,"v")=0,"",(COUNTIF(ENTRY!DH2:DH519,"v")))</f>
        <v/>
      </c>
      <c r="CU12" s="164" t="str">
        <f>IF(COUNTIF(ENTRY!DI2:DI519,"v")=0,"",(COUNTIF(ENTRY!DI2:DI519,"v")))</f>
        <v/>
      </c>
      <c r="CV12" s="164" t="str">
        <f>IF(COUNTIF(ENTRY!DJ2:DJ519,"v")=0,"",(COUNTIF(ENTRY!DJ2:DJ519,"v")))</f>
        <v/>
      </c>
      <c r="CW12" s="164">
        <f>IF(COUNTIF(ENTRY!DK2:DK519,"v")=0,"",(COUNTIF(ENTRY!DK2:DK519,"v")))</f>
        <v>3</v>
      </c>
      <c r="CX12" s="164" t="str">
        <f>IF(COUNTIF(ENTRY!DL2:DL519,"v")=0,"",(COUNTIF(ENTRY!DL2:DL519,"v")))</f>
        <v/>
      </c>
      <c r="CY12" s="164" t="str">
        <f>IF(COUNTIF(ENTRY!DM2:DM519,"v")=0,"",(COUNTIF(ENTRY!DM2:DM519,"v")))</f>
        <v/>
      </c>
      <c r="CZ12" s="164">
        <f>IF(COUNTIF(ENTRY!DN2:DN519,"v")=0,"",(COUNTIF(ENTRY!DN2:DN519,"v")))</f>
        <v>1</v>
      </c>
      <c r="DA12" s="164" t="str">
        <f>IF(COUNTIF(ENTRY!DO2:DO519,"v")=0,"",(COUNTIF(ENTRY!DO2:DO519,"v")))</f>
        <v/>
      </c>
      <c r="DB12" s="164" t="str">
        <f>IF(COUNTIF(ENTRY!DP2:DP519,"v")=0,"",(COUNTIF(ENTRY!DP2:DP519,"v")))</f>
        <v/>
      </c>
      <c r="DC12" s="164" t="str">
        <f>IF(COUNTIF(ENTRY!DQ2:DQ519,"v")=0,"",(COUNTIF(ENTRY!DQ2:DQ519,"v")))</f>
        <v/>
      </c>
      <c r="DD12" s="164" t="str">
        <f>IF(COUNTIF(ENTRY!DR2:DR519,"v")=0,"",(COUNTIF(ENTRY!DR2:DR519,"v")))</f>
        <v/>
      </c>
      <c r="DE12" s="164" t="str">
        <f>IF(COUNTIF(ENTRY!DS2:DS519,"v")=0,"",(COUNTIF(ENTRY!DS2:DS519,"v")))</f>
        <v/>
      </c>
      <c r="DF12" s="164" t="str">
        <f>IF(COUNTIF(ENTRY!DT2:DT519,"v")=0,"",(COUNTIF(ENTRY!DT2:DT519,"v")))</f>
        <v/>
      </c>
      <c r="DG12" s="164">
        <f>IF(COUNTIF(ENTRY!DU2:DU519,"v")=0,"",(COUNTIF(ENTRY!DU2:DU519,"v")))</f>
        <v>2</v>
      </c>
      <c r="DH12" s="164" t="str">
        <f>IF(COUNTIF(ENTRY!DV2:DV519,"v")=0,"",(COUNTIF(ENTRY!DV2:DV519,"v")))</f>
        <v/>
      </c>
      <c r="DI12" s="164" t="str">
        <f>IF(COUNTIF(ENTRY!DW2:DW519,"v")=0,"",(COUNTIF(ENTRY!DW2:DW519,"v")))</f>
        <v/>
      </c>
      <c r="DJ12" s="164" t="str">
        <f>IF(COUNTIF(ENTRY!DX2:DX519,"v")=0,"",(COUNTIF(ENTRY!DX2:DX519,"v")))</f>
        <v/>
      </c>
      <c r="DK12" s="164">
        <f>IF(COUNTIF(ENTRY!DY2:DY519,"v")=0,"",(COUNTIF(ENTRY!DY2:DY519,"v")))</f>
        <v>1</v>
      </c>
      <c r="DL12" s="164">
        <f>IF(COUNTIF(ENTRY!DZ2:DZ519,"v")=0,"",(COUNTIF(ENTRY!DZ2:DZ519,"v")))</f>
        <v>4</v>
      </c>
      <c r="DM12" s="164" t="str">
        <f>IF(COUNTIF(ENTRY!EA2:EA519,"v")=0,"",(COUNTIF(ENTRY!EA2:EA519,"v")))</f>
        <v/>
      </c>
      <c r="DN12" s="164" t="str">
        <f>IF(COUNTIF(ENTRY!EB2:EB519,"v")=0,"",(COUNTIF(ENTRY!EB2:EB519,"v")))</f>
        <v/>
      </c>
      <c r="DO12" s="164" t="str">
        <f>IF(COUNTIF(ENTRY!EC2:EC519,"v")=0,"",(COUNTIF(ENTRY!EC2:EC519,"v")))</f>
        <v/>
      </c>
      <c r="DP12" s="164" t="str">
        <f>IF(COUNTIF(ENTRY!ED2:ED519,"v")=0,"",(COUNTIF(ENTRY!ED2:ED519,"v")))</f>
        <v/>
      </c>
      <c r="DQ12" s="164" t="str">
        <f>IF(COUNTIF(ENTRY!EE2:EE519,"v")=0,"",(COUNTIF(ENTRY!EE2:EE519,"v")))</f>
        <v/>
      </c>
      <c r="DR12" s="164">
        <f>IF(COUNTIF(ENTRY!EF2:EF519,"v")=0,"",(COUNTIF(ENTRY!EF2:EF519,"v")))</f>
        <v>8</v>
      </c>
      <c r="DS12" s="164" t="str">
        <f>IF(COUNTIF(ENTRY!EG2:EG519,"v")=0,"",(COUNTIF(ENTRY!EG2:EG519,"v")))</f>
        <v/>
      </c>
      <c r="DT12" s="164" t="str">
        <f>IF(COUNTIF(ENTRY!EH2:EH519,"v")=0,"",(COUNTIF(ENTRY!EH2:EH519,"v")))</f>
        <v/>
      </c>
      <c r="DU12" s="164">
        <f>IF(COUNTIF(ENTRY!EI2:EI519,"v")=0,"",(COUNTIF(ENTRY!EI2:EI519,"v")))</f>
        <v>1</v>
      </c>
      <c r="DV12" s="164" t="str">
        <f>IF(COUNTIF(ENTRY!EJ2:EJ519,"v")=0,"",(COUNTIF(ENTRY!EJ2:EJ519,"v")))</f>
        <v/>
      </c>
      <c r="DW12" s="164" t="str">
        <f>IF(COUNTIF(ENTRY!EK2:EK519,"v")=0,"",(COUNTIF(ENTRY!EK2:EK519,"v")))</f>
        <v/>
      </c>
      <c r="DX12" s="164" t="str">
        <f>IF(COUNTIF(ENTRY!EL2:EL519,"v")=0,"",(COUNTIF(ENTRY!EL2:EL519,"v")))</f>
        <v/>
      </c>
      <c r="DY12" s="164">
        <f>IF(COUNTIF(ENTRY!EM2:EM519,"v")=0,"",(COUNTIF(ENTRY!EM2:EM519,"v")))</f>
        <v>1</v>
      </c>
      <c r="DZ12" s="164" t="str">
        <f>IF(COUNTIF(ENTRY!EN2:EN519,"v")=0,"",(COUNTIF(ENTRY!EN2:EN519,"v")))</f>
        <v/>
      </c>
      <c r="EA12" s="164" t="str">
        <f>IF(COUNTIF(ENTRY!EO2:EO519,"v")=0,"",(COUNTIF(ENTRY!EO2:EO519,"v")))</f>
        <v/>
      </c>
      <c r="EB12" s="164" t="str">
        <f>IF(COUNTIF(ENTRY!EP2:EP519,"v")=0,"",(COUNTIF(ENTRY!EP2:EP519,"v")))</f>
        <v/>
      </c>
      <c r="EC12" s="164" t="str">
        <f>IF(COUNTIF(ENTRY!EQ2:EQ519,"v")=0,"",(COUNTIF(ENTRY!EQ2:EQ519,"v")))</f>
        <v/>
      </c>
      <c r="ED12" s="164">
        <f>IF(COUNTIF(ENTRY!ER2:ER519,"v")=0,"",(COUNTIF(ENTRY!ER2:ER519,"v")))</f>
        <v>1</v>
      </c>
      <c r="EE12" s="164">
        <f>IF(COUNTIF(ENTRY!ES2:ES519,"v")=0,"",(COUNTIF(ENTRY!ES2:ES519,"v")))</f>
        <v>1</v>
      </c>
      <c r="EF12" s="164" t="str">
        <f>IF(COUNTIF(ENTRY!ET2:ET519,"v")=0,"",(COUNTIF(ENTRY!ET2:ET519,"v")))</f>
        <v/>
      </c>
      <c r="EG12" s="164" t="str">
        <f>IF(COUNTIF(ENTRY!EU2:EU519,"v")=0,"",(COUNTIF(ENTRY!EU2:EU519,"v")))</f>
        <v/>
      </c>
      <c r="EH12" s="164" t="str">
        <f>IF(COUNTIF(ENTRY!EV2:EV519,"v")=0,"",(COUNTIF(ENTRY!EV2:EV519,"v")))</f>
        <v/>
      </c>
      <c r="EI12" s="164" t="str">
        <f>IF(COUNTIF(ENTRY!EW2:EW519,"v")=0,"",(COUNTIF(ENTRY!EW2:EW519,"v")))</f>
        <v/>
      </c>
      <c r="EJ12" s="164" t="str">
        <f>IF(COUNTIF(ENTRY!EX2:EX519,"v")=0,"",(COUNTIF(ENTRY!EX2:EX519,"v")))</f>
        <v/>
      </c>
      <c r="EK12" s="164" t="str">
        <f>IF(COUNTIF(ENTRY!EY2:EY519,"v")=0,"",(COUNTIF(ENTRY!EY2:EY519,"v")))</f>
        <v/>
      </c>
      <c r="EL12" s="164" t="str">
        <f>IF(COUNTIF(ENTRY!EZ2:EZ519,"v")=0,"",(COUNTIF(ENTRY!EZ2:EZ519,"v")))</f>
        <v/>
      </c>
      <c r="EM12" s="164" t="str">
        <f>IF(COUNTIF(ENTRY!FA2:FA519,"v")=0,"",(COUNTIF(ENTRY!FA2:FA519,"v")))</f>
        <v/>
      </c>
      <c r="EN12" s="164" t="str">
        <f>IF(COUNTIF(ENTRY!FB2:FB519,"v")=0,"",(COUNTIF(ENTRY!FB2:FB519,"v")))</f>
        <v/>
      </c>
      <c r="EO12" s="164" t="str">
        <f>IF(COUNTIF(ENTRY!FC2:FC519,"v")=0,"",(COUNTIF(ENTRY!FC2:FC519,"v")))</f>
        <v/>
      </c>
      <c r="EP12" s="164" t="str">
        <f>IF(COUNTIF(ENTRY!FD2:FD519,"v")=0,"",(COUNTIF(ENTRY!FD2:FD519,"v")))</f>
        <v/>
      </c>
      <c r="EQ12" s="164">
        <f>IF(COUNTIF(ENTRY!FE2:FE519,"v")=0,"",(COUNTIF(ENTRY!FE2:FE519,"v")))</f>
        <v>1</v>
      </c>
      <c r="ER12" s="164" t="str">
        <f>IF(COUNTIF(ENTRY!FF2:FF519,"v")=0,"",(COUNTIF(ENTRY!FF2:FF519,"v")))</f>
        <v/>
      </c>
      <c r="ES12" s="164">
        <f>IF(COUNTIF(ENTRY!FG2:FG519,"v")=0,"",(COUNTIF(ENTRY!FG2:FG519,"v")))</f>
        <v>1</v>
      </c>
      <c r="ET12" s="164" t="str">
        <f>IF(COUNTIF(ENTRY!FH2:FH519,"v")=0,"",(COUNTIF(ENTRY!FH2:FH519,"v")))</f>
        <v/>
      </c>
      <c r="EU12" s="164" t="str">
        <f>IF(COUNTIF(ENTRY!FI2:FI519,"v")=0,"",(COUNTIF(ENTRY!FI2:FI519,"v")))</f>
        <v/>
      </c>
      <c r="EV12" s="164" t="str">
        <f>IF(COUNTIF(ENTRY!FJ2:FJ519,"v")=0,"",(COUNTIF(ENTRY!FJ2:FJ519,"v")))</f>
        <v/>
      </c>
      <c r="EW12" s="164" t="str">
        <f>IF(COUNTIF(ENTRY!FK2:FK519,"v")=0,"",(COUNTIF(ENTRY!FK2:FK519,"v")))</f>
        <v/>
      </c>
      <c r="EX12" s="164" t="str">
        <f>IF(COUNTIF(ENTRY!FL2:FL519,"v")=0,"",(COUNTIF(ENTRY!FL2:FL519,"v")))</f>
        <v/>
      </c>
      <c r="EY12" s="164" t="str">
        <f>IF(COUNTIF(ENTRY!FM2:FM519,"v")=0,"",(COUNTIF(ENTRY!FM2:FM519,"v")))</f>
        <v/>
      </c>
    </row>
    <row r="13" spans="1:156" s="165" customFormat="1">
      <c r="B13" s="166" t="s">
        <v>64</v>
      </c>
      <c r="C13" s="167"/>
      <c r="D13" s="148" t="str">
        <f t="shared" ref="D13:AI13" si="16">IF((OR(D11&lt;&gt;"",D12&lt;&gt;"")),"present","")</f>
        <v>present</v>
      </c>
      <c r="E13" s="148" t="str">
        <f t="shared" si="16"/>
        <v/>
      </c>
      <c r="F13" s="148" t="str">
        <f t="shared" si="16"/>
        <v/>
      </c>
      <c r="G13" s="148" t="str">
        <f t="shared" si="16"/>
        <v/>
      </c>
      <c r="H13" s="148" t="str">
        <f t="shared" si="16"/>
        <v>present</v>
      </c>
      <c r="I13" s="148" t="str">
        <f t="shared" si="16"/>
        <v/>
      </c>
      <c r="J13" s="148" t="str">
        <f t="shared" si="16"/>
        <v>present</v>
      </c>
      <c r="K13" s="148" t="str">
        <f t="shared" si="16"/>
        <v>present</v>
      </c>
      <c r="L13" s="148" t="str">
        <f t="shared" si="16"/>
        <v/>
      </c>
      <c r="M13" s="148" t="str">
        <f t="shared" si="16"/>
        <v/>
      </c>
      <c r="N13" s="148" t="str">
        <f t="shared" si="16"/>
        <v/>
      </c>
      <c r="O13" s="148" t="str">
        <f t="shared" si="16"/>
        <v/>
      </c>
      <c r="P13" s="148" t="str">
        <f t="shared" si="16"/>
        <v/>
      </c>
      <c r="Q13" s="148" t="str">
        <f t="shared" si="16"/>
        <v>present</v>
      </c>
      <c r="R13" s="148" t="str">
        <f t="shared" si="16"/>
        <v/>
      </c>
      <c r="S13" s="148" t="str">
        <f t="shared" si="16"/>
        <v>present</v>
      </c>
      <c r="T13" s="148" t="str">
        <f t="shared" si="16"/>
        <v/>
      </c>
      <c r="U13" s="148" t="str">
        <f t="shared" si="16"/>
        <v/>
      </c>
      <c r="V13" s="148" t="str">
        <f t="shared" si="16"/>
        <v/>
      </c>
      <c r="W13" s="148" t="str">
        <f t="shared" si="16"/>
        <v/>
      </c>
      <c r="X13" s="148" t="str">
        <f t="shared" si="16"/>
        <v/>
      </c>
      <c r="Y13" s="148" t="str">
        <f t="shared" si="16"/>
        <v>present</v>
      </c>
      <c r="Z13" s="148" t="str">
        <f t="shared" si="16"/>
        <v>present</v>
      </c>
      <c r="AA13" s="148" t="str">
        <f t="shared" si="16"/>
        <v/>
      </c>
      <c r="AB13" s="148" t="str">
        <f t="shared" si="16"/>
        <v/>
      </c>
      <c r="AC13" s="148" t="str">
        <f t="shared" si="16"/>
        <v>present</v>
      </c>
      <c r="AD13" s="148" t="str">
        <f t="shared" si="16"/>
        <v/>
      </c>
      <c r="AE13" s="148" t="str">
        <f t="shared" si="16"/>
        <v>present</v>
      </c>
      <c r="AF13" s="148" t="str">
        <f t="shared" si="16"/>
        <v/>
      </c>
      <c r="AG13" s="148" t="str">
        <f t="shared" si="16"/>
        <v/>
      </c>
      <c r="AH13" s="148" t="str">
        <f t="shared" si="16"/>
        <v/>
      </c>
      <c r="AI13" s="148" t="str">
        <f t="shared" si="16"/>
        <v>present</v>
      </c>
      <c r="AJ13" s="148" t="str">
        <f t="shared" ref="AJ13:BO13" si="17">IF((OR(AJ11&lt;&gt;"",AJ12&lt;&gt;"")),"present","")</f>
        <v/>
      </c>
      <c r="AK13" s="148" t="str">
        <f t="shared" si="17"/>
        <v/>
      </c>
      <c r="AL13" s="148" t="str">
        <f t="shared" si="17"/>
        <v/>
      </c>
      <c r="AM13" s="148" t="str">
        <f t="shared" si="17"/>
        <v/>
      </c>
      <c r="AN13" s="148" t="str">
        <f t="shared" si="17"/>
        <v/>
      </c>
      <c r="AO13" s="148" t="str">
        <f t="shared" si="17"/>
        <v/>
      </c>
      <c r="AP13" s="148" t="str">
        <f t="shared" si="17"/>
        <v/>
      </c>
      <c r="AQ13" s="148" t="str">
        <f t="shared" si="17"/>
        <v>present</v>
      </c>
      <c r="AR13" s="148" t="str">
        <f t="shared" si="17"/>
        <v/>
      </c>
      <c r="AS13" s="148" t="str">
        <f t="shared" si="17"/>
        <v>present</v>
      </c>
      <c r="AT13" s="148" t="str">
        <f t="shared" si="17"/>
        <v/>
      </c>
      <c r="AU13" s="148" t="str">
        <f t="shared" si="17"/>
        <v/>
      </c>
      <c r="AV13" s="148" t="str">
        <f t="shared" si="17"/>
        <v/>
      </c>
      <c r="AW13" s="148" t="str">
        <f t="shared" si="17"/>
        <v/>
      </c>
      <c r="AX13" s="148" t="str">
        <f t="shared" si="17"/>
        <v/>
      </c>
      <c r="AY13" s="148" t="str">
        <f t="shared" si="17"/>
        <v/>
      </c>
      <c r="AZ13" s="148" t="str">
        <f t="shared" si="17"/>
        <v/>
      </c>
      <c r="BA13" s="148" t="str">
        <f t="shared" si="17"/>
        <v>present</v>
      </c>
      <c r="BB13" s="148" t="str">
        <f t="shared" si="17"/>
        <v/>
      </c>
      <c r="BC13" s="148" t="str">
        <f t="shared" si="17"/>
        <v/>
      </c>
      <c r="BD13" s="148" t="str">
        <f t="shared" si="17"/>
        <v>present</v>
      </c>
      <c r="BE13" s="148" t="str">
        <f t="shared" si="17"/>
        <v/>
      </c>
      <c r="BF13" s="148" t="str">
        <f t="shared" si="17"/>
        <v/>
      </c>
      <c r="BG13" s="148" t="str">
        <f t="shared" si="17"/>
        <v/>
      </c>
      <c r="BH13" s="148" t="str">
        <f t="shared" si="17"/>
        <v/>
      </c>
      <c r="BI13" s="148" t="str">
        <f t="shared" si="17"/>
        <v>present</v>
      </c>
      <c r="BJ13" s="148" t="str">
        <f t="shared" si="17"/>
        <v/>
      </c>
      <c r="BK13" s="148" t="str">
        <f t="shared" si="17"/>
        <v/>
      </c>
      <c r="BL13" s="148" t="str">
        <f t="shared" si="17"/>
        <v/>
      </c>
      <c r="BM13" s="148" t="str">
        <f t="shared" si="17"/>
        <v>present</v>
      </c>
      <c r="BN13" s="148" t="str">
        <f t="shared" si="17"/>
        <v>present</v>
      </c>
      <c r="BO13" s="148" t="str">
        <f t="shared" si="17"/>
        <v/>
      </c>
      <c r="BP13" s="148" t="str">
        <f t="shared" ref="BP13:CU13" si="18">IF((OR(BP11&lt;&gt;"",BP12&lt;&gt;"")),"present","")</f>
        <v/>
      </c>
      <c r="BQ13" s="148" t="str">
        <f t="shared" si="18"/>
        <v>present</v>
      </c>
      <c r="BR13" s="148" t="str">
        <f t="shared" si="18"/>
        <v/>
      </c>
      <c r="BS13" s="148" t="str">
        <f t="shared" si="18"/>
        <v/>
      </c>
      <c r="BT13" s="148" t="str">
        <f t="shared" si="18"/>
        <v/>
      </c>
      <c r="BU13" s="148" t="str">
        <f t="shared" si="18"/>
        <v>present</v>
      </c>
      <c r="BV13" s="148" t="str">
        <f t="shared" si="18"/>
        <v/>
      </c>
      <c r="BW13" s="148" t="str">
        <f t="shared" si="18"/>
        <v/>
      </c>
      <c r="BX13" s="148" t="str">
        <f t="shared" si="18"/>
        <v/>
      </c>
      <c r="BY13" s="148" t="str">
        <f t="shared" si="18"/>
        <v>present</v>
      </c>
      <c r="BZ13" s="148" t="str">
        <f t="shared" si="18"/>
        <v>present</v>
      </c>
      <c r="CA13" s="148" t="str">
        <f t="shared" si="18"/>
        <v>present</v>
      </c>
      <c r="CB13" s="148" t="str">
        <f t="shared" si="18"/>
        <v>present</v>
      </c>
      <c r="CC13" s="148" t="str">
        <f t="shared" si="18"/>
        <v/>
      </c>
      <c r="CD13" s="148" t="str">
        <f t="shared" si="18"/>
        <v>present</v>
      </c>
      <c r="CE13" s="148" t="str">
        <f t="shared" si="18"/>
        <v>present</v>
      </c>
      <c r="CF13" s="148" t="str">
        <f t="shared" si="18"/>
        <v>present</v>
      </c>
      <c r="CG13" s="148" t="str">
        <f t="shared" si="18"/>
        <v/>
      </c>
      <c r="CH13" s="148" t="str">
        <f t="shared" si="18"/>
        <v/>
      </c>
      <c r="CI13" s="148" t="str">
        <f t="shared" si="18"/>
        <v>present</v>
      </c>
      <c r="CJ13" s="148" t="str">
        <f t="shared" si="18"/>
        <v/>
      </c>
      <c r="CK13" s="148" t="str">
        <f t="shared" si="18"/>
        <v>present</v>
      </c>
      <c r="CL13" s="148" t="str">
        <f t="shared" si="18"/>
        <v>present</v>
      </c>
      <c r="CM13" s="148" t="str">
        <f t="shared" si="18"/>
        <v>present</v>
      </c>
      <c r="CN13" s="148" t="str">
        <f t="shared" si="18"/>
        <v/>
      </c>
      <c r="CO13" s="148" t="str">
        <f t="shared" si="18"/>
        <v/>
      </c>
      <c r="CP13" s="148" t="str">
        <f t="shared" si="18"/>
        <v/>
      </c>
      <c r="CQ13" s="148" t="str">
        <f t="shared" si="18"/>
        <v>present</v>
      </c>
      <c r="CR13" s="148" t="str">
        <f t="shared" si="18"/>
        <v>present</v>
      </c>
      <c r="CS13" s="148" t="str">
        <f t="shared" si="18"/>
        <v/>
      </c>
      <c r="CT13" s="148" t="str">
        <f t="shared" si="18"/>
        <v/>
      </c>
      <c r="CU13" s="148" t="str">
        <f t="shared" si="18"/>
        <v/>
      </c>
      <c r="CV13" s="148" t="str">
        <f t="shared" ref="CV13:EA13" si="19">IF((OR(CV11&lt;&gt;"",CV12&lt;&gt;"")),"present","")</f>
        <v/>
      </c>
      <c r="CW13" s="148" t="str">
        <f t="shared" si="19"/>
        <v>present</v>
      </c>
      <c r="CX13" s="148" t="str">
        <f t="shared" si="19"/>
        <v/>
      </c>
      <c r="CY13" s="148" t="str">
        <f t="shared" si="19"/>
        <v/>
      </c>
      <c r="CZ13" s="148" t="str">
        <f t="shared" si="19"/>
        <v>present</v>
      </c>
      <c r="DA13" s="148" t="str">
        <f t="shared" si="19"/>
        <v/>
      </c>
      <c r="DB13" s="148" t="str">
        <f t="shared" si="19"/>
        <v/>
      </c>
      <c r="DC13" s="148" t="str">
        <f t="shared" si="19"/>
        <v>present</v>
      </c>
      <c r="DD13" s="148" t="str">
        <f t="shared" si="19"/>
        <v/>
      </c>
      <c r="DE13" s="148" t="str">
        <f t="shared" si="19"/>
        <v/>
      </c>
      <c r="DF13" s="148" t="str">
        <f t="shared" si="19"/>
        <v/>
      </c>
      <c r="DG13" s="148" t="str">
        <f t="shared" si="19"/>
        <v>present</v>
      </c>
      <c r="DH13" s="148" t="str">
        <f t="shared" si="19"/>
        <v/>
      </c>
      <c r="DI13" s="148" t="str">
        <f t="shared" si="19"/>
        <v/>
      </c>
      <c r="DJ13" s="148" t="str">
        <f t="shared" si="19"/>
        <v/>
      </c>
      <c r="DK13" s="148" t="str">
        <f t="shared" si="19"/>
        <v>present</v>
      </c>
      <c r="DL13" s="148" t="str">
        <f t="shared" si="19"/>
        <v>present</v>
      </c>
      <c r="DM13" s="148" t="str">
        <f t="shared" si="19"/>
        <v/>
      </c>
      <c r="DN13" s="148" t="str">
        <f t="shared" si="19"/>
        <v/>
      </c>
      <c r="DO13" s="148" t="str">
        <f t="shared" si="19"/>
        <v/>
      </c>
      <c r="DP13" s="148" t="str">
        <f t="shared" si="19"/>
        <v>present</v>
      </c>
      <c r="DQ13" s="148" t="str">
        <f t="shared" si="19"/>
        <v/>
      </c>
      <c r="DR13" s="148" t="str">
        <f t="shared" si="19"/>
        <v>present</v>
      </c>
      <c r="DS13" s="148" t="str">
        <f t="shared" si="19"/>
        <v/>
      </c>
      <c r="DT13" s="148" t="str">
        <f t="shared" si="19"/>
        <v/>
      </c>
      <c r="DU13" s="148" t="str">
        <f t="shared" si="19"/>
        <v>present</v>
      </c>
      <c r="DV13" s="148" t="str">
        <f t="shared" si="19"/>
        <v/>
      </c>
      <c r="DW13" s="148" t="str">
        <f t="shared" si="19"/>
        <v/>
      </c>
      <c r="DX13" s="148" t="str">
        <f t="shared" si="19"/>
        <v/>
      </c>
      <c r="DY13" s="148" t="str">
        <f t="shared" si="19"/>
        <v>present</v>
      </c>
      <c r="DZ13" s="148" t="str">
        <f t="shared" si="19"/>
        <v/>
      </c>
      <c r="EA13" s="148" t="str">
        <f t="shared" si="19"/>
        <v/>
      </c>
      <c r="EB13" s="148" t="str">
        <f t="shared" ref="EB13:EY13" si="20">IF((OR(EB11&lt;&gt;"",EB12&lt;&gt;"")),"present","")</f>
        <v/>
      </c>
      <c r="EC13" s="148" t="str">
        <f t="shared" si="20"/>
        <v/>
      </c>
      <c r="ED13" s="148" t="str">
        <f t="shared" si="20"/>
        <v>present</v>
      </c>
      <c r="EE13" s="148" t="str">
        <f t="shared" si="20"/>
        <v>present</v>
      </c>
      <c r="EF13" s="148" t="str">
        <f t="shared" si="20"/>
        <v/>
      </c>
      <c r="EG13" s="148" t="str">
        <f t="shared" si="20"/>
        <v>present</v>
      </c>
      <c r="EH13" s="148" t="str">
        <f t="shared" si="20"/>
        <v/>
      </c>
      <c r="EI13" s="148" t="str">
        <f t="shared" si="20"/>
        <v/>
      </c>
      <c r="EJ13" s="148" t="str">
        <f t="shared" si="20"/>
        <v/>
      </c>
      <c r="EK13" s="148" t="str">
        <f t="shared" si="20"/>
        <v/>
      </c>
      <c r="EL13" s="148" t="str">
        <f t="shared" si="20"/>
        <v/>
      </c>
      <c r="EM13" s="148" t="str">
        <f t="shared" si="20"/>
        <v/>
      </c>
      <c r="EN13" s="148" t="str">
        <f t="shared" si="20"/>
        <v>present</v>
      </c>
      <c r="EO13" s="148" t="str">
        <f t="shared" si="20"/>
        <v>present</v>
      </c>
      <c r="EP13" s="148" t="str">
        <f t="shared" si="20"/>
        <v/>
      </c>
      <c r="EQ13" s="148" t="str">
        <f t="shared" si="20"/>
        <v>present</v>
      </c>
      <c r="ER13" s="148" t="str">
        <f t="shared" si="20"/>
        <v>present</v>
      </c>
      <c r="ES13" s="148" t="str">
        <f t="shared" si="20"/>
        <v>present</v>
      </c>
      <c r="ET13" s="148" t="str">
        <f t="shared" si="20"/>
        <v/>
      </c>
      <c r="EU13" s="148" t="str">
        <f t="shared" si="20"/>
        <v/>
      </c>
      <c r="EV13" s="148" t="str">
        <f t="shared" si="20"/>
        <v/>
      </c>
      <c r="EW13" s="148" t="str">
        <f t="shared" si="20"/>
        <v/>
      </c>
      <c r="EX13" s="148" t="str">
        <f t="shared" si="20"/>
        <v/>
      </c>
      <c r="EY13" s="148" t="str">
        <f t="shared" si="20"/>
        <v/>
      </c>
    </row>
    <row r="14" spans="1:156" s="157" customFormat="1">
      <c r="A14" s="155"/>
      <c r="B14" s="155" t="s">
        <v>2</v>
      </c>
      <c r="C14" s="156">
        <f>IF(SUM(D14:EY14)&gt;0,SUM(D14:EY14),"")</f>
        <v>5.9321440450972492E-2</v>
      </c>
      <c r="D14" s="148">
        <f t="shared" ref="D14:AI14" si="21">IF(D8="","",(D8*D8)/10000)</f>
        <v>1.0941685194586928E-4</v>
      </c>
      <c r="E14" s="148" t="str">
        <f t="shared" si="21"/>
        <v/>
      </c>
      <c r="F14" s="148" t="str">
        <f t="shared" si="21"/>
        <v/>
      </c>
      <c r="G14" s="148" t="str">
        <f t="shared" si="21"/>
        <v/>
      </c>
      <c r="H14" s="148">
        <f t="shared" si="21"/>
        <v>2.4618791687820595E-6</v>
      </c>
      <c r="I14" s="148" t="str">
        <f t="shared" si="21"/>
        <v/>
      </c>
      <c r="J14" s="148">
        <f t="shared" si="21"/>
        <v>2.4618791687820595E-6</v>
      </c>
      <c r="K14" s="148">
        <f t="shared" si="21"/>
        <v>6.8385532466168298E-6</v>
      </c>
      <c r="L14" s="148" t="str">
        <f t="shared" si="21"/>
        <v/>
      </c>
      <c r="M14" s="148" t="str">
        <f t="shared" si="21"/>
        <v/>
      </c>
      <c r="N14" s="148" t="str">
        <f t="shared" si="21"/>
        <v/>
      </c>
      <c r="O14" s="148" t="str">
        <f t="shared" si="21"/>
        <v/>
      </c>
      <c r="P14" s="148" t="str">
        <f t="shared" si="21"/>
        <v/>
      </c>
      <c r="Q14" s="148">
        <f t="shared" si="21"/>
        <v>1.7233427723604273E-2</v>
      </c>
      <c r="R14" s="148" t="str">
        <f t="shared" si="21"/>
        <v/>
      </c>
      <c r="S14" s="148">
        <f t="shared" si="21"/>
        <v>2.5737578998967104E-3</v>
      </c>
      <c r="T14" s="148" t="str">
        <f t="shared" si="21"/>
        <v/>
      </c>
      <c r="U14" s="148" t="str">
        <f t="shared" si="21"/>
        <v/>
      </c>
      <c r="V14" s="148" t="str">
        <f t="shared" si="21"/>
        <v/>
      </c>
      <c r="W14" s="148" t="str">
        <f t="shared" si="21"/>
        <v/>
      </c>
      <c r="X14" s="148" t="str">
        <f t="shared" si="21"/>
        <v/>
      </c>
      <c r="Y14" s="148">
        <f t="shared" si="21"/>
        <v>2.735421298646733E-7</v>
      </c>
      <c r="Z14" s="148">
        <f t="shared" si="21"/>
        <v>2.4618791687820595E-6</v>
      </c>
      <c r="AA14" s="148" t="str">
        <f t="shared" si="21"/>
        <v/>
      </c>
      <c r="AB14" s="148" t="str">
        <f t="shared" si="21"/>
        <v/>
      </c>
      <c r="AC14" s="148">
        <f t="shared" si="21"/>
        <v>3.3703125820626388E-3</v>
      </c>
      <c r="AD14" s="148" t="str">
        <f t="shared" si="21"/>
        <v/>
      </c>
      <c r="AE14" s="148">
        <f t="shared" si="21"/>
        <v>1.0941685194586932E-6</v>
      </c>
      <c r="AF14" s="148" t="str">
        <f t="shared" si="21"/>
        <v/>
      </c>
      <c r="AG14" s="148" t="str">
        <f t="shared" si="21"/>
        <v/>
      </c>
      <c r="AH14" s="148" t="str">
        <f t="shared" si="21"/>
        <v/>
      </c>
      <c r="AI14" s="148">
        <f t="shared" si="21"/>
        <v>1.2063207927032092E-4</v>
      </c>
      <c r="AJ14" s="148" t="str">
        <f t="shared" ref="AJ14:BO14" si="22">IF(AJ8="","",(AJ8*AJ8)/10000)</f>
        <v/>
      </c>
      <c r="AK14" s="148" t="str">
        <f t="shared" si="22"/>
        <v/>
      </c>
      <c r="AL14" s="148" t="str">
        <f t="shared" si="22"/>
        <v/>
      </c>
      <c r="AM14" s="148" t="str">
        <f t="shared" si="22"/>
        <v/>
      </c>
      <c r="AN14" s="148" t="str">
        <f t="shared" si="22"/>
        <v/>
      </c>
      <c r="AO14" s="148" t="str">
        <f t="shared" si="22"/>
        <v/>
      </c>
      <c r="AP14" s="148" t="str">
        <f t="shared" si="22"/>
        <v/>
      </c>
      <c r="AQ14" s="148">
        <f t="shared" si="22"/>
        <v>4.3766740778347711E-4</v>
      </c>
      <c r="AR14" s="148" t="str">
        <f t="shared" si="22"/>
        <v/>
      </c>
      <c r="AS14" s="148">
        <f t="shared" si="22"/>
        <v>1.8844317326377348E-3</v>
      </c>
      <c r="AT14" s="148" t="str">
        <f t="shared" si="22"/>
        <v/>
      </c>
      <c r="AU14" s="148" t="str">
        <f t="shared" si="22"/>
        <v/>
      </c>
      <c r="AV14" s="148" t="str">
        <f t="shared" si="22"/>
        <v/>
      </c>
      <c r="AW14" s="148" t="str">
        <f t="shared" si="22"/>
        <v/>
      </c>
      <c r="AX14" s="148" t="str">
        <f t="shared" si="22"/>
        <v/>
      </c>
      <c r="AY14" s="148" t="str">
        <f t="shared" si="22"/>
        <v/>
      </c>
      <c r="AZ14" s="148" t="str">
        <f t="shared" si="22"/>
        <v/>
      </c>
      <c r="BA14" s="148">
        <f t="shared" si="22"/>
        <v>4.205983788799216E-3</v>
      </c>
      <c r="BB14" s="148" t="str">
        <f t="shared" si="22"/>
        <v/>
      </c>
      <c r="BC14" s="148" t="str">
        <f t="shared" si="22"/>
        <v/>
      </c>
      <c r="BD14" s="148">
        <f t="shared" si="22"/>
        <v>5.7881514679364863E-4</v>
      </c>
      <c r="BE14" s="148" t="str">
        <f t="shared" si="22"/>
        <v/>
      </c>
      <c r="BF14" s="148" t="str">
        <f t="shared" si="22"/>
        <v/>
      </c>
      <c r="BG14" s="148" t="str">
        <f t="shared" si="22"/>
        <v/>
      </c>
      <c r="BH14" s="148" t="str">
        <f t="shared" si="22"/>
        <v/>
      </c>
      <c r="BI14" s="148">
        <f t="shared" si="22"/>
        <v>9.8748708881147057E-5</v>
      </c>
      <c r="BJ14" s="148" t="str">
        <f t="shared" si="22"/>
        <v/>
      </c>
      <c r="BK14" s="148" t="str">
        <f t="shared" si="22"/>
        <v/>
      </c>
      <c r="BL14" s="148" t="str">
        <f t="shared" si="22"/>
        <v/>
      </c>
      <c r="BM14" s="148">
        <f t="shared" si="22"/>
        <v>1.2279306209625181E-3</v>
      </c>
      <c r="BN14" s="148">
        <f t="shared" si="22"/>
        <v>5.0577939811978056E-4</v>
      </c>
      <c r="BO14" s="148" t="str">
        <f t="shared" si="22"/>
        <v/>
      </c>
      <c r="BP14" s="148" t="str">
        <f t="shared" ref="BP14:CU14" si="23">IF(BP8="","",(BP8*BP8)/10000)</f>
        <v/>
      </c>
      <c r="BQ14" s="148" t="str">
        <f t="shared" si="23"/>
        <v/>
      </c>
      <c r="BR14" s="148" t="str">
        <f t="shared" si="23"/>
        <v/>
      </c>
      <c r="BS14" s="148" t="str">
        <f t="shared" si="23"/>
        <v/>
      </c>
      <c r="BT14" s="148" t="str">
        <f t="shared" si="23"/>
        <v/>
      </c>
      <c r="BU14" s="148">
        <f t="shared" si="23"/>
        <v>5.7881514679364863E-4</v>
      </c>
      <c r="BV14" s="148" t="str">
        <f t="shared" si="23"/>
        <v/>
      </c>
      <c r="BW14" s="148" t="str">
        <f t="shared" si="23"/>
        <v/>
      </c>
      <c r="BX14" s="148" t="str">
        <f t="shared" si="23"/>
        <v/>
      </c>
      <c r="BY14" s="148">
        <f t="shared" si="23"/>
        <v>2.735421298646733E-7</v>
      </c>
      <c r="BZ14" s="148">
        <f t="shared" si="23"/>
        <v>2.4618791687820595E-6</v>
      </c>
      <c r="CA14" s="148">
        <f t="shared" si="23"/>
        <v>1.7506696311339084E-3</v>
      </c>
      <c r="CB14" s="148">
        <f t="shared" si="23"/>
        <v>2.1183102536720295E-3</v>
      </c>
      <c r="CC14" s="148" t="str">
        <f t="shared" si="23"/>
        <v/>
      </c>
      <c r="CD14" s="148">
        <f t="shared" si="23"/>
        <v>2.9788737942262926E-4</v>
      </c>
      <c r="CE14" s="148">
        <f t="shared" si="23"/>
        <v>3.3098597713625462E-5</v>
      </c>
      <c r="CF14" s="148">
        <f t="shared" si="23"/>
        <v>6.8385532466168298E-6</v>
      </c>
      <c r="CG14" s="148" t="str">
        <f t="shared" si="23"/>
        <v/>
      </c>
      <c r="CH14" s="148" t="str">
        <f t="shared" si="23"/>
        <v/>
      </c>
      <c r="CI14" s="148">
        <f t="shared" si="23"/>
        <v>2.735421298646733E-7</v>
      </c>
      <c r="CJ14" s="148" t="str">
        <f t="shared" si="23"/>
        <v/>
      </c>
      <c r="CK14" s="148">
        <f t="shared" si="23"/>
        <v>7.5377269305509391E-3</v>
      </c>
      <c r="CL14" s="148">
        <f t="shared" si="23"/>
        <v>2.1667272106580767E-3</v>
      </c>
      <c r="CM14" s="148">
        <f t="shared" si="23"/>
        <v>6.5677465380508055E-4</v>
      </c>
      <c r="CN14" s="148" t="str">
        <f t="shared" si="23"/>
        <v/>
      </c>
      <c r="CO14" s="148" t="str">
        <f t="shared" si="23"/>
        <v/>
      </c>
      <c r="CP14" s="148" t="str">
        <f t="shared" si="23"/>
        <v/>
      </c>
      <c r="CQ14" s="148">
        <f t="shared" si="23"/>
        <v>9.6680730379370104E-3</v>
      </c>
      <c r="CR14" s="148">
        <f t="shared" si="23"/>
        <v>2.4618791687820588E-4</v>
      </c>
      <c r="CS14" s="148" t="str">
        <f t="shared" si="23"/>
        <v/>
      </c>
      <c r="CT14" s="148" t="str">
        <f t="shared" si="23"/>
        <v/>
      </c>
      <c r="CU14" s="148" t="str">
        <f t="shared" si="23"/>
        <v/>
      </c>
      <c r="CV14" s="148" t="str">
        <f t="shared" ref="CV14:EA14" si="24">IF(CV8="","",(CV8*CV8)/10000)</f>
        <v/>
      </c>
      <c r="CW14" s="148">
        <f t="shared" si="24"/>
        <v>2.2156912519038535E-5</v>
      </c>
      <c r="CX14" s="148" t="str">
        <f t="shared" si="24"/>
        <v/>
      </c>
      <c r="CY14" s="148" t="str">
        <f t="shared" si="24"/>
        <v/>
      </c>
      <c r="CZ14" s="148" t="str">
        <f t="shared" si="24"/>
        <v/>
      </c>
      <c r="DA14" s="148" t="str">
        <f t="shared" si="24"/>
        <v/>
      </c>
      <c r="DB14" s="148" t="str">
        <f t="shared" si="24"/>
        <v/>
      </c>
      <c r="DC14" s="148">
        <f t="shared" si="24"/>
        <v>2.735421298646733E-7</v>
      </c>
      <c r="DD14" s="148" t="str">
        <f t="shared" si="24"/>
        <v/>
      </c>
      <c r="DE14" s="148" t="str">
        <f t="shared" si="24"/>
        <v/>
      </c>
      <c r="DF14" s="148" t="str">
        <f t="shared" si="24"/>
        <v/>
      </c>
      <c r="DG14" s="148">
        <f t="shared" si="24"/>
        <v>1.0941685194586932E-6</v>
      </c>
      <c r="DH14" s="148" t="str">
        <f t="shared" si="24"/>
        <v/>
      </c>
      <c r="DI14" s="148" t="str">
        <f t="shared" si="24"/>
        <v/>
      </c>
      <c r="DJ14" s="148" t="str">
        <f t="shared" si="24"/>
        <v/>
      </c>
      <c r="DK14" s="148" t="str">
        <f t="shared" si="24"/>
        <v/>
      </c>
      <c r="DL14" s="148">
        <f t="shared" si="24"/>
        <v>6.8385532466168298E-6</v>
      </c>
      <c r="DM14" s="148" t="str">
        <f t="shared" si="24"/>
        <v/>
      </c>
      <c r="DN14" s="148" t="str">
        <f t="shared" si="24"/>
        <v/>
      </c>
      <c r="DO14" s="148" t="str">
        <f t="shared" si="24"/>
        <v/>
      </c>
      <c r="DP14" s="148">
        <f t="shared" si="24"/>
        <v>3.1621470212356241E-4</v>
      </c>
      <c r="DQ14" s="148" t="str">
        <f t="shared" si="24"/>
        <v/>
      </c>
      <c r="DR14" s="148">
        <f t="shared" si="24"/>
        <v>8.2746494284063649E-4</v>
      </c>
      <c r="DS14" s="148" t="str">
        <f t="shared" si="24"/>
        <v/>
      </c>
      <c r="DT14" s="148" t="str">
        <f t="shared" si="24"/>
        <v/>
      </c>
      <c r="DU14" s="148">
        <f t="shared" si="24"/>
        <v>4.3766740778347728E-6</v>
      </c>
      <c r="DV14" s="148" t="str">
        <f t="shared" si="24"/>
        <v/>
      </c>
      <c r="DW14" s="148" t="str">
        <f t="shared" si="24"/>
        <v/>
      </c>
      <c r="DX14" s="148" t="str">
        <f t="shared" si="24"/>
        <v/>
      </c>
      <c r="DY14" s="148">
        <f t="shared" si="24"/>
        <v>2.4618791687820595E-6</v>
      </c>
      <c r="DZ14" s="148" t="str">
        <f t="shared" si="24"/>
        <v/>
      </c>
      <c r="EA14" s="148" t="str">
        <f t="shared" si="24"/>
        <v/>
      </c>
      <c r="EB14" s="148" t="str">
        <f t="shared" ref="EB14:EK14" si="25">IF(EB8="","",(EB8*EB8)/10000)</f>
        <v/>
      </c>
      <c r="EC14" s="148" t="str">
        <f t="shared" si="25"/>
        <v/>
      </c>
      <c r="ED14" s="148">
        <f t="shared" si="25"/>
        <v>4.3766740778347728E-6</v>
      </c>
      <c r="EE14" s="148">
        <f t="shared" si="25"/>
        <v>6.3024106720820723E-4</v>
      </c>
      <c r="EF14" s="148" t="str">
        <f t="shared" si="25"/>
        <v/>
      </c>
      <c r="EG14" s="148">
        <f t="shared" si="25"/>
        <v>7.9053675530890602E-5</v>
      </c>
      <c r="EH14" s="148" t="str">
        <f t="shared" si="25"/>
        <v/>
      </c>
      <c r="EI14" s="148" t="str">
        <f t="shared" si="25"/>
        <v/>
      </c>
      <c r="EJ14" s="148" t="str">
        <f t="shared" si="25"/>
        <v/>
      </c>
      <c r="EK14" s="148" t="str">
        <f t="shared" si="25"/>
        <v/>
      </c>
      <c r="EL14" s="148"/>
      <c r="EM14" s="148"/>
      <c r="EN14" s="148"/>
      <c r="EO14" s="148"/>
      <c r="EP14" s="148"/>
      <c r="EQ14" s="148" t="str">
        <f t="shared" ref="EQ14:EY14" si="26">IF(EQ8="","",(EQ8*EQ8)/10000)</f>
        <v/>
      </c>
      <c r="ER14" s="148">
        <f t="shared" si="26"/>
        <v>2.735421298646733E-7</v>
      </c>
      <c r="ES14" s="148" t="str">
        <f t="shared" si="26"/>
        <v/>
      </c>
      <c r="ET14" s="148" t="str">
        <f t="shared" si="26"/>
        <v/>
      </c>
      <c r="EU14" s="148" t="str">
        <f t="shared" si="26"/>
        <v/>
      </c>
      <c r="EV14" s="148" t="str">
        <f t="shared" si="26"/>
        <v/>
      </c>
      <c r="EW14" s="148" t="str">
        <f t="shared" si="26"/>
        <v/>
      </c>
      <c r="EX14" s="148" t="str">
        <f t="shared" si="26"/>
        <v/>
      </c>
      <c r="EY14" s="148" t="str">
        <f t="shared" si="26"/>
        <v/>
      </c>
    </row>
    <row r="15" spans="1:156" s="168" customFormat="1">
      <c r="B15" s="169"/>
      <c r="C15" s="170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1"/>
      <c r="BW15" s="171"/>
      <c r="BX15" s="171"/>
      <c r="BY15" s="171"/>
      <c r="BZ15" s="171"/>
      <c r="CA15" s="171"/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/>
      <c r="EO15" s="171"/>
      <c r="EP15" s="171"/>
      <c r="EQ15" s="171"/>
      <c r="ER15" s="171"/>
      <c r="ES15" s="171"/>
      <c r="ET15" s="171"/>
      <c r="EU15" s="171"/>
      <c r="EV15" s="171"/>
      <c r="EW15" s="171"/>
    </row>
    <row r="16" spans="1:156" ht="18.75">
      <c r="B16" s="172" t="s">
        <v>44</v>
      </c>
      <c r="C16" s="173"/>
      <c r="D16" s="174"/>
      <c r="E16" s="171"/>
      <c r="F16" s="161"/>
      <c r="G16" s="161"/>
      <c r="H16" s="161"/>
      <c r="I16" s="161"/>
      <c r="J16" s="170"/>
      <c r="K16" s="170"/>
      <c r="L16" s="170"/>
      <c r="M16" s="170"/>
      <c r="N16" s="170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61"/>
      <c r="CN16" s="161"/>
      <c r="CO16" s="161"/>
      <c r="CP16" s="161"/>
      <c r="CQ16" s="161"/>
      <c r="CR16" s="161"/>
      <c r="CS16" s="161"/>
      <c r="CT16" s="161"/>
      <c r="CU16" s="161"/>
      <c r="CV16" s="161"/>
      <c r="CW16" s="161"/>
      <c r="CX16" s="161"/>
      <c r="CY16" s="161"/>
      <c r="CZ16" s="161"/>
      <c r="DA16" s="161"/>
      <c r="DB16" s="161"/>
      <c r="DC16" s="161"/>
      <c r="DD16" s="161"/>
      <c r="DE16" s="161"/>
      <c r="DF16" s="161"/>
      <c r="DG16" s="161"/>
      <c r="DH16" s="161"/>
      <c r="DI16" s="161"/>
      <c r="DJ16" s="161"/>
      <c r="DK16" s="161"/>
      <c r="DL16" s="161"/>
      <c r="DM16" s="161"/>
      <c r="DN16" s="161"/>
      <c r="DO16" s="161"/>
      <c r="DP16" s="161"/>
      <c r="DQ16" s="161"/>
      <c r="DR16" s="161"/>
      <c r="DS16" s="161"/>
      <c r="DT16" s="161"/>
      <c r="DU16" s="161"/>
      <c r="DV16" s="161"/>
      <c r="DW16" s="161"/>
      <c r="DX16" s="161"/>
      <c r="DY16" s="161"/>
      <c r="DZ16" s="161"/>
      <c r="EA16" s="161"/>
      <c r="EB16" s="161"/>
      <c r="EC16" s="161"/>
      <c r="ED16" s="161"/>
      <c r="EE16" s="161"/>
      <c r="EF16" s="161"/>
      <c r="EG16" s="161"/>
      <c r="EH16" s="161"/>
      <c r="EI16" s="161"/>
      <c r="EJ16" s="161"/>
      <c r="EK16" s="161"/>
      <c r="EL16" s="161"/>
      <c r="EM16" s="161"/>
      <c r="EN16" s="161"/>
      <c r="EO16" s="161"/>
      <c r="EP16" s="161"/>
      <c r="EQ16" s="161"/>
      <c r="ER16" s="161"/>
      <c r="ES16" s="161"/>
      <c r="ET16" s="161"/>
      <c r="EU16" s="161"/>
      <c r="EV16" s="161"/>
      <c r="EW16" s="161"/>
    </row>
    <row r="17" spans="2:153">
      <c r="B17" s="175" t="s">
        <v>406</v>
      </c>
      <c r="C17" s="176">
        <f>IF(SUM(ENTRY!M2:M519)=0,"",COUNT(ENTRY!M2:M519))</f>
        <v>518</v>
      </c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</row>
    <row r="18" spans="2:153">
      <c r="B18" s="159" t="s">
        <v>95</v>
      </c>
      <c r="C18" s="176">
        <f>IF(SUM(ENTRY!G2:G519)=0,"",COUNT(ENTRY!G2:G519))</f>
        <v>474</v>
      </c>
      <c r="D18" s="178"/>
      <c r="E18" s="178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61"/>
      <c r="CS18" s="161"/>
      <c r="CT18" s="161"/>
      <c r="CU18" s="161"/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161"/>
      <c r="EN18" s="161"/>
      <c r="EO18" s="161"/>
      <c r="EP18" s="161"/>
      <c r="EQ18" s="161"/>
      <c r="ER18" s="161"/>
      <c r="ES18" s="161"/>
      <c r="ET18" s="161"/>
      <c r="EU18" s="161"/>
      <c r="EV18" s="161"/>
      <c r="EW18" s="161"/>
    </row>
    <row r="19" spans="2:153">
      <c r="B19" s="159" t="s">
        <v>96</v>
      </c>
      <c r="C19" s="176">
        <f>IF(SUM(ENTRY!H2:H519)=0,"",SUM(ENTRY!H2:H519))</f>
        <v>516</v>
      </c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61"/>
      <c r="CB19" s="161"/>
      <c r="CC19" s="161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</row>
    <row r="20" spans="2:153">
      <c r="B20" s="152" t="s">
        <v>24</v>
      </c>
      <c r="C20" s="146">
        <f>IF(C19="","",(C18/C19)*100)</f>
        <v>91.860465116279073</v>
      </c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1"/>
      <c r="EI20" s="161"/>
      <c r="EJ20" s="161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</row>
    <row r="21" spans="2:153">
      <c r="B21" s="159" t="s">
        <v>3</v>
      </c>
      <c r="C21" s="146">
        <f>IF(C14="","",(1-C14))</f>
        <v>0.94067855954902746</v>
      </c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</row>
    <row r="22" spans="2:153" ht="15" customHeight="1">
      <c r="B22" s="159" t="s">
        <v>567</v>
      </c>
      <c r="C22" s="146">
        <f>IF(SUM(ENTRY!G2:G519)=0,"",MAX(ENTRY!G2:G519))</f>
        <v>19</v>
      </c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  <c r="ER22" s="161"/>
      <c r="ES22" s="161"/>
      <c r="ET22" s="161"/>
      <c r="EU22" s="161"/>
      <c r="EV22" s="161"/>
      <c r="EW22" s="161"/>
    </row>
    <row r="23" spans="2:153">
      <c r="B23" s="159" t="s">
        <v>97</v>
      </c>
      <c r="C23" s="179">
        <f>IF($C$17="","",COUNTIF(ENTRY!O2:O519,"R"))</f>
        <v>1</v>
      </c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</row>
    <row r="24" spans="2:153">
      <c r="B24" s="159" t="s">
        <v>50</v>
      </c>
      <c r="C24" s="179">
        <f>IF($C$17="","",COUNTIF(ENTRY!O2:O519,"P"))</f>
        <v>517</v>
      </c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</row>
    <row r="25" spans="2:153">
      <c r="B25" s="159" t="s">
        <v>60</v>
      </c>
      <c r="C25" s="150">
        <f>IF($C$17="","",(IF(SUM(ENTRY!E2:E519)=0,"",AVERAGE(ENTRY!E2:E519))))</f>
        <v>3.7054263565891472</v>
      </c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1"/>
      <c r="DB25" s="161"/>
      <c r="DC25" s="161"/>
      <c r="DD25" s="161"/>
      <c r="DE25" s="161"/>
      <c r="DF25" s="161"/>
      <c r="DG25" s="161"/>
      <c r="DH25" s="161"/>
      <c r="DI25" s="161"/>
      <c r="DJ25" s="161"/>
      <c r="DK25" s="161"/>
      <c r="DL25" s="161"/>
      <c r="DM25" s="161"/>
      <c r="DN25" s="161"/>
      <c r="DO25" s="161"/>
      <c r="DP25" s="161"/>
      <c r="DQ25" s="161"/>
      <c r="DR25" s="161"/>
      <c r="DS25" s="161"/>
      <c r="DT25" s="161"/>
      <c r="DU25" s="161"/>
      <c r="DV25" s="161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1"/>
      <c r="EJ25" s="161"/>
      <c r="EK25" s="161"/>
      <c r="EL25" s="161"/>
      <c r="EM25" s="161"/>
      <c r="EN25" s="161"/>
      <c r="EO25" s="161"/>
      <c r="EP25" s="161"/>
      <c r="EQ25" s="161"/>
      <c r="ER25" s="161"/>
      <c r="ES25" s="161"/>
      <c r="ET25" s="161"/>
      <c r="EU25" s="161"/>
      <c r="EV25" s="161"/>
      <c r="EW25" s="161"/>
    </row>
    <row r="26" spans="2:153">
      <c r="B26" s="159" t="s">
        <v>98</v>
      </c>
      <c r="C26" s="150">
        <f>IF(SUM(ENTRY!C2:C519)=0,"",AVERAGE(ENTRY!C2:C519))</f>
        <v>4.033755274261603</v>
      </c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161"/>
      <c r="ES26" s="161"/>
      <c r="ET26" s="161"/>
      <c r="EU26" s="161"/>
      <c r="EV26" s="161"/>
      <c r="EW26" s="161"/>
    </row>
    <row r="27" spans="2:153">
      <c r="B27" s="159" t="s">
        <v>56</v>
      </c>
      <c r="C27" s="150">
        <f>IF(SUM(ENTRY!F2:F519)=0,"",AVERAGE(ENTRY!F2:F519))</f>
        <v>3.6666666666666665</v>
      </c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1"/>
      <c r="CR27" s="161"/>
      <c r="CS27" s="161"/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1"/>
      <c r="DF27" s="161"/>
      <c r="DG27" s="161"/>
      <c r="DH27" s="161"/>
      <c r="DI27" s="161"/>
      <c r="DJ27" s="161"/>
      <c r="DK27" s="161"/>
      <c r="DL27" s="161"/>
      <c r="DM27" s="161"/>
      <c r="DN27" s="161"/>
      <c r="DO27" s="161"/>
      <c r="DP27" s="161"/>
      <c r="DQ27" s="161"/>
      <c r="DR27" s="161"/>
      <c r="DS27" s="161"/>
      <c r="DT27" s="161"/>
      <c r="DU27" s="161"/>
      <c r="DV27" s="161"/>
      <c r="DW27" s="161"/>
      <c r="DX27" s="161"/>
      <c r="DY27" s="161"/>
      <c r="DZ27" s="161"/>
      <c r="EA27" s="161"/>
      <c r="EB27" s="161"/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Q27" s="161"/>
      <c r="ER27" s="161"/>
      <c r="ES27" s="161"/>
      <c r="ET27" s="161"/>
      <c r="EU27" s="161"/>
      <c r="EV27" s="161"/>
      <c r="EW27" s="161"/>
    </row>
    <row r="28" spans="2:153">
      <c r="B28" s="159" t="s">
        <v>99</v>
      </c>
      <c r="C28" s="150">
        <f>IF(SUM(ENTRY!D2:D519)=0,"",AVERAGE(ENTRY!D2:D519))</f>
        <v>4.0084745762711869</v>
      </c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1"/>
      <c r="DS28" s="161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61"/>
      <c r="EF28" s="161"/>
      <c r="EG28" s="161"/>
      <c r="EH28" s="161"/>
      <c r="EI28" s="161"/>
      <c r="EJ28" s="161"/>
      <c r="EK28" s="161"/>
      <c r="EL28" s="161"/>
      <c r="EM28" s="161"/>
      <c r="EN28" s="161"/>
      <c r="EO28" s="161"/>
      <c r="EP28" s="161"/>
      <c r="EQ28" s="161"/>
      <c r="ER28" s="161"/>
      <c r="ES28" s="161"/>
      <c r="ET28" s="161"/>
      <c r="EU28" s="161"/>
      <c r="EV28" s="161"/>
      <c r="EW28" s="161"/>
    </row>
    <row r="29" spans="2:153">
      <c r="B29" s="159" t="s">
        <v>62</v>
      </c>
      <c r="C29" s="176">
        <f>IF(SUM(D9:EK9,EQ9:EY9)=0,"",COUNT(D9:EK9,EQ9:EY9))</f>
        <v>44</v>
      </c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1"/>
      <c r="DN29" s="161"/>
      <c r="DO29" s="161"/>
      <c r="DP29" s="161"/>
      <c r="DQ29" s="161"/>
      <c r="DR29" s="161"/>
      <c r="DS29" s="161"/>
      <c r="DT29" s="161"/>
      <c r="DU29" s="161"/>
      <c r="DV29" s="161"/>
      <c r="DW29" s="161"/>
      <c r="DX29" s="161"/>
      <c r="DY29" s="161"/>
      <c r="DZ29" s="161"/>
      <c r="EA29" s="161"/>
      <c r="EB29" s="161"/>
      <c r="EC29" s="161"/>
      <c r="ED29" s="161"/>
      <c r="EE29" s="161"/>
      <c r="EF29" s="161"/>
      <c r="EG29" s="161"/>
      <c r="EH29" s="161"/>
      <c r="EI29" s="161"/>
      <c r="EJ29" s="161"/>
      <c r="EK29" s="161"/>
      <c r="EL29" s="161"/>
      <c r="EM29" s="161"/>
      <c r="EN29" s="161"/>
      <c r="EO29" s="161"/>
      <c r="EP29" s="161"/>
      <c r="EQ29" s="161"/>
      <c r="ER29" s="161"/>
      <c r="ES29" s="161"/>
      <c r="ET29" s="161"/>
      <c r="EU29" s="161"/>
      <c r="EV29" s="161"/>
      <c r="EW29" s="161"/>
    </row>
    <row r="30" spans="2:153">
      <c r="B30" s="159" t="s">
        <v>61</v>
      </c>
      <c r="C30" s="176">
        <f>IF($C$17="","",SUM((COUNTIF(D13:EK13,"present")),(COUNTIF(EQ13:EY13,"present"))))</f>
        <v>49</v>
      </c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  <c r="DJ30" s="177"/>
      <c r="DK30" s="177"/>
      <c r="DL30" s="177"/>
      <c r="DM30" s="177"/>
      <c r="DN30" s="177"/>
      <c r="DO30" s="177"/>
      <c r="DP30" s="177"/>
      <c r="DQ30" s="177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177"/>
      <c r="EL30" s="177"/>
      <c r="EM30" s="177"/>
      <c r="EN30" s="177"/>
      <c r="EO30" s="177"/>
      <c r="EP30" s="177"/>
      <c r="EQ30" s="177"/>
      <c r="ER30" s="177"/>
      <c r="ES30" s="177"/>
      <c r="ET30" s="177"/>
      <c r="EU30" s="177"/>
      <c r="EV30" s="177"/>
      <c r="EW30" s="177"/>
    </row>
    <row r="31" spans="2:153">
      <c r="B31" s="159" t="s">
        <v>554</v>
      </c>
      <c r="C31" s="176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  <c r="DJ31" s="177"/>
      <c r="DK31" s="177"/>
      <c r="DL31" s="177"/>
      <c r="DM31" s="177"/>
      <c r="DN31" s="177"/>
      <c r="DO31" s="177"/>
      <c r="DP31" s="177"/>
      <c r="DQ31" s="177"/>
      <c r="DR31" s="177"/>
      <c r="DS31" s="177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  <c r="EJ31" s="177"/>
      <c r="EK31" s="177"/>
      <c r="EL31" s="177"/>
      <c r="EM31" s="177"/>
      <c r="EN31" s="177"/>
      <c r="EO31" s="177"/>
      <c r="EP31" s="177"/>
      <c r="EQ31" s="177"/>
      <c r="ER31" s="177"/>
      <c r="ES31" s="177"/>
      <c r="ET31" s="177"/>
      <c r="EU31" s="177"/>
      <c r="EV31" s="177"/>
      <c r="EW31" s="177"/>
    </row>
    <row r="32" spans="2:153" ht="15" customHeight="1">
      <c r="B32" s="159" t="s">
        <v>552</v>
      </c>
      <c r="C32" s="146">
        <f>IF(SUM(ENTRY!G2:G519)=0,"",AVERAGE(ENTRY!G2:G519))</f>
        <v>6.5780590717299576</v>
      </c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161"/>
      <c r="DD32" s="161"/>
      <c r="DE32" s="161"/>
      <c r="DF32" s="161"/>
      <c r="DG32" s="161"/>
      <c r="DH32" s="161"/>
      <c r="DI32" s="161"/>
      <c r="DJ32" s="161"/>
      <c r="DK32" s="161"/>
      <c r="DL32" s="161"/>
      <c r="DM32" s="161"/>
      <c r="DN32" s="161"/>
      <c r="DO32" s="161"/>
      <c r="DP32" s="161"/>
      <c r="DQ32" s="161"/>
      <c r="DR32" s="161"/>
      <c r="DS32" s="161"/>
      <c r="DT32" s="161"/>
      <c r="DU32" s="161"/>
      <c r="DV32" s="161"/>
      <c r="DW32" s="161"/>
      <c r="DX32" s="161"/>
      <c r="DY32" s="161"/>
      <c r="DZ32" s="161"/>
      <c r="EA32" s="161"/>
      <c r="EB32" s="161"/>
      <c r="EC32" s="161"/>
      <c r="ED32" s="161"/>
      <c r="EE32" s="161"/>
      <c r="EF32" s="161"/>
      <c r="EG32" s="161"/>
      <c r="EH32" s="161"/>
      <c r="EI32" s="161"/>
      <c r="EJ32" s="161"/>
      <c r="EK32" s="161"/>
      <c r="EL32" s="161"/>
      <c r="EM32" s="161"/>
      <c r="EN32" s="161"/>
      <c r="EO32" s="161"/>
      <c r="EP32" s="161"/>
      <c r="EQ32" s="161"/>
      <c r="ER32" s="161"/>
      <c r="ES32" s="161"/>
      <c r="ET32" s="161"/>
      <c r="EU32" s="161"/>
      <c r="EV32" s="161"/>
      <c r="EW32" s="161"/>
    </row>
    <row r="33" spans="2:153" ht="15" customHeight="1">
      <c r="B33" s="159" t="s">
        <v>553</v>
      </c>
      <c r="C33" s="146">
        <f>IF(SUM(ENTRY!G2:G519)=0,"",MEDIAN(ENTRY!G2:G519))</f>
        <v>6</v>
      </c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61"/>
      <c r="CA33" s="161"/>
      <c r="CB33" s="161"/>
      <c r="CC33" s="161"/>
      <c r="CD33" s="161"/>
      <c r="CE33" s="161"/>
      <c r="CF33" s="161"/>
      <c r="CG33" s="161"/>
      <c r="CH33" s="161"/>
      <c r="CI33" s="161"/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  <c r="DG33" s="161"/>
      <c r="DH33" s="161"/>
      <c r="DI33" s="161"/>
      <c r="DJ33" s="161"/>
      <c r="DK33" s="161"/>
      <c r="DL33" s="161"/>
      <c r="DM33" s="161"/>
      <c r="DN33" s="161"/>
      <c r="DO33" s="161"/>
      <c r="DP33" s="161"/>
      <c r="DQ33" s="161"/>
      <c r="DR33" s="161"/>
      <c r="DS33" s="161"/>
      <c r="DT33" s="161"/>
      <c r="DU33" s="161"/>
      <c r="DV33" s="161"/>
      <c r="DW33" s="161"/>
      <c r="DX33" s="161"/>
      <c r="DY33" s="161"/>
      <c r="DZ33" s="161"/>
      <c r="EA33" s="161"/>
      <c r="EB33" s="161"/>
      <c r="EC33" s="161"/>
      <c r="ED33" s="161"/>
      <c r="EE33" s="161"/>
      <c r="EF33" s="161"/>
      <c r="EG33" s="161"/>
      <c r="EH33" s="161"/>
      <c r="EI33" s="161"/>
      <c r="EJ33" s="161"/>
      <c r="EK33" s="161"/>
      <c r="EL33" s="161"/>
      <c r="EM33" s="161"/>
      <c r="EN33" s="161"/>
      <c r="EO33" s="161"/>
      <c r="EP33" s="161"/>
      <c r="EQ33" s="161"/>
      <c r="ER33" s="161"/>
      <c r="ES33" s="161"/>
      <c r="ET33" s="161"/>
      <c r="EU33" s="161"/>
      <c r="EV33" s="161"/>
      <c r="EW33" s="161"/>
    </row>
    <row r="34" spans="2:153">
      <c r="B34" s="159" t="s">
        <v>557</v>
      </c>
      <c r="C34" s="146">
        <f>IF(C17="","",AVERAGE(ENTRY!Q2:Q541))</f>
        <v>2.1940928270042193</v>
      </c>
    </row>
    <row r="35" spans="2:153" ht="15.75">
      <c r="B35" s="180" t="s">
        <v>568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BD74"/>
  <sheetViews>
    <sheetView tabSelected="1"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E63" sqref="E63:L70"/>
    </sheetView>
  </sheetViews>
  <sheetFormatPr defaultColWidth="5.7109375" defaultRowHeight="12.75"/>
  <cols>
    <col min="1" max="1" width="13.140625" style="158" customWidth="1"/>
    <col min="2" max="2" width="77.140625" style="158" customWidth="1"/>
    <col min="3" max="3" width="10.28515625" style="181" customWidth="1"/>
    <col min="4" max="4" width="6.7109375" style="177" customWidth="1"/>
    <col min="5" max="54" width="6.7109375" style="158" customWidth="1"/>
    <col min="55" max="16384" width="5.7109375" style="161"/>
  </cols>
  <sheetData>
    <row r="1" spans="1:56" s="133" customFormat="1" ht="138.6" customHeight="1">
      <c r="A1" s="127"/>
      <c r="B1" s="128" t="s">
        <v>17</v>
      </c>
      <c r="C1" s="129" t="s">
        <v>14</v>
      </c>
      <c r="D1" s="130" t="s">
        <v>565</v>
      </c>
      <c r="E1" s="132" t="s">
        <v>556</v>
      </c>
      <c r="F1" s="132" t="s">
        <v>417</v>
      </c>
      <c r="G1" s="132" t="s">
        <v>418</v>
      </c>
      <c r="H1" s="132" t="s">
        <v>424</v>
      </c>
      <c r="I1" s="132" t="s">
        <v>558</v>
      </c>
      <c r="J1" s="132" t="s">
        <v>431</v>
      </c>
      <c r="K1" s="132" t="s">
        <v>432</v>
      </c>
      <c r="L1" s="132" t="s">
        <v>435</v>
      </c>
      <c r="M1" s="132" t="s">
        <v>437</v>
      </c>
      <c r="N1" s="132" t="s">
        <v>441</v>
      </c>
      <c r="O1" s="132" t="s">
        <v>449</v>
      </c>
      <c r="P1" s="132" t="s">
        <v>451</v>
      </c>
      <c r="Q1" s="132" t="s">
        <v>459</v>
      </c>
      <c r="R1" s="132" t="s">
        <v>462</v>
      </c>
      <c r="S1" s="132" t="s">
        <v>467</v>
      </c>
      <c r="T1" s="132" t="s">
        <v>471</v>
      </c>
      <c r="U1" s="132" t="s">
        <v>472</v>
      </c>
      <c r="V1" s="132" t="s">
        <v>475</v>
      </c>
      <c r="W1" s="132" t="s">
        <v>479</v>
      </c>
      <c r="X1" s="132" t="s">
        <v>483</v>
      </c>
      <c r="Y1" s="132" t="s">
        <v>484</v>
      </c>
      <c r="Z1" s="132" t="s">
        <v>485</v>
      </c>
      <c r="AA1" s="132" t="s">
        <v>486</v>
      </c>
      <c r="AB1" s="132" t="s">
        <v>488</v>
      </c>
      <c r="AC1" s="132" t="s">
        <v>489</v>
      </c>
      <c r="AD1" s="132" t="s">
        <v>490</v>
      </c>
      <c r="AE1" s="132" t="s">
        <v>493</v>
      </c>
      <c r="AF1" s="132" t="s">
        <v>495</v>
      </c>
      <c r="AG1" s="132" t="s">
        <v>496</v>
      </c>
      <c r="AH1" s="132" t="s">
        <v>497</v>
      </c>
      <c r="AI1" s="132" t="s">
        <v>501</v>
      </c>
      <c r="AJ1" s="132" t="s">
        <v>502</v>
      </c>
      <c r="AK1" s="132" t="s">
        <v>507</v>
      </c>
      <c r="AL1" s="132" t="s">
        <v>510</v>
      </c>
      <c r="AM1" s="132" t="s">
        <v>513</v>
      </c>
      <c r="AN1" s="132" t="s">
        <v>517</v>
      </c>
      <c r="AO1" s="132" t="s">
        <v>521</v>
      </c>
      <c r="AP1" s="132" t="s">
        <v>522</v>
      </c>
      <c r="AQ1" s="132" t="s">
        <v>526</v>
      </c>
      <c r="AR1" s="132" t="s">
        <v>528</v>
      </c>
      <c r="AS1" s="132" t="s">
        <v>531</v>
      </c>
      <c r="AT1" s="132" t="s">
        <v>535</v>
      </c>
      <c r="AU1" s="132" t="s">
        <v>540</v>
      </c>
      <c r="AV1" s="132" t="s">
        <v>541</v>
      </c>
      <c r="AW1" s="132" t="s">
        <v>543</v>
      </c>
      <c r="AX1" s="132" t="s">
        <v>563</v>
      </c>
      <c r="AY1" s="132" t="s">
        <v>548</v>
      </c>
      <c r="AZ1" s="132" t="s">
        <v>638</v>
      </c>
      <c r="BA1" s="132" t="s">
        <v>637</v>
      </c>
      <c r="BB1" s="132" t="s">
        <v>670</v>
      </c>
      <c r="BC1" s="132" t="s">
        <v>10</v>
      </c>
      <c r="BD1" s="132"/>
    </row>
    <row r="2" spans="1:56" s="133" customFormat="1" ht="12.75" customHeight="1">
      <c r="A2" s="134" t="s">
        <v>93</v>
      </c>
      <c r="B2" s="135" t="s">
        <v>572</v>
      </c>
      <c r="C2" s="136"/>
      <c r="D2" s="137"/>
      <c r="E2" s="139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</row>
    <row r="3" spans="1:56" s="133" customFormat="1" ht="12.75" customHeight="1">
      <c r="A3" s="134" t="s">
        <v>45</v>
      </c>
      <c r="B3" s="135" t="s">
        <v>573</v>
      </c>
      <c r="C3" s="136"/>
      <c r="D3" s="137"/>
      <c r="E3" s="139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</row>
    <row r="4" spans="1:56" s="133" customFormat="1" ht="12.75" customHeight="1">
      <c r="A4" s="134" t="s">
        <v>47</v>
      </c>
      <c r="B4" s="135">
        <v>2661100</v>
      </c>
      <c r="C4" s="136"/>
      <c r="D4" s="137"/>
      <c r="E4" s="139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</row>
    <row r="5" spans="1:56" s="133" customFormat="1" ht="12.75" customHeight="1">
      <c r="A5" s="140" t="s">
        <v>67</v>
      </c>
      <c r="B5" s="141" t="s">
        <v>665</v>
      </c>
      <c r="C5" s="136"/>
      <c r="D5" s="137"/>
      <c r="E5" s="139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</row>
    <row r="6" spans="1:56" s="133" customFormat="1" ht="15" customHeight="1">
      <c r="B6" s="142" t="s">
        <v>43</v>
      </c>
      <c r="C6" s="136"/>
      <c r="D6" s="137"/>
      <c r="E6" s="137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43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43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44"/>
      <c r="BA6" s="144"/>
      <c r="BB6" s="144"/>
      <c r="BC6" s="144"/>
    </row>
    <row r="7" spans="1:56">
      <c r="B7" s="159" t="s">
        <v>100</v>
      </c>
      <c r="C7" s="156"/>
      <c r="D7" s="160">
        <v>20</v>
      </c>
      <c r="E7" s="160">
        <v>3</v>
      </c>
      <c r="F7" s="160">
        <v>3</v>
      </c>
      <c r="G7" s="160">
        <v>5</v>
      </c>
      <c r="H7" s="160">
        <v>251</v>
      </c>
      <c r="I7" s="160">
        <v>97</v>
      </c>
      <c r="J7" s="160">
        <v>1</v>
      </c>
      <c r="K7" s="160">
        <v>3</v>
      </c>
      <c r="L7" s="160">
        <v>111</v>
      </c>
      <c r="M7" s="160">
        <v>2</v>
      </c>
      <c r="N7" s="160">
        <v>21</v>
      </c>
      <c r="O7" s="160">
        <v>40</v>
      </c>
      <c r="P7" s="160">
        <v>83</v>
      </c>
      <c r="Q7" s="160">
        <v>124</v>
      </c>
      <c r="R7" s="160">
        <v>46</v>
      </c>
      <c r="S7" s="160">
        <v>19</v>
      </c>
      <c r="T7" s="160">
        <v>67</v>
      </c>
      <c r="U7" s="160">
        <v>43</v>
      </c>
      <c r="V7" s="160" t="s">
        <v>577</v>
      </c>
      <c r="W7" s="160">
        <v>46</v>
      </c>
      <c r="X7" s="160">
        <v>1</v>
      </c>
      <c r="Y7" s="160">
        <v>3</v>
      </c>
      <c r="Z7" s="160">
        <v>80</v>
      </c>
      <c r="AA7" s="160">
        <v>88</v>
      </c>
      <c r="AB7" s="160">
        <v>33</v>
      </c>
      <c r="AC7" s="160">
        <v>11</v>
      </c>
      <c r="AD7" s="160">
        <v>5</v>
      </c>
      <c r="AE7" s="160">
        <v>1</v>
      </c>
      <c r="AF7" s="160">
        <v>166</v>
      </c>
      <c r="AG7" s="160">
        <v>89</v>
      </c>
      <c r="AH7" s="160">
        <v>49</v>
      </c>
      <c r="AI7" s="160">
        <v>188</v>
      </c>
      <c r="AJ7" s="160">
        <v>30</v>
      </c>
      <c r="AK7" s="160">
        <v>9</v>
      </c>
      <c r="AL7" s="160" t="s">
        <v>577</v>
      </c>
      <c r="AM7" s="160">
        <v>1</v>
      </c>
      <c r="AN7" s="160">
        <v>2</v>
      </c>
      <c r="AO7" s="160" t="s">
        <v>577</v>
      </c>
      <c r="AP7" s="160">
        <v>5</v>
      </c>
      <c r="AQ7" s="160">
        <v>34</v>
      </c>
      <c r="AR7" s="160">
        <v>55</v>
      </c>
      <c r="AS7" s="160">
        <v>4</v>
      </c>
      <c r="AT7" s="160">
        <v>3</v>
      </c>
      <c r="AU7" s="160">
        <v>4</v>
      </c>
      <c r="AV7" s="160">
        <v>48</v>
      </c>
      <c r="AW7" s="160">
        <v>17</v>
      </c>
      <c r="AX7" s="160">
        <v>91</v>
      </c>
      <c r="AY7" s="160">
        <v>2</v>
      </c>
      <c r="AZ7" s="160" t="s">
        <v>577</v>
      </c>
      <c r="BA7" s="160">
        <v>1</v>
      </c>
      <c r="BB7" s="160" t="s">
        <v>577</v>
      </c>
      <c r="BC7" s="160" t="s">
        <v>577</v>
      </c>
    </row>
    <row r="8" spans="1:56" s="154" customFormat="1" ht="12.75" customHeight="1">
      <c r="A8" s="151"/>
      <c r="B8" s="152" t="s">
        <v>1</v>
      </c>
      <c r="C8" s="146"/>
      <c r="D8" s="153">
        <v>1.0460251046025104</v>
      </c>
      <c r="E8" s="153">
        <v>0.15690376569037659</v>
      </c>
      <c r="F8" s="153">
        <v>0.15690376569037659</v>
      </c>
      <c r="G8" s="153">
        <v>0.2615062761506276</v>
      </c>
      <c r="H8" s="153">
        <v>13.127615062761505</v>
      </c>
      <c r="I8" s="153">
        <v>5.0732217573221758</v>
      </c>
      <c r="J8" s="153">
        <v>5.2301255230125528E-2</v>
      </c>
      <c r="K8" s="153">
        <v>0.15690376569037659</v>
      </c>
      <c r="L8" s="153">
        <v>5.8054393305439334</v>
      </c>
      <c r="M8" s="153">
        <v>0.10460251046025106</v>
      </c>
      <c r="N8" s="153">
        <v>1.098326359832636</v>
      </c>
      <c r="O8" s="153">
        <v>2.0920502092050208</v>
      </c>
      <c r="P8" s="153">
        <v>4.3410041841004192</v>
      </c>
      <c r="Q8" s="153">
        <v>6.485355648535565</v>
      </c>
      <c r="R8" s="153">
        <v>2.4058577405857742</v>
      </c>
      <c r="S8" s="153">
        <v>0.993723849372385</v>
      </c>
      <c r="T8" s="153">
        <v>3.50418410041841</v>
      </c>
      <c r="U8" s="153">
        <v>2.2489539748953971</v>
      </c>
      <c r="V8" s="153" t="s">
        <v>577</v>
      </c>
      <c r="W8" s="153">
        <v>2.4058577405857742</v>
      </c>
      <c r="X8" s="153">
        <v>5.2301255230125528E-2</v>
      </c>
      <c r="Y8" s="153">
        <v>0.15690376569037659</v>
      </c>
      <c r="Z8" s="153">
        <v>4.1841004184100417</v>
      </c>
      <c r="AA8" s="153">
        <v>4.6025104602510458</v>
      </c>
      <c r="AB8" s="153">
        <v>1.7259414225941425</v>
      </c>
      <c r="AC8" s="153">
        <v>0.57531380753138073</v>
      </c>
      <c r="AD8" s="153">
        <v>0.2615062761506276</v>
      </c>
      <c r="AE8" s="153">
        <v>5.2301255230125528E-2</v>
      </c>
      <c r="AF8" s="153">
        <v>8.6820083682008384</v>
      </c>
      <c r="AG8" s="153">
        <v>4.6548117154811717</v>
      </c>
      <c r="AH8" s="153">
        <v>2.5627615062761508</v>
      </c>
      <c r="AI8" s="153">
        <v>9.8326359832635983</v>
      </c>
      <c r="AJ8" s="153">
        <v>1.5690376569037656</v>
      </c>
      <c r="AK8" s="153">
        <v>0.47071129707112974</v>
      </c>
      <c r="AL8" s="153" t="s">
        <v>577</v>
      </c>
      <c r="AM8" s="153">
        <v>5.2301255230125528E-2</v>
      </c>
      <c r="AN8" s="153">
        <v>0.10460251046025106</v>
      </c>
      <c r="AO8" s="153" t="s">
        <v>577</v>
      </c>
      <c r="AP8" s="153">
        <v>0.2615062761506276</v>
      </c>
      <c r="AQ8" s="153">
        <v>1.7782426778242681</v>
      </c>
      <c r="AR8" s="153">
        <v>2.8765690376569037</v>
      </c>
      <c r="AS8" s="153">
        <v>0.20920502092050211</v>
      </c>
      <c r="AT8" s="153">
        <v>0.15690376569037659</v>
      </c>
      <c r="AU8" s="153">
        <v>0.20920502092050211</v>
      </c>
      <c r="AV8" s="153">
        <v>2.5104602510460254</v>
      </c>
      <c r="AW8" s="153">
        <v>0.88912133891213407</v>
      </c>
      <c r="AX8" s="153"/>
      <c r="AY8" s="153"/>
      <c r="AZ8" s="153" t="s">
        <v>577</v>
      </c>
      <c r="BA8" s="153">
        <v>5.2301255230125528E-2</v>
      </c>
      <c r="BB8" s="153" t="s">
        <v>577</v>
      </c>
      <c r="BC8" s="153" t="s">
        <v>577</v>
      </c>
    </row>
    <row r="9" spans="1:56" s="149" customFormat="1" ht="12.75" customHeight="1">
      <c r="A9" s="145"/>
      <c r="B9" s="145" t="s">
        <v>16</v>
      </c>
      <c r="C9" s="146"/>
      <c r="D9" s="147">
        <v>4.2194092827004219</v>
      </c>
      <c r="E9" s="148">
        <v>0.63291139240506333</v>
      </c>
      <c r="F9" s="148">
        <v>0.63291139240506333</v>
      </c>
      <c r="G9" s="148">
        <v>1.0548523206751055</v>
      </c>
      <c r="H9" s="148">
        <v>52.953586497890292</v>
      </c>
      <c r="I9" s="148">
        <v>20.464135021097047</v>
      </c>
      <c r="J9" s="148">
        <v>0.21097046413502107</v>
      </c>
      <c r="K9" s="148">
        <v>0.63291139240506333</v>
      </c>
      <c r="L9" s="148">
        <v>23.417721518987342</v>
      </c>
      <c r="M9" s="148">
        <v>0.42194092827004215</v>
      </c>
      <c r="N9" s="148">
        <v>4.4303797468354427</v>
      </c>
      <c r="O9" s="148">
        <v>8.4388185654008439</v>
      </c>
      <c r="P9" s="148">
        <v>17.510548523206751</v>
      </c>
      <c r="Q9" s="148">
        <v>26.160337552742618</v>
      </c>
      <c r="R9" s="148">
        <v>9.7046413502109701</v>
      </c>
      <c r="S9" s="148">
        <v>4.0084388185654012</v>
      </c>
      <c r="T9" s="148">
        <v>14.135021097046414</v>
      </c>
      <c r="U9" s="148">
        <v>9.071729957805907</v>
      </c>
      <c r="V9" s="148" t="s">
        <v>577</v>
      </c>
      <c r="W9" s="148">
        <v>9.7046413502109701</v>
      </c>
      <c r="X9" s="148">
        <v>0.21097046413502107</v>
      </c>
      <c r="Y9" s="148">
        <v>0.63291139240506333</v>
      </c>
      <c r="Z9" s="148">
        <v>16.877637130801688</v>
      </c>
      <c r="AA9" s="148">
        <v>18.565400843881857</v>
      </c>
      <c r="AB9" s="148">
        <v>6.962025316455696</v>
      </c>
      <c r="AC9" s="148">
        <v>2.3206751054852321</v>
      </c>
      <c r="AD9" s="148">
        <v>1.0548523206751055</v>
      </c>
      <c r="AE9" s="148">
        <v>0.21097046413502107</v>
      </c>
      <c r="AF9" s="148">
        <v>35.021097046413502</v>
      </c>
      <c r="AG9" s="148">
        <v>18.776371308016877</v>
      </c>
      <c r="AH9" s="148">
        <v>10.337552742616033</v>
      </c>
      <c r="AI9" s="148">
        <v>39.662447257383967</v>
      </c>
      <c r="AJ9" s="148">
        <v>6.3291139240506329</v>
      </c>
      <c r="AK9" s="148">
        <v>1.89873417721519</v>
      </c>
      <c r="AL9" s="148" t="s">
        <v>577</v>
      </c>
      <c r="AM9" s="148">
        <v>0.21097046413502107</v>
      </c>
      <c r="AN9" s="148">
        <v>0.42194092827004215</v>
      </c>
      <c r="AO9" s="148" t="s">
        <v>577</v>
      </c>
      <c r="AP9" s="148">
        <v>1.0548523206751055</v>
      </c>
      <c r="AQ9" s="148">
        <v>7.1729957805907167</v>
      </c>
      <c r="AR9" s="148">
        <v>11.603375527426159</v>
      </c>
      <c r="AS9" s="148">
        <v>0.8438818565400843</v>
      </c>
      <c r="AT9" s="148">
        <v>0.63291139240506333</v>
      </c>
      <c r="AU9" s="148">
        <v>0.8438818565400843</v>
      </c>
      <c r="AV9" s="148">
        <v>10.126582278481013</v>
      </c>
      <c r="AW9" s="148">
        <v>3.5864978902953584</v>
      </c>
      <c r="AX9" s="148">
        <v>19.198312236286917</v>
      </c>
      <c r="AY9" s="148">
        <v>0.42194092827004215</v>
      </c>
      <c r="AZ9" s="148" t="s">
        <v>577</v>
      </c>
      <c r="BA9" s="148">
        <v>0.21097046413502107</v>
      </c>
      <c r="BB9" s="148" t="s">
        <v>577</v>
      </c>
      <c r="BC9" s="148" t="s">
        <v>577</v>
      </c>
    </row>
    <row r="10" spans="1:56" s="149" customFormat="1" ht="11.25" customHeight="1">
      <c r="A10" s="145"/>
      <c r="B10" s="145" t="s">
        <v>24</v>
      </c>
      <c r="C10" s="150"/>
      <c r="D10" s="147">
        <v>3.8759689922480618</v>
      </c>
      <c r="E10" s="148">
        <v>0.58139534883720934</v>
      </c>
      <c r="F10" s="148">
        <v>0.58139534883720934</v>
      </c>
      <c r="G10" s="148">
        <v>0.96899224806201545</v>
      </c>
      <c r="H10" s="148">
        <v>48.643410852713174</v>
      </c>
      <c r="I10" s="148">
        <v>18.7984496124031</v>
      </c>
      <c r="J10" s="148">
        <v>0.19379844961240311</v>
      </c>
      <c r="K10" s="148">
        <v>0.58139534883720934</v>
      </c>
      <c r="L10" s="148">
        <v>21.511627906976745</v>
      </c>
      <c r="M10" s="148">
        <v>0.38759689922480622</v>
      </c>
      <c r="N10" s="148">
        <v>4.0697674418604652</v>
      </c>
      <c r="O10" s="148">
        <v>7.7519379844961236</v>
      </c>
      <c r="P10" s="148">
        <v>16.085271317829459</v>
      </c>
      <c r="Q10" s="148">
        <v>24.031007751937985</v>
      </c>
      <c r="R10" s="148">
        <v>8.9147286821705425</v>
      </c>
      <c r="S10" s="148">
        <v>3.6821705426356592</v>
      </c>
      <c r="T10" s="148">
        <v>12.984496124031008</v>
      </c>
      <c r="U10" s="148">
        <v>8.3333333333333321</v>
      </c>
      <c r="V10" s="148" t="s">
        <v>577</v>
      </c>
      <c r="W10" s="148">
        <v>8.9147286821705425</v>
      </c>
      <c r="X10" s="148">
        <v>0.19379844961240311</v>
      </c>
      <c r="Y10" s="148">
        <v>0.58139534883720934</v>
      </c>
      <c r="Z10" s="148">
        <v>15.503875968992247</v>
      </c>
      <c r="AA10" s="148">
        <v>17.054263565891471</v>
      </c>
      <c r="AB10" s="148">
        <v>6.395348837209303</v>
      </c>
      <c r="AC10" s="148">
        <v>2.1317829457364339</v>
      </c>
      <c r="AD10" s="148">
        <v>0.96899224806201545</v>
      </c>
      <c r="AE10" s="148">
        <v>0.19379844961240311</v>
      </c>
      <c r="AF10" s="148">
        <v>32.170542635658919</v>
      </c>
      <c r="AG10" s="148">
        <v>17.248062015503876</v>
      </c>
      <c r="AH10" s="148">
        <v>9.4961240310077528</v>
      </c>
      <c r="AI10" s="148">
        <v>36.434108527131784</v>
      </c>
      <c r="AJ10" s="148">
        <v>5.8139534883720927</v>
      </c>
      <c r="AK10" s="148">
        <v>1.7441860465116279</v>
      </c>
      <c r="AL10" s="148" t="s">
        <v>577</v>
      </c>
      <c r="AM10" s="148">
        <v>0.19379844961240311</v>
      </c>
      <c r="AN10" s="148">
        <v>0.38759689922480622</v>
      </c>
      <c r="AO10" s="148" t="s">
        <v>577</v>
      </c>
      <c r="AP10" s="148">
        <v>0.96899224806201545</v>
      </c>
      <c r="AQ10" s="148">
        <v>6.5891472868217065</v>
      </c>
      <c r="AR10" s="148">
        <v>10.65891472868217</v>
      </c>
      <c r="AS10" s="148">
        <v>0.77519379844961245</v>
      </c>
      <c r="AT10" s="148">
        <v>0.58139534883720934</v>
      </c>
      <c r="AU10" s="148">
        <v>0.77519379844961245</v>
      </c>
      <c r="AV10" s="148">
        <v>9.3023255813953494</v>
      </c>
      <c r="AW10" s="148">
        <v>3.2945736434108532</v>
      </c>
      <c r="AX10" s="148">
        <v>17.635658914728683</v>
      </c>
      <c r="AY10" s="148">
        <v>0.38759689922480622</v>
      </c>
      <c r="AZ10" s="148" t="s">
        <v>577</v>
      </c>
      <c r="BA10" s="148">
        <v>0.19379844961240311</v>
      </c>
      <c r="BB10" s="148" t="s">
        <v>577</v>
      </c>
      <c r="BC10" s="148" t="s">
        <v>577</v>
      </c>
    </row>
    <row r="11" spans="1:56" s="157" customFormat="1">
      <c r="A11" s="155"/>
      <c r="B11" s="145" t="s">
        <v>65</v>
      </c>
      <c r="C11" s="156">
        <v>2.1940928270042193</v>
      </c>
      <c r="D11" s="156">
        <v>1.75</v>
      </c>
      <c r="E11" s="156">
        <v>1</v>
      </c>
      <c r="F11" s="156">
        <v>1.6666666666666667</v>
      </c>
      <c r="G11" s="156">
        <v>2.2000000000000002</v>
      </c>
      <c r="H11" s="156">
        <v>1.346613545816733</v>
      </c>
      <c r="I11" s="156">
        <v>1.3711340206185567</v>
      </c>
      <c r="J11" s="156">
        <v>1</v>
      </c>
      <c r="K11" s="156">
        <v>1.6666666666666667</v>
      </c>
      <c r="L11" s="156">
        <v>1.1891891891891893</v>
      </c>
      <c r="M11" s="156">
        <v>1.5</v>
      </c>
      <c r="N11" s="156">
        <v>1</v>
      </c>
      <c r="O11" s="156">
        <v>1.35</v>
      </c>
      <c r="P11" s="156">
        <v>1.2530120481927711</v>
      </c>
      <c r="Q11" s="156">
        <v>1.3306451612903225</v>
      </c>
      <c r="R11" s="156">
        <v>1.0869565217391304</v>
      </c>
      <c r="S11" s="156">
        <v>1.2105263157894737</v>
      </c>
      <c r="T11" s="156">
        <v>2.5820895522388061</v>
      </c>
      <c r="U11" s="156">
        <v>1.6046511627906976</v>
      </c>
      <c r="V11" s="156" t="s">
        <v>577</v>
      </c>
      <c r="W11" s="156">
        <v>1.4782608695652173</v>
      </c>
      <c r="X11" s="156">
        <v>2</v>
      </c>
      <c r="Y11" s="156">
        <v>1.6666666666666667</v>
      </c>
      <c r="Z11" s="156">
        <v>1.1499999999999999</v>
      </c>
      <c r="AA11" s="156">
        <v>1.4772727272727273</v>
      </c>
      <c r="AB11" s="156">
        <v>1.1515151515151516</v>
      </c>
      <c r="AC11" s="156">
        <v>1.1818181818181819</v>
      </c>
      <c r="AD11" s="156">
        <v>1.4</v>
      </c>
      <c r="AE11" s="156">
        <v>2</v>
      </c>
      <c r="AF11" s="156">
        <v>1.5481927710843373</v>
      </c>
      <c r="AG11" s="156">
        <v>1.797752808988764</v>
      </c>
      <c r="AH11" s="156">
        <v>1.1224489795918366</v>
      </c>
      <c r="AI11" s="156">
        <v>1.4148936170212767</v>
      </c>
      <c r="AJ11" s="156">
        <v>1.0666666666666667</v>
      </c>
      <c r="AK11" s="156">
        <v>1.3333333333333333</v>
      </c>
      <c r="AL11" s="156" t="s">
        <v>577</v>
      </c>
      <c r="AM11" s="156">
        <v>2</v>
      </c>
      <c r="AN11" s="156">
        <v>1.5</v>
      </c>
      <c r="AO11" s="156" t="s">
        <v>577</v>
      </c>
      <c r="AP11" s="156">
        <v>1.6</v>
      </c>
      <c r="AQ11" s="156">
        <v>1.411764705882353</v>
      </c>
      <c r="AR11" s="156">
        <v>1.3636363636363635</v>
      </c>
      <c r="AS11" s="156">
        <v>1.25</v>
      </c>
      <c r="AT11" s="156">
        <v>1</v>
      </c>
      <c r="AU11" s="156">
        <v>1</v>
      </c>
      <c r="AV11" s="156">
        <v>1.0833333333333333</v>
      </c>
      <c r="AW11" s="156">
        <v>1.2941176470588236</v>
      </c>
      <c r="AX11" s="156">
        <v>1.3076923076923077</v>
      </c>
      <c r="AY11" s="156">
        <v>1</v>
      </c>
      <c r="AZ11" s="156" t="s">
        <v>577</v>
      </c>
      <c r="BA11" s="156">
        <v>1</v>
      </c>
      <c r="BB11" s="156" t="s">
        <v>577</v>
      </c>
      <c r="BC11" s="156" t="s">
        <v>577</v>
      </c>
    </row>
    <row r="12" spans="1:56" s="165" customFormat="1">
      <c r="A12" s="162"/>
      <c r="B12" s="163" t="s">
        <v>63</v>
      </c>
      <c r="C12" s="164"/>
      <c r="D12" s="164">
        <v>5</v>
      </c>
      <c r="E12" s="164" t="s">
        <v>577</v>
      </c>
      <c r="F12" s="164" t="s">
        <v>577</v>
      </c>
      <c r="G12" s="164" t="s">
        <v>577</v>
      </c>
      <c r="H12" s="164">
        <v>1</v>
      </c>
      <c r="I12" s="164" t="s">
        <v>577</v>
      </c>
      <c r="J12" s="164" t="s">
        <v>577</v>
      </c>
      <c r="K12" s="164" t="s">
        <v>577</v>
      </c>
      <c r="L12" s="164" t="s">
        <v>577</v>
      </c>
      <c r="M12" s="164">
        <v>2</v>
      </c>
      <c r="N12" s="164" t="s">
        <v>577</v>
      </c>
      <c r="O12" s="164" t="s">
        <v>577</v>
      </c>
      <c r="P12" s="164" t="s">
        <v>577</v>
      </c>
      <c r="Q12" s="164">
        <v>16</v>
      </c>
      <c r="R12" s="164">
        <v>4</v>
      </c>
      <c r="S12" s="164" t="s">
        <v>577</v>
      </c>
      <c r="T12" s="164">
        <v>13</v>
      </c>
      <c r="U12" s="164">
        <v>6</v>
      </c>
      <c r="V12" s="164">
        <v>1</v>
      </c>
      <c r="W12" s="164">
        <v>14</v>
      </c>
      <c r="X12" s="164">
        <v>1</v>
      </c>
      <c r="Y12" s="164" t="s">
        <v>577</v>
      </c>
      <c r="Z12" s="164" t="s">
        <v>577</v>
      </c>
      <c r="AA12" s="164">
        <v>14</v>
      </c>
      <c r="AB12" s="164">
        <v>3</v>
      </c>
      <c r="AC12" s="164">
        <v>4</v>
      </c>
      <c r="AD12" s="164">
        <v>1</v>
      </c>
      <c r="AE12" s="164">
        <v>1</v>
      </c>
      <c r="AF12" s="164">
        <v>3</v>
      </c>
      <c r="AG12" s="164">
        <v>13</v>
      </c>
      <c r="AH12" s="164">
        <v>2</v>
      </c>
      <c r="AI12" s="164">
        <v>12</v>
      </c>
      <c r="AJ12" s="164">
        <v>2</v>
      </c>
      <c r="AK12" s="164">
        <v>3</v>
      </c>
      <c r="AL12" s="164">
        <v>1</v>
      </c>
      <c r="AM12" s="164" t="s">
        <v>577</v>
      </c>
      <c r="AN12" s="164">
        <v>2</v>
      </c>
      <c r="AO12" s="164">
        <v>1</v>
      </c>
      <c r="AP12" s="164">
        <v>4</v>
      </c>
      <c r="AQ12" s="164" t="s">
        <v>577</v>
      </c>
      <c r="AR12" s="164">
        <v>8</v>
      </c>
      <c r="AS12" s="164">
        <v>1</v>
      </c>
      <c r="AT12" s="164">
        <v>1</v>
      </c>
      <c r="AU12" s="164">
        <v>1</v>
      </c>
      <c r="AV12" s="164">
        <v>1</v>
      </c>
      <c r="AW12" s="164" t="s">
        <v>577</v>
      </c>
      <c r="AX12" s="164" t="s">
        <v>577</v>
      </c>
      <c r="AY12" s="164" t="s">
        <v>577</v>
      </c>
      <c r="AZ12" s="164">
        <v>1</v>
      </c>
      <c r="BA12" s="164" t="s">
        <v>577</v>
      </c>
      <c r="BB12" s="164">
        <v>1</v>
      </c>
      <c r="BC12" s="164" t="s">
        <v>577</v>
      </c>
    </row>
    <row r="13" spans="1:56" s="165" customFormat="1">
      <c r="B13" s="166" t="s">
        <v>64</v>
      </c>
      <c r="C13" s="167"/>
      <c r="D13" s="148" t="s">
        <v>578</v>
      </c>
      <c r="E13" s="148" t="s">
        <v>578</v>
      </c>
      <c r="F13" s="148" t="s">
        <v>578</v>
      </c>
      <c r="G13" s="148" t="s">
        <v>578</v>
      </c>
      <c r="H13" s="148" t="s">
        <v>578</v>
      </c>
      <c r="I13" s="148" t="s">
        <v>578</v>
      </c>
      <c r="J13" s="148" t="s">
        <v>578</v>
      </c>
      <c r="K13" s="148" t="s">
        <v>578</v>
      </c>
      <c r="L13" s="148" t="s">
        <v>578</v>
      </c>
      <c r="M13" s="148" t="s">
        <v>578</v>
      </c>
      <c r="N13" s="148" t="s">
        <v>578</v>
      </c>
      <c r="O13" s="148" t="s">
        <v>578</v>
      </c>
      <c r="P13" s="148" t="s">
        <v>578</v>
      </c>
      <c r="Q13" s="148" t="s">
        <v>578</v>
      </c>
      <c r="R13" s="148" t="s">
        <v>578</v>
      </c>
      <c r="S13" s="148" t="s">
        <v>578</v>
      </c>
      <c r="T13" s="148" t="s">
        <v>578</v>
      </c>
      <c r="U13" s="148" t="s">
        <v>578</v>
      </c>
      <c r="V13" s="148" t="s">
        <v>578</v>
      </c>
      <c r="W13" s="148" t="s">
        <v>578</v>
      </c>
      <c r="X13" s="148" t="s">
        <v>578</v>
      </c>
      <c r="Y13" s="148" t="s">
        <v>578</v>
      </c>
      <c r="Z13" s="148" t="s">
        <v>578</v>
      </c>
      <c r="AA13" s="148" t="s">
        <v>578</v>
      </c>
      <c r="AB13" s="148" t="s">
        <v>578</v>
      </c>
      <c r="AC13" s="148" t="s">
        <v>578</v>
      </c>
      <c r="AD13" s="148" t="s">
        <v>578</v>
      </c>
      <c r="AE13" s="148" t="s">
        <v>578</v>
      </c>
      <c r="AF13" s="148" t="s">
        <v>578</v>
      </c>
      <c r="AG13" s="148" t="s">
        <v>578</v>
      </c>
      <c r="AH13" s="148" t="s">
        <v>578</v>
      </c>
      <c r="AI13" s="148" t="s">
        <v>578</v>
      </c>
      <c r="AJ13" s="148" t="s">
        <v>578</v>
      </c>
      <c r="AK13" s="148" t="s">
        <v>578</v>
      </c>
      <c r="AL13" s="148" t="s">
        <v>578</v>
      </c>
      <c r="AM13" s="148" t="s">
        <v>578</v>
      </c>
      <c r="AN13" s="148" t="s">
        <v>578</v>
      </c>
      <c r="AO13" s="148" t="s">
        <v>578</v>
      </c>
      <c r="AP13" s="148" t="s">
        <v>578</v>
      </c>
      <c r="AQ13" s="148" t="s">
        <v>578</v>
      </c>
      <c r="AR13" s="148" t="s">
        <v>578</v>
      </c>
      <c r="AS13" s="148" t="s">
        <v>578</v>
      </c>
      <c r="AT13" s="148" t="s">
        <v>578</v>
      </c>
      <c r="AU13" s="148" t="s">
        <v>578</v>
      </c>
      <c r="AV13" s="148" t="s">
        <v>578</v>
      </c>
      <c r="AW13" s="148" t="s">
        <v>578</v>
      </c>
      <c r="AX13" s="148" t="s">
        <v>578</v>
      </c>
      <c r="AY13" s="148" t="s">
        <v>578</v>
      </c>
      <c r="AZ13" s="148" t="s">
        <v>578</v>
      </c>
      <c r="BA13" s="148" t="s">
        <v>578</v>
      </c>
      <c r="BB13" s="148" t="s">
        <v>578</v>
      </c>
      <c r="BC13" s="148" t="s">
        <v>577</v>
      </c>
    </row>
    <row r="14" spans="1:56" s="157" customFormat="1">
      <c r="A14" s="155"/>
      <c r="B14" s="155" t="s">
        <v>2</v>
      </c>
      <c r="C14" s="156">
        <v>5.9321440450972492E-2</v>
      </c>
      <c r="D14" s="148">
        <v>1.0941685194586928E-4</v>
      </c>
      <c r="E14" s="148">
        <v>2.4618791687820595E-6</v>
      </c>
      <c r="F14" s="148">
        <v>2.4618791687820595E-6</v>
      </c>
      <c r="G14" s="148">
        <v>6.8385532466168298E-6</v>
      </c>
      <c r="H14" s="148">
        <v>1.7233427723604273E-2</v>
      </c>
      <c r="I14" s="148">
        <v>2.5737578998967104E-3</v>
      </c>
      <c r="J14" s="148">
        <v>2.735421298646733E-7</v>
      </c>
      <c r="K14" s="148">
        <v>2.4618791687820595E-6</v>
      </c>
      <c r="L14" s="148">
        <v>3.3703125820626388E-3</v>
      </c>
      <c r="M14" s="148">
        <v>1.0941685194586932E-6</v>
      </c>
      <c r="N14" s="148">
        <v>1.2063207927032092E-4</v>
      </c>
      <c r="O14" s="148">
        <v>4.3766740778347711E-4</v>
      </c>
      <c r="P14" s="148">
        <v>1.8844317326377348E-3</v>
      </c>
      <c r="Q14" s="148">
        <v>4.205983788799216E-3</v>
      </c>
      <c r="R14" s="148">
        <v>5.7881514679364863E-4</v>
      </c>
      <c r="S14" s="148">
        <v>9.8748708881147057E-5</v>
      </c>
      <c r="T14" s="148">
        <v>1.2279306209625181E-3</v>
      </c>
      <c r="U14" s="148">
        <v>5.0577939811978056E-4</v>
      </c>
      <c r="V14" s="148" t="s">
        <v>577</v>
      </c>
      <c r="W14" s="148">
        <v>5.7881514679364863E-4</v>
      </c>
      <c r="X14" s="148">
        <v>2.735421298646733E-7</v>
      </c>
      <c r="Y14" s="148">
        <v>2.4618791687820595E-6</v>
      </c>
      <c r="Z14" s="148">
        <v>1.7506696311339084E-3</v>
      </c>
      <c r="AA14" s="148">
        <v>2.1183102536720295E-3</v>
      </c>
      <c r="AB14" s="148">
        <v>2.9788737942262926E-4</v>
      </c>
      <c r="AC14" s="148">
        <v>3.3098597713625462E-5</v>
      </c>
      <c r="AD14" s="148">
        <v>6.8385532466168298E-6</v>
      </c>
      <c r="AE14" s="148">
        <v>2.735421298646733E-7</v>
      </c>
      <c r="AF14" s="148">
        <v>7.5377269305509391E-3</v>
      </c>
      <c r="AG14" s="148">
        <v>2.1667272106580767E-3</v>
      </c>
      <c r="AH14" s="148">
        <v>6.5677465380508055E-4</v>
      </c>
      <c r="AI14" s="148">
        <v>9.6680730379370104E-3</v>
      </c>
      <c r="AJ14" s="148">
        <v>2.4618791687820588E-4</v>
      </c>
      <c r="AK14" s="148">
        <v>2.2156912519038535E-5</v>
      </c>
      <c r="AL14" s="148" t="s">
        <v>577</v>
      </c>
      <c r="AM14" s="148">
        <v>2.735421298646733E-7</v>
      </c>
      <c r="AN14" s="148">
        <v>1.0941685194586932E-6</v>
      </c>
      <c r="AO14" s="148" t="s">
        <v>577</v>
      </c>
      <c r="AP14" s="148">
        <v>6.8385532466168298E-6</v>
      </c>
      <c r="AQ14" s="148">
        <v>3.1621470212356241E-4</v>
      </c>
      <c r="AR14" s="148">
        <v>8.2746494284063649E-4</v>
      </c>
      <c r="AS14" s="148">
        <v>4.3766740778347728E-6</v>
      </c>
      <c r="AT14" s="148">
        <v>2.4618791687820595E-6</v>
      </c>
      <c r="AU14" s="148">
        <v>4.3766740778347728E-6</v>
      </c>
      <c r="AV14" s="148">
        <v>6.3024106720820723E-4</v>
      </c>
      <c r="AW14" s="148">
        <v>7.9053675530890602E-5</v>
      </c>
      <c r="AX14" s="148"/>
      <c r="AY14" s="148"/>
      <c r="AZ14" s="148" t="s">
        <v>577</v>
      </c>
      <c r="BA14" s="148">
        <v>2.735421298646733E-7</v>
      </c>
      <c r="BB14" s="148" t="s">
        <v>577</v>
      </c>
      <c r="BC14" s="148" t="s">
        <v>577</v>
      </c>
    </row>
    <row r="15" spans="1:56" s="168" customFormat="1">
      <c r="B15" s="169"/>
      <c r="C15" s="170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</row>
    <row r="16" spans="1:56" ht="18.75">
      <c r="B16" s="172" t="s">
        <v>44</v>
      </c>
      <c r="C16" s="173"/>
      <c r="D16" s="174"/>
      <c r="E16" s="161"/>
      <c r="F16" s="170"/>
      <c r="G16" s="170" t="s">
        <v>100</v>
      </c>
      <c r="H16" s="161" t="s">
        <v>1</v>
      </c>
      <c r="I16" s="161" t="s">
        <v>16</v>
      </c>
      <c r="J16" s="161" t="s">
        <v>24</v>
      </c>
      <c r="K16" s="161" t="s">
        <v>65</v>
      </c>
      <c r="L16" s="161" t="s">
        <v>63</v>
      </c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</row>
    <row r="17" spans="2:54">
      <c r="B17" s="175" t="s">
        <v>406</v>
      </c>
      <c r="C17" s="176">
        <v>518</v>
      </c>
      <c r="E17" s="196" t="s">
        <v>138</v>
      </c>
      <c r="F17" s="161" t="s">
        <v>139</v>
      </c>
      <c r="G17" s="161">
        <v>251</v>
      </c>
      <c r="H17" s="157">
        <v>13.127615062761505</v>
      </c>
      <c r="I17" s="157">
        <v>52.953586497890292</v>
      </c>
      <c r="J17" s="157">
        <v>48.643410852713174</v>
      </c>
      <c r="K17" s="157">
        <v>1.346613545816733</v>
      </c>
      <c r="L17" s="161">
        <v>1</v>
      </c>
      <c r="M17" s="161"/>
      <c r="N17" s="157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</row>
    <row r="18" spans="2:54">
      <c r="B18" s="159" t="s">
        <v>95</v>
      </c>
      <c r="C18" s="176">
        <v>474</v>
      </c>
      <c r="D18" s="178"/>
      <c r="E18" s="198" t="s">
        <v>251</v>
      </c>
      <c r="F18" s="158" t="s">
        <v>252</v>
      </c>
      <c r="G18" s="158">
        <v>188</v>
      </c>
      <c r="H18" s="155">
        <v>9.8326359832635983</v>
      </c>
      <c r="I18" s="155">
        <v>39.662447257383967</v>
      </c>
      <c r="J18" s="155">
        <v>36.434108527131784</v>
      </c>
      <c r="K18" s="155">
        <v>1.4148936170212767</v>
      </c>
      <c r="L18" s="158">
        <v>12</v>
      </c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</row>
    <row r="19" spans="2:54">
      <c r="B19" s="159" t="s">
        <v>96</v>
      </c>
      <c r="C19" s="176">
        <v>516</v>
      </c>
      <c r="E19" s="198" t="s">
        <v>240</v>
      </c>
      <c r="F19" s="158" t="s">
        <v>241</v>
      </c>
      <c r="G19" s="158">
        <v>166</v>
      </c>
      <c r="H19" s="155">
        <v>8.6820083682008384</v>
      </c>
      <c r="I19" s="155">
        <v>35.021097046413502</v>
      </c>
      <c r="J19" s="155">
        <v>32.170542635658919</v>
      </c>
      <c r="K19" s="155">
        <v>1.5481927710843373</v>
      </c>
      <c r="L19" s="158">
        <v>3</v>
      </c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</row>
    <row r="20" spans="2:54">
      <c r="B20" s="152" t="s">
        <v>24</v>
      </c>
      <c r="C20" s="146">
        <v>91.860465116279073</v>
      </c>
      <c r="E20" s="197" t="s">
        <v>337</v>
      </c>
      <c r="F20" s="177" t="s">
        <v>187</v>
      </c>
      <c r="G20" s="177">
        <v>124</v>
      </c>
      <c r="H20" s="171">
        <v>6.485355648535565</v>
      </c>
      <c r="I20" s="171">
        <v>26.160337552742618</v>
      </c>
      <c r="J20" s="171">
        <v>24.031007751937985</v>
      </c>
      <c r="K20" s="171">
        <v>1.3306451612903225</v>
      </c>
      <c r="L20" s="177">
        <v>16</v>
      </c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</row>
    <row r="21" spans="2:54">
      <c r="B21" s="159" t="s">
        <v>3</v>
      </c>
      <c r="C21" s="146">
        <v>0.94067855954902746</v>
      </c>
      <c r="E21" s="196" t="s">
        <v>152</v>
      </c>
      <c r="F21" s="161" t="s">
        <v>153</v>
      </c>
      <c r="G21" s="161">
        <v>111</v>
      </c>
      <c r="H21" s="157">
        <v>5.8054393305439334</v>
      </c>
      <c r="I21" s="157">
        <v>23.417721518987342</v>
      </c>
      <c r="J21" s="157">
        <v>21.511627906976745</v>
      </c>
      <c r="K21" s="157">
        <v>1.1891891891891893</v>
      </c>
      <c r="L21" s="161">
        <v>0</v>
      </c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</row>
    <row r="22" spans="2:54" ht="15" customHeight="1">
      <c r="B22" s="159" t="s">
        <v>567</v>
      </c>
      <c r="C22" s="146">
        <v>19</v>
      </c>
      <c r="E22" s="196" t="s">
        <v>663</v>
      </c>
      <c r="F22" s="161" t="s">
        <v>569</v>
      </c>
      <c r="G22" s="161">
        <v>97</v>
      </c>
      <c r="H22" s="157">
        <v>5.0732217573221758</v>
      </c>
      <c r="I22" s="157">
        <v>20.464135021097047</v>
      </c>
      <c r="J22" s="157">
        <v>18.7984496124031</v>
      </c>
      <c r="K22" s="157">
        <v>1.3711340206185567</v>
      </c>
      <c r="L22" s="161">
        <v>0</v>
      </c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</row>
    <row r="23" spans="2:54">
      <c r="B23" s="159" t="s">
        <v>97</v>
      </c>
      <c r="C23" s="179">
        <v>1</v>
      </c>
      <c r="E23" s="198"/>
      <c r="F23" s="158" t="s">
        <v>583</v>
      </c>
      <c r="G23" s="158">
        <v>91</v>
      </c>
      <c r="H23" s="305" t="s">
        <v>564</v>
      </c>
      <c r="I23" s="155">
        <v>19.198312236286917</v>
      </c>
      <c r="J23" s="155">
        <v>17.635658914728683</v>
      </c>
      <c r="K23" s="155">
        <v>1.3076923076923077</v>
      </c>
      <c r="L23" s="158">
        <v>0</v>
      </c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</row>
    <row r="24" spans="2:54">
      <c r="B24" s="159" t="s">
        <v>50</v>
      </c>
      <c r="C24" s="179">
        <v>517</v>
      </c>
      <c r="E24" s="198" t="s">
        <v>242</v>
      </c>
      <c r="F24" s="158" t="s">
        <v>243</v>
      </c>
      <c r="G24" s="158">
        <v>89</v>
      </c>
      <c r="H24" s="155">
        <v>4.6548117154811717</v>
      </c>
      <c r="I24" s="155">
        <v>18.776371308016877</v>
      </c>
      <c r="J24" s="155">
        <v>17.248062015503876</v>
      </c>
      <c r="K24" s="155">
        <v>1.797752808988764</v>
      </c>
      <c r="L24" s="158">
        <v>13</v>
      </c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</row>
    <row r="25" spans="2:54">
      <c r="B25" s="159" t="s">
        <v>60</v>
      </c>
      <c r="C25" s="150">
        <v>3.7054263565891472</v>
      </c>
      <c r="E25" s="198" t="s">
        <v>226</v>
      </c>
      <c r="F25" s="158" t="s">
        <v>348</v>
      </c>
      <c r="G25" s="158">
        <v>88</v>
      </c>
      <c r="H25" s="155">
        <v>4.6025104602510458</v>
      </c>
      <c r="I25" s="155">
        <v>18.565400843881857</v>
      </c>
      <c r="J25" s="155">
        <v>17.054263565891471</v>
      </c>
      <c r="K25" s="155">
        <v>1.4772727272727273</v>
      </c>
      <c r="L25" s="158">
        <v>14</v>
      </c>
      <c r="M25" s="161"/>
      <c r="N25" s="161" t="s">
        <v>681</v>
      </c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</row>
    <row r="26" spans="2:54">
      <c r="B26" s="159" t="s">
        <v>98</v>
      </c>
      <c r="C26" s="150">
        <v>4.033755274261603</v>
      </c>
      <c r="E26" s="196" t="s">
        <v>175</v>
      </c>
      <c r="F26" s="161" t="s">
        <v>350</v>
      </c>
      <c r="G26" s="161">
        <v>83</v>
      </c>
      <c r="H26" s="157">
        <v>4.3410041841004192</v>
      </c>
      <c r="I26" s="157">
        <v>17.510548523206751</v>
      </c>
      <c r="J26" s="157">
        <v>16.085271317829459</v>
      </c>
      <c r="K26" s="157">
        <v>1.2530120481927711</v>
      </c>
      <c r="L26" s="161">
        <v>0</v>
      </c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</row>
    <row r="27" spans="2:54">
      <c r="B27" s="159" t="s">
        <v>56</v>
      </c>
      <c r="C27" s="150">
        <v>3.6666666666666665</v>
      </c>
      <c r="E27" s="198" t="s">
        <v>225</v>
      </c>
      <c r="F27" s="158" t="s">
        <v>371</v>
      </c>
      <c r="G27" s="158">
        <v>80</v>
      </c>
      <c r="H27" s="155">
        <v>4.1841004184100417</v>
      </c>
      <c r="I27" s="155">
        <v>16.877637130801688</v>
      </c>
      <c r="J27" s="155">
        <v>15.503875968992247</v>
      </c>
      <c r="K27" s="155">
        <v>1.1499999999999999</v>
      </c>
      <c r="L27" s="158">
        <v>0</v>
      </c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</row>
    <row r="28" spans="2:54">
      <c r="B28" s="159" t="s">
        <v>99</v>
      </c>
      <c r="C28" s="150">
        <v>4.0084745762711869</v>
      </c>
      <c r="E28" s="196" t="s">
        <v>202</v>
      </c>
      <c r="F28" s="161" t="s">
        <v>203</v>
      </c>
      <c r="G28" s="161">
        <v>67</v>
      </c>
      <c r="H28" s="157">
        <v>3.50418410041841</v>
      </c>
      <c r="I28" s="157">
        <v>14.135021097046414</v>
      </c>
      <c r="J28" s="157">
        <v>12.984496124031008</v>
      </c>
      <c r="K28" s="157">
        <v>2.5820895522388061</v>
      </c>
      <c r="L28" s="161">
        <v>13</v>
      </c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</row>
    <row r="29" spans="2:54">
      <c r="B29" s="159" t="s">
        <v>62</v>
      </c>
      <c r="C29" s="176">
        <v>44</v>
      </c>
      <c r="E29" s="198" t="s">
        <v>291</v>
      </c>
      <c r="F29" s="158" t="s">
        <v>325</v>
      </c>
      <c r="G29" s="158">
        <v>55</v>
      </c>
      <c r="H29" s="155">
        <v>2.8765690376569037</v>
      </c>
      <c r="I29" s="155">
        <v>11.603375527426159</v>
      </c>
      <c r="J29" s="155">
        <v>10.65891472868217</v>
      </c>
      <c r="K29" s="155">
        <v>1.3636363636363635</v>
      </c>
      <c r="L29" s="158">
        <v>8</v>
      </c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</row>
    <row r="30" spans="2:54">
      <c r="B30" s="159" t="s">
        <v>61</v>
      </c>
      <c r="C30" s="176">
        <v>49</v>
      </c>
      <c r="E30" s="198" t="s">
        <v>244</v>
      </c>
      <c r="F30" s="158" t="s">
        <v>373</v>
      </c>
      <c r="G30" s="158">
        <v>49</v>
      </c>
      <c r="H30" s="155">
        <v>2.5627615062761508</v>
      </c>
      <c r="I30" s="155">
        <v>10.337552742616033</v>
      </c>
      <c r="J30" s="155">
        <v>9.4961240310077528</v>
      </c>
      <c r="K30" s="155">
        <v>1.1224489795918366</v>
      </c>
      <c r="L30" s="158">
        <v>2</v>
      </c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</row>
    <row r="31" spans="2:54">
      <c r="B31" s="159" t="s">
        <v>554</v>
      </c>
      <c r="C31" s="176">
        <v>52</v>
      </c>
      <c r="E31" s="198" t="s">
        <v>313</v>
      </c>
      <c r="F31" s="158" t="s">
        <v>314</v>
      </c>
      <c r="G31" s="158">
        <v>48</v>
      </c>
      <c r="H31" s="155">
        <v>2.5104602510460254</v>
      </c>
      <c r="I31" s="155">
        <v>10.126582278481013</v>
      </c>
      <c r="J31" s="155">
        <v>9.3023255813953494</v>
      </c>
      <c r="K31" s="155">
        <v>1.0833333333333333</v>
      </c>
      <c r="L31" s="158">
        <v>1</v>
      </c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</row>
    <row r="32" spans="2:54" ht="15" customHeight="1">
      <c r="B32" s="159" t="s">
        <v>552</v>
      </c>
      <c r="C32" s="146">
        <v>6.5780590717299576</v>
      </c>
      <c r="E32" s="197" t="s">
        <v>192</v>
      </c>
      <c r="F32" s="177" t="s">
        <v>370</v>
      </c>
      <c r="G32" s="177">
        <v>46</v>
      </c>
      <c r="H32" s="171">
        <v>2.4058577405857742</v>
      </c>
      <c r="I32" s="171">
        <v>9.7046413502109701</v>
      </c>
      <c r="J32" s="171">
        <v>8.9147286821705425</v>
      </c>
      <c r="K32" s="171">
        <v>1.0869565217391304</v>
      </c>
      <c r="L32" s="177">
        <v>4</v>
      </c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</row>
    <row r="33" spans="2:54" ht="15" customHeight="1">
      <c r="B33" s="159" t="s">
        <v>553</v>
      </c>
      <c r="C33" s="146">
        <v>6</v>
      </c>
      <c r="E33" s="198" t="s">
        <v>216</v>
      </c>
      <c r="F33" s="158" t="s">
        <v>217</v>
      </c>
      <c r="G33" s="158">
        <v>46</v>
      </c>
      <c r="H33" s="155">
        <v>2.4058577405857742</v>
      </c>
      <c r="I33" s="155">
        <v>9.7046413502109701</v>
      </c>
      <c r="J33" s="155">
        <v>8.9147286821705425</v>
      </c>
      <c r="K33" s="155">
        <v>1.4782608695652173</v>
      </c>
      <c r="L33" s="158">
        <v>14</v>
      </c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</row>
    <row r="34" spans="2:54">
      <c r="B34" s="159" t="s">
        <v>557</v>
      </c>
      <c r="C34" s="146">
        <v>2.1940928270042193</v>
      </c>
      <c r="E34" s="198" t="s">
        <v>204</v>
      </c>
      <c r="F34" s="158" t="s">
        <v>205</v>
      </c>
      <c r="G34" s="158">
        <v>43</v>
      </c>
      <c r="H34" s="155">
        <v>2.2489539748953971</v>
      </c>
      <c r="I34" s="155">
        <v>9.071729957805907</v>
      </c>
      <c r="J34" s="155">
        <v>8.3333333333333321</v>
      </c>
      <c r="K34" s="155">
        <v>1.6046511627906976</v>
      </c>
      <c r="L34" s="158">
        <v>6</v>
      </c>
    </row>
    <row r="35" spans="2:54" ht="15.75">
      <c r="B35" s="180" t="s">
        <v>568</v>
      </c>
      <c r="E35" s="196" t="s">
        <v>171</v>
      </c>
      <c r="F35" s="161" t="s">
        <v>172</v>
      </c>
      <c r="G35" s="161">
        <v>40</v>
      </c>
      <c r="H35" s="157">
        <v>2.0920502092050208</v>
      </c>
      <c r="I35" s="157">
        <v>8.4388185654008439</v>
      </c>
      <c r="J35" s="157">
        <v>7.7519379844961236</v>
      </c>
      <c r="K35" s="157">
        <v>1.35</v>
      </c>
      <c r="L35" s="161">
        <v>0</v>
      </c>
    </row>
    <row r="36" spans="2:54">
      <c r="E36" s="198" t="s">
        <v>289</v>
      </c>
      <c r="F36" s="158" t="s">
        <v>357</v>
      </c>
      <c r="G36" s="158">
        <v>34</v>
      </c>
      <c r="H36" s="155">
        <v>1.7782426778242681</v>
      </c>
      <c r="I36" s="155">
        <v>7.1729957805907167</v>
      </c>
      <c r="J36" s="155">
        <v>6.5891472868217065</v>
      </c>
      <c r="K36" s="155">
        <v>1.411764705882353</v>
      </c>
      <c r="L36" s="158">
        <v>0</v>
      </c>
    </row>
    <row r="37" spans="2:54">
      <c r="E37" s="198" t="s">
        <v>229</v>
      </c>
      <c r="F37" s="158" t="s">
        <v>230</v>
      </c>
      <c r="G37" s="158">
        <v>33</v>
      </c>
      <c r="H37" s="155">
        <v>1.7259414225941425</v>
      </c>
      <c r="I37" s="155">
        <v>6.962025316455696</v>
      </c>
      <c r="J37" s="155">
        <v>6.395348837209303</v>
      </c>
      <c r="K37" s="155">
        <v>1.1515151515151516</v>
      </c>
      <c r="L37" s="158">
        <v>3</v>
      </c>
      <c r="N37" s="158" t="s">
        <v>682</v>
      </c>
    </row>
    <row r="38" spans="2:54">
      <c r="E38" s="198" t="s">
        <v>253</v>
      </c>
      <c r="F38" s="158" t="s">
        <v>374</v>
      </c>
      <c r="G38" s="158">
        <v>30</v>
      </c>
      <c r="H38" s="155">
        <v>1.5690376569037656</v>
      </c>
      <c r="I38" s="155">
        <v>6.3291139240506329</v>
      </c>
      <c r="J38" s="155">
        <v>5.8139534883720927</v>
      </c>
      <c r="K38" s="155">
        <v>1.0666666666666667</v>
      </c>
      <c r="L38" s="158">
        <v>2</v>
      </c>
    </row>
    <row r="39" spans="2:54">
      <c r="E39" s="196" t="s">
        <v>163</v>
      </c>
      <c r="F39" s="161" t="s">
        <v>164</v>
      </c>
      <c r="G39" s="161">
        <v>21</v>
      </c>
      <c r="H39" s="157">
        <v>1.098326359832636</v>
      </c>
      <c r="I39" s="157">
        <v>4.4303797468354427</v>
      </c>
      <c r="J39" s="157">
        <v>4.0697674418604652</v>
      </c>
      <c r="K39" s="157">
        <v>1</v>
      </c>
      <c r="L39" s="161">
        <v>0</v>
      </c>
    </row>
    <row r="40" spans="2:54">
      <c r="E40" s="196" t="s">
        <v>579</v>
      </c>
      <c r="F40" s="161" t="s">
        <v>580</v>
      </c>
      <c r="G40" s="161">
        <v>20</v>
      </c>
      <c r="H40" s="157">
        <v>1.0460251046025104</v>
      </c>
      <c r="I40" s="157">
        <v>4.2194092827004219</v>
      </c>
      <c r="J40" s="157">
        <v>3.8759689922480618</v>
      </c>
      <c r="K40" s="157">
        <v>1.75</v>
      </c>
      <c r="L40" s="161">
        <v>5</v>
      </c>
    </row>
    <row r="41" spans="2:54">
      <c r="E41" s="196" t="s">
        <v>680</v>
      </c>
      <c r="F41" s="161" t="s">
        <v>196</v>
      </c>
      <c r="G41" s="161">
        <v>19</v>
      </c>
      <c r="H41" s="157">
        <v>0.993723849372385</v>
      </c>
      <c r="I41" s="157">
        <v>4.0084388185654012</v>
      </c>
      <c r="J41" s="157">
        <v>3.6821705426356592</v>
      </c>
      <c r="K41" s="157">
        <v>1.2105263157894737</v>
      </c>
      <c r="L41" s="161">
        <v>0</v>
      </c>
    </row>
    <row r="42" spans="2:54">
      <c r="E42" s="198" t="s">
        <v>315</v>
      </c>
      <c r="F42" s="158" t="s">
        <v>316</v>
      </c>
      <c r="G42" s="158">
        <v>17</v>
      </c>
      <c r="H42" s="155">
        <v>0.88912133891213407</v>
      </c>
      <c r="I42" s="155">
        <v>3.5864978902953584</v>
      </c>
      <c r="J42" s="155">
        <v>3.2945736434108532</v>
      </c>
      <c r="K42" s="155">
        <v>1.2941176470588236</v>
      </c>
      <c r="L42" s="158">
        <v>0</v>
      </c>
    </row>
    <row r="43" spans="2:54">
      <c r="E43" s="198" t="s">
        <v>231</v>
      </c>
      <c r="F43" s="158" t="s">
        <v>355</v>
      </c>
      <c r="G43" s="158">
        <v>11</v>
      </c>
      <c r="H43" s="155">
        <v>0.57531380753138073</v>
      </c>
      <c r="I43" s="155">
        <v>2.3206751054852321</v>
      </c>
      <c r="J43" s="155">
        <v>2.1317829457364339</v>
      </c>
      <c r="K43" s="155">
        <v>1.1818181818181819</v>
      </c>
      <c r="L43" s="158">
        <v>4</v>
      </c>
    </row>
    <row r="44" spans="2:54">
      <c r="E44" s="198" t="s">
        <v>550</v>
      </c>
      <c r="F44" s="158" t="s">
        <v>551</v>
      </c>
      <c r="G44" s="158">
        <v>9</v>
      </c>
      <c r="H44" s="155">
        <v>0.47071129707112974</v>
      </c>
      <c r="I44" s="155">
        <v>1.89873417721519</v>
      </c>
      <c r="J44" s="155">
        <v>1.7441860465116279</v>
      </c>
      <c r="K44" s="155">
        <v>1.3333333333333333</v>
      </c>
      <c r="L44" s="158">
        <v>3</v>
      </c>
    </row>
    <row r="45" spans="2:54">
      <c r="E45" s="196" t="s">
        <v>130</v>
      </c>
      <c r="F45" s="161" t="s">
        <v>345</v>
      </c>
      <c r="G45" s="161">
        <v>5</v>
      </c>
      <c r="H45" s="157">
        <v>0.2615062761506276</v>
      </c>
      <c r="I45" s="157">
        <v>1.0548523206751055</v>
      </c>
      <c r="J45" s="157">
        <v>0.96899224806201545</v>
      </c>
      <c r="K45" s="157">
        <v>2.2000000000000002</v>
      </c>
      <c r="L45" s="161">
        <v>0</v>
      </c>
    </row>
    <row r="46" spans="2:54">
      <c r="E46" s="198" t="s">
        <v>232</v>
      </c>
      <c r="F46" s="158" t="s">
        <v>233</v>
      </c>
      <c r="G46" s="158">
        <v>5</v>
      </c>
      <c r="H46" s="155">
        <v>0.2615062761506276</v>
      </c>
      <c r="I46" s="155">
        <v>1.0548523206751055</v>
      </c>
      <c r="J46" s="155">
        <v>0.96899224806201545</v>
      </c>
      <c r="K46" s="155">
        <v>1.4</v>
      </c>
      <c r="L46" s="158">
        <v>1</v>
      </c>
    </row>
    <row r="47" spans="2:54">
      <c r="E47" s="198" t="s">
        <v>284</v>
      </c>
      <c r="F47" s="158" t="s">
        <v>285</v>
      </c>
      <c r="G47" s="158">
        <v>5</v>
      </c>
      <c r="H47" s="155">
        <v>0.2615062761506276</v>
      </c>
      <c r="I47" s="155">
        <v>1.0548523206751055</v>
      </c>
      <c r="J47" s="155">
        <v>0.96899224806201545</v>
      </c>
      <c r="K47" s="155">
        <v>1.6</v>
      </c>
      <c r="L47" s="158">
        <v>4</v>
      </c>
    </row>
    <row r="48" spans="2:54">
      <c r="E48" s="198" t="s">
        <v>296</v>
      </c>
      <c r="F48" s="158" t="s">
        <v>297</v>
      </c>
      <c r="G48" s="158">
        <v>4</v>
      </c>
      <c r="H48" s="155">
        <v>0.20920502092050211</v>
      </c>
      <c r="I48" s="155">
        <v>0.8438818565400843</v>
      </c>
      <c r="J48" s="155">
        <v>0.77519379844961245</v>
      </c>
      <c r="K48" s="155">
        <v>1.25</v>
      </c>
      <c r="L48" s="158">
        <v>1</v>
      </c>
    </row>
    <row r="49" spans="5:12">
      <c r="E49" s="198" t="s">
        <v>311</v>
      </c>
      <c r="F49" s="158" t="s">
        <v>312</v>
      </c>
      <c r="G49" s="158">
        <v>4</v>
      </c>
      <c r="H49" s="155">
        <v>0.20920502092050211</v>
      </c>
      <c r="I49" s="155">
        <v>0.8438818565400843</v>
      </c>
      <c r="J49" s="155">
        <v>0.77519379844961245</v>
      </c>
      <c r="K49" s="155">
        <v>1</v>
      </c>
      <c r="L49" s="158">
        <v>1</v>
      </c>
    </row>
    <row r="50" spans="5:12">
      <c r="E50" s="196" t="s">
        <v>384</v>
      </c>
      <c r="F50" s="161" t="s">
        <v>180</v>
      </c>
      <c r="G50" s="161">
        <v>3</v>
      </c>
      <c r="H50" s="157">
        <v>0.15690376569037659</v>
      </c>
      <c r="I50" s="157">
        <v>0.63291139240506333</v>
      </c>
      <c r="J50" s="157">
        <v>0.58139534883720934</v>
      </c>
      <c r="K50" s="157">
        <v>1</v>
      </c>
      <c r="L50" s="161">
        <v>0</v>
      </c>
    </row>
    <row r="51" spans="5:12">
      <c r="E51" s="196" t="s">
        <v>128</v>
      </c>
      <c r="F51" s="161" t="s">
        <v>129</v>
      </c>
      <c r="G51" s="161">
        <v>3</v>
      </c>
      <c r="H51" s="157">
        <v>0.15690376569037659</v>
      </c>
      <c r="I51" s="157">
        <v>0.63291139240506333</v>
      </c>
      <c r="J51" s="157">
        <v>0.58139534883720934</v>
      </c>
      <c r="K51" s="157">
        <v>1.6666666666666667</v>
      </c>
      <c r="L51" s="161">
        <v>0</v>
      </c>
    </row>
    <row r="52" spans="5:12">
      <c r="E52" s="196" t="s">
        <v>149</v>
      </c>
      <c r="F52" s="161" t="s">
        <v>347</v>
      </c>
      <c r="G52" s="161">
        <v>3</v>
      </c>
      <c r="H52" s="157">
        <v>0.15690376569037659</v>
      </c>
      <c r="I52" s="157">
        <v>0.63291139240506333</v>
      </c>
      <c r="J52" s="157">
        <v>0.58139534883720934</v>
      </c>
      <c r="K52" s="157">
        <v>1.6666666666666667</v>
      </c>
      <c r="L52" s="161">
        <v>0</v>
      </c>
    </row>
    <row r="53" spans="5:12">
      <c r="E53" s="198" t="s">
        <v>223</v>
      </c>
      <c r="F53" s="158" t="s">
        <v>224</v>
      </c>
      <c r="G53" s="158">
        <v>3</v>
      </c>
      <c r="H53" s="155">
        <v>0.15690376569037659</v>
      </c>
      <c r="I53" s="155">
        <v>0.63291139240506333</v>
      </c>
      <c r="J53" s="155">
        <v>0.58139534883720934</v>
      </c>
      <c r="K53" s="155">
        <v>1.6666666666666667</v>
      </c>
      <c r="L53" s="158">
        <v>0</v>
      </c>
    </row>
    <row r="54" spans="5:12">
      <c r="E54" s="198" t="s">
        <v>302</v>
      </c>
      <c r="F54" s="158" t="s">
        <v>303</v>
      </c>
      <c r="G54" s="158">
        <v>3</v>
      </c>
      <c r="H54" s="155">
        <v>0.15690376569037659</v>
      </c>
      <c r="I54" s="155">
        <v>0.63291139240506333</v>
      </c>
      <c r="J54" s="155">
        <v>0.58139534883720934</v>
      </c>
      <c r="K54" s="155">
        <v>1</v>
      </c>
      <c r="L54" s="158">
        <v>1</v>
      </c>
    </row>
    <row r="55" spans="5:12">
      <c r="E55" s="196" t="s">
        <v>156</v>
      </c>
      <c r="F55" s="161" t="s">
        <v>157</v>
      </c>
      <c r="G55" s="161">
        <v>2</v>
      </c>
      <c r="H55" s="157">
        <v>0.10460251046025106</v>
      </c>
      <c r="I55" s="157">
        <v>0.42194092827004215</v>
      </c>
      <c r="J55" s="157">
        <v>0.38759689922480622</v>
      </c>
      <c r="K55" s="157">
        <v>1.5</v>
      </c>
      <c r="L55" s="161">
        <v>2</v>
      </c>
    </row>
    <row r="56" spans="5:12">
      <c r="E56" s="198" t="s">
        <v>257</v>
      </c>
      <c r="F56" s="158" t="s">
        <v>258</v>
      </c>
      <c r="G56" s="158">
        <v>2</v>
      </c>
      <c r="H56" s="305" t="s">
        <v>564</v>
      </c>
      <c r="I56" s="155">
        <v>0.42194092827004215</v>
      </c>
      <c r="J56" s="155">
        <v>0.38759689922480622</v>
      </c>
      <c r="K56" s="155">
        <v>1</v>
      </c>
      <c r="L56" s="158">
        <v>0</v>
      </c>
    </row>
    <row r="57" spans="5:12">
      <c r="E57" s="198" t="s">
        <v>274</v>
      </c>
      <c r="F57" s="158" t="s">
        <v>275</v>
      </c>
      <c r="G57" s="158">
        <v>2</v>
      </c>
      <c r="H57" s="155">
        <v>0.10460251046025106</v>
      </c>
      <c r="I57" s="155">
        <v>0.42194092827004215</v>
      </c>
      <c r="J57" s="155">
        <v>0.38759689922480622</v>
      </c>
      <c r="K57" s="155">
        <v>1.5</v>
      </c>
      <c r="L57" s="158">
        <v>2</v>
      </c>
    </row>
    <row r="58" spans="5:12">
      <c r="E58" s="196" t="s">
        <v>147</v>
      </c>
      <c r="F58" s="161" t="s">
        <v>148</v>
      </c>
      <c r="G58" s="161">
        <v>1</v>
      </c>
      <c r="H58" s="157">
        <v>5.2301255230125528E-2</v>
      </c>
      <c r="I58" s="157">
        <v>0.21097046413502107</v>
      </c>
      <c r="J58" s="157">
        <v>0.19379844961240311</v>
      </c>
      <c r="K58" s="157">
        <v>1</v>
      </c>
      <c r="L58" s="161">
        <v>0</v>
      </c>
    </row>
    <row r="59" spans="5:12">
      <c r="E59" s="198" t="s">
        <v>588</v>
      </c>
      <c r="F59" s="158" t="s">
        <v>661</v>
      </c>
      <c r="G59" s="158">
        <v>1</v>
      </c>
      <c r="H59" s="155">
        <v>5.2301255230125528E-2</v>
      </c>
      <c r="I59" s="155">
        <v>0.21097046413502107</v>
      </c>
      <c r="J59" s="155">
        <v>0.19379844961240311</v>
      </c>
      <c r="K59" s="155">
        <v>1</v>
      </c>
      <c r="L59" s="158">
        <v>0</v>
      </c>
    </row>
    <row r="60" spans="5:12">
      <c r="E60" s="198" t="s">
        <v>221</v>
      </c>
      <c r="F60" s="158" t="s">
        <v>222</v>
      </c>
      <c r="G60" s="158">
        <v>1</v>
      </c>
      <c r="H60" s="155">
        <v>5.2301255230125528E-2</v>
      </c>
      <c r="I60" s="155">
        <v>0.21097046413502107</v>
      </c>
      <c r="J60" s="155">
        <v>0.19379844961240311</v>
      </c>
      <c r="K60" s="155">
        <v>2</v>
      </c>
      <c r="L60" s="158">
        <v>1</v>
      </c>
    </row>
    <row r="61" spans="5:12">
      <c r="E61" s="198" t="s">
        <v>326</v>
      </c>
      <c r="F61" s="158" t="s">
        <v>237</v>
      </c>
      <c r="G61" s="158">
        <v>1</v>
      </c>
      <c r="H61" s="155">
        <v>5.2301255230125528E-2</v>
      </c>
      <c r="I61" s="155">
        <v>0.21097046413502107</v>
      </c>
      <c r="J61" s="155">
        <v>0.19379844961240311</v>
      </c>
      <c r="K61" s="155">
        <v>2</v>
      </c>
      <c r="L61" s="158">
        <v>1</v>
      </c>
    </row>
    <row r="62" spans="5:12">
      <c r="E62" s="198" t="s">
        <v>267</v>
      </c>
      <c r="F62" s="158" t="s">
        <v>268</v>
      </c>
      <c r="G62" s="158">
        <v>1</v>
      </c>
      <c r="H62" s="155">
        <v>5.2301255230125528E-2</v>
      </c>
      <c r="I62" s="155">
        <v>0.21097046413502107</v>
      </c>
      <c r="J62" s="155">
        <v>0.19379844961240311</v>
      </c>
      <c r="K62" s="155">
        <v>2</v>
      </c>
      <c r="L62" s="158">
        <v>0</v>
      </c>
    </row>
    <row r="63" spans="5:12">
      <c r="E63" s="198" t="s">
        <v>640</v>
      </c>
      <c r="F63" s="158" t="s">
        <v>641</v>
      </c>
      <c r="G63" s="254" t="s">
        <v>586</v>
      </c>
      <c r="H63" s="254" t="s">
        <v>586</v>
      </c>
      <c r="I63" s="254" t="s">
        <v>586</v>
      </c>
      <c r="J63" s="254" t="s">
        <v>586</v>
      </c>
      <c r="K63" s="254" t="s">
        <v>586</v>
      </c>
      <c r="L63" s="158">
        <v>1</v>
      </c>
    </row>
    <row r="64" spans="5:12">
      <c r="E64" s="198" t="s">
        <v>208</v>
      </c>
      <c r="F64" s="158" t="s">
        <v>209</v>
      </c>
      <c r="G64" s="254" t="s">
        <v>586</v>
      </c>
      <c r="H64" s="254" t="s">
        <v>586</v>
      </c>
      <c r="I64" s="254" t="s">
        <v>586</v>
      </c>
      <c r="J64" s="254" t="s">
        <v>586</v>
      </c>
      <c r="K64" s="254" t="s">
        <v>586</v>
      </c>
      <c r="L64" s="158">
        <v>1</v>
      </c>
    </row>
    <row r="65" spans="5:12">
      <c r="E65" s="198" t="s">
        <v>264</v>
      </c>
      <c r="F65" s="158" t="s">
        <v>265</v>
      </c>
      <c r="G65" s="254" t="s">
        <v>586</v>
      </c>
      <c r="H65" s="254" t="s">
        <v>586</v>
      </c>
      <c r="I65" s="254" t="s">
        <v>586</v>
      </c>
      <c r="J65" s="254" t="s">
        <v>586</v>
      </c>
      <c r="K65" s="254" t="s">
        <v>586</v>
      </c>
      <c r="L65" s="158">
        <v>1</v>
      </c>
    </row>
    <row r="66" spans="5:12">
      <c r="E66" s="198" t="s">
        <v>589</v>
      </c>
      <c r="F66" s="158" t="s">
        <v>656</v>
      </c>
      <c r="G66" s="254" t="s">
        <v>586</v>
      </c>
      <c r="H66" s="254" t="s">
        <v>586</v>
      </c>
      <c r="I66" s="254" t="s">
        <v>586</v>
      </c>
      <c r="J66" s="254" t="s">
        <v>586</v>
      </c>
      <c r="K66" s="254" t="s">
        <v>586</v>
      </c>
      <c r="L66" s="158">
        <v>1</v>
      </c>
    </row>
    <row r="67" spans="5:12">
      <c r="E67" s="198" t="s">
        <v>282</v>
      </c>
      <c r="F67" s="158" t="s">
        <v>639</v>
      </c>
      <c r="G67" s="254" t="s">
        <v>586</v>
      </c>
      <c r="H67" s="254" t="s">
        <v>586</v>
      </c>
      <c r="I67" s="254" t="s">
        <v>586</v>
      </c>
      <c r="J67" s="254" t="s">
        <v>586</v>
      </c>
      <c r="K67" s="254" t="s">
        <v>586</v>
      </c>
      <c r="L67" s="158">
        <v>1</v>
      </c>
    </row>
    <row r="68" spans="5:12">
      <c r="E68" s="198" t="s">
        <v>134</v>
      </c>
      <c r="F68" s="158" t="s">
        <v>135</v>
      </c>
      <c r="G68" s="254" t="s">
        <v>587</v>
      </c>
      <c r="H68" s="254" t="s">
        <v>587</v>
      </c>
      <c r="I68" s="254" t="s">
        <v>587</v>
      </c>
      <c r="J68" s="254" t="s">
        <v>587</v>
      </c>
      <c r="K68" s="254" t="s">
        <v>587</v>
      </c>
      <c r="L68" s="254" t="s">
        <v>587</v>
      </c>
    </row>
    <row r="69" spans="5:12">
      <c r="E69" s="198" t="s">
        <v>683</v>
      </c>
      <c r="F69" s="158" t="s">
        <v>684</v>
      </c>
      <c r="G69" s="254" t="s">
        <v>587</v>
      </c>
      <c r="H69" s="254" t="s">
        <v>587</v>
      </c>
      <c r="I69" s="254" t="s">
        <v>587</v>
      </c>
      <c r="J69" s="254" t="s">
        <v>587</v>
      </c>
      <c r="K69" s="254" t="s">
        <v>587</v>
      </c>
      <c r="L69" s="254" t="s">
        <v>587</v>
      </c>
    </row>
    <row r="70" spans="5:12">
      <c r="E70" s="198" t="s">
        <v>581</v>
      </c>
      <c r="F70" s="158" t="s">
        <v>582</v>
      </c>
      <c r="G70" s="254" t="s">
        <v>587</v>
      </c>
      <c r="H70" s="254" t="s">
        <v>587</v>
      </c>
      <c r="I70" s="254" t="s">
        <v>587</v>
      </c>
      <c r="J70" s="254" t="s">
        <v>587</v>
      </c>
      <c r="K70" s="254" t="s">
        <v>587</v>
      </c>
      <c r="L70" s="254" t="s">
        <v>587</v>
      </c>
    </row>
    <row r="72" spans="5:12">
      <c r="G72" s="246" t="s">
        <v>591</v>
      </c>
    </row>
    <row r="73" spans="5:12">
      <c r="G73" s="246" t="s">
        <v>592</v>
      </c>
    </row>
    <row r="74" spans="5:12">
      <c r="G74" s="246" t="s">
        <v>593</v>
      </c>
    </row>
  </sheetData>
  <sheetProtection selectLockedCells="1" selectUnlockedCells="1"/>
  <sortState ref="E68:F69">
    <sortCondition ref="E68"/>
  </sortState>
  <dataValidations count="1">
    <dataValidation type="whole" allowBlank="1" showInputMessage="1" showErrorMessage="1" errorTitle="Presence/Absence Data" error="Enter 1 if present" sqref="D1:D6 E6:AY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BA72"/>
  <sheetViews>
    <sheetView zoomScale="85" workbookViewId="0">
      <pane xSplit="2" ySplit="1" topLeftCell="C16" activePane="bottomRight" state="frozen"/>
      <selection pane="topRight" activeCell="B1" sqref="B1"/>
      <selection pane="bottomLeft" activeCell="A2" sqref="A2"/>
      <selection pane="bottomRight" activeCell="N17" sqref="N17"/>
    </sheetView>
  </sheetViews>
  <sheetFormatPr defaultColWidth="5.7109375" defaultRowHeight="12.75"/>
  <cols>
    <col min="1" max="1" width="13.140625" style="158" customWidth="1"/>
    <col min="2" max="2" width="77.140625" style="158" bestFit="1" customWidth="1"/>
    <col min="3" max="3" width="10.28515625" style="181" bestFit="1" customWidth="1"/>
    <col min="4" max="4" width="6.7109375" style="177" customWidth="1"/>
    <col min="5" max="51" width="6.7109375" style="158" customWidth="1"/>
    <col min="52" max="16384" width="5.7109375" style="161"/>
  </cols>
  <sheetData>
    <row r="1" spans="1:53" s="133" customFormat="1" ht="138.6" customHeight="1">
      <c r="A1" s="127"/>
      <c r="B1" s="128" t="s">
        <v>17</v>
      </c>
      <c r="C1" s="129" t="s">
        <v>14</v>
      </c>
      <c r="D1" s="130" t="s">
        <v>565</v>
      </c>
      <c r="E1" s="132" t="s">
        <v>556</v>
      </c>
      <c r="F1" s="132" t="s">
        <v>417</v>
      </c>
      <c r="G1" s="132" t="s">
        <v>418</v>
      </c>
      <c r="H1" s="132" t="s">
        <v>422</v>
      </c>
      <c r="I1" s="132" t="s">
        <v>424</v>
      </c>
      <c r="J1" s="132" t="s">
        <v>558</v>
      </c>
      <c r="K1" s="132" t="s">
        <v>431</v>
      </c>
      <c r="L1" s="132" t="s">
        <v>432</v>
      </c>
      <c r="M1" s="132" t="s">
        <v>435</v>
      </c>
      <c r="N1" s="132" t="s">
        <v>437</v>
      </c>
      <c r="O1" s="132" t="s">
        <v>441</v>
      </c>
      <c r="P1" s="132" t="s">
        <v>449</v>
      </c>
      <c r="Q1" s="132" t="s">
        <v>451</v>
      </c>
      <c r="R1" s="132" t="s">
        <v>459</v>
      </c>
      <c r="S1" s="132" t="s">
        <v>462</v>
      </c>
      <c r="T1" s="132" t="s">
        <v>467</v>
      </c>
      <c r="U1" s="132" t="s">
        <v>471</v>
      </c>
      <c r="V1" s="132" t="s">
        <v>472</v>
      </c>
      <c r="W1" s="132" t="s">
        <v>473</v>
      </c>
      <c r="X1" s="132" t="s">
        <v>475</v>
      </c>
      <c r="Y1" s="132" t="s">
        <v>479</v>
      </c>
      <c r="Z1" s="132" t="s">
        <v>483</v>
      </c>
      <c r="AA1" s="132" t="s">
        <v>485</v>
      </c>
      <c r="AB1" s="132" t="s">
        <v>486</v>
      </c>
      <c r="AC1" s="132" t="s">
        <v>488</v>
      </c>
      <c r="AD1" s="132" t="s">
        <v>489</v>
      </c>
      <c r="AE1" s="132" t="s">
        <v>490</v>
      </c>
      <c r="AF1" s="132" t="s">
        <v>495</v>
      </c>
      <c r="AG1" s="132" t="s">
        <v>496</v>
      </c>
      <c r="AH1" s="132" t="s">
        <v>497</v>
      </c>
      <c r="AI1" s="132" t="s">
        <v>501</v>
      </c>
      <c r="AJ1" s="132" t="s">
        <v>502</v>
      </c>
      <c r="AK1" s="132" t="s">
        <v>507</v>
      </c>
      <c r="AL1" s="132" t="s">
        <v>513</v>
      </c>
      <c r="AM1" s="132" t="s">
        <v>517</v>
      </c>
      <c r="AN1" s="132" t="s">
        <v>521</v>
      </c>
      <c r="AO1" s="132" t="s">
        <v>522</v>
      </c>
      <c r="AP1" s="132" t="s">
        <v>526</v>
      </c>
      <c r="AQ1" s="132" t="s">
        <v>528</v>
      </c>
      <c r="AR1" s="132" t="s">
        <v>531</v>
      </c>
      <c r="AS1" s="132" t="s">
        <v>535</v>
      </c>
      <c r="AT1" s="132" t="s">
        <v>540</v>
      </c>
      <c r="AU1" s="132" t="s">
        <v>541</v>
      </c>
      <c r="AV1" s="132" t="s">
        <v>543</v>
      </c>
      <c r="AW1" s="132" t="s">
        <v>563</v>
      </c>
      <c r="AX1" s="132" t="s">
        <v>638</v>
      </c>
      <c r="AY1" s="132" t="s">
        <v>637</v>
      </c>
      <c r="AZ1" s="132" t="s">
        <v>10</v>
      </c>
      <c r="BA1" s="132"/>
    </row>
    <row r="2" spans="1:53" s="133" customFormat="1" ht="12.75" customHeight="1">
      <c r="A2" s="134" t="s">
        <v>93</v>
      </c>
      <c r="B2" s="135" t="s">
        <v>572</v>
      </c>
      <c r="C2" s="136"/>
      <c r="D2" s="137"/>
      <c r="E2" s="139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</row>
    <row r="3" spans="1:53" s="133" customFormat="1" ht="12.75" customHeight="1">
      <c r="A3" s="134" t="s">
        <v>45</v>
      </c>
      <c r="B3" s="135" t="s">
        <v>573</v>
      </c>
      <c r="C3" s="136"/>
      <c r="D3" s="137"/>
      <c r="E3" s="139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</row>
    <row r="4" spans="1:53" s="133" customFormat="1" ht="12.75" customHeight="1">
      <c r="A4" s="134" t="s">
        <v>47</v>
      </c>
      <c r="B4" s="135">
        <v>2661100</v>
      </c>
      <c r="C4" s="136"/>
      <c r="D4" s="137"/>
      <c r="E4" s="139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</row>
    <row r="5" spans="1:53" s="133" customFormat="1" ht="12.75" customHeight="1">
      <c r="A5" s="140" t="s">
        <v>67</v>
      </c>
      <c r="B5" s="141">
        <v>42576</v>
      </c>
      <c r="C5" s="136"/>
      <c r="D5" s="137"/>
      <c r="E5" s="139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</row>
    <row r="6" spans="1:53" s="133" customFormat="1" ht="15" customHeight="1">
      <c r="B6" s="142" t="s">
        <v>43</v>
      </c>
      <c r="C6" s="136"/>
      <c r="D6" s="137"/>
      <c r="E6" s="137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43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43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44"/>
      <c r="AY6" s="144"/>
      <c r="AZ6" s="144"/>
    </row>
    <row r="7" spans="1:53">
      <c r="B7" s="159" t="s">
        <v>100</v>
      </c>
      <c r="C7" s="156"/>
      <c r="D7" s="160">
        <v>15</v>
      </c>
      <c r="E7" s="160">
        <v>2</v>
      </c>
      <c r="F7" s="160">
        <v>1</v>
      </c>
      <c r="G7" s="160">
        <v>3</v>
      </c>
      <c r="H7" s="160" t="s">
        <v>577</v>
      </c>
      <c r="I7" s="160">
        <v>234</v>
      </c>
      <c r="J7" s="160">
        <v>102</v>
      </c>
      <c r="K7" s="160">
        <v>4</v>
      </c>
      <c r="L7" s="160">
        <v>1</v>
      </c>
      <c r="M7" s="160">
        <v>72</v>
      </c>
      <c r="N7" s="160">
        <v>3</v>
      </c>
      <c r="O7" s="160">
        <v>13</v>
      </c>
      <c r="P7" s="160">
        <v>19</v>
      </c>
      <c r="Q7" s="160">
        <v>75</v>
      </c>
      <c r="R7" s="160">
        <v>134</v>
      </c>
      <c r="S7" s="160">
        <v>71</v>
      </c>
      <c r="T7" s="160">
        <v>4</v>
      </c>
      <c r="U7" s="160">
        <v>57</v>
      </c>
      <c r="V7" s="160">
        <v>44</v>
      </c>
      <c r="W7" s="160" t="s">
        <v>577</v>
      </c>
      <c r="X7" s="160">
        <v>2</v>
      </c>
      <c r="Y7" s="160">
        <v>36</v>
      </c>
      <c r="Z7" s="160" t="s">
        <v>577</v>
      </c>
      <c r="AA7" s="160">
        <v>48</v>
      </c>
      <c r="AB7" s="160">
        <v>67</v>
      </c>
      <c r="AC7" s="160">
        <v>80</v>
      </c>
      <c r="AD7" s="160">
        <v>10</v>
      </c>
      <c r="AE7" s="160">
        <v>1</v>
      </c>
      <c r="AF7" s="160">
        <v>142</v>
      </c>
      <c r="AG7" s="160">
        <v>79</v>
      </c>
      <c r="AH7" s="160">
        <v>25</v>
      </c>
      <c r="AI7" s="160">
        <v>193</v>
      </c>
      <c r="AJ7" s="160">
        <v>25</v>
      </c>
      <c r="AK7" s="160">
        <v>4</v>
      </c>
      <c r="AL7" s="160">
        <v>1</v>
      </c>
      <c r="AM7" s="160">
        <v>2</v>
      </c>
      <c r="AN7" s="160">
        <v>1</v>
      </c>
      <c r="AO7" s="160">
        <v>6</v>
      </c>
      <c r="AP7" s="160">
        <v>17</v>
      </c>
      <c r="AQ7" s="160">
        <v>56</v>
      </c>
      <c r="AR7" s="160">
        <v>3</v>
      </c>
      <c r="AS7" s="160">
        <v>1</v>
      </c>
      <c r="AT7" s="160">
        <v>1</v>
      </c>
      <c r="AU7" s="160">
        <v>53</v>
      </c>
      <c r="AV7" s="160">
        <v>9</v>
      </c>
      <c r="AW7" s="160">
        <v>50</v>
      </c>
      <c r="AX7" s="160" t="s">
        <v>577</v>
      </c>
      <c r="AY7" s="160">
        <v>1</v>
      </c>
      <c r="AZ7" s="160" t="s">
        <v>577</v>
      </c>
    </row>
    <row r="8" spans="1:53" s="154" customFormat="1" ht="12.75" customHeight="1">
      <c r="A8" s="151"/>
      <c r="B8" s="152" t="s">
        <v>1</v>
      </c>
      <c r="C8" s="146"/>
      <c r="D8" s="153">
        <v>0.87361677344205002</v>
      </c>
      <c r="E8" s="153">
        <v>0.11648223645894001</v>
      </c>
      <c r="F8" s="153">
        <v>5.8241118229470007E-2</v>
      </c>
      <c r="G8" s="153">
        <v>0.17472335468841002</v>
      </c>
      <c r="H8" s="153" t="s">
        <v>577</v>
      </c>
      <c r="I8" s="153">
        <v>13.62842166569598</v>
      </c>
      <c r="J8" s="153">
        <v>5.9405940594059405</v>
      </c>
      <c r="K8" s="153">
        <v>0.23296447291788003</v>
      </c>
      <c r="L8" s="153">
        <v>5.8241118229470007E-2</v>
      </c>
      <c r="M8" s="153">
        <v>4.1933605125218403</v>
      </c>
      <c r="N8" s="153">
        <v>0.17472335468841002</v>
      </c>
      <c r="O8" s="153">
        <v>0.75713453698310995</v>
      </c>
      <c r="P8" s="153">
        <v>1.10658124635993</v>
      </c>
      <c r="Q8" s="153">
        <v>4.3680838672102498</v>
      </c>
      <c r="R8" s="153">
        <v>7.8043098427489799</v>
      </c>
      <c r="S8" s="153">
        <v>4.1351193942923707</v>
      </c>
      <c r="T8" s="153">
        <v>0.23296447291788003</v>
      </c>
      <c r="U8" s="153">
        <v>3.3197437390797901</v>
      </c>
      <c r="V8" s="153">
        <v>2.56260920209668</v>
      </c>
      <c r="W8" s="153" t="s">
        <v>577</v>
      </c>
      <c r="X8" s="153">
        <v>0.11648223645894001</v>
      </c>
      <c r="Y8" s="153">
        <v>2.0966802562609201</v>
      </c>
      <c r="Z8" s="153" t="s">
        <v>577</v>
      </c>
      <c r="AA8" s="153">
        <v>2.7955736750145603</v>
      </c>
      <c r="AB8" s="153">
        <v>3.9021549213744899</v>
      </c>
      <c r="AC8" s="153">
        <v>4.6592894583576001</v>
      </c>
      <c r="AD8" s="153">
        <v>0.58241118229470001</v>
      </c>
      <c r="AE8" s="153">
        <v>5.8241118229470007E-2</v>
      </c>
      <c r="AF8" s="153">
        <v>8.2702387885847415</v>
      </c>
      <c r="AG8" s="153">
        <v>4.6010483401281306</v>
      </c>
      <c r="AH8" s="153">
        <v>1.4560279557367499</v>
      </c>
      <c r="AI8" s="153">
        <v>11.240535818287711</v>
      </c>
      <c r="AJ8" s="153">
        <v>1.4560279557367499</v>
      </c>
      <c r="AK8" s="153">
        <v>0.23296447291788003</v>
      </c>
      <c r="AL8" s="153">
        <v>5.8241118229470007E-2</v>
      </c>
      <c r="AM8" s="153">
        <v>0.11648223645894001</v>
      </c>
      <c r="AN8" s="153">
        <v>5.8241118229470007E-2</v>
      </c>
      <c r="AO8" s="153">
        <v>0.34944670937682004</v>
      </c>
      <c r="AP8" s="153">
        <v>0.99009900990098987</v>
      </c>
      <c r="AQ8" s="153">
        <v>3.2615026208503202</v>
      </c>
      <c r="AR8" s="153">
        <v>0.17472335468841002</v>
      </c>
      <c r="AS8" s="153">
        <v>5.8241118229470007E-2</v>
      </c>
      <c r="AT8" s="153">
        <v>5.8241118229470007E-2</v>
      </c>
      <c r="AU8" s="153">
        <v>3.0867792661619098</v>
      </c>
      <c r="AV8" s="153">
        <v>0.52417006406523003</v>
      </c>
      <c r="AW8" s="153"/>
      <c r="AX8" s="153" t="s">
        <v>577</v>
      </c>
      <c r="AY8" s="153">
        <v>5.8241118229470007E-2</v>
      </c>
      <c r="AZ8" s="153" t="s">
        <v>577</v>
      </c>
    </row>
    <row r="9" spans="1:53" s="149" customFormat="1" ht="12.75" customHeight="1">
      <c r="A9" s="145"/>
      <c r="B9" s="145" t="s">
        <v>16</v>
      </c>
      <c r="C9" s="146"/>
      <c r="D9" s="147">
        <v>3.1914893617021276</v>
      </c>
      <c r="E9" s="148">
        <v>0.42553191489361702</v>
      </c>
      <c r="F9" s="148">
        <v>0.21276595744680851</v>
      </c>
      <c r="G9" s="148">
        <v>0.63829787234042545</v>
      </c>
      <c r="H9" s="148" t="s">
        <v>577</v>
      </c>
      <c r="I9" s="148">
        <v>49.787234042553195</v>
      </c>
      <c r="J9" s="148">
        <v>21.702127659574469</v>
      </c>
      <c r="K9" s="148">
        <v>0.85106382978723405</v>
      </c>
      <c r="L9" s="148">
        <v>0.21276595744680851</v>
      </c>
      <c r="M9" s="148">
        <v>15.319148936170212</v>
      </c>
      <c r="N9" s="148">
        <v>0.63829787234042545</v>
      </c>
      <c r="O9" s="148">
        <v>2.7659574468085104</v>
      </c>
      <c r="P9" s="148">
        <v>4.042553191489362</v>
      </c>
      <c r="Q9" s="148">
        <v>15.957446808510639</v>
      </c>
      <c r="R9" s="148">
        <v>28.510638297872344</v>
      </c>
      <c r="S9" s="148">
        <v>15.106382978723405</v>
      </c>
      <c r="T9" s="148">
        <v>0.85106382978723405</v>
      </c>
      <c r="U9" s="148">
        <v>12.127659574468085</v>
      </c>
      <c r="V9" s="148">
        <v>9.3617021276595747</v>
      </c>
      <c r="W9" s="148" t="s">
        <v>577</v>
      </c>
      <c r="X9" s="148">
        <v>0.42553191489361702</v>
      </c>
      <c r="Y9" s="148">
        <v>7.6595744680851059</v>
      </c>
      <c r="Z9" s="148" t="s">
        <v>577</v>
      </c>
      <c r="AA9" s="148">
        <v>10.212765957446807</v>
      </c>
      <c r="AB9" s="148">
        <v>14.255319148936172</v>
      </c>
      <c r="AC9" s="148">
        <v>17.021276595744681</v>
      </c>
      <c r="AD9" s="148">
        <v>2.1276595744680851</v>
      </c>
      <c r="AE9" s="148">
        <v>0.21276595744680851</v>
      </c>
      <c r="AF9" s="148">
        <v>30.212765957446809</v>
      </c>
      <c r="AG9" s="148">
        <v>16.808510638297872</v>
      </c>
      <c r="AH9" s="148">
        <v>5.3191489361702127</v>
      </c>
      <c r="AI9" s="148">
        <v>41.063829787234042</v>
      </c>
      <c r="AJ9" s="148">
        <v>5.3191489361702127</v>
      </c>
      <c r="AK9" s="148">
        <v>0.85106382978723405</v>
      </c>
      <c r="AL9" s="148">
        <v>0.21276595744680851</v>
      </c>
      <c r="AM9" s="148">
        <v>0.42553191489361702</v>
      </c>
      <c r="AN9" s="148">
        <v>0.21276595744680851</v>
      </c>
      <c r="AO9" s="148">
        <v>1.2765957446808509</v>
      </c>
      <c r="AP9" s="148">
        <v>3.6170212765957444</v>
      </c>
      <c r="AQ9" s="148">
        <v>11.914893617021278</v>
      </c>
      <c r="AR9" s="148">
        <v>0.63829787234042545</v>
      </c>
      <c r="AS9" s="148">
        <v>0.21276595744680851</v>
      </c>
      <c r="AT9" s="148">
        <v>0.21276595744680851</v>
      </c>
      <c r="AU9" s="148">
        <v>11.276595744680851</v>
      </c>
      <c r="AV9" s="148">
        <v>1.9148936170212765</v>
      </c>
      <c r="AW9" s="148">
        <v>10.638297872340425</v>
      </c>
      <c r="AX9" s="148" t="s">
        <v>577</v>
      </c>
      <c r="AY9" s="148">
        <v>0.21276595744680851</v>
      </c>
      <c r="AZ9" s="148" t="s">
        <v>577</v>
      </c>
    </row>
    <row r="10" spans="1:53" s="149" customFormat="1" ht="11.25" customHeight="1">
      <c r="A10" s="145"/>
      <c r="B10" s="145" t="s">
        <v>24</v>
      </c>
      <c r="C10" s="150"/>
      <c r="D10" s="147">
        <v>2.9013539651837523</v>
      </c>
      <c r="E10" s="148">
        <v>0.38684719535783368</v>
      </c>
      <c r="F10" s="148">
        <v>0.19342359767891684</v>
      </c>
      <c r="G10" s="148">
        <v>0.58027079303675055</v>
      </c>
      <c r="H10" s="148" t="s">
        <v>577</v>
      </c>
      <c r="I10" s="148">
        <v>45.261121856866538</v>
      </c>
      <c r="J10" s="148">
        <v>19.729206963249517</v>
      </c>
      <c r="K10" s="148">
        <v>0.77369439071566737</v>
      </c>
      <c r="L10" s="148">
        <v>0.19342359767891684</v>
      </c>
      <c r="M10" s="148">
        <v>13.926499032882012</v>
      </c>
      <c r="N10" s="148">
        <v>0.58027079303675055</v>
      </c>
      <c r="O10" s="148">
        <v>2.5145067698259185</v>
      </c>
      <c r="P10" s="148">
        <v>3.67504835589942</v>
      </c>
      <c r="Q10" s="148">
        <v>14.506769825918761</v>
      </c>
      <c r="R10" s="148">
        <v>25.918762088974855</v>
      </c>
      <c r="S10" s="148">
        <v>13.733075435203096</v>
      </c>
      <c r="T10" s="148">
        <v>0.77369439071566737</v>
      </c>
      <c r="U10" s="148">
        <v>11.02514506769826</v>
      </c>
      <c r="V10" s="148">
        <v>8.5106382978723403</v>
      </c>
      <c r="W10" s="148" t="s">
        <v>577</v>
      </c>
      <c r="X10" s="148">
        <v>0.38684719535783368</v>
      </c>
      <c r="Y10" s="148">
        <v>6.9632495164410058</v>
      </c>
      <c r="Z10" s="148" t="s">
        <v>577</v>
      </c>
      <c r="AA10" s="148">
        <v>9.2843326885880089</v>
      </c>
      <c r="AB10" s="148">
        <v>12.959381044487428</v>
      </c>
      <c r="AC10" s="148">
        <v>15.473887814313347</v>
      </c>
      <c r="AD10" s="148">
        <v>1.9342359767891684</v>
      </c>
      <c r="AE10" s="148">
        <v>0.19342359767891684</v>
      </c>
      <c r="AF10" s="148">
        <v>27.466150870406192</v>
      </c>
      <c r="AG10" s="148">
        <v>15.28046421663443</v>
      </c>
      <c r="AH10" s="148">
        <v>4.8355899419729207</v>
      </c>
      <c r="AI10" s="148">
        <v>37.330754352030951</v>
      </c>
      <c r="AJ10" s="148">
        <v>4.8355899419729207</v>
      </c>
      <c r="AK10" s="148">
        <v>0.77369439071566737</v>
      </c>
      <c r="AL10" s="148">
        <v>0.19342359767891684</v>
      </c>
      <c r="AM10" s="148">
        <v>0.38684719535783368</v>
      </c>
      <c r="AN10" s="148">
        <v>0.19342359767891684</v>
      </c>
      <c r="AO10" s="148">
        <v>1.1605415860735011</v>
      </c>
      <c r="AP10" s="148">
        <v>3.2882011605415857</v>
      </c>
      <c r="AQ10" s="148">
        <v>10.831721470019342</v>
      </c>
      <c r="AR10" s="148">
        <v>0.58027079303675055</v>
      </c>
      <c r="AS10" s="148">
        <v>0.19342359767891684</v>
      </c>
      <c r="AT10" s="148">
        <v>0.19342359767891684</v>
      </c>
      <c r="AU10" s="148">
        <v>10.251450676982591</v>
      </c>
      <c r="AV10" s="148">
        <v>1.7408123791102514</v>
      </c>
      <c r="AW10" s="148">
        <v>9.6711798839458414</v>
      </c>
      <c r="AX10" s="148" t="s">
        <v>577</v>
      </c>
      <c r="AY10" s="148">
        <v>0.19342359767891684</v>
      </c>
      <c r="AZ10" s="148" t="s">
        <v>577</v>
      </c>
    </row>
    <row r="11" spans="1:53" s="157" customFormat="1">
      <c r="A11" s="155"/>
      <c r="B11" s="145" t="s">
        <v>65</v>
      </c>
      <c r="C11" s="156">
        <v>2.1617021276595745</v>
      </c>
      <c r="D11" s="156">
        <v>1.7333333333333334</v>
      </c>
      <c r="E11" s="156">
        <v>1</v>
      </c>
      <c r="F11" s="156">
        <v>2</v>
      </c>
      <c r="G11" s="156">
        <v>1.6666666666666667</v>
      </c>
      <c r="H11" s="156" t="s">
        <v>577</v>
      </c>
      <c r="I11" s="156">
        <v>1.5042735042735043</v>
      </c>
      <c r="J11" s="156">
        <v>1.607843137254902</v>
      </c>
      <c r="K11" s="156">
        <v>1</v>
      </c>
      <c r="L11" s="156">
        <v>2</v>
      </c>
      <c r="M11" s="156">
        <v>1.25</v>
      </c>
      <c r="N11" s="156">
        <v>2.3333333333333335</v>
      </c>
      <c r="O11" s="156">
        <v>1.1538461538461537</v>
      </c>
      <c r="P11" s="156">
        <v>1.5789473684210527</v>
      </c>
      <c r="Q11" s="156">
        <v>1.28</v>
      </c>
      <c r="R11" s="156">
        <v>1.5522388059701493</v>
      </c>
      <c r="S11" s="156">
        <v>1.2535211267605635</v>
      </c>
      <c r="T11" s="156">
        <v>1.5</v>
      </c>
      <c r="U11" s="156">
        <v>2.5964912280701755</v>
      </c>
      <c r="V11" s="156">
        <v>1.9545454545454546</v>
      </c>
      <c r="W11" s="156" t="s">
        <v>577</v>
      </c>
      <c r="X11" s="156">
        <v>2</v>
      </c>
      <c r="Y11" s="156">
        <v>1.5277777777777777</v>
      </c>
      <c r="Z11" s="156" t="s">
        <v>577</v>
      </c>
      <c r="AA11" s="156">
        <v>1.25</v>
      </c>
      <c r="AB11" s="156">
        <v>1.2686567164179106</v>
      </c>
      <c r="AC11" s="156">
        <v>1.3374999999999999</v>
      </c>
      <c r="AD11" s="156">
        <v>1.9</v>
      </c>
      <c r="AE11" s="156">
        <v>2</v>
      </c>
      <c r="AF11" s="156">
        <v>1.4295774647887325</v>
      </c>
      <c r="AG11" s="156">
        <v>1.860759493670886</v>
      </c>
      <c r="AH11" s="156">
        <v>1.24</v>
      </c>
      <c r="AI11" s="156">
        <v>1.5751295336787565</v>
      </c>
      <c r="AJ11" s="156">
        <v>1.1599999999999999</v>
      </c>
      <c r="AK11" s="156">
        <v>1</v>
      </c>
      <c r="AL11" s="156">
        <v>3</v>
      </c>
      <c r="AM11" s="156">
        <v>1.5</v>
      </c>
      <c r="AN11" s="156">
        <v>1</v>
      </c>
      <c r="AO11" s="156">
        <v>2.1666666666666665</v>
      </c>
      <c r="AP11" s="156">
        <v>1.6470588235294117</v>
      </c>
      <c r="AQ11" s="156">
        <v>1.6071428571428572</v>
      </c>
      <c r="AR11" s="156">
        <v>2</v>
      </c>
      <c r="AS11" s="156">
        <v>1</v>
      </c>
      <c r="AT11" s="156">
        <v>1</v>
      </c>
      <c r="AU11" s="156">
        <v>1.2641509433962264</v>
      </c>
      <c r="AV11" s="156">
        <v>2.5555555555555554</v>
      </c>
      <c r="AW11" s="156">
        <v>1.38</v>
      </c>
      <c r="AX11" s="156" t="s">
        <v>577</v>
      </c>
      <c r="AY11" s="156">
        <v>3</v>
      </c>
      <c r="AZ11" s="156" t="s">
        <v>577</v>
      </c>
    </row>
    <row r="12" spans="1:53" s="165" customFormat="1">
      <c r="A12" s="162"/>
      <c r="B12" s="163" t="s">
        <v>63</v>
      </c>
      <c r="C12" s="164"/>
      <c r="D12" s="164">
        <v>8</v>
      </c>
      <c r="E12" s="164" t="s">
        <v>577</v>
      </c>
      <c r="F12" s="164" t="s">
        <v>577</v>
      </c>
      <c r="G12" s="164" t="s">
        <v>577</v>
      </c>
      <c r="H12" s="164">
        <v>1</v>
      </c>
      <c r="I12" s="164" t="s">
        <v>577</v>
      </c>
      <c r="J12" s="164" t="s">
        <v>577</v>
      </c>
      <c r="K12" s="164" t="s">
        <v>577</v>
      </c>
      <c r="L12" s="164">
        <v>1</v>
      </c>
      <c r="M12" s="164">
        <v>1</v>
      </c>
      <c r="N12" s="164" t="s">
        <v>577</v>
      </c>
      <c r="O12" s="164">
        <v>2</v>
      </c>
      <c r="P12" s="164" t="s">
        <v>577</v>
      </c>
      <c r="Q12" s="164">
        <v>1</v>
      </c>
      <c r="R12" s="164">
        <v>19</v>
      </c>
      <c r="S12" s="164">
        <v>4</v>
      </c>
      <c r="T12" s="164" t="s">
        <v>577</v>
      </c>
      <c r="U12" s="164">
        <v>13</v>
      </c>
      <c r="V12" s="164">
        <v>10</v>
      </c>
      <c r="W12" s="164">
        <v>2</v>
      </c>
      <c r="X12" s="164">
        <v>1</v>
      </c>
      <c r="Y12" s="164">
        <v>23</v>
      </c>
      <c r="Z12" s="164">
        <v>1</v>
      </c>
      <c r="AA12" s="164" t="s">
        <v>577</v>
      </c>
      <c r="AB12" s="164">
        <v>10</v>
      </c>
      <c r="AC12" s="164">
        <v>5</v>
      </c>
      <c r="AD12" s="164">
        <v>3</v>
      </c>
      <c r="AE12" s="164">
        <v>1</v>
      </c>
      <c r="AF12" s="164">
        <v>4</v>
      </c>
      <c r="AG12" s="164">
        <v>14</v>
      </c>
      <c r="AH12" s="164" t="s">
        <v>577</v>
      </c>
      <c r="AI12" s="164">
        <v>22</v>
      </c>
      <c r="AJ12" s="164">
        <v>1</v>
      </c>
      <c r="AK12" s="164">
        <v>3</v>
      </c>
      <c r="AL12" s="164" t="s">
        <v>577</v>
      </c>
      <c r="AM12" s="164" t="s">
        <v>577</v>
      </c>
      <c r="AN12" s="164">
        <v>1</v>
      </c>
      <c r="AO12" s="164">
        <v>2</v>
      </c>
      <c r="AP12" s="164" t="s">
        <v>577</v>
      </c>
      <c r="AQ12" s="164">
        <v>12</v>
      </c>
      <c r="AR12" s="164" t="s">
        <v>577</v>
      </c>
      <c r="AS12" s="164" t="s">
        <v>577</v>
      </c>
      <c r="AT12" s="164" t="s">
        <v>577</v>
      </c>
      <c r="AU12" s="164">
        <v>3</v>
      </c>
      <c r="AV12" s="164" t="s">
        <v>577</v>
      </c>
      <c r="AW12" s="164" t="s">
        <v>577</v>
      </c>
      <c r="AX12" s="164">
        <v>1</v>
      </c>
      <c r="AY12" s="164" t="s">
        <v>577</v>
      </c>
      <c r="AZ12" s="164" t="s">
        <v>577</v>
      </c>
    </row>
    <row r="13" spans="1:53" s="165" customFormat="1">
      <c r="B13" s="166" t="s">
        <v>64</v>
      </c>
      <c r="C13" s="167"/>
      <c r="D13" s="148" t="s">
        <v>578</v>
      </c>
      <c r="E13" s="148" t="s">
        <v>578</v>
      </c>
      <c r="F13" s="148" t="s">
        <v>578</v>
      </c>
      <c r="G13" s="148" t="s">
        <v>578</v>
      </c>
      <c r="H13" s="148" t="s">
        <v>578</v>
      </c>
      <c r="I13" s="148" t="s">
        <v>578</v>
      </c>
      <c r="J13" s="148" t="s">
        <v>578</v>
      </c>
      <c r="K13" s="148" t="s">
        <v>578</v>
      </c>
      <c r="L13" s="148" t="s">
        <v>578</v>
      </c>
      <c r="M13" s="148" t="s">
        <v>578</v>
      </c>
      <c r="N13" s="148" t="s">
        <v>578</v>
      </c>
      <c r="O13" s="148" t="s">
        <v>578</v>
      </c>
      <c r="P13" s="148" t="s">
        <v>578</v>
      </c>
      <c r="Q13" s="148" t="s">
        <v>578</v>
      </c>
      <c r="R13" s="148" t="s">
        <v>578</v>
      </c>
      <c r="S13" s="148" t="s">
        <v>578</v>
      </c>
      <c r="T13" s="148" t="s">
        <v>578</v>
      </c>
      <c r="U13" s="148" t="s">
        <v>578</v>
      </c>
      <c r="V13" s="148" t="s">
        <v>578</v>
      </c>
      <c r="W13" s="148" t="s">
        <v>578</v>
      </c>
      <c r="X13" s="148" t="s">
        <v>578</v>
      </c>
      <c r="Y13" s="148" t="s">
        <v>578</v>
      </c>
      <c r="Z13" s="148" t="s">
        <v>578</v>
      </c>
      <c r="AA13" s="148" t="s">
        <v>578</v>
      </c>
      <c r="AB13" s="148" t="s">
        <v>578</v>
      </c>
      <c r="AC13" s="148" t="s">
        <v>578</v>
      </c>
      <c r="AD13" s="148" t="s">
        <v>578</v>
      </c>
      <c r="AE13" s="148" t="s">
        <v>578</v>
      </c>
      <c r="AF13" s="148" t="s">
        <v>578</v>
      </c>
      <c r="AG13" s="148" t="s">
        <v>578</v>
      </c>
      <c r="AH13" s="148" t="s">
        <v>578</v>
      </c>
      <c r="AI13" s="148" t="s">
        <v>578</v>
      </c>
      <c r="AJ13" s="148" t="s">
        <v>578</v>
      </c>
      <c r="AK13" s="148" t="s">
        <v>578</v>
      </c>
      <c r="AL13" s="148" t="s">
        <v>578</v>
      </c>
      <c r="AM13" s="148" t="s">
        <v>578</v>
      </c>
      <c r="AN13" s="148" t="s">
        <v>578</v>
      </c>
      <c r="AO13" s="148" t="s">
        <v>578</v>
      </c>
      <c r="AP13" s="148" t="s">
        <v>578</v>
      </c>
      <c r="AQ13" s="148" t="s">
        <v>578</v>
      </c>
      <c r="AR13" s="148" t="s">
        <v>578</v>
      </c>
      <c r="AS13" s="148" t="s">
        <v>578</v>
      </c>
      <c r="AT13" s="148" t="s">
        <v>578</v>
      </c>
      <c r="AU13" s="148" t="s">
        <v>578</v>
      </c>
      <c r="AV13" s="148" t="s">
        <v>578</v>
      </c>
      <c r="AW13" s="148" t="s">
        <v>578</v>
      </c>
      <c r="AX13" s="148" t="s">
        <v>578</v>
      </c>
      <c r="AY13" s="148" t="s">
        <v>578</v>
      </c>
      <c r="AZ13" s="148" t="s">
        <v>577</v>
      </c>
    </row>
    <row r="14" spans="1:53" s="157" customFormat="1">
      <c r="A14" s="155"/>
      <c r="B14" s="155" t="s">
        <v>2</v>
      </c>
      <c r="C14" s="156">
        <v>6.473515555330929E-2</v>
      </c>
      <c r="D14" s="148">
        <v>7.6320626683929821E-5</v>
      </c>
      <c r="E14" s="148">
        <v>1.3568111410476413E-6</v>
      </c>
      <c r="F14" s="148">
        <v>3.3920278526191033E-7</v>
      </c>
      <c r="G14" s="148">
        <v>3.0528250673571932E-6</v>
      </c>
      <c r="H14" s="148" t="s">
        <v>577</v>
      </c>
      <c r="I14" s="148">
        <v>1.8573387709801159E-2</v>
      </c>
      <c r="J14" s="148">
        <v>3.5290657778649149E-3</v>
      </c>
      <c r="K14" s="148">
        <v>5.4272445641905652E-6</v>
      </c>
      <c r="L14" s="148">
        <v>3.3920278526191033E-7</v>
      </c>
      <c r="M14" s="148">
        <v>1.7584272387977432E-3</v>
      </c>
      <c r="N14" s="148">
        <v>3.0528250673571932E-6</v>
      </c>
      <c r="O14" s="148">
        <v>5.7325270709262831E-5</v>
      </c>
      <c r="P14" s="148">
        <v>1.2245220547954963E-4</v>
      </c>
      <c r="Q14" s="148">
        <v>1.908015667098245E-3</v>
      </c>
      <c r="R14" s="148">
        <v>6.090725212162861E-3</v>
      </c>
      <c r="S14" s="148">
        <v>1.7099212405052903E-3</v>
      </c>
      <c r="T14" s="148">
        <v>5.4272445641905652E-6</v>
      </c>
      <c r="U14" s="148">
        <v>1.1020698493159466E-3</v>
      </c>
      <c r="V14" s="148">
        <v>6.5669659226705833E-4</v>
      </c>
      <c r="W14" s="148" t="s">
        <v>577</v>
      </c>
      <c r="X14" s="148">
        <v>1.3568111410476413E-6</v>
      </c>
      <c r="Y14" s="148">
        <v>4.396068096994358E-4</v>
      </c>
      <c r="Z14" s="148" t="s">
        <v>577</v>
      </c>
      <c r="AA14" s="148">
        <v>7.8152321724344145E-4</v>
      </c>
      <c r="AB14" s="148">
        <v>1.5226813030407153E-3</v>
      </c>
      <c r="AC14" s="148">
        <v>2.1708978256762259E-3</v>
      </c>
      <c r="AD14" s="148">
        <v>3.392027852619103E-5</v>
      </c>
      <c r="AE14" s="148">
        <v>3.3920278526191033E-7</v>
      </c>
      <c r="AF14" s="148">
        <v>6.839684962021161E-3</v>
      </c>
      <c r="AG14" s="148">
        <v>2.1169645828195828E-3</v>
      </c>
      <c r="AH14" s="148">
        <v>2.1200174078869392E-4</v>
      </c>
      <c r="AI14" s="148">
        <v>1.2634964548220898E-2</v>
      </c>
      <c r="AJ14" s="148">
        <v>2.1200174078869392E-4</v>
      </c>
      <c r="AK14" s="148">
        <v>5.4272445641905652E-6</v>
      </c>
      <c r="AL14" s="148">
        <v>3.3920278526191033E-7</v>
      </c>
      <c r="AM14" s="148">
        <v>1.3568111410476413E-6</v>
      </c>
      <c r="AN14" s="148">
        <v>3.3920278526191033E-7</v>
      </c>
      <c r="AO14" s="148">
        <v>1.2211300269428773E-5</v>
      </c>
      <c r="AP14" s="148">
        <v>9.8029604940692042E-5</v>
      </c>
      <c r="AQ14" s="148">
        <v>1.0637399345813509E-3</v>
      </c>
      <c r="AR14" s="148">
        <v>3.0528250673571932E-6</v>
      </c>
      <c r="AS14" s="148">
        <v>3.3920278526191033E-7</v>
      </c>
      <c r="AT14" s="148">
        <v>3.3920278526191033E-7</v>
      </c>
      <c r="AU14" s="148">
        <v>9.5282062380070581E-4</v>
      </c>
      <c r="AV14" s="148">
        <v>2.7475425606214738E-5</v>
      </c>
      <c r="AW14" s="148"/>
      <c r="AX14" s="148" t="s">
        <v>577</v>
      </c>
      <c r="AY14" s="148">
        <v>3.3920278526191033E-7</v>
      </c>
      <c r="AZ14" s="148" t="s">
        <v>577</v>
      </c>
    </row>
    <row r="15" spans="1:53" s="168" customFormat="1">
      <c r="B15" s="169"/>
      <c r="C15" s="170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</row>
    <row r="16" spans="1:53" ht="18.75">
      <c r="B16" s="172" t="s">
        <v>44</v>
      </c>
      <c r="C16" s="173"/>
      <c r="D16" s="174"/>
      <c r="G16" s="159" t="s">
        <v>100</v>
      </c>
      <c r="H16" s="159" t="s">
        <v>1</v>
      </c>
      <c r="I16" s="159" t="s">
        <v>16</v>
      </c>
      <c r="J16" s="159" t="s">
        <v>24</v>
      </c>
      <c r="K16" s="159" t="s">
        <v>65</v>
      </c>
      <c r="L16" s="159" t="s">
        <v>63</v>
      </c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</row>
    <row r="17" spans="2:51">
      <c r="B17" s="175" t="s">
        <v>406</v>
      </c>
      <c r="C17" s="176">
        <v>518</v>
      </c>
      <c r="E17" s="196" t="s">
        <v>138</v>
      </c>
      <c r="F17" s="161" t="s">
        <v>139</v>
      </c>
      <c r="G17" s="165">
        <v>234</v>
      </c>
      <c r="H17" s="157">
        <v>13.62842166569598</v>
      </c>
      <c r="I17" s="157">
        <v>49.787234042553195</v>
      </c>
      <c r="J17" s="157">
        <v>45.261121856866538</v>
      </c>
      <c r="K17" s="157">
        <v>1.5042735042735043</v>
      </c>
      <c r="L17" s="161">
        <v>0</v>
      </c>
      <c r="M17" s="161"/>
      <c r="N17" s="157"/>
      <c r="O17" s="157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</row>
    <row r="18" spans="2:51">
      <c r="B18" s="159" t="s">
        <v>95</v>
      </c>
      <c r="C18" s="176">
        <v>470</v>
      </c>
      <c r="D18" s="178"/>
      <c r="E18" s="198" t="s">
        <v>251</v>
      </c>
      <c r="F18" s="158" t="s">
        <v>252</v>
      </c>
      <c r="G18" s="162">
        <v>193</v>
      </c>
      <c r="H18" s="155">
        <v>11.240535818287711</v>
      </c>
      <c r="I18" s="155">
        <v>41.063829787234042</v>
      </c>
      <c r="J18" s="155">
        <v>37.330754352030951</v>
      </c>
      <c r="K18" s="155">
        <v>1.5751295336787565</v>
      </c>
      <c r="L18" s="158">
        <v>22</v>
      </c>
      <c r="M18" s="161"/>
      <c r="N18" s="161"/>
      <c r="O18" s="155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</row>
    <row r="19" spans="2:51">
      <c r="B19" s="159" t="s">
        <v>96</v>
      </c>
      <c r="C19" s="176">
        <v>517</v>
      </c>
      <c r="E19" s="198" t="s">
        <v>240</v>
      </c>
      <c r="F19" s="158" t="s">
        <v>241</v>
      </c>
      <c r="G19" s="162">
        <v>142</v>
      </c>
      <c r="H19" s="155">
        <v>8.2702387885847415</v>
      </c>
      <c r="I19" s="155">
        <v>30.212765957446809</v>
      </c>
      <c r="J19" s="155">
        <v>27.466150870406192</v>
      </c>
      <c r="K19" s="155">
        <v>1.4295774647887325</v>
      </c>
      <c r="L19" s="158">
        <v>4</v>
      </c>
      <c r="M19" s="161"/>
      <c r="N19" s="161"/>
      <c r="O19" s="155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</row>
    <row r="20" spans="2:51">
      <c r="B20" s="152" t="s">
        <v>24</v>
      </c>
      <c r="C20" s="146">
        <v>90.909090909090907</v>
      </c>
      <c r="E20" s="197" t="s">
        <v>337</v>
      </c>
      <c r="F20" s="177" t="s">
        <v>187</v>
      </c>
      <c r="G20" s="168">
        <v>134</v>
      </c>
      <c r="H20" s="171">
        <v>7.8043098427489799</v>
      </c>
      <c r="I20" s="171">
        <v>28.510638297872344</v>
      </c>
      <c r="J20" s="171">
        <v>25.918762088974855</v>
      </c>
      <c r="K20" s="171">
        <v>1.5522388059701493</v>
      </c>
      <c r="L20" s="177">
        <v>19</v>
      </c>
      <c r="M20" s="161"/>
      <c r="N20" s="161"/>
      <c r="O20" s="17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</row>
    <row r="21" spans="2:51">
      <c r="B21" s="159" t="s">
        <v>3</v>
      </c>
      <c r="C21" s="146">
        <v>0.93526484444669067</v>
      </c>
      <c r="E21" s="196" t="s">
        <v>663</v>
      </c>
      <c r="F21" s="161" t="s">
        <v>569</v>
      </c>
      <c r="G21" s="165">
        <v>102</v>
      </c>
      <c r="H21" s="157">
        <v>5.9405940594059405</v>
      </c>
      <c r="I21" s="157">
        <v>21.702127659574469</v>
      </c>
      <c r="J21" s="157">
        <v>19.729206963249517</v>
      </c>
      <c r="K21" s="157">
        <v>1.607843137254902</v>
      </c>
      <c r="L21" s="161">
        <v>0</v>
      </c>
      <c r="M21" s="161"/>
      <c r="N21" s="161"/>
      <c r="O21" s="157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</row>
    <row r="22" spans="2:51" ht="15" customHeight="1">
      <c r="B22" s="159" t="s">
        <v>567</v>
      </c>
      <c r="C22" s="146">
        <v>18.5</v>
      </c>
      <c r="E22" s="198" t="s">
        <v>229</v>
      </c>
      <c r="F22" s="158" t="s">
        <v>230</v>
      </c>
      <c r="G22" s="162">
        <v>80</v>
      </c>
      <c r="H22" s="155">
        <v>4.6592894583576001</v>
      </c>
      <c r="I22" s="155">
        <v>17.021276595744681</v>
      </c>
      <c r="J22" s="155">
        <v>15.473887814313347</v>
      </c>
      <c r="K22" s="155">
        <v>1.3374999999999999</v>
      </c>
      <c r="L22" s="158">
        <v>5</v>
      </c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</row>
    <row r="23" spans="2:51">
      <c r="B23" s="159" t="s">
        <v>97</v>
      </c>
      <c r="C23" s="179">
        <v>1</v>
      </c>
      <c r="E23" s="198" t="s">
        <v>242</v>
      </c>
      <c r="F23" s="158" t="s">
        <v>243</v>
      </c>
      <c r="G23" s="162">
        <v>79</v>
      </c>
      <c r="H23" s="155">
        <v>4.6010483401281306</v>
      </c>
      <c r="I23" s="155">
        <v>16.808510638297872</v>
      </c>
      <c r="J23" s="155">
        <v>15.28046421663443</v>
      </c>
      <c r="K23" s="155">
        <v>1.860759493670886</v>
      </c>
      <c r="L23" s="158">
        <v>14</v>
      </c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</row>
    <row r="24" spans="2:51">
      <c r="B24" s="159" t="s">
        <v>50</v>
      </c>
      <c r="C24" s="179">
        <v>517</v>
      </c>
      <c r="E24" s="197" t="s">
        <v>175</v>
      </c>
      <c r="F24" s="177" t="s">
        <v>350</v>
      </c>
      <c r="G24" s="168">
        <v>75</v>
      </c>
      <c r="H24" s="171">
        <v>4.3680838672102498</v>
      </c>
      <c r="I24" s="171">
        <v>15.957446808510639</v>
      </c>
      <c r="J24" s="171">
        <v>14.506769825918761</v>
      </c>
      <c r="K24" s="171">
        <v>1.28</v>
      </c>
      <c r="L24" s="177">
        <v>1</v>
      </c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</row>
    <row r="25" spans="2:51">
      <c r="B25" s="159" t="s">
        <v>60</v>
      </c>
      <c r="C25" s="150">
        <v>3.3210831721470018</v>
      </c>
      <c r="E25" s="196" t="s">
        <v>152</v>
      </c>
      <c r="F25" s="161" t="s">
        <v>153</v>
      </c>
      <c r="G25" s="165">
        <v>72</v>
      </c>
      <c r="H25" s="157">
        <v>4.1933605125218403</v>
      </c>
      <c r="I25" s="157">
        <v>15.319148936170212</v>
      </c>
      <c r="J25" s="157">
        <v>13.926499032882012</v>
      </c>
      <c r="K25" s="157">
        <v>1.25</v>
      </c>
      <c r="L25" s="161">
        <v>1</v>
      </c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</row>
    <row r="26" spans="2:51">
      <c r="B26" s="159" t="s">
        <v>98</v>
      </c>
      <c r="C26" s="150">
        <v>3.6531914893617023</v>
      </c>
      <c r="E26" s="196" t="s">
        <v>192</v>
      </c>
      <c r="F26" s="161" t="s">
        <v>370</v>
      </c>
      <c r="G26" s="165">
        <v>71</v>
      </c>
      <c r="H26" s="157">
        <v>4.1351193942923707</v>
      </c>
      <c r="I26" s="157">
        <v>15.106382978723405</v>
      </c>
      <c r="J26" s="157">
        <v>13.733075435203096</v>
      </c>
      <c r="K26" s="157">
        <v>1.2535211267605635</v>
      </c>
      <c r="L26" s="161">
        <v>4</v>
      </c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</row>
    <row r="27" spans="2:51">
      <c r="B27" s="159" t="s">
        <v>56</v>
      </c>
      <c r="C27" s="150">
        <v>3.2920696324951644</v>
      </c>
      <c r="E27" s="198" t="s">
        <v>226</v>
      </c>
      <c r="F27" s="158" t="s">
        <v>348</v>
      </c>
      <c r="G27" s="162">
        <v>67</v>
      </c>
      <c r="H27" s="155">
        <v>3.9021549213744899</v>
      </c>
      <c r="I27" s="155">
        <v>14.255319148936172</v>
      </c>
      <c r="J27" s="155">
        <v>12.959381044487428</v>
      </c>
      <c r="K27" s="155">
        <v>1.2686567164179106</v>
      </c>
      <c r="L27" s="158">
        <v>10</v>
      </c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</row>
    <row r="28" spans="2:51">
      <c r="B28" s="159" t="s">
        <v>99</v>
      </c>
      <c r="C28" s="150">
        <v>3.6212765957446806</v>
      </c>
      <c r="E28" s="198" t="s">
        <v>202</v>
      </c>
      <c r="F28" s="158" t="s">
        <v>203</v>
      </c>
      <c r="G28" s="162">
        <v>57</v>
      </c>
      <c r="H28" s="155">
        <v>3.3197437390797901</v>
      </c>
      <c r="I28" s="155">
        <v>12.127659574468085</v>
      </c>
      <c r="J28" s="155">
        <v>11.02514506769826</v>
      </c>
      <c r="K28" s="155">
        <v>2.5964912280701755</v>
      </c>
      <c r="L28" s="158">
        <v>13</v>
      </c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</row>
    <row r="29" spans="2:51">
      <c r="B29" s="159" t="s">
        <v>62</v>
      </c>
      <c r="C29" s="176">
        <v>43</v>
      </c>
      <c r="E29" s="198" t="s">
        <v>291</v>
      </c>
      <c r="F29" s="158" t="s">
        <v>325</v>
      </c>
      <c r="G29" s="162">
        <v>56</v>
      </c>
      <c r="H29" s="155">
        <v>3.2615026208503202</v>
      </c>
      <c r="I29" s="155">
        <v>11.914893617021278</v>
      </c>
      <c r="J29" s="155">
        <v>10.831721470019342</v>
      </c>
      <c r="K29" s="155">
        <v>1.6071428571428572</v>
      </c>
      <c r="L29" s="158">
        <v>12</v>
      </c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</row>
    <row r="30" spans="2:51">
      <c r="B30" s="159" t="s">
        <v>61</v>
      </c>
      <c r="C30" s="176">
        <v>47</v>
      </c>
      <c r="E30" s="198" t="s">
        <v>313</v>
      </c>
      <c r="F30" s="158" t="s">
        <v>314</v>
      </c>
      <c r="G30" s="162">
        <v>53</v>
      </c>
      <c r="H30" s="155">
        <v>3.0867792661619098</v>
      </c>
      <c r="I30" s="155">
        <v>11.276595744680851</v>
      </c>
      <c r="J30" s="155">
        <v>10.251450676982591</v>
      </c>
      <c r="K30" s="155">
        <v>1.2641509433962264</v>
      </c>
      <c r="L30" s="158">
        <v>3</v>
      </c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</row>
    <row r="31" spans="2:51">
      <c r="B31" s="159" t="s">
        <v>554</v>
      </c>
      <c r="C31" s="176">
        <v>51</v>
      </c>
      <c r="E31" s="198"/>
      <c r="F31" s="158" t="s">
        <v>583</v>
      </c>
      <c r="G31" s="162">
        <v>50</v>
      </c>
      <c r="H31" s="155" t="s">
        <v>564</v>
      </c>
      <c r="I31" s="155">
        <v>10.638297872340425</v>
      </c>
      <c r="J31" s="155">
        <v>9.6711798839458414</v>
      </c>
      <c r="K31" s="155">
        <v>1.38</v>
      </c>
      <c r="L31" s="158">
        <v>0</v>
      </c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</row>
    <row r="32" spans="2:51" ht="15" customHeight="1">
      <c r="B32" s="159" t="s">
        <v>552</v>
      </c>
      <c r="C32" s="146">
        <v>6.3382978723404255</v>
      </c>
      <c r="E32" s="198" t="s">
        <v>225</v>
      </c>
      <c r="F32" s="158" t="s">
        <v>371</v>
      </c>
      <c r="G32" s="162">
        <v>48</v>
      </c>
      <c r="H32" s="155">
        <v>2.7955736750145603</v>
      </c>
      <c r="I32" s="155">
        <v>10.212765957446807</v>
      </c>
      <c r="J32" s="155">
        <v>9.2843326885880089</v>
      </c>
      <c r="K32" s="155">
        <v>1.25</v>
      </c>
      <c r="L32" s="158">
        <v>0</v>
      </c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</row>
    <row r="33" spans="2:51" ht="15" customHeight="1">
      <c r="B33" s="159" t="s">
        <v>553</v>
      </c>
      <c r="C33" s="146">
        <v>6</v>
      </c>
      <c r="E33" s="198" t="s">
        <v>204</v>
      </c>
      <c r="F33" s="158" t="s">
        <v>205</v>
      </c>
      <c r="G33" s="162">
        <v>44</v>
      </c>
      <c r="H33" s="155">
        <v>2.56260920209668</v>
      </c>
      <c r="I33" s="155">
        <v>9.3617021276595747</v>
      </c>
      <c r="J33" s="155">
        <v>8.5106382978723403</v>
      </c>
      <c r="K33" s="155">
        <v>1.9545454545454546</v>
      </c>
      <c r="L33" s="158">
        <v>10</v>
      </c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</row>
    <row r="34" spans="2:51">
      <c r="B34" s="159" t="s">
        <v>557</v>
      </c>
      <c r="C34" s="146">
        <v>2.1617021276595745</v>
      </c>
      <c r="E34" s="198" t="s">
        <v>216</v>
      </c>
      <c r="F34" s="158" t="s">
        <v>217</v>
      </c>
      <c r="G34" s="162">
        <v>36</v>
      </c>
      <c r="H34" s="155">
        <v>2.0966802562609201</v>
      </c>
      <c r="I34" s="155">
        <v>7.6595744680851059</v>
      </c>
      <c r="J34" s="155">
        <v>6.9632495164410058</v>
      </c>
      <c r="K34" s="155">
        <v>1.5277777777777777</v>
      </c>
      <c r="L34" s="158">
        <v>23</v>
      </c>
    </row>
    <row r="35" spans="2:51" ht="15.75">
      <c r="B35" s="180" t="s">
        <v>568</v>
      </c>
      <c r="E35" s="198" t="s">
        <v>244</v>
      </c>
      <c r="F35" s="158" t="s">
        <v>373</v>
      </c>
      <c r="G35" s="162">
        <v>25</v>
      </c>
      <c r="H35" s="155">
        <v>1.4560279557367499</v>
      </c>
      <c r="I35" s="155">
        <v>5.3191489361702127</v>
      </c>
      <c r="J35" s="155">
        <v>4.8355899419729207</v>
      </c>
      <c r="K35" s="155">
        <v>1.24</v>
      </c>
      <c r="L35" s="158">
        <v>0</v>
      </c>
    </row>
    <row r="36" spans="2:51">
      <c r="E36" s="198" t="s">
        <v>253</v>
      </c>
      <c r="F36" s="158" t="s">
        <v>374</v>
      </c>
      <c r="G36" s="162">
        <v>25</v>
      </c>
      <c r="H36" s="155">
        <v>1.4560279557367499</v>
      </c>
      <c r="I36" s="155">
        <v>5.3191489361702127</v>
      </c>
      <c r="J36" s="155">
        <v>4.8355899419729207</v>
      </c>
      <c r="K36" s="155">
        <v>1.1599999999999999</v>
      </c>
      <c r="L36" s="158">
        <v>1</v>
      </c>
    </row>
    <row r="37" spans="2:51">
      <c r="E37" s="196" t="s">
        <v>171</v>
      </c>
      <c r="F37" s="161" t="s">
        <v>172</v>
      </c>
      <c r="G37" s="165">
        <v>19</v>
      </c>
      <c r="H37" s="157">
        <v>1.10658124635993</v>
      </c>
      <c r="I37" s="157">
        <v>4.042553191489362</v>
      </c>
      <c r="J37" s="157">
        <v>3.67504835589942</v>
      </c>
      <c r="K37" s="157">
        <v>1.5789473684210527</v>
      </c>
      <c r="L37" s="161">
        <v>0</v>
      </c>
    </row>
    <row r="38" spans="2:51">
      <c r="E38" s="198" t="s">
        <v>289</v>
      </c>
      <c r="F38" s="158" t="s">
        <v>357</v>
      </c>
      <c r="G38" s="162">
        <v>17</v>
      </c>
      <c r="H38" s="155">
        <v>0.99009900990098987</v>
      </c>
      <c r="I38" s="155">
        <v>3.6170212765957444</v>
      </c>
      <c r="J38" s="155">
        <v>3.2882011605415857</v>
      </c>
      <c r="K38" s="155">
        <v>1.6470588235294117</v>
      </c>
      <c r="L38" s="158">
        <v>0</v>
      </c>
    </row>
    <row r="39" spans="2:51">
      <c r="E39" s="196" t="s">
        <v>579</v>
      </c>
      <c r="F39" s="161" t="s">
        <v>580</v>
      </c>
      <c r="G39" s="165">
        <v>15</v>
      </c>
      <c r="H39" s="157">
        <v>0.87361677344205002</v>
      </c>
      <c r="I39" s="157">
        <v>3.1914893617021276</v>
      </c>
      <c r="J39" s="157">
        <v>2.9013539651837523</v>
      </c>
      <c r="K39" s="157">
        <v>1.7333333333333334</v>
      </c>
      <c r="L39" s="161">
        <v>8</v>
      </c>
    </row>
    <row r="40" spans="2:51">
      <c r="E40" s="196" t="s">
        <v>163</v>
      </c>
      <c r="F40" s="161" t="s">
        <v>164</v>
      </c>
      <c r="G40" s="165">
        <v>13</v>
      </c>
      <c r="H40" s="157">
        <v>0.75713453698310995</v>
      </c>
      <c r="I40" s="157">
        <v>2.7659574468085104</v>
      </c>
      <c r="J40" s="157">
        <v>2.5145067698259185</v>
      </c>
      <c r="K40" s="157">
        <v>1.1538461538461537</v>
      </c>
      <c r="L40" s="161">
        <v>2</v>
      </c>
    </row>
    <row r="41" spans="2:51">
      <c r="E41" s="198" t="s">
        <v>231</v>
      </c>
      <c r="F41" s="158" t="s">
        <v>355</v>
      </c>
      <c r="G41" s="162">
        <v>10</v>
      </c>
      <c r="H41" s="155">
        <v>0.58241118229470001</v>
      </c>
      <c r="I41" s="155">
        <v>2.1276595744680851</v>
      </c>
      <c r="J41" s="155">
        <v>1.9342359767891684</v>
      </c>
      <c r="K41" s="155">
        <v>1.9</v>
      </c>
      <c r="L41" s="158">
        <v>3</v>
      </c>
    </row>
    <row r="42" spans="2:51">
      <c r="E42" s="198" t="s">
        <v>315</v>
      </c>
      <c r="F42" s="158" t="s">
        <v>316</v>
      </c>
      <c r="G42" s="162">
        <v>9</v>
      </c>
      <c r="H42" s="155">
        <v>0.52417006406523003</v>
      </c>
      <c r="I42" s="155">
        <v>1.9148936170212765</v>
      </c>
      <c r="J42" s="155">
        <v>1.7408123791102514</v>
      </c>
      <c r="K42" s="155">
        <v>2.5555555555555554</v>
      </c>
      <c r="L42" s="158">
        <v>0</v>
      </c>
    </row>
    <row r="43" spans="2:51">
      <c r="E43" s="198" t="s">
        <v>284</v>
      </c>
      <c r="F43" s="158" t="s">
        <v>285</v>
      </c>
      <c r="G43" s="162">
        <v>6</v>
      </c>
      <c r="H43" s="155">
        <v>0.34944670937682004</v>
      </c>
      <c r="I43" s="155">
        <v>1.2765957446808509</v>
      </c>
      <c r="J43" s="155">
        <v>1.1605415860735011</v>
      </c>
      <c r="K43" s="155">
        <v>2.1666666666666665</v>
      </c>
      <c r="L43" s="158">
        <v>2</v>
      </c>
    </row>
    <row r="44" spans="2:51">
      <c r="E44" s="196" t="s">
        <v>147</v>
      </c>
      <c r="F44" s="161" t="s">
        <v>148</v>
      </c>
      <c r="G44" s="165">
        <v>4</v>
      </c>
      <c r="H44" s="157">
        <v>0.23296447291788003</v>
      </c>
      <c r="I44" s="157">
        <v>0.85106382978723405</v>
      </c>
      <c r="J44" s="157">
        <v>0.77369439071566737</v>
      </c>
      <c r="K44" s="157">
        <v>1</v>
      </c>
      <c r="L44" s="161">
        <v>0</v>
      </c>
    </row>
    <row r="45" spans="2:51">
      <c r="E45" s="196" t="s">
        <v>662</v>
      </c>
      <c r="F45" s="161" t="s">
        <v>196</v>
      </c>
      <c r="G45" s="165">
        <v>4</v>
      </c>
      <c r="H45" s="157">
        <v>0.23296447291788003</v>
      </c>
      <c r="I45" s="157">
        <v>0.85106382978723405</v>
      </c>
      <c r="J45" s="157">
        <v>0.77369439071566737</v>
      </c>
      <c r="K45" s="157">
        <v>1.5</v>
      </c>
      <c r="L45" s="161">
        <v>0</v>
      </c>
    </row>
    <row r="46" spans="2:51">
      <c r="E46" s="198" t="s">
        <v>550</v>
      </c>
      <c r="F46" s="158" t="s">
        <v>551</v>
      </c>
      <c r="G46" s="162">
        <v>4</v>
      </c>
      <c r="H46" s="155">
        <v>0.23296447291788003</v>
      </c>
      <c r="I46" s="155">
        <v>0.85106382978723405</v>
      </c>
      <c r="J46" s="155">
        <v>0.77369439071566737</v>
      </c>
      <c r="K46" s="155">
        <v>1</v>
      </c>
      <c r="L46" s="158">
        <v>3</v>
      </c>
    </row>
    <row r="47" spans="2:51">
      <c r="E47" s="196" t="s">
        <v>130</v>
      </c>
      <c r="F47" s="161" t="s">
        <v>345</v>
      </c>
      <c r="G47" s="165">
        <v>3</v>
      </c>
      <c r="H47" s="157">
        <v>0.17472335468841002</v>
      </c>
      <c r="I47" s="157">
        <v>0.63829787234042545</v>
      </c>
      <c r="J47" s="157">
        <v>0.58027079303675055</v>
      </c>
      <c r="K47" s="157">
        <v>1.6666666666666667</v>
      </c>
      <c r="L47" s="161">
        <v>0</v>
      </c>
    </row>
    <row r="48" spans="2:51">
      <c r="E48" s="196" t="s">
        <v>156</v>
      </c>
      <c r="F48" s="161" t="s">
        <v>157</v>
      </c>
      <c r="G48" s="165">
        <v>3</v>
      </c>
      <c r="H48" s="157">
        <v>0.17472335468841002</v>
      </c>
      <c r="I48" s="157">
        <v>0.63829787234042545</v>
      </c>
      <c r="J48" s="157">
        <v>0.58027079303675055</v>
      </c>
      <c r="K48" s="157">
        <v>2.3333333333333335</v>
      </c>
      <c r="L48" s="161">
        <v>0</v>
      </c>
    </row>
    <row r="49" spans="5:12">
      <c r="E49" s="198" t="s">
        <v>296</v>
      </c>
      <c r="F49" s="158" t="s">
        <v>297</v>
      </c>
      <c r="G49" s="162">
        <v>3</v>
      </c>
      <c r="H49" s="155">
        <v>0.17472335468841002</v>
      </c>
      <c r="I49" s="155">
        <v>0.63829787234042545</v>
      </c>
      <c r="J49" s="155">
        <v>0.58027079303675055</v>
      </c>
      <c r="K49" s="155">
        <v>2</v>
      </c>
      <c r="L49" s="158">
        <v>0</v>
      </c>
    </row>
    <row r="50" spans="5:12">
      <c r="E50" s="196" t="s">
        <v>384</v>
      </c>
      <c r="F50" s="161" t="s">
        <v>180</v>
      </c>
      <c r="G50" s="165">
        <v>2</v>
      </c>
      <c r="H50" s="157">
        <v>0.11648223645894001</v>
      </c>
      <c r="I50" s="157">
        <v>0.42553191489361702</v>
      </c>
      <c r="J50" s="157">
        <v>0.38684719535783368</v>
      </c>
      <c r="K50" s="157">
        <v>1</v>
      </c>
      <c r="L50" s="161">
        <v>0</v>
      </c>
    </row>
    <row r="51" spans="5:12">
      <c r="E51" s="198" t="s">
        <v>208</v>
      </c>
      <c r="F51" s="158" t="s">
        <v>209</v>
      </c>
      <c r="G51" s="162">
        <v>2</v>
      </c>
      <c r="H51" s="155">
        <v>0.11648223645894001</v>
      </c>
      <c r="I51" s="155">
        <v>0.42553191489361702</v>
      </c>
      <c r="J51" s="155">
        <v>0.38684719535783368</v>
      </c>
      <c r="K51" s="155">
        <v>2</v>
      </c>
      <c r="L51" s="158">
        <v>1</v>
      </c>
    </row>
    <row r="52" spans="5:12">
      <c r="E52" s="198" t="s">
        <v>274</v>
      </c>
      <c r="F52" s="158" t="s">
        <v>275</v>
      </c>
      <c r="G52" s="162">
        <v>2</v>
      </c>
      <c r="H52" s="155">
        <v>0.11648223645894001</v>
      </c>
      <c r="I52" s="155">
        <v>0.42553191489361702</v>
      </c>
      <c r="J52" s="155">
        <v>0.38684719535783368</v>
      </c>
      <c r="K52" s="155">
        <v>1.5</v>
      </c>
      <c r="L52" s="158">
        <v>0</v>
      </c>
    </row>
    <row r="53" spans="5:12">
      <c r="E53" s="196" t="s">
        <v>128</v>
      </c>
      <c r="F53" s="161" t="s">
        <v>129</v>
      </c>
      <c r="G53" s="165">
        <v>1</v>
      </c>
      <c r="H53" s="157">
        <v>5.8241118229470007E-2</v>
      </c>
      <c r="I53" s="157">
        <v>0.21276595744680851</v>
      </c>
      <c r="J53" s="157">
        <v>0.19342359767891684</v>
      </c>
      <c r="K53" s="157">
        <v>2</v>
      </c>
      <c r="L53" s="161">
        <v>0</v>
      </c>
    </row>
    <row r="54" spans="5:12">
      <c r="E54" s="196" t="s">
        <v>149</v>
      </c>
      <c r="F54" s="161" t="s">
        <v>347</v>
      </c>
      <c r="G54" s="165">
        <v>1</v>
      </c>
      <c r="H54" s="157">
        <v>5.8241118229470007E-2</v>
      </c>
      <c r="I54" s="157">
        <v>0.21276595744680851</v>
      </c>
      <c r="J54" s="157">
        <v>0.19342359767891684</v>
      </c>
      <c r="K54" s="157">
        <v>2</v>
      </c>
      <c r="L54" s="161">
        <v>1</v>
      </c>
    </row>
    <row r="55" spans="5:12">
      <c r="E55" s="198" t="s">
        <v>588</v>
      </c>
      <c r="F55" s="158" t="s">
        <v>661</v>
      </c>
      <c r="G55" s="162">
        <v>1</v>
      </c>
      <c r="H55" s="155">
        <v>5.8241118229470007E-2</v>
      </c>
      <c r="I55" s="155">
        <v>0.21276595744680851</v>
      </c>
      <c r="J55" s="155">
        <v>0.19342359767891684</v>
      </c>
      <c r="K55" s="155">
        <v>3</v>
      </c>
      <c r="L55" s="158">
        <v>0</v>
      </c>
    </row>
    <row r="56" spans="5:12">
      <c r="E56" s="198" t="s">
        <v>232</v>
      </c>
      <c r="F56" s="158" t="s">
        <v>233</v>
      </c>
      <c r="G56" s="162">
        <v>1</v>
      </c>
      <c r="H56" s="155">
        <v>5.8241118229470007E-2</v>
      </c>
      <c r="I56" s="155">
        <v>0.21276595744680851</v>
      </c>
      <c r="J56" s="155">
        <v>0.19342359767891684</v>
      </c>
      <c r="K56" s="155">
        <v>2</v>
      </c>
      <c r="L56" s="158">
        <v>1</v>
      </c>
    </row>
    <row r="57" spans="5:12">
      <c r="E57" s="198" t="s">
        <v>267</v>
      </c>
      <c r="F57" s="158" t="s">
        <v>268</v>
      </c>
      <c r="G57" s="162">
        <v>1</v>
      </c>
      <c r="H57" s="155">
        <v>5.8241118229470007E-2</v>
      </c>
      <c r="I57" s="155">
        <v>0.21276595744680851</v>
      </c>
      <c r="J57" s="155">
        <v>0.19342359767891684</v>
      </c>
      <c r="K57" s="155">
        <v>3</v>
      </c>
      <c r="L57" s="158">
        <v>0</v>
      </c>
    </row>
    <row r="58" spans="5:12">
      <c r="E58" s="198" t="s">
        <v>282</v>
      </c>
      <c r="F58" s="158" t="s">
        <v>639</v>
      </c>
      <c r="G58" s="162">
        <v>1</v>
      </c>
      <c r="H58" s="155">
        <v>5.8241118229470007E-2</v>
      </c>
      <c r="I58" s="155">
        <v>0.21276595744680851</v>
      </c>
      <c r="J58" s="155">
        <v>0.19342359767891684</v>
      </c>
      <c r="K58" s="155">
        <v>1</v>
      </c>
      <c r="L58" s="158">
        <v>1</v>
      </c>
    </row>
    <row r="59" spans="5:12">
      <c r="E59" s="198" t="s">
        <v>302</v>
      </c>
      <c r="F59" s="158" t="s">
        <v>303</v>
      </c>
      <c r="G59" s="162">
        <v>1</v>
      </c>
      <c r="H59" s="155">
        <v>5.8241118229470007E-2</v>
      </c>
      <c r="I59" s="155">
        <v>0.21276595744680851</v>
      </c>
      <c r="J59" s="155">
        <v>0.19342359767891684</v>
      </c>
      <c r="K59" s="155">
        <v>1</v>
      </c>
      <c r="L59" s="158">
        <v>0</v>
      </c>
    </row>
    <row r="60" spans="5:12">
      <c r="E60" s="198" t="s">
        <v>311</v>
      </c>
      <c r="F60" s="158" t="s">
        <v>312</v>
      </c>
      <c r="G60" s="162">
        <v>1</v>
      </c>
      <c r="H60" s="155">
        <v>5.8241118229470007E-2</v>
      </c>
      <c r="I60" s="155">
        <v>0.21276595744680851</v>
      </c>
      <c r="J60" s="155">
        <v>0.19342359767891684</v>
      </c>
      <c r="K60" s="155">
        <v>1</v>
      </c>
      <c r="L60" s="158">
        <v>0</v>
      </c>
    </row>
    <row r="61" spans="5:12">
      <c r="E61" s="196" t="s">
        <v>134</v>
      </c>
      <c r="F61" s="161" t="s">
        <v>135</v>
      </c>
      <c r="G61" s="199" t="s">
        <v>586</v>
      </c>
      <c r="H61" s="199" t="s">
        <v>586</v>
      </c>
      <c r="I61" s="199" t="s">
        <v>586</v>
      </c>
      <c r="J61" s="199" t="s">
        <v>586</v>
      </c>
      <c r="K61" s="199" t="s">
        <v>586</v>
      </c>
      <c r="L61" s="161">
        <v>1</v>
      </c>
    </row>
    <row r="62" spans="5:12">
      <c r="E62" s="198" t="s">
        <v>640</v>
      </c>
      <c r="F62" s="158" t="s">
        <v>641</v>
      </c>
      <c r="G62" s="254" t="s">
        <v>586</v>
      </c>
      <c r="H62" s="254" t="s">
        <v>586</v>
      </c>
      <c r="I62" s="254" t="s">
        <v>586</v>
      </c>
      <c r="J62" s="254" t="s">
        <v>586</v>
      </c>
      <c r="K62" s="254" t="s">
        <v>586</v>
      </c>
      <c r="L62" s="158">
        <v>1</v>
      </c>
    </row>
    <row r="63" spans="5:12">
      <c r="E63" s="198" t="s">
        <v>581</v>
      </c>
      <c r="F63" s="158" t="s">
        <v>582</v>
      </c>
      <c r="G63" s="254" t="s">
        <v>586</v>
      </c>
      <c r="H63" s="254" t="s">
        <v>586</v>
      </c>
      <c r="I63" s="254" t="s">
        <v>586</v>
      </c>
      <c r="J63" s="254" t="s">
        <v>586</v>
      </c>
      <c r="K63" s="254" t="s">
        <v>586</v>
      </c>
      <c r="L63" s="158">
        <v>2</v>
      </c>
    </row>
    <row r="64" spans="5:12">
      <c r="E64" s="198" t="s">
        <v>221</v>
      </c>
      <c r="F64" s="158" t="s">
        <v>222</v>
      </c>
      <c r="G64" s="254" t="s">
        <v>586</v>
      </c>
      <c r="H64" s="254" t="s">
        <v>586</v>
      </c>
      <c r="I64" s="254" t="s">
        <v>586</v>
      </c>
      <c r="J64" s="254" t="s">
        <v>586</v>
      </c>
      <c r="K64" s="254" t="s">
        <v>586</v>
      </c>
      <c r="L64" s="158">
        <v>1</v>
      </c>
    </row>
    <row r="65" spans="5:12">
      <c r="E65" s="198" t="s">
        <v>264</v>
      </c>
      <c r="F65" s="158" t="s">
        <v>265</v>
      </c>
      <c r="G65" s="254" t="s">
        <v>587</v>
      </c>
      <c r="H65" s="254" t="s">
        <v>587</v>
      </c>
      <c r="I65" s="254" t="s">
        <v>587</v>
      </c>
      <c r="J65" s="254" t="s">
        <v>587</v>
      </c>
      <c r="K65" s="254" t="s">
        <v>587</v>
      </c>
      <c r="L65" s="254" t="s">
        <v>587</v>
      </c>
    </row>
    <row r="66" spans="5:12">
      <c r="E66" s="198" t="s">
        <v>266</v>
      </c>
      <c r="F66" s="158" t="s">
        <v>359</v>
      </c>
      <c r="G66" s="254" t="s">
        <v>587</v>
      </c>
      <c r="H66" s="254" t="s">
        <v>587</v>
      </c>
      <c r="I66" s="254" t="s">
        <v>587</v>
      </c>
      <c r="J66" s="254" t="s">
        <v>587</v>
      </c>
      <c r="K66" s="254" t="s">
        <v>587</v>
      </c>
      <c r="L66" s="254" t="s">
        <v>587</v>
      </c>
    </row>
    <row r="67" spans="5:12">
      <c r="E67" s="198" t="s">
        <v>584</v>
      </c>
      <c r="F67" s="158" t="s">
        <v>585</v>
      </c>
      <c r="G67" s="254" t="s">
        <v>587</v>
      </c>
      <c r="H67" s="254" t="s">
        <v>587</v>
      </c>
      <c r="I67" s="254" t="s">
        <v>587</v>
      </c>
      <c r="J67" s="254" t="s">
        <v>587</v>
      </c>
      <c r="K67" s="254" t="s">
        <v>587</v>
      </c>
      <c r="L67" s="254" t="s">
        <v>587</v>
      </c>
    </row>
    <row r="68" spans="5:12">
      <c r="E68" s="198" t="s">
        <v>589</v>
      </c>
      <c r="F68" s="158" t="s">
        <v>656</v>
      </c>
      <c r="G68" s="254" t="s">
        <v>587</v>
      </c>
      <c r="H68" s="254" t="s">
        <v>587</v>
      </c>
      <c r="I68" s="254" t="s">
        <v>587</v>
      </c>
      <c r="J68" s="254" t="s">
        <v>587</v>
      </c>
      <c r="K68" s="254" t="s">
        <v>587</v>
      </c>
      <c r="L68" s="254" t="s">
        <v>587</v>
      </c>
    </row>
    <row r="70" spans="5:12">
      <c r="G70" s="246" t="s">
        <v>591</v>
      </c>
    </row>
    <row r="71" spans="5:12">
      <c r="G71" s="246" t="s">
        <v>592</v>
      </c>
    </row>
    <row r="72" spans="5:12">
      <c r="G72" s="246" t="s">
        <v>593</v>
      </c>
    </row>
  </sheetData>
  <sheetProtection selectLockedCells="1" selectUnlockedCells="1"/>
  <sortState ref="E17:L65">
    <sortCondition descending="1" ref="G16:G64"/>
    <sortCondition ref="E16:E64"/>
  </sortState>
  <dataValidations count="1">
    <dataValidation type="whole" allowBlank="1" showInputMessage="1" showErrorMessage="1" errorTitle="Presence/Absence Data" error="Enter 1 if present" sqref="D1:D6 E6:AW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2017 Mapping Data</vt:lpstr>
      <vt:lpstr>2016 Mapping Data</vt:lpstr>
      <vt:lpstr>READ ME</vt:lpstr>
      <vt:lpstr>ENTRY</vt:lpstr>
      <vt:lpstr>FIELD SHEET</vt:lpstr>
      <vt:lpstr>2017BOAT SURVEY</vt:lpstr>
      <vt:lpstr>STATS</vt:lpstr>
      <vt:lpstr>2017 Stats Summary</vt:lpstr>
      <vt:lpstr>2016 Stats Summary</vt:lpstr>
      <vt:lpstr>MAX DEPTH GRAPH</vt:lpstr>
      <vt:lpstr>CALCULATE FQI</vt:lpstr>
      <vt:lpstr>2017 Edited FQI</vt:lpstr>
      <vt:lpstr>2016 Edited FQI</vt:lpstr>
      <vt:lpstr>2015 Edited FQI</vt:lpstr>
      <vt:lpstr>2010Edited FQI</vt:lpstr>
      <vt:lpstr>Sheet1</vt:lpstr>
      <vt:lpstr>'2016 Mapping Data'!Print_Area</vt:lpstr>
      <vt:lpstr>'2016 Stats Summary'!Print_Area</vt:lpstr>
      <vt:lpstr>'2017 Mapping Data'!Print_Area</vt:lpstr>
      <vt:lpstr>'2017 Stats Summary'!Print_Area</vt:lpstr>
      <vt:lpstr>'2017BOAT SURVEY'!Print_Area</vt:lpstr>
      <vt:lpstr>ENTRY!Print_Area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2017-12-05T00:58:05Z</dcterms:modified>
</cp:coreProperties>
</file>