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 activeTab="1"/>
  </bookViews>
  <sheets>
    <sheet name="2016 Preliminary Endothall" sheetId="1" r:id="rId1"/>
    <sheet name="2016 Preliminary Diquat" sheetId="5" r:id="rId2"/>
    <sheet name="Revised Proposal 2-6-2015" sheetId="2" r:id="rId3"/>
    <sheet name="Website" sheetId="3" r:id="rId4"/>
  </sheets>
  <calcPr calcId="145621"/>
</workbook>
</file>

<file path=xl/calcChain.xml><?xml version="1.0" encoding="utf-8"?>
<calcChain xmlns="http://schemas.openxmlformats.org/spreadsheetml/2006/main">
  <c r="F16" i="5" l="1"/>
  <c r="E5" i="5"/>
  <c r="E6" i="5"/>
  <c r="E7" i="5"/>
  <c r="E8" i="5"/>
  <c r="E9" i="5"/>
  <c r="E10" i="5"/>
  <c r="E11" i="5"/>
  <c r="E12" i="5"/>
  <c r="E13" i="5"/>
  <c r="E14" i="5"/>
  <c r="E15" i="5"/>
  <c r="F5" i="5"/>
  <c r="F6" i="5"/>
  <c r="F7" i="5"/>
  <c r="F8" i="5"/>
  <c r="F9" i="5"/>
  <c r="F10" i="5"/>
  <c r="F11" i="5"/>
  <c r="F13" i="5"/>
  <c r="F14" i="5"/>
  <c r="F15" i="5"/>
  <c r="I16" i="1"/>
  <c r="F16" i="1"/>
  <c r="D16" i="1"/>
  <c r="B16" i="1"/>
  <c r="C16" i="5"/>
  <c r="E4" i="5"/>
  <c r="G15" i="5"/>
  <c r="H15" i="5" s="1"/>
  <c r="I15" i="5" s="1"/>
  <c r="J15" i="5" s="1"/>
  <c r="G14" i="5"/>
  <c r="H14" i="5" s="1"/>
  <c r="I14" i="5" s="1"/>
  <c r="J14" i="5" s="1"/>
  <c r="G13" i="5"/>
  <c r="H13" i="5" s="1"/>
  <c r="I13" i="5" s="1"/>
  <c r="J13" i="5" s="1"/>
  <c r="G12" i="5"/>
  <c r="H12" i="5" s="1"/>
  <c r="I12" i="5" s="1"/>
  <c r="J12" i="5" s="1"/>
  <c r="G11" i="5"/>
  <c r="H11" i="5" s="1"/>
  <c r="I11" i="5" s="1"/>
  <c r="J11" i="5" s="1"/>
  <c r="G10" i="5"/>
  <c r="H10" i="5" s="1"/>
  <c r="I10" i="5" s="1"/>
  <c r="J10" i="5" s="1"/>
  <c r="E16" i="5"/>
  <c r="G8" i="5"/>
  <c r="H8" i="5" s="1"/>
  <c r="I8" i="5" s="1"/>
  <c r="J8" i="5" s="1"/>
  <c r="G6" i="5"/>
  <c r="H6" i="5" s="1"/>
  <c r="I6" i="5" s="1"/>
  <c r="J6" i="5" s="1"/>
  <c r="G9" i="5" l="1"/>
  <c r="H9" i="5" s="1"/>
  <c r="I9" i="5" s="1"/>
  <c r="J9" i="5" s="1"/>
  <c r="G5" i="5"/>
  <c r="H5" i="5" s="1"/>
  <c r="I5" i="5" s="1"/>
  <c r="J5" i="5" s="1"/>
  <c r="G7" i="5"/>
  <c r="H7" i="5" s="1"/>
  <c r="I7" i="5" s="1"/>
  <c r="J7" i="5" s="1"/>
  <c r="G4" i="5"/>
  <c r="H4" i="5" s="1"/>
  <c r="I4" i="5" s="1"/>
  <c r="J4" i="5" s="1"/>
  <c r="I5" i="1"/>
  <c r="I6" i="1"/>
  <c r="I7" i="1"/>
  <c r="I8" i="1"/>
  <c r="I9" i="1"/>
  <c r="I10" i="1"/>
  <c r="I11" i="1"/>
  <c r="I12" i="1"/>
  <c r="I13" i="1"/>
  <c r="I14" i="1"/>
  <c r="I15" i="1"/>
  <c r="I4" i="1"/>
  <c r="G12" i="1"/>
  <c r="G4" i="1"/>
  <c r="F5" i="1" l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3" i="1"/>
  <c r="G13" i="1" s="1"/>
  <c r="F14" i="1"/>
  <c r="G14" i="1" s="1"/>
  <c r="F15" i="1"/>
  <c r="G15" i="1" s="1"/>
  <c r="D15" i="1"/>
  <c r="D14" i="1"/>
  <c r="D13" i="1"/>
  <c r="D12" i="1"/>
  <c r="D11" i="1"/>
  <c r="D10" i="1"/>
  <c r="I9" i="3" l="1"/>
  <c r="I8" i="3"/>
  <c r="I7" i="3"/>
  <c r="I10" i="3" s="1"/>
  <c r="I6" i="3"/>
  <c r="I5" i="3"/>
  <c r="F4" i="3"/>
  <c r="F10" i="3" s="1"/>
  <c r="B10" i="3" l="1"/>
  <c r="D9" i="3"/>
  <c r="D8" i="3"/>
  <c r="D7" i="3"/>
  <c r="D6" i="3"/>
  <c r="D5" i="3"/>
  <c r="D4" i="3"/>
  <c r="D10" i="3" s="1"/>
  <c r="B10" i="2" l="1"/>
  <c r="D9" i="2"/>
  <c r="I9" i="2" s="1"/>
  <c r="D8" i="2"/>
  <c r="I8" i="2" s="1"/>
  <c r="D7" i="2"/>
  <c r="I7" i="2" s="1"/>
  <c r="D6" i="2"/>
  <c r="I6" i="2" s="1"/>
  <c r="D5" i="2"/>
  <c r="I5" i="2" s="1"/>
  <c r="D4" i="2"/>
  <c r="F4" i="2" s="1"/>
  <c r="F10" i="2" s="1"/>
  <c r="D10" i="2" l="1"/>
  <c r="I10" i="2"/>
  <c r="D5" i="1"/>
  <c r="D6" i="1"/>
  <c r="D7" i="1"/>
  <c r="D8" i="1"/>
  <c r="D9" i="1"/>
  <c r="D4" i="1" l="1"/>
</calcChain>
</file>

<file path=xl/sharedStrings.xml><?xml version="1.0" encoding="utf-8"?>
<sst xmlns="http://schemas.openxmlformats.org/spreadsheetml/2006/main" count="167" uniqueCount="83">
  <si>
    <t>Treatment
Site</t>
  </si>
  <si>
    <t>Acreage</t>
  </si>
  <si>
    <t>Mean Depth
(feet)</t>
  </si>
  <si>
    <t>Volume
(acre-feet)</t>
  </si>
  <si>
    <t>Treatment
a.i. ppm</t>
  </si>
  <si>
    <t>Treatment
application (gal)</t>
  </si>
  <si>
    <t>Application
rate (gal/ac-ft)</t>
  </si>
  <si>
    <t>Total</t>
  </si>
  <si>
    <t xml:space="preserve"> 1-15</t>
  </si>
  <si>
    <t xml:space="preserve"> 2-15</t>
  </si>
  <si>
    <t xml:space="preserve"> 3-15</t>
  </si>
  <si>
    <t>4-15</t>
  </si>
  <si>
    <t>5-15</t>
  </si>
  <si>
    <t>6-15</t>
  </si>
  <si>
    <t>CLP/EWM — Endothall (Aquathol K)</t>
  </si>
  <si>
    <t>CLP/EWM - Endothall (Aquathol Super K)</t>
  </si>
  <si>
    <t>Treatment
application (lbs)</t>
  </si>
  <si>
    <t>Application
rate (lbs/ac-ft)</t>
  </si>
  <si>
    <t>Target endothol ai (ppm)</t>
  </si>
  <si>
    <t>lbs/ac-ft</t>
  </si>
  <si>
    <t>Aquathol Super K (granular)</t>
  </si>
  <si>
    <t>Target endothall a.i. (ppm)</t>
  </si>
  <si>
    <t>gal/ac-ft†</t>
  </si>
  <si>
    <t>Aquathol K (liquid)</t>
  </si>
  <si>
    <t>CLP/EWM Treatment (6.52 acres); early spring application</t>
  </si>
  <si>
    <t>2011 Treatment: Navigate (4.0 ppm) on 4.23 acres - no CLP management, EWM reduced</t>
  </si>
  <si>
    <t>2012 Treatment: Navigate (4.0 ppm) on 4.13 acres - no CLP management completed, EWM declined 50% post-treatment, but increased over 2011 in fall survey</t>
  </si>
  <si>
    <t>2013 Treatment: Aquathol K (2.0 ppm) and DMA 4 (3.0 ppm) on 5.06 acres - 5.06 acres of CLP treated, only 2.34 acres of EWM treated. Both treated at the same time.</t>
  </si>
  <si>
    <t>2014 Treatment: none completed due to high water</t>
  </si>
  <si>
    <t>2013 EWM Results: great outside the north bay where endothall was used, not good in the north bay.</t>
  </si>
  <si>
    <t>2013 CLP results: good in both the north bay and the rest of the lake.</t>
  </si>
  <si>
    <t>Aquathol® K liquid herbicide</t>
  </si>
  <si>
    <t>Aquathol® Super K granular herbicide</t>
  </si>
  <si>
    <t>Suggested Treatment: Combined use of Aquathol K and Super K (2.5-3.0 ppm)</t>
  </si>
  <si>
    <t>Aquathol K: $120/gallon x 34 gallons = $4,080.00</t>
  </si>
  <si>
    <t>Aquathol Super K: $35/lb x 51 lbs = $1,785.00</t>
  </si>
  <si>
    <t>Total Cost</t>
  </si>
  <si>
    <t>Little Trade Lake 2015 Proposed Chemical Treatment Reveised 2-6-2015 (dlb)</t>
  </si>
  <si>
    <t>Large-scale CLP: 0.75 to 1.5 ppm</t>
  </si>
  <si>
    <t xml:space="preserve">Aquathol K and Super K Suggested Label Rates: </t>
  </si>
  <si>
    <t>Large-scale EWM:  2.0 to 3.0 ppm</t>
  </si>
  <si>
    <t>Small-scale CLP: 1.5 to 5.0 ppm</t>
  </si>
  <si>
    <t>Small-scale EWM: 3.0 to 5.0 ppm</t>
  </si>
  <si>
    <t>Treatment Site Details</t>
  </si>
  <si>
    <t>2015 Little Trade Lake Treatment Proposal (3-30-2015 LEAPS)</t>
  </si>
  <si>
    <t>CLP/EWM Treatment (5.46 acres), early spring application</t>
  </si>
  <si>
    <t>CLP/EWM Treatment (1.06 acres), early spring application</t>
  </si>
  <si>
    <t>1-16</t>
  </si>
  <si>
    <t>2-16</t>
  </si>
  <si>
    <t>3-16</t>
  </si>
  <si>
    <t>4-16</t>
  </si>
  <si>
    <t>5-16</t>
  </si>
  <si>
    <t>6-16</t>
  </si>
  <si>
    <t>7-16</t>
  </si>
  <si>
    <t>8-16</t>
  </si>
  <si>
    <t>9-16</t>
  </si>
  <si>
    <t>10-16</t>
  </si>
  <si>
    <t>11-16</t>
  </si>
  <si>
    <t>12-16</t>
  </si>
  <si>
    <t>CLP/EWM — Diquat (Reward)</t>
  </si>
  <si>
    <t>NA</t>
  </si>
  <si>
    <t>Treatment
application (2-gal/acre)</t>
  </si>
  <si>
    <t>CLP/EWM Treatment (10.69 acres); early spring application</t>
  </si>
  <si>
    <t>Reward (liquid diquat)</t>
  </si>
  <si>
    <t>Reward (liquid Diquat)</t>
  </si>
  <si>
    <t>0.25-0.5 gallons/acre-ft</t>
  </si>
  <si>
    <t>Little Trade Lake 2016 Preliminary CLP/EWM Treatment Proposal</t>
  </si>
  <si>
    <t>CLP/EWM - Endothall (Aquathol K)</t>
  </si>
  <si>
    <t>Aquathol K (liquid endothall)</t>
  </si>
  <si>
    <t>3.0-4.0 ppm</t>
  </si>
  <si>
    <t>Eurasian Watermilfoil — Diquat (Reward)</t>
  </si>
  <si>
    <t>Treatment
Location</t>
  </si>
  <si>
    <t>Site Name</t>
  </si>
  <si>
    <t>Max Label Treatment
Rate (2 gal/acre)</t>
  </si>
  <si>
    <t>Max allowed diquat ion (2lbs/gallon)</t>
  </si>
  <si>
    <t>Total diquat ion (mg) (Col.M x 453594)</t>
  </si>
  <si>
    <t>Treatment
a.i. ppm (Col.L/1233481.84)</t>
  </si>
  <si>
    <t>Exceeds label or DNR rate</t>
  </si>
  <si>
    <t>no</t>
  </si>
  <si>
    <t>$150/gallon x 23 = $3,450.00</t>
  </si>
  <si>
    <t>$120/gallon x 109 = $13,080.00</t>
  </si>
  <si>
    <t>EWM Treatment (13.19 acres); early spring application</t>
  </si>
  <si>
    <t>Little Trade Lake 2016 Preliminary CLP/EWM Treatment Proposal - Diquat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</si>
</sst>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49" fontId="1" fillId="2" borderId="2" xfId="0" applyNumberFormat="1" applyFont="1" applyFill="1" applyBorder="1"/>
    <xf numFmtId="49" fontId="2" fillId="2" borderId="3" xfId="0" applyNumberFormat="1" applyFont="1" applyFill="1" applyBorder="1" applyAlignment="1">
      <alignment horizontal="center" wrapText="1"/>
    </xf>
    <xf numFmtId="0" fontId="1" fillId="2" borderId="7" xfId="0" applyFont="1" applyFill="1" applyBorder="1"/>
    <xf numFmtId="0" fontId="2" fillId="2" borderId="8" xfId="0" applyFont="1" applyFill="1" applyBorder="1" applyAlignment="1">
      <alignment horizontal="center" wrapText="1"/>
    </xf>
    <xf numFmtId="0" fontId="1" fillId="2" borderId="9" xfId="0" applyFont="1" applyFill="1" applyBorder="1"/>
    <xf numFmtId="0" fontId="2" fillId="2" borderId="1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left"/>
    </xf>
    <xf numFmtId="2" fontId="1" fillId="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/>
    <xf numFmtId="164" fontId="1" fillId="2" borderId="7" xfId="0" applyNumberFormat="1" applyFont="1" applyFill="1" applyBorder="1" applyAlignment="1"/>
    <xf numFmtId="164" fontId="1" fillId="2" borderId="9" xfId="0" applyNumberFormat="1" applyFont="1" applyFill="1" applyBorder="1" applyAlignment="1"/>
    <xf numFmtId="49" fontId="3" fillId="2" borderId="3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10" xfId="0" applyFont="1" applyFill="1" applyBorder="1"/>
    <xf numFmtId="49" fontId="1" fillId="2" borderId="4" xfId="0" applyNumberFormat="1" applyFont="1" applyFill="1" applyBorder="1" applyAlignment="1">
      <alignment horizontal="left"/>
    </xf>
    <xf numFmtId="164" fontId="1" fillId="0" borderId="3" xfId="0" applyNumberFormat="1" applyFont="1" applyBorder="1" applyAlignment="1">
      <alignment wrapText="1"/>
    </xf>
    <xf numFmtId="2" fontId="1" fillId="0" borderId="10" xfId="0" applyNumberFormat="1" applyFont="1" applyBorder="1"/>
    <xf numFmtId="0" fontId="5" fillId="0" borderId="0" xfId="0" applyFont="1"/>
    <xf numFmtId="164" fontId="1" fillId="0" borderId="3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/>
    </xf>
    <xf numFmtId="2" fontId="1" fillId="0" borderId="5" xfId="0" applyNumberFormat="1" applyFont="1" applyBorder="1"/>
    <xf numFmtId="2" fontId="1" fillId="0" borderId="11" xfId="0" applyNumberFormat="1" applyFont="1" applyBorder="1"/>
    <xf numFmtId="164" fontId="1" fillId="0" borderId="5" xfId="0" applyNumberFormat="1" applyFont="1" applyBorder="1"/>
    <xf numFmtId="0" fontId="1" fillId="0" borderId="10" xfId="0" applyFont="1" applyBorder="1"/>
    <xf numFmtId="164" fontId="1" fillId="0" borderId="3" xfId="0" applyNumberFormat="1" applyFont="1" applyBorder="1"/>
    <xf numFmtId="0" fontId="1" fillId="0" borderId="3" xfId="0" applyFont="1" applyBorder="1" applyAlignment="1"/>
    <xf numFmtId="0" fontId="2" fillId="2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0" fontId="8" fillId="0" borderId="0" xfId="0" applyFont="1"/>
    <xf numFmtId="8" fontId="6" fillId="0" borderId="0" xfId="0" applyNumberFormat="1" applyFont="1"/>
    <xf numFmtId="0" fontId="6" fillId="0" borderId="0" xfId="0" applyFont="1"/>
    <xf numFmtId="0" fontId="0" fillId="0" borderId="0" xfId="0" applyAlignment="1">
      <alignment horizontal="center"/>
    </xf>
    <xf numFmtId="164" fontId="1" fillId="3" borderId="4" xfId="0" applyNumberFormat="1" applyFont="1" applyFill="1" applyBorder="1" applyAlignment="1"/>
    <xf numFmtId="49" fontId="1" fillId="4" borderId="4" xfId="0" applyNumberFormat="1" applyFont="1" applyFill="1" applyBorder="1" applyAlignment="1">
      <alignment horizontal="left"/>
    </xf>
    <xf numFmtId="2" fontId="1" fillId="4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left"/>
    </xf>
    <xf numFmtId="164" fontId="1" fillId="3" borderId="3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/>
    </xf>
    <xf numFmtId="2" fontId="1" fillId="3" borderId="5" xfId="0" applyNumberFormat="1" applyFont="1" applyFill="1" applyBorder="1"/>
    <xf numFmtId="2" fontId="1" fillId="3" borderId="11" xfId="0" applyNumberFormat="1" applyFont="1" applyFill="1" applyBorder="1"/>
    <xf numFmtId="164" fontId="1" fillId="3" borderId="3" xfId="0" applyNumberFormat="1" applyFont="1" applyFill="1" applyBorder="1"/>
    <xf numFmtId="2" fontId="1" fillId="3" borderId="10" xfId="0" applyNumberFormat="1" applyFont="1" applyFill="1" applyBorder="1"/>
    <xf numFmtId="164" fontId="1" fillId="4" borderId="3" xfId="0" applyNumberFormat="1" applyFont="1" applyFill="1" applyBorder="1" applyAlignment="1">
      <alignment wrapText="1"/>
    </xf>
    <xf numFmtId="2" fontId="1" fillId="4" borderId="10" xfId="0" applyNumberFormat="1" applyFont="1" applyFill="1" applyBorder="1"/>
    <xf numFmtId="2" fontId="1" fillId="4" borderId="5" xfId="0" applyNumberFormat="1" applyFont="1" applyFill="1" applyBorder="1"/>
    <xf numFmtId="2" fontId="1" fillId="4" borderId="11" xfId="0" applyNumberFormat="1" applyFont="1" applyFill="1" applyBorder="1"/>
    <xf numFmtId="164" fontId="1" fillId="4" borderId="5" xfId="0" applyNumberFormat="1" applyFont="1" applyFill="1" applyBorder="1"/>
    <xf numFmtId="0" fontId="1" fillId="4" borderId="3" xfId="0" applyFont="1" applyFill="1" applyBorder="1" applyAlignment="1"/>
    <xf numFmtId="0" fontId="1" fillId="4" borderId="10" xfId="0" applyFont="1" applyFill="1" applyBorder="1"/>
    <xf numFmtId="49" fontId="3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left" wrapText="1"/>
    </xf>
    <xf numFmtId="49" fontId="11" fillId="2" borderId="4" xfId="0" applyNumberFormat="1" applyFont="1" applyFill="1" applyBorder="1" applyAlignment="1">
      <alignment horizontal="left"/>
    </xf>
    <xf numFmtId="2" fontId="11" fillId="2" borderId="4" xfId="0" applyNumberFormat="1" applyFont="1" applyFill="1" applyBorder="1" applyAlignment="1">
      <alignment horizontal="center"/>
    </xf>
    <xf numFmtId="165" fontId="11" fillId="2" borderId="4" xfId="0" applyNumberFormat="1" applyFont="1" applyFill="1" applyBorder="1" applyAlignment="1">
      <alignment horizontal="center"/>
    </xf>
    <xf numFmtId="165" fontId="11" fillId="0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2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2" fontId="13" fillId="2" borderId="1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49" fontId="11" fillId="2" borderId="13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2" fontId="11" fillId="2" borderId="13" xfId="0" applyNumberFormat="1" applyFont="1" applyFill="1" applyBorder="1" applyAlignment="1">
      <alignment horizontal="center"/>
    </xf>
    <xf numFmtId="165" fontId="11" fillId="2" borderId="13" xfId="0" applyNumberFormat="1" applyFont="1" applyFill="1" applyBorder="1" applyAlignment="1">
      <alignment horizontal="center"/>
    </xf>
    <xf numFmtId="165" fontId="11" fillId="0" borderId="13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G30" sqref="G30"/>
    </sheetView>
  </sheetViews>
  <sheetFormatPr defaultRowHeight="15" x14ac:dyDescent="0.25"/>
  <cols>
    <col min="1" max="1" width="11.140625" customWidth="1"/>
    <col min="2" max="3" width="7.42578125" customWidth="1"/>
    <col min="4" max="4" width="10.7109375" customWidth="1"/>
    <col min="5" max="5" width="10.28515625" customWidth="1"/>
    <col min="6" max="6" width="11.42578125" customWidth="1"/>
    <col min="7" max="8" width="11.140625" customWidth="1"/>
    <col min="9" max="9" width="10.85546875" customWidth="1"/>
    <col min="10" max="10" width="12.140625" customWidth="1"/>
  </cols>
  <sheetData>
    <row r="1" spans="1:10" x14ac:dyDescent="0.25">
      <c r="A1" s="114" t="s">
        <v>66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30" customHeight="1" x14ac:dyDescent="0.25">
      <c r="A2" s="1"/>
      <c r="B2" s="3"/>
      <c r="C2" s="3"/>
      <c r="D2" s="5"/>
      <c r="E2" s="115" t="s">
        <v>59</v>
      </c>
      <c r="F2" s="116"/>
      <c r="G2" s="117"/>
      <c r="H2" s="118" t="s">
        <v>67</v>
      </c>
      <c r="I2" s="119"/>
      <c r="J2" s="120"/>
    </row>
    <row r="3" spans="1:10" ht="51.75" x14ac:dyDescent="0.25">
      <c r="A3" s="2" t="s">
        <v>0</v>
      </c>
      <c r="B3" s="13" t="s">
        <v>1</v>
      </c>
      <c r="C3" s="4" t="s">
        <v>2</v>
      </c>
      <c r="D3" s="6" t="s">
        <v>3</v>
      </c>
      <c r="E3" s="12" t="s">
        <v>4</v>
      </c>
      <c r="F3" s="7" t="s">
        <v>61</v>
      </c>
      <c r="G3" s="8" t="s">
        <v>6</v>
      </c>
      <c r="H3" s="9" t="s">
        <v>4</v>
      </c>
      <c r="I3" s="10" t="s">
        <v>5</v>
      </c>
      <c r="J3" s="11" t="s">
        <v>6</v>
      </c>
    </row>
    <row r="4" spans="1:10" x14ac:dyDescent="0.25">
      <c r="A4" s="15" t="s">
        <v>47</v>
      </c>
      <c r="B4" s="16">
        <v>6.41</v>
      </c>
      <c r="C4" s="17">
        <v>3</v>
      </c>
      <c r="D4" s="16">
        <f t="shared" ref="D4:D9" si="0">C4*B4</f>
        <v>19.23</v>
      </c>
      <c r="E4" s="18" t="s">
        <v>60</v>
      </c>
      <c r="F4" s="18">
        <v>9.6</v>
      </c>
      <c r="G4" s="19">
        <f>F4/D4</f>
        <v>0.49921996879875191</v>
      </c>
      <c r="H4" s="82">
        <v>3</v>
      </c>
      <c r="I4" s="81">
        <f>D4*J4</f>
        <v>38.46</v>
      </c>
      <c r="J4" s="17">
        <v>2</v>
      </c>
    </row>
    <row r="5" spans="1:10" x14ac:dyDescent="0.25">
      <c r="A5" s="15" t="s">
        <v>48</v>
      </c>
      <c r="B5" s="16">
        <v>2.04</v>
      </c>
      <c r="C5" s="17">
        <v>4</v>
      </c>
      <c r="D5" s="16">
        <f t="shared" si="0"/>
        <v>8.16</v>
      </c>
      <c r="E5" s="18" t="s">
        <v>60</v>
      </c>
      <c r="F5" s="18">
        <f t="shared" ref="F5:F15" si="1">B5*2</f>
        <v>4.08</v>
      </c>
      <c r="G5" s="19">
        <f t="shared" ref="G5:G15" si="2">F5/D5</f>
        <v>0.5</v>
      </c>
      <c r="H5" s="17">
        <v>3</v>
      </c>
      <c r="I5" s="81">
        <f t="shared" ref="I5:I15" si="3">D5*J5</f>
        <v>16.32</v>
      </c>
      <c r="J5" s="17">
        <v>2</v>
      </c>
    </row>
    <row r="6" spans="1:10" x14ac:dyDescent="0.25">
      <c r="A6" s="15" t="s">
        <v>49</v>
      </c>
      <c r="B6" s="16">
        <v>0.46</v>
      </c>
      <c r="C6" s="17">
        <v>4</v>
      </c>
      <c r="D6" s="16">
        <f t="shared" si="0"/>
        <v>1.84</v>
      </c>
      <c r="E6" s="18" t="s">
        <v>60</v>
      </c>
      <c r="F6" s="18">
        <f t="shared" si="1"/>
        <v>0.92</v>
      </c>
      <c r="G6" s="19">
        <f t="shared" si="2"/>
        <v>0.5</v>
      </c>
      <c r="H6" s="17">
        <v>4</v>
      </c>
      <c r="I6" s="81">
        <f t="shared" si="3"/>
        <v>4.7840000000000007</v>
      </c>
      <c r="J6" s="17">
        <v>2.6</v>
      </c>
    </row>
    <row r="7" spans="1:10" x14ac:dyDescent="0.25">
      <c r="A7" s="15" t="s">
        <v>50</v>
      </c>
      <c r="B7" s="16">
        <v>0.7</v>
      </c>
      <c r="C7" s="17">
        <v>5</v>
      </c>
      <c r="D7" s="16">
        <f t="shared" si="0"/>
        <v>3.5</v>
      </c>
      <c r="E7" s="18" t="s">
        <v>60</v>
      </c>
      <c r="F7" s="18">
        <f t="shared" si="1"/>
        <v>1.4</v>
      </c>
      <c r="G7" s="19">
        <f t="shared" si="2"/>
        <v>0.39999999999999997</v>
      </c>
      <c r="H7" s="17">
        <v>4</v>
      </c>
      <c r="I7" s="81">
        <f t="shared" si="3"/>
        <v>9.1</v>
      </c>
      <c r="J7" s="17">
        <v>2.6</v>
      </c>
    </row>
    <row r="8" spans="1:10" x14ac:dyDescent="0.25">
      <c r="A8" s="15" t="s">
        <v>51</v>
      </c>
      <c r="B8" s="16">
        <v>0.51</v>
      </c>
      <c r="C8" s="17">
        <v>5</v>
      </c>
      <c r="D8" s="16">
        <f t="shared" si="0"/>
        <v>2.5499999999999998</v>
      </c>
      <c r="E8" s="18" t="s">
        <v>60</v>
      </c>
      <c r="F8" s="18">
        <f t="shared" si="1"/>
        <v>1.02</v>
      </c>
      <c r="G8" s="19">
        <f t="shared" si="2"/>
        <v>0.4</v>
      </c>
      <c r="H8" s="17">
        <v>4</v>
      </c>
      <c r="I8" s="81">
        <f t="shared" si="3"/>
        <v>6.63</v>
      </c>
      <c r="J8" s="17">
        <v>2.6</v>
      </c>
    </row>
    <row r="9" spans="1:10" x14ac:dyDescent="0.25">
      <c r="A9" s="15" t="s">
        <v>52</v>
      </c>
      <c r="B9" s="16">
        <v>0.56999999999999995</v>
      </c>
      <c r="C9" s="17">
        <v>4</v>
      </c>
      <c r="D9" s="16">
        <f t="shared" si="0"/>
        <v>2.2799999999999998</v>
      </c>
      <c r="E9" s="18" t="s">
        <v>60</v>
      </c>
      <c r="F9" s="18">
        <f t="shared" si="1"/>
        <v>1.1399999999999999</v>
      </c>
      <c r="G9" s="19">
        <f t="shared" si="2"/>
        <v>0.5</v>
      </c>
      <c r="H9" s="17">
        <v>4</v>
      </c>
      <c r="I9" s="81">
        <f t="shared" si="3"/>
        <v>5.9279999999999999</v>
      </c>
      <c r="J9" s="17">
        <v>2.6</v>
      </c>
    </row>
    <row r="10" spans="1:10" x14ac:dyDescent="0.25">
      <c r="A10" s="79" t="s">
        <v>53</v>
      </c>
      <c r="B10" s="16">
        <v>0.74</v>
      </c>
      <c r="C10" s="17">
        <v>5</v>
      </c>
      <c r="D10" s="16">
        <f t="shared" ref="D10:D15" si="4">C10*B10</f>
        <v>3.7</v>
      </c>
      <c r="E10" s="18" t="s">
        <v>60</v>
      </c>
      <c r="F10" s="18">
        <f t="shared" si="1"/>
        <v>1.48</v>
      </c>
      <c r="G10" s="19">
        <f t="shared" si="2"/>
        <v>0.39999999999999997</v>
      </c>
      <c r="H10" s="17">
        <v>4</v>
      </c>
      <c r="I10" s="81">
        <f t="shared" si="3"/>
        <v>9.620000000000001</v>
      </c>
      <c r="J10" s="17">
        <v>2.6</v>
      </c>
    </row>
    <row r="11" spans="1:10" x14ac:dyDescent="0.25">
      <c r="A11" s="79" t="s">
        <v>54</v>
      </c>
      <c r="B11" s="16">
        <v>0.72</v>
      </c>
      <c r="C11" s="17">
        <v>4</v>
      </c>
      <c r="D11" s="16">
        <f t="shared" si="4"/>
        <v>2.88</v>
      </c>
      <c r="E11" s="18" t="s">
        <v>60</v>
      </c>
      <c r="F11" s="18">
        <f t="shared" si="1"/>
        <v>1.44</v>
      </c>
      <c r="G11" s="19">
        <f t="shared" si="2"/>
        <v>0.5</v>
      </c>
      <c r="H11" s="17">
        <v>4</v>
      </c>
      <c r="I11" s="81">
        <f t="shared" si="3"/>
        <v>7.4879999999999995</v>
      </c>
      <c r="J11" s="17">
        <v>2.6</v>
      </c>
    </row>
    <row r="12" spans="1:10" x14ac:dyDescent="0.25">
      <c r="A12" s="79" t="s">
        <v>55</v>
      </c>
      <c r="B12" s="16">
        <v>0.14000000000000001</v>
      </c>
      <c r="C12" s="17">
        <v>3</v>
      </c>
      <c r="D12" s="16">
        <f t="shared" si="4"/>
        <v>0.42000000000000004</v>
      </c>
      <c r="E12" s="18" t="s">
        <v>60</v>
      </c>
      <c r="F12" s="18">
        <v>0.21</v>
      </c>
      <c r="G12" s="19">
        <f t="shared" si="2"/>
        <v>0.49999999999999994</v>
      </c>
      <c r="H12" s="17">
        <v>4</v>
      </c>
      <c r="I12" s="81">
        <f t="shared" si="3"/>
        <v>1.0920000000000001</v>
      </c>
      <c r="J12" s="17">
        <v>2.6</v>
      </c>
    </row>
    <row r="13" spans="1:10" x14ac:dyDescent="0.25">
      <c r="A13" s="79" t="s">
        <v>56</v>
      </c>
      <c r="B13" s="16">
        <v>0.41</v>
      </c>
      <c r="C13" s="17">
        <v>4</v>
      </c>
      <c r="D13" s="16">
        <f t="shared" si="4"/>
        <v>1.64</v>
      </c>
      <c r="E13" s="18" t="s">
        <v>60</v>
      </c>
      <c r="F13" s="18">
        <f t="shared" si="1"/>
        <v>0.82</v>
      </c>
      <c r="G13" s="19">
        <f t="shared" si="2"/>
        <v>0.5</v>
      </c>
      <c r="H13" s="17">
        <v>4</v>
      </c>
      <c r="I13" s="81">
        <f t="shared" si="3"/>
        <v>4.2640000000000002</v>
      </c>
      <c r="J13" s="17">
        <v>2.6</v>
      </c>
    </row>
    <row r="14" spans="1:10" x14ac:dyDescent="0.25">
      <c r="A14" s="79" t="s">
        <v>57</v>
      </c>
      <c r="B14" s="16">
        <v>0.13</v>
      </c>
      <c r="C14" s="17">
        <v>4</v>
      </c>
      <c r="D14" s="16">
        <f t="shared" si="4"/>
        <v>0.52</v>
      </c>
      <c r="E14" s="18" t="s">
        <v>60</v>
      </c>
      <c r="F14" s="18">
        <f t="shared" si="1"/>
        <v>0.26</v>
      </c>
      <c r="G14" s="19">
        <f t="shared" si="2"/>
        <v>0.5</v>
      </c>
      <c r="H14" s="17">
        <v>4</v>
      </c>
      <c r="I14" s="81">
        <f t="shared" si="3"/>
        <v>1.3520000000000001</v>
      </c>
      <c r="J14" s="17">
        <v>2.6</v>
      </c>
    </row>
    <row r="15" spans="1:10" x14ac:dyDescent="0.25">
      <c r="A15" s="79" t="s">
        <v>58</v>
      </c>
      <c r="B15" s="16">
        <v>0.36</v>
      </c>
      <c r="C15" s="17">
        <v>4</v>
      </c>
      <c r="D15" s="16">
        <f t="shared" si="4"/>
        <v>1.44</v>
      </c>
      <c r="E15" s="18" t="s">
        <v>60</v>
      </c>
      <c r="F15" s="18">
        <f t="shared" si="1"/>
        <v>0.72</v>
      </c>
      <c r="G15" s="19">
        <f t="shared" si="2"/>
        <v>0.5</v>
      </c>
      <c r="H15" s="17">
        <v>4</v>
      </c>
      <c r="I15" s="81">
        <f t="shared" si="3"/>
        <v>3.7439999999999998</v>
      </c>
      <c r="J15" s="17">
        <v>2.6</v>
      </c>
    </row>
    <row r="16" spans="1:10" x14ac:dyDescent="0.25">
      <c r="A16" s="23" t="s">
        <v>7</v>
      </c>
      <c r="B16" s="90">
        <f>SUM(B4:B15)</f>
        <v>13.190000000000001</v>
      </c>
      <c r="C16" s="24"/>
      <c r="D16" s="25">
        <f>SUM(D4:D15)</f>
        <v>48.160000000000011</v>
      </c>
      <c r="E16" s="26"/>
      <c r="F16" s="27">
        <f>SUM(F4:F15)</f>
        <v>23.090000000000003</v>
      </c>
      <c r="G16" s="28"/>
      <c r="H16" s="74"/>
      <c r="I16" s="73">
        <f>SUM(I4:I15)</f>
        <v>108.782</v>
      </c>
      <c r="J16" s="74"/>
    </row>
    <row r="17" spans="1:10" ht="15" customHeight="1" x14ac:dyDescent="0.25">
      <c r="A17" s="121" t="s">
        <v>63</v>
      </c>
      <c r="B17" s="122"/>
      <c r="C17" s="122"/>
      <c r="D17" s="123"/>
      <c r="E17" s="108" t="s">
        <v>62</v>
      </c>
      <c r="F17" s="109"/>
      <c r="G17" s="109"/>
      <c r="H17" s="109"/>
      <c r="I17" s="109"/>
      <c r="J17" s="110"/>
    </row>
    <row r="18" spans="1:10" x14ac:dyDescent="0.25">
      <c r="A18" s="124"/>
      <c r="B18" s="125"/>
      <c r="C18" s="125"/>
      <c r="D18" s="126"/>
      <c r="E18" s="111"/>
      <c r="F18" s="112"/>
      <c r="G18" s="112"/>
      <c r="H18" s="112"/>
      <c r="I18" s="112"/>
      <c r="J18" s="113"/>
    </row>
    <row r="20" spans="1:10" ht="15.75" x14ac:dyDescent="0.25">
      <c r="A20" s="105" t="s">
        <v>64</v>
      </c>
      <c r="B20" s="105"/>
      <c r="C20" s="105"/>
      <c r="D20" s="105"/>
      <c r="E20" s="106" t="s">
        <v>65</v>
      </c>
      <c r="F20" s="106"/>
      <c r="G20" s="106"/>
      <c r="H20" s="107" t="s">
        <v>79</v>
      </c>
      <c r="I20" s="107"/>
      <c r="J20" s="107"/>
    </row>
    <row r="21" spans="1:10" ht="15.75" x14ac:dyDescent="0.25">
      <c r="A21" s="105" t="s">
        <v>68</v>
      </c>
      <c r="B21" s="105"/>
      <c r="C21" s="105"/>
      <c r="D21" s="105"/>
      <c r="E21" s="106" t="s">
        <v>69</v>
      </c>
      <c r="F21" s="106"/>
      <c r="G21" s="106"/>
      <c r="H21" s="107" t="s">
        <v>80</v>
      </c>
      <c r="I21" s="107"/>
      <c r="J21" s="107"/>
    </row>
    <row r="23" spans="1:10" ht="39" x14ac:dyDescent="0.25">
      <c r="A23" s="32" t="s">
        <v>18</v>
      </c>
      <c r="B23" s="33" t="s">
        <v>19</v>
      </c>
      <c r="C23" s="34"/>
      <c r="D23" s="35" t="s">
        <v>21</v>
      </c>
      <c r="E23" s="36" t="s">
        <v>22</v>
      </c>
    </row>
    <row r="24" spans="1:10" x14ac:dyDescent="0.25">
      <c r="A24" s="37">
        <v>0.75</v>
      </c>
      <c r="B24" s="38">
        <v>3.3</v>
      </c>
      <c r="C24" s="34"/>
      <c r="D24" s="37">
        <v>0.75</v>
      </c>
      <c r="E24" s="38">
        <v>0.45</v>
      </c>
    </row>
    <row r="25" spans="1:10" x14ac:dyDescent="0.25">
      <c r="A25" s="39">
        <v>1</v>
      </c>
      <c r="B25" s="38">
        <v>4.4000000000000004</v>
      </c>
      <c r="C25" s="34"/>
      <c r="D25" s="37">
        <v>1</v>
      </c>
      <c r="E25" s="38">
        <v>0.6</v>
      </c>
    </row>
    <row r="26" spans="1:10" x14ac:dyDescent="0.25">
      <c r="A26" s="39">
        <v>1.5</v>
      </c>
      <c r="B26" s="38">
        <v>6.6</v>
      </c>
      <c r="C26" s="34"/>
      <c r="D26" s="37">
        <v>1.5</v>
      </c>
      <c r="E26" s="38">
        <v>1</v>
      </c>
    </row>
    <row r="27" spans="1:10" x14ac:dyDescent="0.25">
      <c r="A27" s="39">
        <v>2</v>
      </c>
      <c r="B27" s="38">
        <v>8.8000000000000007</v>
      </c>
      <c r="C27" s="34"/>
      <c r="D27" s="37">
        <v>2</v>
      </c>
      <c r="E27" s="38">
        <v>1.33</v>
      </c>
    </row>
    <row r="28" spans="1:10" x14ac:dyDescent="0.25">
      <c r="A28" s="39">
        <v>3</v>
      </c>
      <c r="B28" s="38">
        <v>13.2</v>
      </c>
      <c r="C28" s="34"/>
      <c r="D28" s="37">
        <v>2.5</v>
      </c>
      <c r="E28" s="38">
        <v>1.67</v>
      </c>
    </row>
    <row r="29" spans="1:10" x14ac:dyDescent="0.25">
      <c r="A29" s="39">
        <v>4</v>
      </c>
      <c r="B29" s="38">
        <v>17.600000000000001</v>
      </c>
      <c r="C29" s="34"/>
      <c r="D29" s="37">
        <v>3</v>
      </c>
      <c r="E29" s="38">
        <v>2</v>
      </c>
    </row>
    <row r="30" spans="1:10" x14ac:dyDescent="0.25">
      <c r="A30" s="39">
        <v>5</v>
      </c>
      <c r="B30" s="38">
        <v>22</v>
      </c>
      <c r="C30" s="34"/>
      <c r="D30" s="37">
        <v>4</v>
      </c>
      <c r="E30" s="38">
        <v>2.6</v>
      </c>
    </row>
    <row r="31" spans="1:10" x14ac:dyDescent="0.25">
      <c r="A31" s="42" t="s">
        <v>20</v>
      </c>
      <c r="B31" s="40"/>
      <c r="C31" s="34"/>
      <c r="D31" s="41" t="s">
        <v>23</v>
      </c>
      <c r="E31" s="33"/>
    </row>
    <row r="33" spans="10:10" x14ac:dyDescent="0.25">
      <c r="J33" s="45"/>
    </row>
  </sheetData>
  <mergeCells count="11">
    <mergeCell ref="E17:J18"/>
    <mergeCell ref="A1:J1"/>
    <mergeCell ref="E2:G2"/>
    <mergeCell ref="H2:J2"/>
    <mergeCell ref="A17:D18"/>
    <mergeCell ref="A20:D20"/>
    <mergeCell ref="E20:G20"/>
    <mergeCell ref="H20:J20"/>
    <mergeCell ref="A21:D21"/>
    <mergeCell ref="E21:G21"/>
    <mergeCell ref="H21:J21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E23" sqref="E23"/>
    </sheetView>
  </sheetViews>
  <sheetFormatPr defaultRowHeight="15" x14ac:dyDescent="0.25"/>
  <cols>
    <col min="1" max="1" width="11.85546875" customWidth="1"/>
    <col min="4" max="4" width="11" customWidth="1"/>
    <col min="6" max="6" width="14.140625" customWidth="1"/>
    <col min="7" max="7" width="13.28515625" customWidth="1"/>
    <col min="8" max="8" width="13.7109375" customWidth="1"/>
    <col min="9" max="9" width="16.42578125" customWidth="1"/>
    <col min="10" max="10" width="11.28515625" customWidth="1"/>
  </cols>
  <sheetData>
    <row r="1" spans="1:11" x14ac:dyDescent="0.25">
      <c r="A1" s="128" t="s">
        <v>82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25">
      <c r="A2" s="129"/>
      <c r="B2" s="130"/>
      <c r="C2" s="130"/>
      <c r="D2" s="130"/>
      <c r="E2" s="131"/>
      <c r="F2" s="132" t="s">
        <v>70</v>
      </c>
      <c r="G2" s="132"/>
      <c r="H2" s="132"/>
      <c r="I2" s="132"/>
      <c r="J2" s="132"/>
      <c r="K2" s="132"/>
    </row>
    <row r="3" spans="1:11" ht="77.25" x14ac:dyDescent="0.25">
      <c r="A3" s="75" t="s">
        <v>71</v>
      </c>
      <c r="B3" s="75" t="s">
        <v>72</v>
      </c>
      <c r="C3" s="76" t="s">
        <v>1</v>
      </c>
      <c r="D3" s="77" t="s">
        <v>2</v>
      </c>
      <c r="E3" s="77" t="s">
        <v>3</v>
      </c>
      <c r="F3" s="77" t="s">
        <v>73</v>
      </c>
      <c r="G3" s="77" t="s">
        <v>6</v>
      </c>
      <c r="H3" s="77" t="s">
        <v>74</v>
      </c>
      <c r="I3" s="77" t="s">
        <v>75</v>
      </c>
      <c r="J3" s="77" t="s">
        <v>76</v>
      </c>
      <c r="K3" s="77" t="s">
        <v>77</v>
      </c>
    </row>
    <row r="4" spans="1:11" x14ac:dyDescent="0.25">
      <c r="A4" s="83"/>
      <c r="B4" s="80" t="s">
        <v>47</v>
      </c>
      <c r="C4" s="16">
        <v>6.41</v>
      </c>
      <c r="D4" s="17">
        <v>3</v>
      </c>
      <c r="E4" s="16">
        <f t="shared" ref="E4:E15" si="0">D4*C4</f>
        <v>19.23</v>
      </c>
      <c r="F4" s="85">
        <v>9.6</v>
      </c>
      <c r="G4" s="86">
        <f t="shared" ref="G4:G15" si="1">F4/E4</f>
        <v>0.49921996879875191</v>
      </c>
      <c r="H4" s="86">
        <f>G4*2</f>
        <v>0.99843993759750382</v>
      </c>
      <c r="I4" s="86">
        <f>H4*453592</f>
        <v>452884.36817472696</v>
      </c>
      <c r="J4" s="87">
        <f>I4/1233481.84</f>
        <v>0.36715933181045207</v>
      </c>
      <c r="K4" s="88" t="s">
        <v>78</v>
      </c>
    </row>
    <row r="5" spans="1:11" x14ac:dyDescent="0.25">
      <c r="A5" s="84"/>
      <c r="B5" s="80" t="s">
        <v>48</v>
      </c>
      <c r="C5" s="16">
        <v>2.04</v>
      </c>
      <c r="D5" s="17">
        <v>4</v>
      </c>
      <c r="E5" s="16">
        <f t="shared" si="0"/>
        <v>8.16</v>
      </c>
      <c r="F5" s="85">
        <f t="shared" ref="F5:F15" si="2">2*C5</f>
        <v>4.08</v>
      </c>
      <c r="G5" s="86">
        <f t="shared" si="1"/>
        <v>0.5</v>
      </c>
      <c r="H5" s="86">
        <f t="shared" ref="H5:H15" si="3">G5*2</f>
        <v>1</v>
      </c>
      <c r="I5" s="86">
        <f t="shared" ref="I5:I15" si="4">H5*453592</f>
        <v>453592</v>
      </c>
      <c r="J5" s="87">
        <f t="shared" ref="J5:J15" si="5">I5/1233481.84</f>
        <v>0.36773301826640592</v>
      </c>
      <c r="K5" s="89" t="s">
        <v>78</v>
      </c>
    </row>
    <row r="6" spans="1:11" x14ac:dyDescent="0.25">
      <c r="A6" s="84"/>
      <c r="B6" s="80" t="s">
        <v>49</v>
      </c>
      <c r="C6" s="16">
        <v>0.46</v>
      </c>
      <c r="D6" s="17">
        <v>4</v>
      </c>
      <c r="E6" s="16">
        <f t="shared" si="0"/>
        <v>1.84</v>
      </c>
      <c r="F6" s="85">
        <f t="shared" si="2"/>
        <v>0.92</v>
      </c>
      <c r="G6" s="86">
        <f t="shared" si="1"/>
        <v>0.5</v>
      </c>
      <c r="H6" s="86">
        <f t="shared" si="3"/>
        <v>1</v>
      </c>
      <c r="I6" s="86">
        <f t="shared" si="4"/>
        <v>453592</v>
      </c>
      <c r="J6" s="87">
        <f t="shared" si="5"/>
        <v>0.36773301826640592</v>
      </c>
      <c r="K6" s="89" t="s">
        <v>78</v>
      </c>
    </row>
    <row r="7" spans="1:11" x14ac:dyDescent="0.25">
      <c r="A7" s="84"/>
      <c r="B7" s="80" t="s">
        <v>50</v>
      </c>
      <c r="C7" s="16">
        <v>0.7</v>
      </c>
      <c r="D7" s="17">
        <v>5</v>
      </c>
      <c r="E7" s="16">
        <f t="shared" si="0"/>
        <v>3.5</v>
      </c>
      <c r="F7" s="85">
        <f t="shared" si="2"/>
        <v>1.4</v>
      </c>
      <c r="G7" s="86">
        <f t="shared" si="1"/>
        <v>0.39999999999999997</v>
      </c>
      <c r="H7" s="86">
        <f t="shared" si="3"/>
        <v>0.79999999999999993</v>
      </c>
      <c r="I7" s="86">
        <f t="shared" si="4"/>
        <v>362873.59999999998</v>
      </c>
      <c r="J7" s="87">
        <f t="shared" si="5"/>
        <v>0.29418641461312472</v>
      </c>
      <c r="K7" s="89" t="s">
        <v>78</v>
      </c>
    </row>
    <row r="8" spans="1:11" x14ac:dyDescent="0.25">
      <c r="A8" s="84"/>
      <c r="B8" s="80" t="s">
        <v>51</v>
      </c>
      <c r="C8" s="16">
        <v>0.51</v>
      </c>
      <c r="D8" s="17">
        <v>5</v>
      </c>
      <c r="E8" s="16">
        <f t="shared" si="0"/>
        <v>2.5499999999999998</v>
      </c>
      <c r="F8" s="85">
        <f t="shared" si="2"/>
        <v>1.02</v>
      </c>
      <c r="G8" s="86">
        <f t="shared" si="1"/>
        <v>0.4</v>
      </c>
      <c r="H8" s="86">
        <f t="shared" si="3"/>
        <v>0.8</v>
      </c>
      <c r="I8" s="86">
        <f t="shared" si="4"/>
        <v>362873.60000000003</v>
      </c>
      <c r="J8" s="87">
        <f t="shared" si="5"/>
        <v>0.29418641461312478</v>
      </c>
      <c r="K8" s="89" t="s">
        <v>78</v>
      </c>
    </row>
    <row r="9" spans="1:11" x14ac:dyDescent="0.25">
      <c r="A9" s="84"/>
      <c r="B9" s="80" t="s">
        <v>52</v>
      </c>
      <c r="C9" s="16">
        <v>0.56999999999999995</v>
      </c>
      <c r="D9" s="17">
        <v>4</v>
      </c>
      <c r="E9" s="16">
        <f t="shared" si="0"/>
        <v>2.2799999999999998</v>
      </c>
      <c r="F9" s="85">
        <f t="shared" si="2"/>
        <v>1.1399999999999999</v>
      </c>
      <c r="G9" s="86">
        <f t="shared" si="1"/>
        <v>0.5</v>
      </c>
      <c r="H9" s="86">
        <f t="shared" si="3"/>
        <v>1</v>
      </c>
      <c r="I9" s="86">
        <f t="shared" si="4"/>
        <v>453592</v>
      </c>
      <c r="J9" s="87">
        <f t="shared" si="5"/>
        <v>0.36773301826640592</v>
      </c>
      <c r="K9" s="89" t="s">
        <v>78</v>
      </c>
    </row>
    <row r="10" spans="1:11" x14ac:dyDescent="0.25">
      <c r="A10" s="83"/>
      <c r="B10" s="80" t="s">
        <v>53</v>
      </c>
      <c r="C10" s="16">
        <v>0.74</v>
      </c>
      <c r="D10" s="17">
        <v>5</v>
      </c>
      <c r="E10" s="16">
        <f t="shared" si="0"/>
        <v>3.7</v>
      </c>
      <c r="F10" s="85">
        <f t="shared" si="2"/>
        <v>1.48</v>
      </c>
      <c r="G10" s="86">
        <f t="shared" si="1"/>
        <v>0.39999999999999997</v>
      </c>
      <c r="H10" s="86">
        <f>G10*2</f>
        <v>0.79999999999999993</v>
      </c>
      <c r="I10" s="86">
        <f>H10*453592</f>
        <v>362873.59999999998</v>
      </c>
      <c r="J10" s="87">
        <f>I10/1233481.84</f>
        <v>0.29418641461312472</v>
      </c>
      <c r="K10" s="88" t="s">
        <v>78</v>
      </c>
    </row>
    <row r="11" spans="1:11" x14ac:dyDescent="0.25">
      <c r="A11" s="84"/>
      <c r="B11" s="80" t="s">
        <v>54</v>
      </c>
      <c r="C11" s="16">
        <v>0.72</v>
      </c>
      <c r="D11" s="17">
        <v>4</v>
      </c>
      <c r="E11" s="16">
        <f t="shared" si="0"/>
        <v>2.88</v>
      </c>
      <c r="F11" s="85">
        <f t="shared" si="2"/>
        <v>1.44</v>
      </c>
      <c r="G11" s="86">
        <f t="shared" si="1"/>
        <v>0.5</v>
      </c>
      <c r="H11" s="86">
        <f t="shared" si="3"/>
        <v>1</v>
      </c>
      <c r="I11" s="86">
        <f t="shared" si="4"/>
        <v>453592</v>
      </c>
      <c r="J11" s="87">
        <f t="shared" si="5"/>
        <v>0.36773301826640592</v>
      </c>
      <c r="K11" s="89" t="s">
        <v>78</v>
      </c>
    </row>
    <row r="12" spans="1:11" x14ac:dyDescent="0.25">
      <c r="A12" s="84"/>
      <c r="B12" s="80" t="s">
        <v>55</v>
      </c>
      <c r="C12" s="16">
        <v>0.14000000000000001</v>
      </c>
      <c r="D12" s="17">
        <v>3</v>
      </c>
      <c r="E12" s="16">
        <f t="shared" si="0"/>
        <v>0.42000000000000004</v>
      </c>
      <c r="F12" s="85">
        <v>0.2</v>
      </c>
      <c r="G12" s="86">
        <f t="shared" si="1"/>
        <v>0.47619047619047616</v>
      </c>
      <c r="H12" s="86">
        <f t="shared" si="3"/>
        <v>0.95238095238095233</v>
      </c>
      <c r="I12" s="86">
        <f t="shared" si="4"/>
        <v>431992.38095238095</v>
      </c>
      <c r="J12" s="87">
        <f t="shared" si="5"/>
        <v>0.3502219221584818</v>
      </c>
      <c r="K12" s="89" t="s">
        <v>78</v>
      </c>
    </row>
    <row r="13" spans="1:11" x14ac:dyDescent="0.25">
      <c r="A13" s="84"/>
      <c r="B13" s="80" t="s">
        <v>56</v>
      </c>
      <c r="C13" s="16">
        <v>0.41</v>
      </c>
      <c r="D13" s="17">
        <v>4</v>
      </c>
      <c r="E13" s="16">
        <f t="shared" si="0"/>
        <v>1.64</v>
      </c>
      <c r="F13" s="85">
        <f t="shared" si="2"/>
        <v>0.82</v>
      </c>
      <c r="G13" s="86">
        <f t="shared" si="1"/>
        <v>0.5</v>
      </c>
      <c r="H13" s="86">
        <f t="shared" si="3"/>
        <v>1</v>
      </c>
      <c r="I13" s="86">
        <f t="shared" si="4"/>
        <v>453592</v>
      </c>
      <c r="J13" s="87">
        <f t="shared" si="5"/>
        <v>0.36773301826640592</v>
      </c>
      <c r="K13" s="89" t="s">
        <v>78</v>
      </c>
    </row>
    <row r="14" spans="1:11" x14ac:dyDescent="0.25">
      <c r="A14" s="84"/>
      <c r="B14" s="80" t="s">
        <v>57</v>
      </c>
      <c r="C14" s="16">
        <v>0.13</v>
      </c>
      <c r="D14" s="17">
        <v>4</v>
      </c>
      <c r="E14" s="16">
        <f t="shared" si="0"/>
        <v>0.52</v>
      </c>
      <c r="F14" s="85">
        <f t="shared" si="2"/>
        <v>0.26</v>
      </c>
      <c r="G14" s="86">
        <f t="shared" si="1"/>
        <v>0.5</v>
      </c>
      <c r="H14" s="86">
        <f t="shared" si="3"/>
        <v>1</v>
      </c>
      <c r="I14" s="86">
        <f t="shared" si="4"/>
        <v>453592</v>
      </c>
      <c r="J14" s="87">
        <f t="shared" si="5"/>
        <v>0.36773301826640592</v>
      </c>
      <c r="K14" s="89" t="s">
        <v>78</v>
      </c>
    </row>
    <row r="15" spans="1:11" ht="15.75" thickBot="1" x14ac:dyDescent="0.3">
      <c r="A15" s="97"/>
      <c r="B15" s="98" t="s">
        <v>58</v>
      </c>
      <c r="C15" s="99">
        <v>0.36</v>
      </c>
      <c r="D15" s="100">
        <v>4</v>
      </c>
      <c r="E15" s="99">
        <f t="shared" si="0"/>
        <v>1.44</v>
      </c>
      <c r="F15" s="101">
        <f t="shared" si="2"/>
        <v>0.72</v>
      </c>
      <c r="G15" s="102">
        <f t="shared" si="1"/>
        <v>0.5</v>
      </c>
      <c r="H15" s="102">
        <f t="shared" si="3"/>
        <v>1</v>
      </c>
      <c r="I15" s="102">
        <f t="shared" si="4"/>
        <v>453592</v>
      </c>
      <c r="J15" s="103">
        <f t="shared" si="5"/>
        <v>0.36773301826640592</v>
      </c>
      <c r="K15" s="104" t="s">
        <v>78</v>
      </c>
    </row>
    <row r="16" spans="1:11" ht="15.75" thickTop="1" x14ac:dyDescent="0.25">
      <c r="A16" s="91" t="s">
        <v>7</v>
      </c>
      <c r="B16" s="92"/>
      <c r="C16" s="93">
        <f>SUM(C4:C15)</f>
        <v>13.190000000000001</v>
      </c>
      <c r="D16" s="94"/>
      <c r="E16" s="95">
        <f>SUM(E4:E9)</f>
        <v>37.56</v>
      </c>
      <c r="F16" s="96">
        <f>SUM(F4:F15)</f>
        <v>23.080000000000002</v>
      </c>
      <c r="G16" s="133"/>
      <c r="H16" s="133"/>
      <c r="I16" s="133"/>
      <c r="J16" s="133"/>
      <c r="K16" s="134"/>
    </row>
    <row r="17" spans="1:11" ht="15" customHeight="1" x14ac:dyDescent="0.25">
      <c r="A17" s="127" t="s">
        <v>81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</row>
    <row r="18" spans="1:11" x14ac:dyDescent="0.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</row>
    <row r="20" spans="1:11" ht="15.75" x14ac:dyDescent="0.25">
      <c r="A20" s="105" t="s">
        <v>64</v>
      </c>
      <c r="B20" s="105"/>
      <c r="C20" s="105"/>
      <c r="D20" s="105"/>
      <c r="E20" s="106" t="s">
        <v>65</v>
      </c>
      <c r="F20" s="106"/>
      <c r="G20" s="106"/>
      <c r="H20" s="107" t="s">
        <v>79</v>
      </c>
      <c r="I20" s="107"/>
      <c r="J20" s="107"/>
    </row>
  </sheetData>
  <mergeCells count="8">
    <mergeCell ref="A20:D20"/>
    <mergeCell ref="E20:G20"/>
    <mergeCell ref="H20:J20"/>
    <mergeCell ref="A17:K18"/>
    <mergeCell ref="A1:K1"/>
    <mergeCell ref="A2:E2"/>
    <mergeCell ref="F2:K2"/>
    <mergeCell ref="G16:K16"/>
  </mergeCells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workbookViewId="0">
      <selection activeCell="N11" sqref="N11"/>
    </sheetView>
  </sheetViews>
  <sheetFormatPr defaultRowHeight="15" x14ac:dyDescent="0.25"/>
  <cols>
    <col min="1" max="1" width="11.140625" customWidth="1"/>
    <col min="2" max="3" width="7.42578125" customWidth="1"/>
    <col min="4" max="4" width="15.28515625" customWidth="1"/>
    <col min="5" max="5" width="10.28515625" customWidth="1"/>
    <col min="6" max="6" width="11.42578125" customWidth="1"/>
    <col min="7" max="8" width="11.140625" customWidth="1"/>
    <col min="9" max="9" width="10.85546875" customWidth="1"/>
    <col min="10" max="10" width="12.140625" customWidth="1"/>
  </cols>
  <sheetData>
    <row r="1" spans="1:13" x14ac:dyDescent="0.25">
      <c r="A1" s="114" t="s">
        <v>37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3" ht="30" customHeight="1" x14ac:dyDescent="0.25">
      <c r="A2" s="1"/>
      <c r="B2" s="3"/>
      <c r="C2" s="3"/>
      <c r="D2" s="5"/>
      <c r="E2" s="115" t="s">
        <v>14</v>
      </c>
      <c r="F2" s="116"/>
      <c r="G2" s="117"/>
      <c r="H2" s="118" t="s">
        <v>15</v>
      </c>
      <c r="I2" s="119"/>
      <c r="J2" s="120"/>
    </row>
    <row r="3" spans="1:13" ht="51.75" x14ac:dyDescent="0.25">
      <c r="A3" s="2" t="s">
        <v>0</v>
      </c>
      <c r="B3" s="13" t="s">
        <v>1</v>
      </c>
      <c r="C3" s="43" t="s">
        <v>2</v>
      </c>
      <c r="D3" s="44" t="s">
        <v>3</v>
      </c>
      <c r="E3" s="14" t="s">
        <v>4</v>
      </c>
      <c r="F3" s="7" t="s">
        <v>5</v>
      </c>
      <c r="G3" s="8" t="s">
        <v>6</v>
      </c>
      <c r="H3" s="9" t="s">
        <v>4</v>
      </c>
      <c r="I3" s="10" t="s">
        <v>16</v>
      </c>
      <c r="J3" s="11" t="s">
        <v>17</v>
      </c>
    </row>
    <row r="4" spans="1:13" x14ac:dyDescent="0.25">
      <c r="A4" s="31" t="s">
        <v>8</v>
      </c>
      <c r="B4" s="16">
        <v>5.46</v>
      </c>
      <c r="C4" s="17">
        <v>3.7</v>
      </c>
      <c r="D4" s="16">
        <f t="shared" ref="D4:D9" si="0">C4*B4</f>
        <v>20.202000000000002</v>
      </c>
      <c r="E4" s="18">
        <v>2.5</v>
      </c>
      <c r="F4" s="18">
        <f>G4*D4</f>
        <v>33.737340000000003</v>
      </c>
      <c r="G4" s="19">
        <v>1.67</v>
      </c>
      <c r="H4" s="20"/>
      <c r="I4" s="21"/>
      <c r="J4" s="22"/>
    </row>
    <row r="5" spans="1:13" x14ac:dyDescent="0.25">
      <c r="A5" s="31" t="s">
        <v>9</v>
      </c>
      <c r="B5" s="16">
        <v>0.28000000000000003</v>
      </c>
      <c r="C5" s="17">
        <v>3.5</v>
      </c>
      <c r="D5" s="16">
        <f t="shared" si="0"/>
        <v>0.98000000000000009</v>
      </c>
      <c r="E5" s="135"/>
      <c r="F5" s="136"/>
      <c r="G5" s="137"/>
      <c r="H5" s="17">
        <v>3</v>
      </c>
      <c r="I5" s="17">
        <f>J5*D5</f>
        <v>12.936</v>
      </c>
      <c r="J5" s="17">
        <v>13.2</v>
      </c>
    </row>
    <row r="6" spans="1:13" x14ac:dyDescent="0.25">
      <c r="A6" s="31" t="s">
        <v>10</v>
      </c>
      <c r="B6" s="16">
        <v>0.26</v>
      </c>
      <c r="C6" s="17">
        <v>3.5</v>
      </c>
      <c r="D6" s="16">
        <f t="shared" si="0"/>
        <v>0.91</v>
      </c>
      <c r="E6" s="138"/>
      <c r="F6" s="139"/>
      <c r="G6" s="140"/>
      <c r="H6" s="17">
        <v>3</v>
      </c>
      <c r="I6" s="17">
        <f t="shared" ref="I6:I9" si="1">J6*D6</f>
        <v>12.012</v>
      </c>
      <c r="J6" s="17">
        <v>13.2</v>
      </c>
    </row>
    <row r="7" spans="1:13" x14ac:dyDescent="0.25">
      <c r="A7" s="31" t="s">
        <v>11</v>
      </c>
      <c r="B7" s="16">
        <v>0.26</v>
      </c>
      <c r="C7" s="17">
        <v>3.5</v>
      </c>
      <c r="D7" s="16">
        <f t="shared" si="0"/>
        <v>0.91</v>
      </c>
      <c r="E7" s="138"/>
      <c r="F7" s="139"/>
      <c r="G7" s="140"/>
      <c r="H7" s="17">
        <v>3</v>
      </c>
      <c r="I7" s="17">
        <f t="shared" si="1"/>
        <v>12.012</v>
      </c>
      <c r="J7" s="17">
        <v>13.2</v>
      </c>
    </row>
    <row r="8" spans="1:13" x14ac:dyDescent="0.25">
      <c r="A8" s="31" t="s">
        <v>12</v>
      </c>
      <c r="B8" s="16">
        <v>7.0000000000000007E-2</v>
      </c>
      <c r="C8" s="17">
        <v>3.5</v>
      </c>
      <c r="D8" s="16">
        <f t="shared" si="0"/>
        <v>0.24500000000000002</v>
      </c>
      <c r="E8" s="138"/>
      <c r="F8" s="139"/>
      <c r="G8" s="140"/>
      <c r="H8" s="17">
        <v>3</v>
      </c>
      <c r="I8" s="17">
        <f t="shared" si="1"/>
        <v>3.234</v>
      </c>
      <c r="J8" s="17">
        <v>13.2</v>
      </c>
    </row>
    <row r="9" spans="1:13" x14ac:dyDescent="0.25">
      <c r="A9" s="31" t="s">
        <v>13</v>
      </c>
      <c r="B9" s="16">
        <v>0.19</v>
      </c>
      <c r="C9" s="17">
        <v>4</v>
      </c>
      <c r="D9" s="16">
        <f t="shared" si="0"/>
        <v>0.76</v>
      </c>
      <c r="E9" s="141"/>
      <c r="F9" s="142"/>
      <c r="G9" s="143"/>
      <c r="H9" s="17">
        <v>3</v>
      </c>
      <c r="I9" s="17">
        <f t="shared" si="1"/>
        <v>10.032</v>
      </c>
      <c r="J9" s="17">
        <v>13.2</v>
      </c>
    </row>
    <row r="10" spans="1:13" x14ac:dyDescent="0.25">
      <c r="A10" s="23" t="s">
        <v>7</v>
      </c>
      <c r="B10" s="24">
        <f>SUM(B4:B9)</f>
        <v>6.5200000000000005</v>
      </c>
      <c r="C10" s="24"/>
      <c r="D10" s="25">
        <f>SUM(D4:D9)</f>
        <v>24.007000000000005</v>
      </c>
      <c r="E10" s="26"/>
      <c r="F10" s="27">
        <f>SUM(F4:F9)</f>
        <v>33.737340000000003</v>
      </c>
      <c r="G10" s="28"/>
      <c r="H10" s="29"/>
      <c r="I10" s="27">
        <f>SUM(I4:I9)</f>
        <v>50.225999999999999</v>
      </c>
      <c r="J10" s="30"/>
    </row>
    <row r="11" spans="1:13" ht="15" customHeight="1" x14ac:dyDescent="0.25">
      <c r="A11" s="144" t="s">
        <v>31</v>
      </c>
      <c r="B11" s="144"/>
      <c r="C11" s="144"/>
      <c r="D11" s="144"/>
      <c r="E11" s="108" t="s">
        <v>24</v>
      </c>
      <c r="F11" s="109"/>
      <c r="G11" s="109"/>
      <c r="H11" s="109"/>
      <c r="I11" s="109"/>
      <c r="J11" s="110"/>
    </row>
    <row r="12" spans="1:13" x14ac:dyDescent="0.25">
      <c r="A12" s="144" t="s">
        <v>32</v>
      </c>
      <c r="B12" s="144"/>
      <c r="C12" s="144"/>
      <c r="D12" s="144"/>
      <c r="E12" s="111"/>
      <c r="F12" s="112"/>
      <c r="G12" s="112"/>
      <c r="H12" s="112"/>
      <c r="I12" s="112"/>
      <c r="J12" s="113"/>
    </row>
    <row r="15" spans="1:13" ht="39" x14ac:dyDescent="0.25">
      <c r="A15" s="32" t="s">
        <v>18</v>
      </c>
      <c r="B15" s="33" t="s">
        <v>19</v>
      </c>
      <c r="C15" s="34"/>
      <c r="D15" s="35" t="s">
        <v>21</v>
      </c>
      <c r="E15" s="36" t="s">
        <v>22</v>
      </c>
      <c r="G15" s="46" t="s">
        <v>33</v>
      </c>
      <c r="H15" s="46"/>
      <c r="I15" s="46"/>
      <c r="J15" s="46"/>
      <c r="K15" s="46"/>
      <c r="L15" s="46"/>
      <c r="M15" s="46"/>
    </row>
    <row r="16" spans="1:13" x14ac:dyDescent="0.25">
      <c r="A16" s="37">
        <v>0.75</v>
      </c>
      <c r="B16" s="38">
        <v>3.3</v>
      </c>
      <c r="C16" s="34"/>
      <c r="D16" s="37">
        <v>0.75</v>
      </c>
      <c r="E16" s="38">
        <v>0.45</v>
      </c>
      <c r="G16" s="46" t="s">
        <v>34</v>
      </c>
      <c r="H16" s="46"/>
      <c r="I16" s="46"/>
      <c r="J16" s="46"/>
      <c r="K16" s="46"/>
      <c r="L16" s="46"/>
      <c r="M16" s="46"/>
    </row>
    <row r="17" spans="1:13" x14ac:dyDescent="0.25">
      <c r="A17" s="39">
        <v>1</v>
      </c>
      <c r="B17" s="38">
        <v>4.4000000000000004</v>
      </c>
      <c r="C17" s="34"/>
      <c r="D17" s="37">
        <v>1</v>
      </c>
      <c r="E17" s="38">
        <v>0.6</v>
      </c>
      <c r="G17" s="46" t="s">
        <v>35</v>
      </c>
      <c r="H17" s="46"/>
      <c r="I17" s="46"/>
      <c r="J17" s="46"/>
      <c r="K17" s="46"/>
      <c r="L17" s="46"/>
      <c r="M17" s="46"/>
    </row>
    <row r="18" spans="1:13" x14ac:dyDescent="0.25">
      <c r="A18" s="39">
        <v>1.5</v>
      </c>
      <c r="B18" s="38">
        <v>6.6</v>
      </c>
      <c r="C18" s="34"/>
      <c r="D18" s="37">
        <v>1.5</v>
      </c>
      <c r="E18" s="38">
        <v>1</v>
      </c>
      <c r="G18" s="47" t="s">
        <v>36</v>
      </c>
      <c r="H18" s="48">
        <v>5865</v>
      </c>
    </row>
    <row r="19" spans="1:13" x14ac:dyDescent="0.25">
      <c r="A19" s="39">
        <v>2</v>
      </c>
      <c r="B19" s="38">
        <v>8.8000000000000007</v>
      </c>
      <c r="C19" s="34"/>
      <c r="D19" s="37">
        <v>2</v>
      </c>
      <c r="E19" s="38">
        <v>1.33</v>
      </c>
    </row>
    <row r="20" spans="1:13" x14ac:dyDescent="0.25">
      <c r="A20" s="39">
        <v>3</v>
      </c>
      <c r="B20" s="38">
        <v>13.2</v>
      </c>
      <c r="C20" s="34"/>
      <c r="D20" s="37">
        <v>2.5</v>
      </c>
      <c r="E20" s="38">
        <v>1.67</v>
      </c>
      <c r="G20" s="47" t="s">
        <v>39</v>
      </c>
      <c r="H20" s="47"/>
      <c r="I20" s="47"/>
      <c r="J20" s="49"/>
    </row>
    <row r="21" spans="1:13" x14ac:dyDescent="0.25">
      <c r="A21" s="39">
        <v>4</v>
      </c>
      <c r="B21" s="38">
        <v>17.600000000000001</v>
      </c>
      <c r="C21" s="34"/>
      <c r="D21" s="37">
        <v>3</v>
      </c>
      <c r="E21" s="38">
        <v>2</v>
      </c>
      <c r="G21" t="s">
        <v>38</v>
      </c>
      <c r="J21" t="s">
        <v>41</v>
      </c>
    </row>
    <row r="22" spans="1:13" x14ac:dyDescent="0.25">
      <c r="A22" s="39">
        <v>5</v>
      </c>
      <c r="B22" s="38">
        <v>22</v>
      </c>
      <c r="C22" s="34"/>
      <c r="D22" s="37">
        <v>4</v>
      </c>
      <c r="E22" s="38">
        <v>2.6</v>
      </c>
      <c r="G22" t="s">
        <v>40</v>
      </c>
      <c r="J22" t="s">
        <v>42</v>
      </c>
    </row>
    <row r="23" spans="1:13" x14ac:dyDescent="0.25">
      <c r="A23" s="42" t="s">
        <v>20</v>
      </c>
      <c r="B23" s="40"/>
      <c r="C23" s="34"/>
      <c r="D23" s="41" t="s">
        <v>23</v>
      </c>
      <c r="E23" s="33"/>
    </row>
    <row r="24" spans="1:13" x14ac:dyDescent="0.25">
      <c r="J24" s="45"/>
    </row>
    <row r="26" spans="1:13" x14ac:dyDescent="0.25">
      <c r="A26" t="s">
        <v>25</v>
      </c>
    </row>
    <row r="27" spans="1:13" x14ac:dyDescent="0.25">
      <c r="A27" t="s">
        <v>26</v>
      </c>
    </row>
    <row r="28" spans="1:13" x14ac:dyDescent="0.25">
      <c r="A28" t="s">
        <v>27</v>
      </c>
    </row>
    <row r="29" spans="1:13" x14ac:dyDescent="0.25">
      <c r="B29" t="s">
        <v>29</v>
      </c>
    </row>
    <row r="30" spans="1:13" x14ac:dyDescent="0.25">
      <c r="B30" t="s">
        <v>30</v>
      </c>
    </row>
    <row r="31" spans="1:13" x14ac:dyDescent="0.25">
      <c r="A31" t="s">
        <v>28</v>
      </c>
    </row>
  </sheetData>
  <mergeCells count="7">
    <mergeCell ref="A1:J1"/>
    <mergeCell ref="E2:G2"/>
    <mergeCell ref="H2:J2"/>
    <mergeCell ref="E5:G9"/>
    <mergeCell ref="A11:D11"/>
    <mergeCell ref="E11:J12"/>
    <mergeCell ref="A12:D12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L20" sqref="L20"/>
    </sheetView>
  </sheetViews>
  <sheetFormatPr defaultRowHeight="15" x14ac:dyDescent="0.25"/>
  <cols>
    <col min="1" max="1" width="13.28515625" customWidth="1"/>
    <col min="2" max="2" width="12.5703125" customWidth="1"/>
    <col min="3" max="3" width="12.7109375" customWidth="1"/>
    <col min="4" max="4" width="15.85546875" customWidth="1"/>
    <col min="5" max="5" width="14.42578125" customWidth="1"/>
    <col min="6" max="6" width="11.42578125" customWidth="1"/>
    <col min="7" max="7" width="13.85546875" customWidth="1"/>
    <col min="8" max="8" width="13.42578125" customWidth="1"/>
    <col min="9" max="9" width="14.28515625" customWidth="1"/>
    <col min="10" max="10" width="14.7109375" customWidth="1"/>
  </cols>
  <sheetData>
    <row r="1" spans="1:10" x14ac:dyDescent="0.25">
      <c r="A1" s="145" t="s">
        <v>44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6.5" customHeight="1" x14ac:dyDescent="0.25">
      <c r="A2" s="151" t="s">
        <v>43</v>
      </c>
      <c r="B2" s="152"/>
      <c r="C2" s="152"/>
      <c r="D2" s="153"/>
      <c r="E2" s="148" t="s">
        <v>14</v>
      </c>
      <c r="F2" s="149"/>
      <c r="G2" s="150"/>
      <c r="H2" s="118" t="s">
        <v>15</v>
      </c>
      <c r="I2" s="119"/>
      <c r="J2" s="120"/>
    </row>
    <row r="3" spans="1:10" ht="39" x14ac:dyDescent="0.25">
      <c r="A3" s="75" t="s">
        <v>0</v>
      </c>
      <c r="B3" s="76" t="s">
        <v>1</v>
      </c>
      <c r="C3" s="77" t="s">
        <v>2</v>
      </c>
      <c r="D3" s="77" t="s">
        <v>3</v>
      </c>
      <c r="E3" s="78" t="s">
        <v>4</v>
      </c>
      <c r="F3" s="78" t="s">
        <v>5</v>
      </c>
      <c r="G3" s="78" t="s">
        <v>6</v>
      </c>
      <c r="H3" s="77" t="s">
        <v>4</v>
      </c>
      <c r="I3" s="77" t="s">
        <v>16</v>
      </c>
      <c r="J3" s="77" t="s">
        <v>17</v>
      </c>
    </row>
    <row r="4" spans="1:10" x14ac:dyDescent="0.25">
      <c r="A4" s="56" t="s">
        <v>8</v>
      </c>
      <c r="B4" s="19">
        <v>5.46</v>
      </c>
      <c r="C4" s="18">
        <v>3.7</v>
      </c>
      <c r="D4" s="19">
        <f t="shared" ref="D4:D9" si="0">C4*B4</f>
        <v>20.202000000000002</v>
      </c>
      <c r="E4" s="18">
        <v>2.5</v>
      </c>
      <c r="F4" s="18">
        <f>G4*D4</f>
        <v>33.737340000000003</v>
      </c>
      <c r="G4" s="19">
        <v>1.67</v>
      </c>
      <c r="H4" s="51"/>
      <c r="I4" s="51"/>
      <c r="J4" s="51"/>
    </row>
    <row r="5" spans="1:10" x14ac:dyDescent="0.25">
      <c r="A5" s="52" t="s">
        <v>9</v>
      </c>
      <c r="B5" s="53">
        <v>0.28000000000000003</v>
      </c>
      <c r="C5" s="54">
        <v>3.5</v>
      </c>
      <c r="D5" s="53">
        <f t="shared" si="0"/>
        <v>0.98000000000000009</v>
      </c>
      <c r="E5" s="55"/>
      <c r="F5" s="55"/>
      <c r="G5" s="55"/>
      <c r="H5" s="54">
        <v>3</v>
      </c>
      <c r="I5" s="54">
        <f>J5*D5</f>
        <v>12.936</v>
      </c>
      <c r="J5" s="54">
        <v>13.2</v>
      </c>
    </row>
    <row r="6" spans="1:10" x14ac:dyDescent="0.25">
      <c r="A6" s="52" t="s">
        <v>10</v>
      </c>
      <c r="B6" s="53">
        <v>0.26</v>
      </c>
      <c r="C6" s="54">
        <v>3.5</v>
      </c>
      <c r="D6" s="53">
        <f t="shared" si="0"/>
        <v>0.91</v>
      </c>
      <c r="E6" s="55"/>
      <c r="F6" s="55"/>
      <c r="G6" s="55"/>
      <c r="H6" s="54">
        <v>3</v>
      </c>
      <c r="I6" s="54">
        <f t="shared" ref="I6:I9" si="1">J6*D6</f>
        <v>12.012</v>
      </c>
      <c r="J6" s="54">
        <v>13.2</v>
      </c>
    </row>
    <row r="7" spans="1:10" x14ac:dyDescent="0.25">
      <c r="A7" s="52" t="s">
        <v>11</v>
      </c>
      <c r="B7" s="53">
        <v>0.26</v>
      </c>
      <c r="C7" s="54">
        <v>3.5</v>
      </c>
      <c r="D7" s="53">
        <f t="shared" si="0"/>
        <v>0.91</v>
      </c>
      <c r="E7" s="55"/>
      <c r="F7" s="55"/>
      <c r="G7" s="55"/>
      <c r="H7" s="54">
        <v>3</v>
      </c>
      <c r="I7" s="54">
        <f t="shared" si="1"/>
        <v>12.012</v>
      </c>
      <c r="J7" s="54">
        <v>13.2</v>
      </c>
    </row>
    <row r="8" spans="1:10" x14ac:dyDescent="0.25">
      <c r="A8" s="52" t="s">
        <v>12</v>
      </c>
      <c r="B8" s="53">
        <v>7.0000000000000007E-2</v>
      </c>
      <c r="C8" s="54">
        <v>3.5</v>
      </c>
      <c r="D8" s="53">
        <f t="shared" si="0"/>
        <v>0.24500000000000002</v>
      </c>
      <c r="E8" s="55"/>
      <c r="F8" s="55"/>
      <c r="G8" s="55"/>
      <c r="H8" s="54">
        <v>3</v>
      </c>
      <c r="I8" s="54">
        <f t="shared" si="1"/>
        <v>3.234</v>
      </c>
      <c r="J8" s="54">
        <v>13.2</v>
      </c>
    </row>
    <row r="9" spans="1:10" x14ac:dyDescent="0.25">
      <c r="A9" s="52" t="s">
        <v>13</v>
      </c>
      <c r="B9" s="53">
        <v>0.19</v>
      </c>
      <c r="C9" s="54">
        <v>4</v>
      </c>
      <c r="D9" s="53">
        <f t="shared" si="0"/>
        <v>0.76</v>
      </c>
      <c r="E9" s="55"/>
      <c r="F9" s="55"/>
      <c r="G9" s="55"/>
      <c r="H9" s="54">
        <v>3</v>
      </c>
      <c r="I9" s="54">
        <f t="shared" si="1"/>
        <v>10.032</v>
      </c>
      <c r="J9" s="54">
        <v>13.2</v>
      </c>
    </row>
    <row r="10" spans="1:10" x14ac:dyDescent="0.25">
      <c r="A10" s="70" t="s">
        <v>7</v>
      </c>
      <c r="B10" s="71">
        <f>SUM(B4:B9)</f>
        <v>6.5200000000000005</v>
      </c>
      <c r="C10" s="71"/>
      <c r="D10" s="72">
        <f>SUM(D4:D9)</f>
        <v>24.007000000000005</v>
      </c>
      <c r="E10" s="73"/>
      <c r="F10" s="73">
        <f>SUM(F4:F9)</f>
        <v>33.737340000000003</v>
      </c>
      <c r="G10" s="73"/>
      <c r="H10" s="74"/>
      <c r="I10" s="73">
        <f>SUM(I4:I9)</f>
        <v>50.225999999999999</v>
      </c>
      <c r="J10" s="74"/>
    </row>
    <row r="11" spans="1:10" x14ac:dyDescent="0.25">
      <c r="E11" s="146" t="s">
        <v>45</v>
      </c>
      <c r="F11" s="146"/>
      <c r="G11" s="146"/>
      <c r="H11" s="147" t="s">
        <v>46</v>
      </c>
      <c r="I11" s="147"/>
      <c r="J11" s="147"/>
    </row>
    <row r="12" spans="1:10" x14ac:dyDescent="0.25">
      <c r="E12" s="146"/>
      <c r="F12" s="146"/>
      <c r="G12" s="146"/>
      <c r="H12" s="147"/>
      <c r="I12" s="147"/>
      <c r="J12" s="147"/>
    </row>
    <row r="14" spans="1:10" ht="39" x14ac:dyDescent="0.25">
      <c r="A14" s="63" t="s">
        <v>18</v>
      </c>
      <c r="B14" s="64" t="s">
        <v>19</v>
      </c>
      <c r="C14" s="34"/>
      <c r="D14" s="57" t="s">
        <v>21</v>
      </c>
      <c r="E14" s="58" t="s">
        <v>22</v>
      </c>
    </row>
    <row r="15" spans="1:10" x14ac:dyDescent="0.25">
      <c r="A15" s="65">
        <v>0.75</v>
      </c>
      <c r="B15" s="66">
        <v>3.3</v>
      </c>
      <c r="C15" s="34"/>
      <c r="D15" s="59">
        <v>0.75</v>
      </c>
      <c r="E15" s="60">
        <v>0.45</v>
      </c>
    </row>
    <row r="16" spans="1:10" x14ac:dyDescent="0.25">
      <c r="A16" s="67">
        <v>1</v>
      </c>
      <c r="B16" s="66">
        <v>4.4000000000000004</v>
      </c>
      <c r="C16" s="34"/>
      <c r="D16" s="59">
        <v>1</v>
      </c>
      <c r="E16" s="60">
        <v>0.6</v>
      </c>
    </row>
    <row r="17" spans="1:9" x14ac:dyDescent="0.25">
      <c r="A17" s="67">
        <v>1.5</v>
      </c>
      <c r="B17" s="66">
        <v>6.6</v>
      </c>
      <c r="C17" s="34"/>
      <c r="D17" s="59">
        <v>1.5</v>
      </c>
      <c r="E17" s="60">
        <v>1</v>
      </c>
    </row>
    <row r="18" spans="1:9" x14ac:dyDescent="0.25">
      <c r="A18" s="67">
        <v>2</v>
      </c>
      <c r="B18" s="66">
        <v>8.8000000000000007</v>
      </c>
      <c r="C18" s="34"/>
      <c r="D18" s="59">
        <v>2</v>
      </c>
      <c r="E18" s="60">
        <v>1.33</v>
      </c>
    </row>
    <row r="19" spans="1:9" x14ac:dyDescent="0.25">
      <c r="A19" s="67">
        <v>3</v>
      </c>
      <c r="B19" s="66">
        <v>13.2</v>
      </c>
      <c r="C19" s="34"/>
      <c r="D19" s="59">
        <v>2.5</v>
      </c>
      <c r="E19" s="60">
        <v>1.67</v>
      </c>
    </row>
    <row r="20" spans="1:9" x14ac:dyDescent="0.25">
      <c r="A20" s="67">
        <v>4</v>
      </c>
      <c r="B20" s="66">
        <v>17.600000000000001</v>
      </c>
      <c r="C20" s="34"/>
      <c r="D20" s="59">
        <v>3</v>
      </c>
      <c r="E20" s="60">
        <v>2</v>
      </c>
    </row>
    <row r="21" spans="1:9" x14ac:dyDescent="0.25">
      <c r="A21" s="67">
        <v>5</v>
      </c>
      <c r="B21" s="66">
        <v>22</v>
      </c>
      <c r="C21" s="34"/>
      <c r="D21" s="59">
        <v>4</v>
      </c>
      <c r="E21" s="60">
        <v>2.6</v>
      </c>
    </row>
    <row r="22" spans="1:9" x14ac:dyDescent="0.25">
      <c r="A22" s="68" t="s">
        <v>20</v>
      </c>
      <c r="B22" s="69"/>
      <c r="C22" s="34"/>
      <c r="D22" s="61" t="s">
        <v>23</v>
      </c>
      <c r="E22" s="62"/>
      <c r="I22" s="50"/>
    </row>
  </sheetData>
  <mergeCells count="6">
    <mergeCell ref="A1:J1"/>
    <mergeCell ref="E11:G12"/>
    <mergeCell ref="H11:J12"/>
    <mergeCell ref="E2:G2"/>
    <mergeCell ref="H2:J2"/>
    <mergeCell ref="A2:D2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2016 Preliminary Endothall</vt:lpstr>
      <vt:lpstr>2016 Preliminary Diquat</vt:lpstr>
      <vt:lpstr>Revised Proposal 2-6-2015</vt:lpstr>
      <vt:lpstr>Website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Blumer</dc:creator>
  <cp:lastModifiedBy>Blumer</cp:lastModifiedBy>
  <cp:lastPrinted>2015-12-15T20:38:47Z</cp:lastPrinted>
  <dcterms:created xsi:type="dcterms:W3CDTF">2014-04-14T13:47:11Z</dcterms:created>
  <dcterms:modified xsi:type="dcterms:W3CDTF">2015-12-15T20:38:51Z</dcterms:modified>
</cp:coreProperties>
</file>